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1_３月公表（自動車燃費一覧、燃費ランキング）\R8.3\"/>
    </mc:Choice>
  </mc:AlternateContent>
  <xr:revisionPtr revIDLastSave="0" documentId="13_ncr:1_{40028348-C6C8-4E73-A03C-8861C962D8F8}" xr6:coauthVersionLast="47" xr6:coauthVersionMax="47" xr10:uidLastSave="{00000000-0000-0000-0000-000000000000}"/>
  <bookViews>
    <workbookView xWindow="-28920" yWindow="0" windowWidth="29040" windowHeight="15720" activeTab="1" xr2:uid="{426D8158-AAFF-48E7-AF47-0A7E89EB8D53}"/>
  </bookViews>
  <sheets>
    <sheet name="Daihatsu" sheetId="5" r:id="rId1"/>
    <sheet name="HONDA" sheetId="2" r:id="rId2"/>
    <sheet name="Lexus" sheetId="8" r:id="rId3"/>
    <sheet name="Mazda" sheetId="1" r:id="rId4"/>
    <sheet name="Mitsubishi" sheetId="7" r:id="rId5"/>
    <sheet name="Nissan" sheetId="9" r:id="rId6"/>
    <sheet name="Subaru" sheetId="3" r:id="rId7"/>
    <sheet name="SUZUKI" sheetId="4" r:id="rId8"/>
    <sheet name="TOYOTA" sheetId="6" r:id="rId9"/>
  </sheets>
  <externalReferences>
    <externalReference r:id="rId10"/>
    <externalReference r:id="rId11"/>
    <externalReference r:id="rId12"/>
  </externalReferences>
  <definedNames>
    <definedName name="_xlnm._FilterDatabase" localSheetId="1" hidden="1">HONDA!$A$8:$V$22</definedName>
    <definedName name="_xlnm._FilterDatabase" localSheetId="5" hidden="1">Nissan!$A$8:$Y$80</definedName>
    <definedName name="_xlnm._FilterDatabase" localSheetId="8" hidden="1">TOYOTA!$A$2:$Y$228</definedName>
    <definedName name="Module1.社内配布用印刷" localSheetId="0">[1]!Module1.社内配布用印刷</definedName>
    <definedName name="Module1.社内配布用印刷" localSheetId="1">[1]!Module1.社内配布用印刷</definedName>
    <definedName name="Module1.社内配布用印刷" localSheetId="5">[1]!Module1.社内配布用印刷</definedName>
    <definedName name="Module1.社内配布用印刷">[1]!Module1.社内配布用印刷</definedName>
    <definedName name="Module1.提出用印刷" localSheetId="0">[1]!Module1.提出用印刷</definedName>
    <definedName name="Module1.提出用印刷" localSheetId="1">[1]!Module1.提出用印刷</definedName>
    <definedName name="Module1.提出用印刷" localSheetId="5">[1]!Module1.提出用印刷</definedName>
    <definedName name="Module1.提出用印刷">[1]!Module1.提出用印刷</definedName>
    <definedName name="_xlnm.Print_Area" localSheetId="0">Daihatsu!$A$1:$X$18</definedName>
    <definedName name="_xlnm.Print_Area" localSheetId="1">HONDA!$A$2:$AA$103</definedName>
    <definedName name="_xlnm.Print_Area" localSheetId="2">Lexus!$A$1:$X$101</definedName>
    <definedName name="_xlnm.Print_Area" localSheetId="3">Mazda!$A$1:$X$43</definedName>
    <definedName name="_xlnm.Print_Area" localSheetId="4">Mitsubishi!$A$2:$X$23</definedName>
    <definedName name="_xlnm.Print_Area" localSheetId="5">Nissan!$A$2:$X$81</definedName>
    <definedName name="_xlnm.Print_Area" localSheetId="6">Subaru!$A$1:$X$45</definedName>
    <definedName name="_xlnm.Print_Area" localSheetId="7">SUZUKI!$A$1:$X$26</definedName>
    <definedName name="_xlnm.Print_Area" localSheetId="8">TOYOTA!$A$1:$X$229</definedName>
    <definedName name="_xlnm.Print_Titles" localSheetId="1">HONDA!$2:$8</definedName>
    <definedName name="_xlnm.Print_Titles" localSheetId="2">[2]乗用・ＲＶ車!$1:$7</definedName>
    <definedName name="_xlnm.Print_Titles" localSheetId="5">Nissan!$2:$8</definedName>
    <definedName name="_xlnm.Print_Titles" localSheetId="6">Subaru!$1:$8</definedName>
    <definedName name="_xlnm.Print_Titles" localSheetId="8">[2]乗用・ＲＶ車!$1:$7</definedName>
    <definedName name="_xlnm.Print_Titles">[2]乗用・ＲＶ車!$1:$7</definedName>
    <definedName name="ダイハツ">[2]乗用・ＲＶ車!$1:$7</definedName>
    <definedName name="っｄ" localSheetId="0">[3]!社内配布用印刷</definedName>
    <definedName name="っｄ">[3]!社内配布用印刷</definedName>
    <definedName name="削">[3]!社内配布用印刷</definedName>
    <definedName name="削除">[1]!Module1.社内配布用印刷</definedName>
    <definedName name="削除した">[1]!Module1.提出用印刷</definedName>
    <definedName name="削除したもの">[1]!新型構変選択</definedName>
    <definedName name="削除中">[1]!製作者選択</definedName>
    <definedName name="社内配布用印刷" localSheetId="0">[3]!社内配布用印刷</definedName>
    <definedName name="社内配布用印刷" localSheetId="1">[3]!社内配布用印刷</definedName>
    <definedName name="社内配布用印刷" localSheetId="5">[3]!社内配布用印刷</definedName>
    <definedName name="社内配布用印刷">[3]!社内配布用印刷</definedName>
    <definedName name="乗用115_以上" localSheetId="2">#REF!</definedName>
    <definedName name="乗用115_以上">#REF!</definedName>
    <definedName name="新型構変選択" localSheetId="0">[1]!新型構変選択</definedName>
    <definedName name="新型構変選択" localSheetId="1">[1]!新型構変選択</definedName>
    <definedName name="新型構変選択" localSheetId="5">[1]!新型構変選択</definedName>
    <definedName name="新型構変選択">[1]!新型構変選択</definedName>
    <definedName name="製作者選択" localSheetId="0">[1]!製作者選択</definedName>
    <definedName name="製作者選択" localSheetId="1">[1]!製作者選択</definedName>
    <definedName name="製作者選択" localSheetId="5">[1]!製作者選択</definedName>
    <definedName name="製作者選択">[1]!製作者選択</definedName>
    <definedName name="提出用印刷" localSheetId="0">[3]!提出用印刷</definedName>
    <definedName name="提出用印刷" localSheetId="1">[3]!提出用印刷</definedName>
    <definedName name="提出用印刷" localSheetId="5">[3]!提出用印刷</definedName>
    <definedName name="提出用印刷">[3]!提出用印刷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8" l="1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9" i="7"/>
  <c r="M9" i="7"/>
  <c r="U9" i="7" s="1"/>
  <c r="N9" i="7"/>
  <c r="V9" i="7" s="1"/>
  <c r="AB9" i="7"/>
  <c r="AC9" i="7"/>
  <c r="AD9" i="7" s="1"/>
  <c r="X9" i="7" s="1"/>
  <c r="AE9" i="7"/>
  <c r="O9" i="7" s="1"/>
  <c r="L10" i="7"/>
  <c r="M10" i="7"/>
  <c r="U10" i="7" s="1"/>
  <c r="N10" i="7"/>
  <c r="V10" i="7" s="1"/>
  <c r="AB10" i="7"/>
  <c r="AC10" i="7" s="1"/>
  <c r="AE10" i="7"/>
  <c r="L11" i="7"/>
  <c r="M11" i="7"/>
  <c r="U11" i="7" s="1"/>
  <c r="N11" i="7"/>
  <c r="V11" i="7" s="1"/>
  <c r="AB11" i="7"/>
  <c r="AC11" i="7"/>
  <c r="W11" i="7" s="1"/>
  <c r="AE11" i="7"/>
  <c r="AF11" i="7" s="1"/>
  <c r="AG11" i="7" s="1"/>
  <c r="I12" i="7"/>
  <c r="L12" i="7"/>
  <c r="M12" i="7"/>
  <c r="U12" i="7" s="1"/>
  <c r="N12" i="7"/>
  <c r="V12" i="7" s="1"/>
  <c r="AB12" i="7"/>
  <c r="AC12" i="7" s="1"/>
  <c r="AE12" i="7"/>
  <c r="AF12" i="7"/>
  <c r="AG12" i="7" s="1"/>
  <c r="I13" i="7"/>
  <c r="L13" i="7"/>
  <c r="M13" i="7"/>
  <c r="U13" i="7" s="1"/>
  <c r="N13" i="7"/>
  <c r="V13" i="7" s="1"/>
  <c r="AB13" i="7"/>
  <c r="AC13" i="7"/>
  <c r="AD13" i="7"/>
  <c r="AE13" i="7"/>
  <c r="O13" i="7" s="1"/>
  <c r="AF13" i="7"/>
  <c r="AG13" i="7" s="1"/>
  <c r="O10" i="7" l="1"/>
  <c r="W13" i="7"/>
  <c r="O12" i="7"/>
  <c r="AD11" i="7"/>
  <c r="AD10" i="7"/>
  <c r="W10" i="7"/>
  <c r="X10" i="7"/>
  <c r="W12" i="7"/>
  <c r="AD12" i="7"/>
  <c r="X12" i="7" s="1"/>
  <c r="O11" i="7"/>
  <c r="AF9" i="7"/>
  <c r="X11" i="7"/>
  <c r="AF10" i="7"/>
  <c r="AG10" i="7" s="1"/>
  <c r="X13" i="7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9" i="5"/>
  <c r="M9" i="5"/>
  <c r="N9" i="5"/>
  <c r="U9" i="5"/>
  <c r="V9" i="5"/>
  <c r="AB9" i="5"/>
  <c r="AC9" i="5" s="1"/>
  <c r="AE9" i="5"/>
  <c r="AF9" i="5"/>
  <c r="AG9" i="5"/>
  <c r="L10" i="5"/>
  <c r="M10" i="5"/>
  <c r="U10" i="5" s="1"/>
  <c r="N10" i="5"/>
  <c r="V10" i="5" s="1"/>
  <c r="AB10" i="5"/>
  <c r="AC10" i="5"/>
  <c r="AD10" i="5" s="1"/>
  <c r="AE10" i="5"/>
  <c r="O10" i="5" s="1"/>
  <c r="AF10" i="5"/>
  <c r="AG10" i="5" s="1"/>
  <c r="L11" i="5"/>
  <c r="M11" i="5"/>
  <c r="U11" i="5" s="1"/>
  <c r="N11" i="5"/>
  <c r="V11" i="5" s="1"/>
  <c r="AB11" i="5"/>
  <c r="AC11" i="5" s="1"/>
  <c r="AE11" i="5"/>
  <c r="AF11" i="5" s="1"/>
  <c r="AG11" i="5" s="1"/>
  <c r="L12" i="5"/>
  <c r="M12" i="5"/>
  <c r="U12" i="5" s="1"/>
  <c r="N12" i="5"/>
  <c r="V12" i="5" s="1"/>
  <c r="AB12" i="5"/>
  <c r="AC12" i="5" s="1"/>
  <c r="AE12" i="5"/>
  <c r="L13" i="5"/>
  <c r="M13" i="5"/>
  <c r="N13" i="5"/>
  <c r="V13" i="5" s="1"/>
  <c r="U13" i="5"/>
  <c r="AB13" i="5"/>
  <c r="AC13" i="5" s="1"/>
  <c r="AE13" i="5"/>
  <c r="AF13" i="5"/>
  <c r="AG13" i="5"/>
  <c r="L14" i="5"/>
  <c r="M14" i="5"/>
  <c r="U14" i="5" s="1"/>
  <c r="N14" i="5"/>
  <c r="V14" i="5" s="1"/>
  <c r="AB14" i="5"/>
  <c r="AC14" i="5"/>
  <c r="AD14" i="5" s="1"/>
  <c r="AE14" i="5"/>
  <c r="O14" i="5" s="1"/>
  <c r="AF14" i="5"/>
  <c r="AG14" i="5" s="1"/>
  <c r="L15" i="5"/>
  <c r="M15" i="5"/>
  <c r="U15" i="5" s="1"/>
  <c r="N15" i="5"/>
  <c r="V15" i="5" s="1"/>
  <c r="AB15" i="5"/>
  <c r="AC15" i="5"/>
  <c r="W15" i="5" s="1"/>
  <c r="AE15" i="5"/>
  <c r="AF15" i="5" s="1"/>
  <c r="AG15" i="5" s="1"/>
  <c r="L16" i="5"/>
  <c r="M16" i="5"/>
  <c r="N16" i="5"/>
  <c r="V16" i="5" s="1"/>
  <c r="U16" i="5"/>
  <c r="AB16" i="5"/>
  <c r="AC16" i="5" s="1"/>
  <c r="AE16" i="5"/>
  <c r="O16" i="5" s="1"/>
  <c r="W9" i="7" l="1"/>
  <c r="AG9" i="7"/>
  <c r="AD9" i="5"/>
  <c r="W9" i="5"/>
  <c r="X9" i="5"/>
  <c r="AD13" i="5"/>
  <c r="X13" i="5"/>
  <c r="O9" i="5"/>
  <c r="W13" i="5"/>
  <c r="O13" i="5"/>
  <c r="O12" i="5"/>
  <c r="W12" i="5"/>
  <c r="AD12" i="5"/>
  <c r="X12" i="5" s="1"/>
  <c r="W16" i="5"/>
  <c r="AD16" i="5"/>
  <c r="X16" i="5" s="1"/>
  <c r="W11" i="5"/>
  <c r="X11" i="5"/>
  <c r="AD11" i="5"/>
  <c r="AF16" i="5"/>
  <c r="AG16" i="5" s="1"/>
  <c r="AD15" i="5"/>
  <c r="AF12" i="5"/>
  <c r="AG12" i="5" s="1"/>
  <c r="O15" i="5"/>
  <c r="O11" i="5"/>
  <c r="W14" i="5"/>
  <c r="X15" i="5"/>
  <c r="X14" i="5"/>
  <c r="W10" i="5"/>
  <c r="X10" i="5"/>
  <c r="I9" i="4"/>
  <c r="L9" i="4"/>
  <c r="M9" i="4"/>
  <c r="U9" i="4" s="1"/>
  <c r="N9" i="4"/>
  <c r="V9" i="4"/>
  <c r="W9" i="4"/>
  <c r="AB9" i="4"/>
  <c r="AC9" i="4"/>
  <c r="AE9" i="4"/>
  <c r="AF9" i="4"/>
  <c r="AG9" i="4"/>
  <c r="I10" i="4"/>
  <c r="L10" i="4"/>
  <c r="M10" i="4"/>
  <c r="U10" i="4" s="1"/>
  <c r="N10" i="4"/>
  <c r="V10" i="4" s="1"/>
  <c r="AB10" i="4"/>
  <c r="AC10" i="4" s="1"/>
  <c r="AE10" i="4"/>
  <c r="O10" i="4" s="1"/>
  <c r="AF10" i="4"/>
  <c r="AG10" i="4"/>
  <c r="I11" i="4"/>
  <c r="L11" i="4"/>
  <c r="M11" i="4"/>
  <c r="U11" i="4" s="1"/>
  <c r="N11" i="4"/>
  <c r="V11" i="4"/>
  <c r="AB11" i="4"/>
  <c r="AC11" i="4" s="1"/>
  <c r="AE11" i="4"/>
  <c r="I12" i="4"/>
  <c r="L12" i="4"/>
  <c r="M12" i="4"/>
  <c r="U12" i="4" s="1"/>
  <c r="N12" i="4"/>
  <c r="V12" i="4" s="1"/>
  <c r="AB12" i="4"/>
  <c r="AC12" i="4"/>
  <c r="AD12" i="4" s="1"/>
  <c r="AE12" i="4"/>
  <c r="O12" i="4" s="1"/>
  <c r="I13" i="4"/>
  <c r="L13" i="4"/>
  <c r="M13" i="4"/>
  <c r="U13" i="4" s="1"/>
  <c r="N13" i="4"/>
  <c r="V13" i="4" s="1"/>
  <c r="AB13" i="4"/>
  <c r="AC13" i="4"/>
  <c r="W13" i="4" s="1"/>
  <c r="AD13" i="4"/>
  <c r="AE13" i="4"/>
  <c r="O13" i="4" s="1"/>
  <c r="I14" i="4"/>
  <c r="L14" i="4"/>
  <c r="M14" i="4"/>
  <c r="U14" i="4" s="1"/>
  <c r="N14" i="4"/>
  <c r="V14" i="4" s="1"/>
  <c r="AB14" i="4"/>
  <c r="AC14" i="4"/>
  <c r="W14" i="4" s="1"/>
  <c r="AD14" i="4"/>
  <c r="AE14" i="4"/>
  <c r="AF14" i="4" s="1"/>
  <c r="AG14" i="4" s="1"/>
  <c r="I15" i="4"/>
  <c r="L15" i="4"/>
  <c r="M15" i="4"/>
  <c r="U15" i="4" s="1"/>
  <c r="N15" i="4"/>
  <c r="V15" i="4" s="1"/>
  <c r="AB15" i="4"/>
  <c r="AC15" i="4"/>
  <c r="W15" i="4" s="1"/>
  <c r="AE15" i="4"/>
  <c r="O15" i="4" s="1"/>
  <c r="AF15" i="4"/>
  <c r="AG15" i="4" s="1"/>
  <c r="I16" i="4"/>
  <c r="L16" i="4"/>
  <c r="M16" i="4"/>
  <c r="N16" i="4"/>
  <c r="U16" i="4"/>
  <c r="V16" i="4"/>
  <c r="AB16" i="4"/>
  <c r="AC16" i="4" s="1"/>
  <c r="AE16" i="4"/>
  <c r="O16" i="4" s="1"/>
  <c r="I17" i="4"/>
  <c r="L17" i="4"/>
  <c r="M17" i="4"/>
  <c r="N17" i="4"/>
  <c r="U17" i="4"/>
  <c r="V17" i="4"/>
  <c r="AB17" i="4"/>
  <c r="AC17" i="4" s="1"/>
  <c r="W17" i="4" s="1"/>
  <c r="AE17" i="4"/>
  <c r="AF17" i="4"/>
  <c r="AG17" i="4" s="1"/>
  <c r="I18" i="4"/>
  <c r="L18" i="4"/>
  <c r="M18" i="4"/>
  <c r="U18" i="4" s="1"/>
  <c r="N18" i="4"/>
  <c r="V18" i="4" s="1"/>
  <c r="AB18" i="4"/>
  <c r="AC18" i="4" s="1"/>
  <c r="AE18" i="4"/>
  <c r="AF18" i="4"/>
  <c r="AG18" i="4"/>
  <c r="I19" i="4"/>
  <c r="L19" i="4"/>
  <c r="M19" i="4"/>
  <c r="U19" i="4" s="1"/>
  <c r="N19" i="4"/>
  <c r="V19" i="4"/>
  <c r="AB19" i="4"/>
  <c r="AC19" i="4" s="1"/>
  <c r="AE19" i="4"/>
  <c r="O19" i="4" s="1"/>
  <c r="I20" i="4"/>
  <c r="L20" i="4"/>
  <c r="M20" i="4"/>
  <c r="U20" i="4" s="1"/>
  <c r="N20" i="4"/>
  <c r="V20" i="4" s="1"/>
  <c r="AB20" i="4"/>
  <c r="AC20" i="4"/>
  <c r="AD20" i="4" s="1"/>
  <c r="AE20" i="4"/>
  <c r="O20" i="4" s="1"/>
  <c r="AF20" i="4"/>
  <c r="AG20" i="4" s="1"/>
  <c r="I21" i="4"/>
  <c r="L21" i="4"/>
  <c r="M21" i="4"/>
  <c r="U21" i="4" s="1"/>
  <c r="N21" i="4"/>
  <c r="V21" i="4" s="1"/>
  <c r="AB21" i="4"/>
  <c r="AC21" i="4"/>
  <c r="W21" i="4" s="1"/>
  <c r="AD21" i="4"/>
  <c r="AE21" i="4"/>
  <c r="O21" i="4" s="1"/>
  <c r="I22" i="4"/>
  <c r="L22" i="4"/>
  <c r="M22" i="4"/>
  <c r="U22" i="4" s="1"/>
  <c r="N22" i="4"/>
  <c r="V22" i="4" s="1"/>
  <c r="AB22" i="4"/>
  <c r="AC22" i="4"/>
  <c r="W22" i="4" s="1"/>
  <c r="AD22" i="4"/>
  <c r="AE22" i="4"/>
  <c r="AF22" i="4" s="1"/>
  <c r="AG22" i="4" s="1"/>
  <c r="I23" i="4"/>
  <c r="L23" i="4"/>
  <c r="M23" i="4"/>
  <c r="U23" i="4" s="1"/>
  <c r="N23" i="4"/>
  <c r="V23" i="4" s="1"/>
  <c r="AB23" i="4"/>
  <c r="AC23" i="4"/>
  <c r="W23" i="4" s="1"/>
  <c r="AD23" i="4"/>
  <c r="X23" i="4" s="1"/>
  <c r="AE23" i="4"/>
  <c r="O23" i="4" s="1"/>
  <c r="I24" i="4"/>
  <c r="L24" i="4"/>
  <c r="M24" i="4"/>
  <c r="N24" i="4"/>
  <c r="U24" i="4"/>
  <c r="V24" i="4"/>
  <c r="AB24" i="4"/>
  <c r="AC24" i="4" s="1"/>
  <c r="AE24" i="4"/>
  <c r="AF24" i="4"/>
  <c r="AG24" i="4" s="1"/>
  <c r="I25" i="4"/>
  <c r="L25" i="4"/>
  <c r="M25" i="4"/>
  <c r="N25" i="4"/>
  <c r="V25" i="4" s="1"/>
  <c r="U25" i="4"/>
  <c r="W25" i="4"/>
  <c r="AB25" i="4"/>
  <c r="AC25" i="4"/>
  <c r="AE25" i="4"/>
  <c r="O25" i="4" s="1"/>
  <c r="AF25" i="4"/>
  <c r="AG25" i="4"/>
  <c r="O24" i="4" l="1"/>
  <c r="AF23" i="4"/>
  <c r="AG23" i="4" s="1"/>
  <c r="AF16" i="4"/>
  <c r="AG16" i="4" s="1"/>
  <c r="O18" i="4"/>
  <c r="AD15" i="4"/>
  <c r="X15" i="4" s="1"/>
  <c r="AF12" i="4"/>
  <c r="AG12" i="4" s="1"/>
  <c r="O11" i="4"/>
  <c r="O17" i="4"/>
  <c r="O9" i="4"/>
  <c r="W24" i="4"/>
  <c r="AD24" i="4"/>
  <c r="X24" i="4" s="1"/>
  <c r="W16" i="4"/>
  <c r="AD16" i="4"/>
  <c r="X16" i="4" s="1"/>
  <c r="AD11" i="4"/>
  <c r="X11" i="4"/>
  <c r="W11" i="4"/>
  <c r="W18" i="4"/>
  <c r="AD18" i="4"/>
  <c r="X18" i="4" s="1"/>
  <c r="AD19" i="4"/>
  <c r="X19" i="4" s="1"/>
  <c r="W19" i="4"/>
  <c r="AD10" i="4"/>
  <c r="X10" i="4" s="1"/>
  <c r="W10" i="4"/>
  <c r="O14" i="4"/>
  <c r="X12" i="4"/>
  <c r="X21" i="4"/>
  <c r="W20" i="4"/>
  <c r="X13" i="4"/>
  <c r="AD25" i="4"/>
  <c r="X25" i="4" s="1"/>
  <c r="X22" i="4"/>
  <c r="AF19" i="4"/>
  <c r="AG19" i="4" s="1"/>
  <c r="AD17" i="4"/>
  <c r="X17" i="4" s="1"/>
  <c r="X14" i="4"/>
  <c r="AF11" i="4"/>
  <c r="AG11" i="4" s="1"/>
  <c r="AD9" i="4"/>
  <c r="X9" i="4" s="1"/>
  <c r="O22" i="4"/>
  <c r="X20" i="4"/>
  <c r="AF21" i="4"/>
  <c r="AG21" i="4" s="1"/>
  <c r="AF13" i="4"/>
  <c r="AG13" i="4" s="1"/>
  <c r="I9" i="3"/>
  <c r="L9" i="3"/>
  <c r="M9" i="3"/>
  <c r="U9" i="3" s="1"/>
  <c r="N9" i="3"/>
  <c r="V9" i="3"/>
  <c r="AB9" i="3"/>
  <c r="AC9" i="3"/>
  <c r="AE9" i="3"/>
  <c r="AF9" i="3" s="1"/>
  <c r="AG9" i="3" s="1"/>
  <c r="I10" i="3"/>
  <c r="L10" i="3"/>
  <c r="M10" i="3"/>
  <c r="N10" i="3"/>
  <c r="V10" i="3" s="1"/>
  <c r="U10" i="3"/>
  <c r="AB10" i="3"/>
  <c r="AC10" i="3" s="1"/>
  <c r="AE10" i="3"/>
  <c r="O10" i="3" s="1"/>
  <c r="I11" i="3"/>
  <c r="L11" i="3"/>
  <c r="M11" i="3"/>
  <c r="N11" i="3"/>
  <c r="V11" i="3" s="1"/>
  <c r="U11" i="3"/>
  <c r="AB11" i="3"/>
  <c r="AC11" i="3"/>
  <c r="AD11" i="3" s="1"/>
  <c r="X11" i="3" s="1"/>
  <c r="AE11" i="3"/>
  <c r="O11" i="3" s="1"/>
  <c r="I12" i="3"/>
  <c r="L12" i="3"/>
  <c r="M12" i="3"/>
  <c r="U12" i="3" s="1"/>
  <c r="N12" i="3"/>
  <c r="V12" i="3" s="1"/>
  <c r="AB12" i="3"/>
  <c r="AC12" i="3" s="1"/>
  <c r="AE12" i="3"/>
  <c r="AF12" i="3" s="1"/>
  <c r="AG12" i="3" s="1"/>
  <c r="I13" i="3"/>
  <c r="L13" i="3"/>
  <c r="M13" i="3"/>
  <c r="U13" i="3" s="1"/>
  <c r="N13" i="3"/>
  <c r="V13" i="3" s="1"/>
  <c r="AB13" i="3"/>
  <c r="AC13" i="3" s="1"/>
  <c r="W13" i="3" s="1"/>
  <c r="AE13" i="3"/>
  <c r="I14" i="3"/>
  <c r="L14" i="3"/>
  <c r="M14" i="3"/>
  <c r="U14" i="3" s="1"/>
  <c r="N14" i="3"/>
  <c r="V14" i="3" s="1"/>
  <c r="AB14" i="3"/>
  <c r="AC14" i="3"/>
  <c r="AD14" i="3" s="1"/>
  <c r="AE14" i="3"/>
  <c r="AF14" i="3" s="1"/>
  <c r="AG14" i="3" s="1"/>
  <c r="I15" i="3"/>
  <c r="L15" i="3"/>
  <c r="M15" i="3"/>
  <c r="U15" i="3" s="1"/>
  <c r="N15" i="3"/>
  <c r="V15" i="3" s="1"/>
  <c r="AB15" i="3"/>
  <c r="AC15" i="3" s="1"/>
  <c r="AE15" i="3"/>
  <c r="O15" i="3" s="1"/>
  <c r="I16" i="3"/>
  <c r="L16" i="3"/>
  <c r="M16" i="3"/>
  <c r="N16" i="3"/>
  <c r="V16" i="3" s="1"/>
  <c r="U16" i="3"/>
  <c r="AB16" i="3"/>
  <c r="AC16" i="3" s="1"/>
  <c r="AE16" i="3"/>
  <c r="O16" i="3" s="1"/>
  <c r="I17" i="3"/>
  <c r="L17" i="3"/>
  <c r="M17" i="3"/>
  <c r="U17" i="3" s="1"/>
  <c r="N17" i="3"/>
  <c r="V17" i="3" s="1"/>
  <c r="AB17" i="3"/>
  <c r="AC17" i="3" s="1"/>
  <c r="AE17" i="3"/>
  <c r="O17" i="3" s="1"/>
  <c r="AF17" i="3"/>
  <c r="AG17" i="3"/>
  <c r="I18" i="3"/>
  <c r="L18" i="3"/>
  <c r="M18" i="3"/>
  <c r="U18" i="3" s="1"/>
  <c r="N18" i="3"/>
  <c r="V18" i="3" s="1"/>
  <c r="AB18" i="3"/>
  <c r="AC18" i="3"/>
  <c r="AD18" i="3" s="1"/>
  <c r="AE18" i="3"/>
  <c r="I19" i="3"/>
  <c r="L19" i="3"/>
  <c r="M19" i="3"/>
  <c r="N19" i="3"/>
  <c r="V19" i="3" s="1"/>
  <c r="U19" i="3"/>
  <c r="AB19" i="3"/>
  <c r="AC19" i="3" s="1"/>
  <c r="AE19" i="3"/>
  <c r="O19" i="3" s="1"/>
  <c r="I20" i="3"/>
  <c r="L20" i="3"/>
  <c r="M20" i="3"/>
  <c r="U20" i="3" s="1"/>
  <c r="N20" i="3"/>
  <c r="V20" i="3"/>
  <c r="AB20" i="3"/>
  <c r="AC20" i="3" s="1"/>
  <c r="AE20" i="3"/>
  <c r="I21" i="3"/>
  <c r="L21" i="3"/>
  <c r="M21" i="3"/>
  <c r="U21" i="3" s="1"/>
  <c r="N21" i="3"/>
  <c r="V21" i="3" s="1"/>
  <c r="AB21" i="3"/>
  <c r="AC21" i="3" s="1"/>
  <c r="W21" i="3" s="1"/>
  <c r="AE21" i="3"/>
  <c r="AF21" i="3"/>
  <c r="AG21" i="3" s="1"/>
  <c r="I22" i="3"/>
  <c r="L22" i="3"/>
  <c r="M22" i="3"/>
  <c r="U22" i="3" s="1"/>
  <c r="N22" i="3"/>
  <c r="V22" i="3" s="1"/>
  <c r="AB22" i="3"/>
  <c r="AC22" i="3" s="1"/>
  <c r="AE22" i="3"/>
  <c r="O22" i="3" s="1"/>
  <c r="AF22" i="3"/>
  <c r="AG22" i="3"/>
  <c r="I23" i="3"/>
  <c r="L23" i="3"/>
  <c r="M23" i="3"/>
  <c r="U23" i="3" s="1"/>
  <c r="N23" i="3"/>
  <c r="V23" i="3" s="1"/>
  <c r="AB23" i="3"/>
  <c r="AC23" i="3" s="1"/>
  <c r="AE23" i="3"/>
  <c r="O23" i="3" s="1"/>
  <c r="I24" i="3"/>
  <c r="L24" i="3"/>
  <c r="M24" i="3"/>
  <c r="N24" i="3"/>
  <c r="V24" i="3" s="1"/>
  <c r="U24" i="3"/>
  <c r="AB24" i="3"/>
  <c r="AC24" i="3" s="1"/>
  <c r="W24" i="3" s="1"/>
  <c r="AE24" i="3"/>
  <c r="O24" i="3" s="1"/>
  <c r="AF24" i="3"/>
  <c r="AG24" i="3" s="1"/>
  <c r="I25" i="3"/>
  <c r="L25" i="3"/>
  <c r="M25" i="3"/>
  <c r="N25" i="3"/>
  <c r="V25" i="3" s="1"/>
  <c r="U25" i="3"/>
  <c r="AB25" i="3"/>
  <c r="AC25" i="3"/>
  <c r="X25" i="3" s="1"/>
  <c r="AD25" i="3"/>
  <c r="AE25" i="3"/>
  <c r="AF25" i="3" s="1"/>
  <c r="AG25" i="3" s="1"/>
  <c r="I26" i="3"/>
  <c r="L26" i="3"/>
  <c r="M26" i="3"/>
  <c r="U26" i="3" s="1"/>
  <c r="N26" i="3"/>
  <c r="V26" i="3"/>
  <c r="AB26" i="3"/>
  <c r="AC26" i="3"/>
  <c r="X26" i="3" s="1"/>
  <c r="AE26" i="3"/>
  <c r="O26" i="3" s="1"/>
  <c r="I27" i="3"/>
  <c r="L27" i="3"/>
  <c r="M27" i="3"/>
  <c r="U27" i="3" s="1"/>
  <c r="N27" i="3"/>
  <c r="V27" i="3" s="1"/>
  <c r="AB27" i="3"/>
  <c r="AC27" i="3" s="1"/>
  <c r="AE27" i="3"/>
  <c r="AF27" i="3" s="1"/>
  <c r="AG27" i="3" s="1"/>
  <c r="I28" i="3"/>
  <c r="L28" i="3"/>
  <c r="M28" i="3"/>
  <c r="U28" i="3" s="1"/>
  <c r="N28" i="3"/>
  <c r="V28" i="3"/>
  <c r="AB28" i="3"/>
  <c r="AC28" i="3" s="1"/>
  <c r="AE28" i="3"/>
  <c r="AF28" i="3"/>
  <c r="AG28" i="3"/>
  <c r="I29" i="3"/>
  <c r="L29" i="3"/>
  <c r="M29" i="3"/>
  <c r="U29" i="3" s="1"/>
  <c r="N29" i="3"/>
  <c r="V29" i="3" s="1"/>
  <c r="AB29" i="3"/>
  <c r="AC29" i="3"/>
  <c r="W29" i="3" s="1"/>
  <c r="AE29" i="3"/>
  <c r="O29" i="3" s="1"/>
  <c r="AF29" i="3"/>
  <c r="AG29" i="3" s="1"/>
  <c r="I30" i="3"/>
  <c r="L30" i="3"/>
  <c r="M30" i="3"/>
  <c r="U30" i="3" s="1"/>
  <c r="N30" i="3"/>
  <c r="V30" i="3" s="1"/>
  <c r="AB30" i="3"/>
  <c r="AC30" i="3"/>
  <c r="W30" i="3" s="1"/>
  <c r="AD30" i="3"/>
  <c r="AE30" i="3"/>
  <c r="AF30" i="3" s="1"/>
  <c r="AG30" i="3" s="1"/>
  <c r="I31" i="3"/>
  <c r="L31" i="3"/>
  <c r="M31" i="3"/>
  <c r="U31" i="3" s="1"/>
  <c r="N31" i="3"/>
  <c r="V31" i="3" s="1"/>
  <c r="AB31" i="3"/>
  <c r="AC31" i="3" s="1"/>
  <c r="AE31" i="3"/>
  <c r="O31" i="3" s="1"/>
  <c r="I32" i="3"/>
  <c r="L32" i="3"/>
  <c r="M32" i="3"/>
  <c r="N32" i="3"/>
  <c r="V32" i="3" s="1"/>
  <c r="U32" i="3"/>
  <c r="AB32" i="3"/>
  <c r="AC32" i="3"/>
  <c r="W32" i="3" s="1"/>
  <c r="AE32" i="3"/>
  <c r="O32" i="3" s="1"/>
  <c r="AF32" i="3"/>
  <c r="AG32" i="3" s="1"/>
  <c r="I33" i="3"/>
  <c r="L33" i="3"/>
  <c r="M33" i="3"/>
  <c r="U33" i="3" s="1"/>
  <c r="N33" i="3"/>
  <c r="V33" i="3"/>
  <c r="AB33" i="3"/>
  <c r="AC33" i="3"/>
  <c r="AE33" i="3"/>
  <c r="AF33" i="3"/>
  <c r="AG33" i="3"/>
  <c r="I34" i="3"/>
  <c r="L34" i="3"/>
  <c r="M34" i="3"/>
  <c r="U34" i="3" s="1"/>
  <c r="N34" i="3"/>
  <c r="V34" i="3" s="1"/>
  <c r="AB34" i="3"/>
  <c r="AC34" i="3"/>
  <c r="AD34" i="3" s="1"/>
  <c r="AE34" i="3"/>
  <c r="O34" i="3" s="1"/>
  <c r="I35" i="3"/>
  <c r="L35" i="3"/>
  <c r="M35" i="3"/>
  <c r="N35" i="3"/>
  <c r="U35" i="3"/>
  <c r="V35" i="3"/>
  <c r="AB35" i="3"/>
  <c r="AC35" i="3" s="1"/>
  <c r="AE35" i="3"/>
  <c r="O35" i="3" s="1"/>
  <c r="AF35" i="3"/>
  <c r="AG35" i="3" s="1"/>
  <c r="I36" i="3"/>
  <c r="L36" i="3"/>
  <c r="M36" i="3"/>
  <c r="N36" i="3"/>
  <c r="V36" i="3" s="1"/>
  <c r="U36" i="3"/>
  <c r="AB36" i="3"/>
  <c r="AC36" i="3" s="1"/>
  <c r="AE36" i="3"/>
  <c r="O36" i="3" s="1"/>
  <c r="AF36" i="3"/>
  <c r="AG36" i="3" s="1"/>
  <c r="I37" i="3"/>
  <c r="L37" i="3"/>
  <c r="M37" i="3"/>
  <c r="U37" i="3" s="1"/>
  <c r="N37" i="3"/>
  <c r="V37" i="3"/>
  <c r="AB37" i="3"/>
  <c r="AC37" i="3"/>
  <c r="W37" i="3" s="1"/>
  <c r="AE37" i="3"/>
  <c r="AF37" i="3" s="1"/>
  <c r="AG37" i="3" s="1"/>
  <c r="I38" i="3"/>
  <c r="L38" i="3"/>
  <c r="M38" i="3"/>
  <c r="U38" i="3" s="1"/>
  <c r="N38" i="3"/>
  <c r="V38" i="3" s="1"/>
  <c r="AB38" i="3"/>
  <c r="AC38" i="3" s="1"/>
  <c r="AE38" i="3"/>
  <c r="AF38" i="3" s="1"/>
  <c r="AG38" i="3" s="1"/>
  <c r="I39" i="3"/>
  <c r="L39" i="3"/>
  <c r="M39" i="3"/>
  <c r="U39" i="3" s="1"/>
  <c r="N39" i="3"/>
  <c r="V39" i="3" s="1"/>
  <c r="AB39" i="3"/>
  <c r="AC39" i="3" s="1"/>
  <c r="AE39" i="3"/>
  <c r="I40" i="3"/>
  <c r="L40" i="3"/>
  <c r="M40" i="3"/>
  <c r="N40" i="3"/>
  <c r="V40" i="3" s="1"/>
  <c r="U40" i="3"/>
  <c r="AB40" i="3"/>
  <c r="AC40" i="3"/>
  <c r="W40" i="3" s="1"/>
  <c r="AE40" i="3"/>
  <c r="AF40" i="3"/>
  <c r="AG40" i="3" s="1"/>
  <c r="I41" i="3"/>
  <c r="L41" i="3"/>
  <c r="M41" i="3"/>
  <c r="N41" i="3"/>
  <c r="U41" i="3"/>
  <c r="V41" i="3"/>
  <c r="AB41" i="3"/>
  <c r="AC41" i="3"/>
  <c r="AD41" i="3"/>
  <c r="AE41" i="3"/>
  <c r="O41" i="3" s="1"/>
  <c r="I42" i="3"/>
  <c r="L42" i="3"/>
  <c r="M42" i="3"/>
  <c r="N42" i="3"/>
  <c r="U42" i="3"/>
  <c r="V42" i="3"/>
  <c r="AB42" i="3"/>
  <c r="AC42" i="3"/>
  <c r="AD42" i="3"/>
  <c r="AE42" i="3"/>
  <c r="O42" i="3" s="1"/>
  <c r="I43" i="3"/>
  <c r="L43" i="3"/>
  <c r="M43" i="3"/>
  <c r="U43" i="3" s="1"/>
  <c r="N43" i="3"/>
  <c r="V43" i="3"/>
  <c r="AB43" i="3"/>
  <c r="AC43" i="3" s="1"/>
  <c r="AE43" i="3"/>
  <c r="O43" i="3" s="1"/>
  <c r="W12" i="4" l="1"/>
  <c r="W22" i="3"/>
  <c r="AD22" i="3"/>
  <c r="AD19" i="3"/>
  <c r="X19" i="3"/>
  <c r="AD17" i="3"/>
  <c r="X17" i="3" s="1"/>
  <c r="AD38" i="3"/>
  <c r="X38" i="3" s="1"/>
  <c r="AF41" i="3"/>
  <c r="AG41" i="3" s="1"/>
  <c r="O28" i="3"/>
  <c r="O21" i="3"/>
  <c r="O20" i="3"/>
  <c r="AF19" i="3"/>
  <c r="AG19" i="3" s="1"/>
  <c r="O13" i="3"/>
  <c r="W18" i="3"/>
  <c r="X34" i="3"/>
  <c r="O27" i="3"/>
  <c r="AD26" i="3"/>
  <c r="AF16" i="3"/>
  <c r="AG16" i="3" s="1"/>
  <c r="O12" i="3"/>
  <c r="X41" i="3"/>
  <c r="O33" i="3"/>
  <c r="X42" i="3"/>
  <c r="AF43" i="3"/>
  <c r="AG43" i="3" s="1"/>
  <c r="O40" i="3"/>
  <c r="O39" i="3"/>
  <c r="O37" i="3"/>
  <c r="AD33" i="3"/>
  <c r="X33" i="3" s="1"/>
  <c r="W26" i="3"/>
  <c r="O25" i="3"/>
  <c r="O18" i="3"/>
  <c r="O9" i="3"/>
  <c r="W39" i="3"/>
  <c r="AD39" i="3"/>
  <c r="X39" i="3" s="1"/>
  <c r="W14" i="3"/>
  <c r="AD12" i="3"/>
  <c r="X12" i="3" s="1"/>
  <c r="W12" i="3"/>
  <c r="AD43" i="3"/>
  <c r="W43" i="3"/>
  <c r="X43" i="3"/>
  <c r="AD36" i="3"/>
  <c r="W36" i="3"/>
  <c r="X36" i="3"/>
  <c r="AD23" i="3"/>
  <c r="X23" i="3" s="1"/>
  <c r="AD28" i="3"/>
  <c r="W28" i="3"/>
  <c r="X28" i="3"/>
  <c r="AD20" i="3"/>
  <c r="X20" i="3"/>
  <c r="AD27" i="3"/>
  <c r="X27" i="3"/>
  <c r="W27" i="3"/>
  <c r="AD15" i="3"/>
  <c r="W15" i="3"/>
  <c r="X15" i="3"/>
  <c r="AD10" i="3"/>
  <c r="X10" i="3" s="1"/>
  <c r="W10" i="3"/>
  <c r="W31" i="3"/>
  <c r="AD31" i="3"/>
  <c r="X31" i="3" s="1"/>
  <c r="AD35" i="3"/>
  <c r="X35" i="3" s="1"/>
  <c r="W35" i="3"/>
  <c r="W38" i="3"/>
  <c r="W41" i="3"/>
  <c r="AF39" i="3"/>
  <c r="AG39" i="3" s="1"/>
  <c r="O38" i="3"/>
  <c r="AD37" i="3"/>
  <c r="W33" i="3"/>
  <c r="AF31" i="3"/>
  <c r="AG31" i="3" s="1"/>
  <c r="O30" i="3"/>
  <c r="AD29" i="3"/>
  <c r="W25" i="3"/>
  <c r="AF23" i="3"/>
  <c r="AG23" i="3" s="1"/>
  <c r="AD21" i="3"/>
  <c r="X21" i="3" s="1"/>
  <c r="X18" i="3"/>
  <c r="W17" i="3"/>
  <c r="AF15" i="3"/>
  <c r="AG15" i="3" s="1"/>
  <c r="O14" i="3"/>
  <c r="AD13" i="3"/>
  <c r="X13" i="3" s="1"/>
  <c r="W9" i="3"/>
  <c r="AF42" i="3"/>
  <c r="AD40" i="3"/>
  <c r="X40" i="3" s="1"/>
  <c r="X37" i="3"/>
  <c r="AF34" i="3"/>
  <c r="AD32" i="3"/>
  <c r="X32" i="3" s="1"/>
  <c r="X29" i="3"/>
  <c r="AF26" i="3"/>
  <c r="AG26" i="3" s="1"/>
  <c r="AD24" i="3"/>
  <c r="AF18" i="3"/>
  <c r="AG18" i="3" s="1"/>
  <c r="AD16" i="3"/>
  <c r="X16" i="3" s="1"/>
  <c r="AF10" i="3"/>
  <c r="AG10" i="3" s="1"/>
  <c r="X30" i="3"/>
  <c r="X22" i="3"/>
  <c r="X14" i="3"/>
  <c r="AF11" i="3"/>
  <c r="AD9" i="3"/>
  <c r="X9" i="3" s="1"/>
  <c r="AF20" i="3"/>
  <c r="AG20" i="3" s="1"/>
  <c r="X24" i="3"/>
  <c r="AF13" i="3"/>
  <c r="AG13" i="3" s="1"/>
  <c r="V34" i="2"/>
  <c r="V35" i="2"/>
  <c r="V40" i="2"/>
  <c r="AF42" i="1"/>
  <c r="AG42" i="1" s="1"/>
  <c r="AE42" i="1"/>
  <c r="AB42" i="1"/>
  <c r="O42" i="1" s="1"/>
  <c r="U42" i="1"/>
  <c r="N42" i="1"/>
  <c r="V42" i="1" s="1"/>
  <c r="M42" i="1"/>
  <c r="L42" i="1"/>
  <c r="I42" i="1"/>
  <c r="AE41" i="1"/>
  <c r="AF41" i="1" s="1"/>
  <c r="AG41" i="1" s="1"/>
  <c r="AB41" i="1"/>
  <c r="AC41" i="1" s="1"/>
  <c r="V41" i="1"/>
  <c r="O41" i="1"/>
  <c r="N41" i="1"/>
  <c r="M41" i="1"/>
  <c r="U41" i="1" s="1"/>
  <c r="L41" i="1"/>
  <c r="I41" i="1"/>
  <c r="AF40" i="1"/>
  <c r="AG40" i="1" s="1"/>
  <c r="AE40" i="1"/>
  <c r="AB40" i="1"/>
  <c r="O40" i="1" s="1"/>
  <c r="U40" i="1"/>
  <c r="N40" i="1"/>
  <c r="V40" i="1" s="1"/>
  <c r="M40" i="1"/>
  <c r="L40" i="1"/>
  <c r="I40" i="1"/>
  <c r="AE39" i="1"/>
  <c r="AF39" i="1" s="1"/>
  <c r="AG39" i="1" s="1"/>
  <c r="AC39" i="1"/>
  <c r="AD39" i="1" s="1"/>
  <c r="AB39" i="1"/>
  <c r="V39" i="1"/>
  <c r="O39" i="1"/>
  <c r="N39" i="1"/>
  <c r="M39" i="1"/>
  <c r="U39" i="1" s="1"/>
  <c r="L39" i="1"/>
  <c r="I39" i="1"/>
  <c r="AE38" i="1"/>
  <c r="AF38" i="1" s="1"/>
  <c r="AG38" i="1" s="1"/>
  <c r="AB38" i="1"/>
  <c r="AC38" i="1" s="1"/>
  <c r="U38" i="1"/>
  <c r="N38" i="1"/>
  <c r="V38" i="1" s="1"/>
  <c r="M38" i="1"/>
  <c r="L38" i="1"/>
  <c r="I38" i="1"/>
  <c r="AF37" i="1"/>
  <c r="AG37" i="1" s="1"/>
  <c r="AE37" i="1"/>
  <c r="AC37" i="1"/>
  <c r="AB37" i="1"/>
  <c r="O37" i="1"/>
  <c r="N37" i="1"/>
  <c r="V37" i="1" s="1"/>
  <c r="M37" i="1"/>
  <c r="U37" i="1" s="1"/>
  <c r="L37" i="1"/>
  <c r="I37" i="1"/>
  <c r="AE36" i="1"/>
  <c r="AF36" i="1" s="1"/>
  <c r="AG36" i="1" s="1"/>
  <c r="AB36" i="1"/>
  <c r="O36" i="1" s="1"/>
  <c r="N36" i="1"/>
  <c r="V36" i="1" s="1"/>
  <c r="M36" i="1"/>
  <c r="U36" i="1" s="1"/>
  <c r="L36" i="1"/>
  <c r="I36" i="1"/>
  <c r="AG35" i="1"/>
  <c r="AF35" i="1"/>
  <c r="AE35" i="1"/>
  <c r="AC35" i="1"/>
  <c r="W35" i="1" s="1"/>
  <c r="AB35" i="1"/>
  <c r="O35" i="1" s="1"/>
  <c r="V35" i="1"/>
  <c r="N35" i="1"/>
  <c r="M35" i="1"/>
  <c r="U35" i="1" s="1"/>
  <c r="L35" i="1"/>
  <c r="I35" i="1"/>
  <c r="AF34" i="1"/>
  <c r="AG34" i="1" s="1"/>
  <c r="AE34" i="1"/>
  <c r="AB34" i="1"/>
  <c r="O34" i="1" s="1"/>
  <c r="U34" i="1"/>
  <c r="N34" i="1"/>
  <c r="V34" i="1" s="1"/>
  <c r="M34" i="1"/>
  <c r="L34" i="1"/>
  <c r="I34" i="1"/>
  <c r="AE33" i="1"/>
  <c r="AF33" i="1" s="1"/>
  <c r="AG33" i="1" s="1"/>
  <c r="AB33" i="1"/>
  <c r="AC33" i="1" s="1"/>
  <c r="V33" i="1"/>
  <c r="O33" i="1"/>
  <c r="N33" i="1"/>
  <c r="M33" i="1"/>
  <c r="U33" i="1" s="1"/>
  <c r="L33" i="1"/>
  <c r="I33" i="1"/>
  <c r="AF32" i="1"/>
  <c r="AG32" i="1" s="1"/>
  <c r="AE32" i="1"/>
  <c r="AD32" i="1"/>
  <c r="X32" i="1" s="1"/>
  <c r="AC32" i="1"/>
  <c r="AB32" i="1"/>
  <c r="O32" i="1" s="1"/>
  <c r="W32" i="1"/>
  <c r="U32" i="1"/>
  <c r="N32" i="1"/>
  <c r="V32" i="1" s="1"/>
  <c r="M32" i="1"/>
  <c r="L32" i="1"/>
  <c r="I32" i="1"/>
  <c r="AE31" i="1"/>
  <c r="AF31" i="1" s="1"/>
  <c r="AG31" i="1" s="1"/>
  <c r="AC31" i="1"/>
  <c r="AD31" i="1" s="1"/>
  <c r="AB31" i="1"/>
  <c r="V31" i="1"/>
  <c r="O31" i="1"/>
  <c r="N31" i="1"/>
  <c r="M31" i="1"/>
  <c r="U31" i="1" s="1"/>
  <c r="L31" i="1"/>
  <c r="I31" i="1"/>
  <c r="AF30" i="1"/>
  <c r="AG30" i="1" s="1"/>
  <c r="AE30" i="1"/>
  <c r="AB30" i="1"/>
  <c r="AC30" i="1" s="1"/>
  <c r="U30" i="1"/>
  <c r="N30" i="1"/>
  <c r="V30" i="1" s="1"/>
  <c r="M30" i="1"/>
  <c r="L30" i="1"/>
  <c r="I30" i="1"/>
  <c r="AE29" i="1"/>
  <c r="AF29" i="1" s="1"/>
  <c r="AG29" i="1" s="1"/>
  <c r="AC29" i="1"/>
  <c r="AB29" i="1"/>
  <c r="O29" i="1"/>
  <c r="N29" i="1"/>
  <c r="V29" i="1" s="1"/>
  <c r="M29" i="1"/>
  <c r="U29" i="1" s="1"/>
  <c r="L29" i="1"/>
  <c r="I29" i="1"/>
  <c r="AE28" i="1"/>
  <c r="AF28" i="1" s="1"/>
  <c r="AG28" i="1" s="1"/>
  <c r="AB28" i="1"/>
  <c r="O28" i="1" s="1"/>
  <c r="N28" i="1"/>
  <c r="V28" i="1" s="1"/>
  <c r="M28" i="1"/>
  <c r="U28" i="1" s="1"/>
  <c r="L28" i="1"/>
  <c r="I28" i="1"/>
  <c r="AG27" i="1"/>
  <c r="AF27" i="1"/>
  <c r="AE27" i="1"/>
  <c r="AC27" i="1"/>
  <c r="W27" i="1" s="1"/>
  <c r="AB27" i="1"/>
  <c r="O27" i="1" s="1"/>
  <c r="V27" i="1"/>
  <c r="N27" i="1"/>
  <c r="M27" i="1"/>
  <c r="U27" i="1" s="1"/>
  <c r="L27" i="1"/>
  <c r="I27" i="1"/>
  <c r="AF26" i="1"/>
  <c r="AG26" i="1" s="1"/>
  <c r="AE26" i="1"/>
  <c r="AB26" i="1"/>
  <c r="O26" i="1" s="1"/>
  <c r="V26" i="1"/>
  <c r="U26" i="1"/>
  <c r="N26" i="1"/>
  <c r="M26" i="1"/>
  <c r="L26" i="1"/>
  <c r="I26" i="1"/>
  <c r="AE25" i="1"/>
  <c r="AF25" i="1" s="1"/>
  <c r="AG25" i="1" s="1"/>
  <c r="AB25" i="1"/>
  <c r="AC25" i="1" s="1"/>
  <c r="V25" i="1"/>
  <c r="U25" i="1"/>
  <c r="O25" i="1"/>
  <c r="N25" i="1"/>
  <c r="M25" i="1"/>
  <c r="L25" i="1"/>
  <c r="I25" i="1"/>
  <c r="AF24" i="1"/>
  <c r="W24" i="1" s="1"/>
  <c r="AE24" i="1"/>
  <c r="AD24" i="1"/>
  <c r="X24" i="1" s="1"/>
  <c r="AC24" i="1"/>
  <c r="AB24" i="1"/>
  <c r="U24" i="1"/>
  <c r="O24" i="1"/>
  <c r="N24" i="1"/>
  <c r="V24" i="1" s="1"/>
  <c r="M24" i="1"/>
  <c r="L24" i="1"/>
  <c r="I24" i="1"/>
  <c r="AE23" i="1"/>
  <c r="AF23" i="1" s="1"/>
  <c r="AG23" i="1" s="1"/>
  <c r="AC23" i="1"/>
  <c r="AD23" i="1" s="1"/>
  <c r="AB23" i="1"/>
  <c r="V23" i="1"/>
  <c r="O23" i="1"/>
  <c r="N23" i="1"/>
  <c r="M23" i="1"/>
  <c r="U23" i="1" s="1"/>
  <c r="L23" i="1"/>
  <c r="I23" i="1"/>
  <c r="AF22" i="1"/>
  <c r="AG22" i="1" s="1"/>
  <c r="AE22" i="1"/>
  <c r="AB22" i="1"/>
  <c r="AC22" i="1" s="1"/>
  <c r="U22" i="1"/>
  <c r="N22" i="1"/>
  <c r="V22" i="1" s="1"/>
  <c r="M22" i="1"/>
  <c r="L22" i="1"/>
  <c r="I22" i="1"/>
  <c r="AE21" i="1"/>
  <c r="AF21" i="1" s="1"/>
  <c r="AG21" i="1" s="1"/>
  <c r="AC21" i="1"/>
  <c r="W21" i="1" s="1"/>
  <c r="AB21" i="1"/>
  <c r="O21" i="1"/>
  <c r="N21" i="1"/>
  <c r="V21" i="1" s="1"/>
  <c r="M21" i="1"/>
  <c r="U21" i="1" s="1"/>
  <c r="L21" i="1"/>
  <c r="I21" i="1"/>
  <c r="AE20" i="1"/>
  <c r="AF20" i="1" s="1"/>
  <c r="AG20" i="1" s="1"/>
  <c r="AB20" i="1"/>
  <c r="O20" i="1" s="1"/>
  <c r="N20" i="1"/>
  <c r="V20" i="1" s="1"/>
  <c r="M20" i="1"/>
  <c r="U20" i="1" s="1"/>
  <c r="L20" i="1"/>
  <c r="I20" i="1"/>
  <c r="AG19" i="1"/>
  <c r="AF19" i="1"/>
  <c r="AE19" i="1"/>
  <c r="AC19" i="1"/>
  <c r="W19" i="1" s="1"/>
  <c r="AB19" i="1"/>
  <c r="O19" i="1" s="1"/>
  <c r="V19" i="1"/>
  <c r="N19" i="1"/>
  <c r="M19" i="1"/>
  <c r="U19" i="1" s="1"/>
  <c r="L19" i="1"/>
  <c r="I19" i="1"/>
  <c r="AF18" i="1"/>
  <c r="AG18" i="1" s="1"/>
  <c r="AE18" i="1"/>
  <c r="AB18" i="1"/>
  <c r="O18" i="1" s="1"/>
  <c r="V18" i="1"/>
  <c r="U18" i="1"/>
  <c r="N18" i="1"/>
  <c r="M18" i="1"/>
  <c r="L18" i="1"/>
  <c r="I18" i="1"/>
  <c r="AE17" i="1"/>
  <c r="AF17" i="1" s="1"/>
  <c r="AG17" i="1" s="1"/>
  <c r="AB17" i="1"/>
  <c r="AC17" i="1" s="1"/>
  <c r="V17" i="1"/>
  <c r="U17" i="1"/>
  <c r="N17" i="1"/>
  <c r="M17" i="1"/>
  <c r="L17" i="1"/>
  <c r="I17" i="1"/>
  <c r="AF16" i="1"/>
  <c r="AG16" i="1" s="1"/>
  <c r="AE16" i="1"/>
  <c r="AB16" i="1"/>
  <c r="AC16" i="1" s="1"/>
  <c r="U16" i="1"/>
  <c r="O16" i="1"/>
  <c r="N16" i="1"/>
  <c r="V16" i="1" s="1"/>
  <c r="M16" i="1"/>
  <c r="L16" i="1"/>
  <c r="I16" i="1"/>
  <c r="AE15" i="1"/>
  <c r="AF15" i="1" s="1"/>
  <c r="AG15" i="1" s="1"/>
  <c r="AC15" i="1"/>
  <c r="AD15" i="1" s="1"/>
  <c r="AB15" i="1"/>
  <c r="O15" i="1"/>
  <c r="N15" i="1"/>
  <c r="V15" i="1" s="1"/>
  <c r="M15" i="1"/>
  <c r="U15" i="1" s="1"/>
  <c r="L15" i="1"/>
  <c r="I15" i="1"/>
  <c r="AF14" i="1"/>
  <c r="AG14" i="1" s="1"/>
  <c r="AE14" i="1"/>
  <c r="AB14" i="1"/>
  <c r="AC14" i="1" s="1"/>
  <c r="N14" i="1"/>
  <c r="V14" i="1" s="1"/>
  <c r="M14" i="1"/>
  <c r="U14" i="1" s="1"/>
  <c r="L14" i="1"/>
  <c r="I14" i="1"/>
  <c r="AE13" i="1"/>
  <c r="AF13" i="1" s="1"/>
  <c r="AG13" i="1" s="1"/>
  <c r="AC13" i="1"/>
  <c r="W13" i="1" s="1"/>
  <c r="AB13" i="1"/>
  <c r="O13" i="1" s="1"/>
  <c r="N13" i="1"/>
  <c r="V13" i="1" s="1"/>
  <c r="M13" i="1"/>
  <c r="U13" i="1" s="1"/>
  <c r="L13" i="1"/>
  <c r="I13" i="1"/>
  <c r="AE12" i="1"/>
  <c r="AF12" i="1" s="1"/>
  <c r="AG12" i="1" s="1"/>
  <c r="AB12" i="1"/>
  <c r="AC12" i="1" s="1"/>
  <c r="N12" i="1"/>
  <c r="V12" i="1" s="1"/>
  <c r="M12" i="1"/>
  <c r="U12" i="1" s="1"/>
  <c r="L12" i="1"/>
  <c r="I12" i="1"/>
  <c r="AE11" i="1"/>
  <c r="AF11" i="1" s="1"/>
  <c r="AC11" i="1"/>
  <c r="AD11" i="1" s="1"/>
  <c r="X11" i="1" s="1"/>
  <c r="AB11" i="1"/>
  <c r="O11" i="1" s="1"/>
  <c r="N11" i="1"/>
  <c r="V11" i="1" s="1"/>
  <c r="M11" i="1"/>
  <c r="U11" i="1" s="1"/>
  <c r="L11" i="1"/>
  <c r="I11" i="1"/>
  <c r="AF10" i="1"/>
  <c r="AG10" i="1" s="1"/>
  <c r="AE10" i="1"/>
  <c r="AB10" i="1"/>
  <c r="O10" i="1" s="1"/>
  <c r="V10" i="1"/>
  <c r="U10" i="1"/>
  <c r="N10" i="1"/>
  <c r="M10" i="1"/>
  <c r="L10" i="1"/>
  <c r="I10" i="1"/>
  <c r="AE9" i="1"/>
  <c r="AF9" i="1" s="1"/>
  <c r="AG9" i="1" s="1"/>
  <c r="AB9" i="1"/>
  <c r="AC9" i="1" s="1"/>
  <c r="V9" i="1"/>
  <c r="U9" i="1"/>
  <c r="N9" i="1"/>
  <c r="M9" i="1"/>
  <c r="L9" i="1"/>
  <c r="I9" i="1"/>
  <c r="W20" i="3" l="1"/>
  <c r="W16" i="3"/>
  <c r="W19" i="3"/>
  <c r="W23" i="3"/>
  <c r="W34" i="3"/>
  <c r="AG34" i="3"/>
  <c r="AG11" i="3"/>
  <c r="W11" i="3"/>
  <c r="AG42" i="3"/>
  <c r="W42" i="3"/>
  <c r="AD16" i="1"/>
  <c r="X16" i="1" s="1"/>
  <c r="W16" i="1"/>
  <c r="AD17" i="1"/>
  <c r="X17" i="1"/>
  <c r="W17" i="1"/>
  <c r="X22" i="1"/>
  <c r="W22" i="1"/>
  <c r="AD22" i="1"/>
  <c r="AD25" i="1"/>
  <c r="X25" i="1" s="1"/>
  <c r="W25" i="1"/>
  <c r="W30" i="1"/>
  <c r="AD30" i="1"/>
  <c r="X30" i="1" s="1"/>
  <c r="X12" i="1"/>
  <c r="AD12" i="1"/>
  <c r="W12" i="1"/>
  <c r="W14" i="1"/>
  <c r="AD14" i="1"/>
  <c r="X14" i="1" s="1"/>
  <c r="W11" i="1"/>
  <c r="AG11" i="1"/>
  <c r="AD41" i="1"/>
  <c r="X41" i="1" s="1"/>
  <c r="W41" i="1"/>
  <c r="AD9" i="1"/>
  <c r="X9" i="1"/>
  <c r="W9" i="1"/>
  <c r="AD33" i="1"/>
  <c r="X33" i="1"/>
  <c r="W33" i="1"/>
  <c r="W38" i="1"/>
  <c r="AD38" i="1"/>
  <c r="X38" i="1" s="1"/>
  <c r="AD13" i="1"/>
  <c r="X13" i="1" s="1"/>
  <c r="O14" i="1"/>
  <c r="AC20" i="1"/>
  <c r="AD21" i="1"/>
  <c r="X21" i="1" s="1"/>
  <c r="O22" i="1"/>
  <c r="AG24" i="1"/>
  <c r="AC28" i="1"/>
  <c r="AD29" i="1"/>
  <c r="X29" i="1" s="1"/>
  <c r="O30" i="1"/>
  <c r="AC36" i="1"/>
  <c r="AD37" i="1"/>
  <c r="X37" i="1" s="1"/>
  <c r="O38" i="1"/>
  <c r="O17" i="1"/>
  <c r="O12" i="1"/>
  <c r="W15" i="1"/>
  <c r="AC26" i="1"/>
  <c r="AD27" i="1"/>
  <c r="X27" i="1" s="1"/>
  <c r="W31" i="1"/>
  <c r="AC34" i="1"/>
  <c r="AD35" i="1"/>
  <c r="X35" i="1" s="1"/>
  <c r="W39" i="1"/>
  <c r="AC42" i="1"/>
  <c r="AC18" i="1"/>
  <c r="X15" i="1"/>
  <c r="X23" i="1"/>
  <c r="X31" i="1"/>
  <c r="X39" i="1"/>
  <c r="AC10" i="1"/>
  <c r="AD19" i="1"/>
  <c r="X19" i="1" s="1"/>
  <c r="W23" i="1"/>
  <c r="W29" i="1"/>
  <c r="W37" i="1"/>
  <c r="AC40" i="1"/>
  <c r="O9" i="1"/>
  <c r="W36" i="1" l="1"/>
  <c r="AD36" i="1"/>
  <c r="X36" i="1" s="1"/>
  <c r="AD40" i="1"/>
  <c r="X40" i="1" s="1"/>
  <c r="W40" i="1"/>
  <c r="AD26" i="1"/>
  <c r="X26" i="1" s="1"/>
  <c r="W26" i="1"/>
  <c r="AD18" i="1"/>
  <c r="W18" i="1"/>
  <c r="X18" i="1"/>
  <c r="W28" i="1"/>
  <c r="AD28" i="1"/>
  <c r="X28" i="1" s="1"/>
  <c r="X20" i="1"/>
  <c r="W20" i="1"/>
  <c r="AD20" i="1"/>
  <c r="AD34" i="1"/>
  <c r="W34" i="1"/>
  <c r="X34" i="1"/>
  <c r="AD42" i="1"/>
  <c r="X42" i="1" s="1"/>
  <c r="W42" i="1"/>
  <c r="AD10" i="1"/>
  <c r="W10" i="1"/>
  <c r="X10" i="1"/>
</calcChain>
</file>

<file path=xl/sharedStrings.xml><?xml version="1.0" encoding="utf-8"?>
<sst xmlns="http://schemas.openxmlformats.org/spreadsheetml/2006/main" count="6871" uniqueCount="1833">
  <si>
    <r>
      <t>当</t>
    </r>
    <r>
      <rPr>
        <sz val="8"/>
        <rFont val="ＭＳ Ｐゴシック"/>
        <family val="3"/>
        <charset val="128"/>
      </rPr>
      <t>該自動車の製造又は輸入の事業を行う者の氏名又は名称　</t>
    </r>
  </si>
  <si>
    <t>マツダ株式会社</t>
    <phoneticPr fontId="3"/>
  </si>
  <si>
    <t>ガソリン乗用車（普通・小型）</t>
    <rPh sb="4" eb="7">
      <t>ジョウヨウシャ</t>
    </rPh>
    <rPh sb="8" eb="10">
      <t>フツウ</t>
    </rPh>
    <rPh sb="11" eb="13">
      <t>コガタ</t>
    </rPh>
    <phoneticPr fontId="3"/>
  </si>
  <si>
    <r>
      <t>目</t>
    </r>
    <r>
      <rPr>
        <sz val="8"/>
        <rFont val="ＭＳ Ｐゴシック"/>
        <family val="3"/>
        <charset val="128"/>
      </rPr>
      <t>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令和２年度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12</t>
    </r>
    <r>
      <rPr>
        <sz val="8"/>
        <rFont val="ＭＳ Ｐゴシック"/>
        <family val="3"/>
        <charset val="128"/>
      </rPr>
      <t>年度）</t>
    </r>
    <rPh sb="12" eb="14">
      <t>レイワ</t>
    </rPh>
    <rPh sb="15" eb="17">
      <t>ネンド</t>
    </rPh>
    <rPh sb="17" eb="19">
      <t>ヘイネンド</t>
    </rPh>
    <rPh sb="18" eb="20">
      <t>レイワ</t>
    </rPh>
    <rPh sb="22" eb="24">
      <t>ネンド</t>
    </rPh>
    <phoneticPr fontId="3"/>
  </si>
  <si>
    <t>メーカー入力欄</t>
    <rPh sb="4" eb="6">
      <t>ニュウリョク</t>
    </rPh>
    <rPh sb="6" eb="7">
      <t>ラン</t>
    </rPh>
    <phoneticPr fontId="3"/>
  </si>
  <si>
    <t>最小車両重量（自動計算）</t>
    <rPh sb="0" eb="2">
      <t>サイショウ</t>
    </rPh>
    <rPh sb="2" eb="4">
      <t>シャリョウ</t>
    </rPh>
    <rPh sb="4" eb="6">
      <t>ジュウリョウ</t>
    </rPh>
    <rPh sb="7" eb="9">
      <t>ジドウ</t>
    </rPh>
    <rPh sb="9" eb="11">
      <t>ケイサン</t>
    </rPh>
    <phoneticPr fontId="3"/>
  </si>
  <si>
    <t>最大車両重量（自動計算）</t>
    <rPh sb="1" eb="2">
      <t>ダイ</t>
    </rPh>
    <rPh sb="7" eb="9">
      <t>ジドウ</t>
    </rPh>
    <phoneticPr fontId="3"/>
  </si>
  <si>
    <r>
      <t>車</t>
    </r>
    <r>
      <rPr>
        <sz val="8"/>
        <rFont val="ＭＳ Ｐゴシック"/>
        <family val="3"/>
        <charset val="128"/>
      </rPr>
      <t>名</t>
    </r>
    <rPh sb="0" eb="2">
      <t>シャメイ</t>
    </rPh>
    <phoneticPr fontId="3"/>
  </si>
  <si>
    <r>
      <t>通</t>
    </r>
    <r>
      <rPr>
        <sz val="8"/>
        <rFont val="ＭＳ Ｐゴシック"/>
        <family val="3"/>
        <charset val="128"/>
      </rPr>
      <t>称名</t>
    </r>
  </si>
  <si>
    <r>
      <t>原</t>
    </r>
    <r>
      <rPr>
        <sz val="8"/>
        <rFont val="ＭＳ Ｐゴシック"/>
        <family val="3"/>
        <charset val="128"/>
      </rPr>
      <t>動機</t>
    </r>
  </si>
  <si>
    <t>変速装置の
型式及び変速段数</t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3"/>
  </si>
  <si>
    <r>
      <t>車</t>
    </r>
    <r>
      <rPr>
        <sz val="8"/>
        <rFont val="ＭＳ Ｐゴシック"/>
        <family val="3"/>
        <charset val="128"/>
      </rPr>
      <t>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3"/>
  </si>
  <si>
    <r>
      <t>乗</t>
    </r>
    <r>
      <rPr>
        <sz val="8"/>
        <rFont val="ＭＳ Ｐゴシック"/>
        <family val="3"/>
        <charset val="128"/>
      </rPr>
      <t>車定員
（名）</t>
    </r>
    <rPh sb="0" eb="2">
      <t>ジョウシャ</t>
    </rPh>
    <rPh sb="2" eb="4">
      <t>テイイン</t>
    </rPh>
    <rPh sb="6" eb="7">
      <t>メイ</t>
    </rPh>
    <phoneticPr fontId="3"/>
  </si>
  <si>
    <r>
      <t>W</t>
    </r>
    <r>
      <rPr>
        <sz val="8"/>
        <rFont val="Arial"/>
        <family val="2"/>
      </rPr>
      <t>LTC</t>
    </r>
    <r>
      <rPr>
        <sz val="8"/>
        <rFont val="ＭＳ Ｐゴシック"/>
        <family val="3"/>
        <charset val="128"/>
      </rPr>
      <t>モード</t>
    </r>
    <phoneticPr fontId="3"/>
  </si>
  <si>
    <t>主要燃費
改善対策</t>
    <rPh sb="0" eb="2">
      <t>シュヨウ</t>
    </rPh>
    <rPh sb="2" eb="4">
      <t>ネンピ</t>
    </rPh>
    <rPh sb="5" eb="7">
      <t>カイゼン</t>
    </rPh>
    <rPh sb="7" eb="9">
      <t>タイサク</t>
    </rPh>
    <phoneticPr fontId="3"/>
  </si>
  <si>
    <r>
      <t>そ</t>
    </r>
    <r>
      <rPr>
        <sz val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3"/>
  </si>
  <si>
    <r>
      <t>（</t>
    </r>
    <r>
      <rPr>
        <sz val="8"/>
        <rFont val="ＭＳ Ｐゴシック"/>
        <family val="3"/>
        <charset val="128"/>
      </rPr>
      <t>参考）</t>
    </r>
    <rPh sb="1" eb="3">
      <t>サンコウ</t>
    </rPh>
    <phoneticPr fontId="3"/>
  </si>
  <si>
    <t>平成27年度
燃費基準
達成・向上
達成レベル</t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3"/>
  </si>
  <si>
    <t>令和２年度
燃費基準
達成・向上
達成レベル</t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3"/>
  </si>
  <si>
    <t>令和12年度</t>
    <rPh sb="0" eb="2">
      <t>レイワ</t>
    </rPh>
    <rPh sb="4" eb="6">
      <t>ネンド</t>
    </rPh>
    <phoneticPr fontId="3"/>
  </si>
  <si>
    <r>
      <rPr>
        <sz val="8"/>
        <color rgb="FF0070C0"/>
        <rFont val="ＭＳ Ｐゴシック"/>
        <family val="3"/>
        <charset val="128"/>
      </rPr>
      <t>車両重量
（</t>
    </r>
    <r>
      <rPr>
        <sz val="8"/>
        <color rgb="FF0070C0"/>
        <rFont val="Arial"/>
        <family val="2"/>
      </rPr>
      <t>kg</t>
    </r>
    <r>
      <rPr>
        <sz val="8"/>
        <color rgb="FF0070C0"/>
        <rFont val="ＭＳ Ｐゴシック"/>
        <family val="3"/>
        <charset val="128"/>
      </rPr>
      <t xml:space="preserve">）
</t>
    </r>
    <r>
      <rPr>
        <sz val="8"/>
        <color rgb="FF0070C0"/>
        <rFont val="Arial"/>
        <family val="2"/>
      </rPr>
      <t>1</t>
    </r>
    <r>
      <rPr>
        <sz val="8"/>
        <color rgb="FF0070C0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3"/>
  </si>
  <si>
    <r>
      <rPr>
        <sz val="8"/>
        <color rgb="FF0070C0"/>
        <rFont val="ＭＳ Ｐゴシック"/>
        <family val="3"/>
        <charset val="128"/>
      </rPr>
      <t>車両重量
（</t>
    </r>
    <r>
      <rPr>
        <sz val="8"/>
        <color rgb="FF0070C0"/>
        <rFont val="Arial"/>
        <family val="2"/>
      </rPr>
      <t>kg</t>
    </r>
    <r>
      <rPr>
        <sz val="8"/>
        <color rgb="FF0070C0"/>
        <rFont val="ＭＳ Ｐゴシック"/>
        <family val="3"/>
        <charset val="128"/>
      </rPr>
      <t>）
最大
（1車種のみの場合記入不要）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3"/>
  </si>
  <si>
    <r>
      <t>令</t>
    </r>
    <r>
      <rPr>
        <sz val="8"/>
        <rFont val="ＭＳ Ｐゴシック"/>
        <family val="3"/>
        <charset val="128"/>
      </rPr>
      <t>和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２年度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4" eb="6">
      <t>ネンド</t>
    </rPh>
    <rPh sb="6" eb="8">
      <t>ヘイネンド</t>
    </rPh>
    <rPh sb="7" eb="9">
      <t>ネンピ</t>
    </rPh>
    <rPh sb="9" eb="11">
      <t>キジュン</t>
    </rPh>
    <rPh sb="11" eb="12">
      <t>チ</t>
    </rPh>
    <phoneticPr fontId="3"/>
  </si>
  <si>
    <t>燃費基準
達成・向上
達成レベル</t>
    <rPh sb="0" eb="2">
      <t>ネンピ</t>
    </rPh>
    <rPh sb="2" eb="4">
      <t>キジュン</t>
    </rPh>
    <rPh sb="5" eb="7">
      <t>タッセイ</t>
    </rPh>
    <rPh sb="8" eb="10">
      <t>コウジョウ</t>
    </rPh>
    <rPh sb="11" eb="13">
      <t>タッセイ</t>
    </rPh>
    <phoneticPr fontId="3"/>
  </si>
  <si>
    <t>多段階評価</t>
    <rPh sb="0" eb="1">
      <t>タ</t>
    </rPh>
    <rPh sb="1" eb="3">
      <t>ダンカイ</t>
    </rPh>
    <rPh sb="3" eb="5">
      <t>ヒョウカ</t>
    </rPh>
    <phoneticPr fontId="3"/>
  </si>
  <si>
    <t>多段階評価2</t>
    <rPh sb="0" eb="1">
      <t>タ</t>
    </rPh>
    <rPh sb="1" eb="3">
      <t>ダンカイ</t>
    </rPh>
    <rPh sb="3" eb="5">
      <t>ヒョウカ</t>
    </rPh>
    <phoneticPr fontId="3"/>
  </si>
  <si>
    <r>
      <t>燃</t>
    </r>
    <r>
      <rPr>
        <sz val="8"/>
        <rFont val="ＭＳ Ｐゴシック"/>
        <family val="3"/>
        <charset val="128"/>
      </rPr>
      <t>費値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3"/>
  </si>
  <si>
    <r>
      <t>1</t>
    </r>
    <r>
      <rPr>
        <sz val="8"/>
        <rFont val="Arial"/>
        <family val="2"/>
      </rPr>
      <t>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3"/>
  </si>
  <si>
    <r>
      <t>平</t>
    </r>
    <r>
      <rPr>
        <sz val="8"/>
        <rFont val="ＭＳ Ｐゴシック"/>
        <family val="3"/>
        <charset val="128"/>
      </rPr>
      <t>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3"/>
  </si>
  <si>
    <r>
      <t>令</t>
    </r>
    <r>
      <rPr>
        <sz val="8"/>
        <rFont val="ＭＳ Ｐゴシック"/>
        <family val="3"/>
        <charset val="128"/>
      </rPr>
      <t>和２年度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3"/>
  </si>
  <si>
    <r>
      <t>型</t>
    </r>
    <r>
      <rPr>
        <sz val="8"/>
        <rFont val="ＭＳ Ｐゴシック"/>
        <family val="3"/>
        <charset val="128"/>
      </rPr>
      <t>式</t>
    </r>
  </si>
  <si>
    <t>類別区分番号</t>
    <rPh sb="0" eb="2">
      <t>ルイベツ</t>
    </rPh>
    <rPh sb="2" eb="4">
      <t>クブン</t>
    </rPh>
    <rPh sb="4" eb="6">
      <t>バンゴウ</t>
    </rPh>
    <phoneticPr fontId="3"/>
  </si>
  <si>
    <r>
      <rPr>
        <sz val="8"/>
        <rFont val="ＭＳ Ｐゴシック"/>
        <family val="3"/>
        <charset val="128"/>
      </rPr>
      <t>総</t>
    </r>
    <r>
      <rPr>
        <sz val="8"/>
        <rFont val="ＭＳ Ｐゴシック"/>
        <family val="3"/>
        <charset val="128"/>
      </rPr>
      <t>排気量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3"/>
  </si>
  <si>
    <t>主要排出
ガス対策</t>
    <phoneticPr fontId="3"/>
  </si>
  <si>
    <t>駆動
形式</t>
    <rPh sb="3" eb="5">
      <t>ケイシキ</t>
    </rPh>
    <phoneticPr fontId="3"/>
  </si>
  <si>
    <r>
      <t>そ</t>
    </r>
    <r>
      <rPr>
        <sz val="8"/>
        <rFont val="ＭＳ Ｐゴシック"/>
        <family val="3"/>
        <charset val="128"/>
      </rPr>
      <t>の他</t>
    </r>
  </si>
  <si>
    <t>低排出ガス
認定レベル</t>
    <rPh sb="6" eb="8">
      <t>ニンテイ</t>
    </rPh>
    <phoneticPr fontId="3"/>
  </si>
  <si>
    <t>マツダ</t>
  </si>
  <si>
    <t>MAZDA 2</t>
  </si>
  <si>
    <t>5BA-DJLFS</t>
  </si>
  <si>
    <t>0151,0152,0153,0154,
0155,0156,0157,0158,
0159,0160,0161,0162,
0163,0164,0165,0166</t>
    <phoneticPr fontId="3"/>
  </si>
  <si>
    <t>P5</t>
  </si>
  <si>
    <t>6AT(E･LTC)</t>
  </si>
  <si>
    <t>I,D,V,MC,EP,B</t>
  </si>
  <si>
    <t>3W+EGR</t>
  </si>
  <si>
    <t>F</t>
  </si>
  <si>
    <t>☆☆☆☆</t>
  </si>
  <si>
    <t>0101,0102,0103,0105,
0106,0107,0109,0113</t>
    <phoneticPr fontId="3"/>
  </si>
  <si>
    <t>6MT</t>
  </si>
  <si>
    <t>0104,0108,0110,0111,
0112,0114,0115,0116</t>
    <phoneticPr fontId="3"/>
  </si>
  <si>
    <t>3BA-DJLFS</t>
  </si>
  <si>
    <t>0101,0102,0103,0104</t>
  </si>
  <si>
    <t>3W</t>
  </si>
  <si>
    <t>5BA-DJLAS</t>
  </si>
  <si>
    <t>0101,0102,0103,0104,
0105,0106,0107,0108,
0109,0110,0111,0112,
0113,0114,0115,0116</t>
    <phoneticPr fontId="3"/>
  </si>
  <si>
    <t>A</t>
  </si>
  <si>
    <r>
      <rPr>
        <sz val="8"/>
        <rFont val="ＭＳ Ｐゴシック"/>
        <family val="3"/>
        <charset val="128"/>
      </rPr>
      <t>マツダ教習車</t>
    </r>
    <rPh sb="3" eb="6">
      <t>キョウシュウシャ</t>
    </rPh>
    <phoneticPr fontId="4"/>
  </si>
  <si>
    <t>4BA-DJLFJ</t>
  </si>
  <si>
    <t>0002</t>
  </si>
  <si>
    <t>D,V,MC,EP,B</t>
  </si>
  <si>
    <t>☆☆☆</t>
  </si>
  <si>
    <t>0052</t>
  </si>
  <si>
    <t>MAZDA 3</t>
  </si>
  <si>
    <t>5AA-BPEK3R</t>
  </si>
  <si>
    <t>0101,0102</t>
    <phoneticPr fontId="3"/>
  </si>
  <si>
    <t>HF-MK</t>
  </si>
  <si>
    <t>H,I,D,L,V,EP,B</t>
  </si>
  <si>
    <t>0151,0152</t>
    <phoneticPr fontId="3"/>
  </si>
  <si>
    <t>5AA-BPFJ3R</t>
  </si>
  <si>
    <t>0001</t>
  </si>
  <si>
    <t>PE-MJ</t>
  </si>
  <si>
    <t>H,I,D,V,MC,EP,B</t>
  </si>
  <si>
    <t>1001</t>
  </si>
  <si>
    <t>0051</t>
  </si>
  <si>
    <t>0101</t>
  </si>
  <si>
    <t>6BA-BP5R</t>
  </si>
  <si>
    <t>☆☆☆☆☆</t>
  </si>
  <si>
    <t>MAZDA ROADSTER</t>
    <phoneticPr fontId="3"/>
  </si>
  <si>
    <t>5BA-ND5RE</t>
    <phoneticPr fontId="3"/>
  </si>
  <si>
    <t>0051,0052</t>
    <phoneticPr fontId="3"/>
  </si>
  <si>
    <t>R</t>
  </si>
  <si>
    <t>0001,0002,0003,0004,
0005</t>
    <phoneticPr fontId="3"/>
  </si>
  <si>
    <t>5BA-NDERE</t>
    <phoneticPr fontId="3"/>
  </si>
  <si>
    <t>0001,0002,0003</t>
    <phoneticPr fontId="3"/>
  </si>
  <si>
    <t>PE</t>
  </si>
  <si>
    <t>0004</t>
    <phoneticPr fontId="3"/>
  </si>
  <si>
    <t>6MT</t>
    <phoneticPr fontId="3"/>
  </si>
  <si>
    <t>D,V,MC,EP,B</t>
    <phoneticPr fontId="3"/>
  </si>
  <si>
    <t>0101</t>
    <phoneticPr fontId="3"/>
  </si>
  <si>
    <t>MAZDA CX-30</t>
    <phoneticPr fontId="3"/>
  </si>
  <si>
    <t>5AA-DMEJ3R</t>
    <phoneticPr fontId="3"/>
  </si>
  <si>
    <t>0001</t>
    <phoneticPr fontId="3"/>
  </si>
  <si>
    <t>MAZDA MX-30</t>
    <phoneticPr fontId="3"/>
  </si>
  <si>
    <t>5AA-DREJ3R</t>
    <phoneticPr fontId="3"/>
  </si>
  <si>
    <t>MAZDA CX-5</t>
    <phoneticPr fontId="3"/>
  </si>
  <si>
    <t>6BA-KFEP</t>
  </si>
  <si>
    <t>0105,0106</t>
    <phoneticPr fontId="3"/>
  </si>
  <si>
    <t>0207,0208,0209</t>
    <phoneticPr fontId="3"/>
  </si>
  <si>
    <t>6BA-KF5P</t>
  </si>
  <si>
    <t>0105</t>
    <phoneticPr fontId="3"/>
  </si>
  <si>
    <t>PY</t>
  </si>
  <si>
    <t>0205</t>
    <phoneticPr fontId="3"/>
  </si>
  <si>
    <t>MAZDA CX-60</t>
    <phoneticPr fontId="3"/>
  </si>
  <si>
    <t>5BA-KH5P</t>
  </si>
  <si>
    <t>0011,0012</t>
    <phoneticPr fontId="3"/>
  </si>
  <si>
    <t>8AT(E)</t>
  </si>
  <si>
    <t>I,D,V,MC,EP,B,AM</t>
  </si>
  <si>
    <t>0013,0014,0015</t>
    <phoneticPr fontId="3"/>
  </si>
  <si>
    <t>0016</t>
    <phoneticPr fontId="3"/>
  </si>
  <si>
    <t>0111,0112</t>
    <phoneticPr fontId="3"/>
  </si>
  <si>
    <t>0114</t>
    <phoneticPr fontId="3"/>
  </si>
  <si>
    <t>0113,0115,0116</t>
    <phoneticPr fontId="3"/>
  </si>
  <si>
    <r>
      <rPr>
        <sz val="8"/>
        <color indexed="8"/>
        <rFont val="ＭＳ Ｐゴシック"/>
        <family val="3"/>
        <charset val="128"/>
      </rPr>
      <t>　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3"/>
  </si>
  <si>
    <r>
      <rPr>
        <sz val="8"/>
        <color indexed="8"/>
        <rFont val="ＭＳ Ｐゴシック"/>
        <family val="3"/>
        <charset val="128"/>
      </rPr>
      <t>　①燃費の異なる要因と関係のない事項は記入しない。</t>
    </r>
    <phoneticPr fontId="3"/>
  </si>
  <si>
    <r>
      <rPr>
        <sz val="8"/>
        <color indexed="8"/>
        <rFont val="ＭＳ Ｐゴシック"/>
        <family val="3"/>
        <charset val="128"/>
      </rPr>
      <t>５．「その他」について、以下に留意し記載する。</t>
    </r>
    <phoneticPr fontId="3"/>
  </si>
  <si>
    <r>
      <rPr>
        <sz val="8"/>
        <color indexed="8"/>
        <rFont val="ＭＳ Ｐゴシック"/>
        <family val="3"/>
        <charset val="128"/>
      </rPr>
      <t>４．</t>
    </r>
    <r>
      <rPr>
        <sz val="8"/>
        <color indexed="8"/>
        <rFont val="Arial"/>
        <family val="2"/>
      </rPr>
      <t>OEM</t>
    </r>
    <r>
      <rPr>
        <sz val="8"/>
        <color indexed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color indexed="8"/>
        <rFont val="Arial"/>
        <family val="2"/>
      </rPr>
      <t>OEM</t>
    </r>
    <r>
      <rPr>
        <sz val="8"/>
        <color indexed="8"/>
        <rFont val="ＭＳ Ｐゴシック"/>
        <family val="3"/>
        <charset val="128"/>
      </rPr>
      <t>製造事業者名を記載する。</t>
    </r>
    <rPh sb="43" eb="44">
      <t>メイ</t>
    </rPh>
    <phoneticPr fontId="3"/>
  </si>
  <si>
    <r>
      <rPr>
        <sz val="8"/>
        <color indexed="8"/>
        <rFont val="ＭＳ Ｐゴシック"/>
        <family val="3"/>
        <charset val="128"/>
      </rPr>
      <t>３．「</t>
    </r>
    <r>
      <rPr>
        <sz val="8"/>
        <color indexed="8"/>
        <rFont val="Arial"/>
        <family val="2"/>
      </rPr>
      <t>CO2</t>
    </r>
    <r>
      <rPr>
        <sz val="8"/>
        <color indexed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3"/>
  </si>
  <si>
    <r>
      <rPr>
        <sz val="8"/>
        <color indexed="8"/>
        <rFont val="ＭＳ Ｐゴシック"/>
        <family val="3"/>
        <charset val="128"/>
      </rPr>
      <t>２．一つの通称名に複数の型式がある場合は、通称名は大枠に一つ記入。</t>
    </r>
    <phoneticPr fontId="3"/>
  </si>
  <si>
    <r>
      <rPr>
        <sz val="8"/>
        <color indexed="8"/>
        <rFont val="ＭＳ Ｐゴシック"/>
        <family val="3"/>
        <charset val="128"/>
      </rPr>
      <t>１．</t>
    </r>
    <r>
      <rPr>
        <sz val="8"/>
        <color indexed="8"/>
        <rFont val="Arial"/>
        <family val="2"/>
      </rPr>
      <t>WLTC</t>
    </r>
    <r>
      <rPr>
        <sz val="8"/>
        <color indexed="8"/>
        <rFont val="ＭＳ Ｐゴシック"/>
        <family val="3"/>
        <charset val="128"/>
      </rPr>
      <t>燃費値欄及び</t>
    </r>
    <r>
      <rPr>
        <sz val="8"/>
        <color indexed="8"/>
        <rFont val="Arial"/>
        <family val="2"/>
      </rPr>
      <t>CO2</t>
    </r>
    <r>
      <rPr>
        <sz val="8"/>
        <color indexed="8"/>
        <rFont val="ＭＳ Ｐゴシック"/>
        <family val="3"/>
        <charset val="128"/>
      </rPr>
      <t>排出量の文字ポイントは</t>
    </r>
    <r>
      <rPr>
        <sz val="8"/>
        <color indexed="8"/>
        <rFont val="Arial"/>
        <family val="2"/>
      </rPr>
      <t>10</t>
    </r>
    <r>
      <rPr>
        <sz val="8"/>
        <color indexed="8"/>
        <rFont val="ＭＳ Ｐゴシック"/>
        <family val="3"/>
        <charset val="128"/>
      </rPr>
      <t>ポイント、それ以外は</t>
    </r>
    <r>
      <rPr>
        <sz val="8"/>
        <color indexed="8"/>
        <rFont val="Arial"/>
        <family val="2"/>
      </rPr>
      <t>8</t>
    </r>
    <r>
      <rPr>
        <sz val="8"/>
        <color indexed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3"/>
  </si>
  <si>
    <r>
      <rPr>
        <sz val="8"/>
        <color indexed="8"/>
        <rFont val="ＭＳ Ｐゴシック"/>
        <family val="3"/>
        <charset val="128"/>
      </rPr>
      <t>＜記入要領＞</t>
    </r>
    <rPh sb="1" eb="3">
      <t>キニュウ</t>
    </rPh>
    <rPh sb="3" eb="5">
      <t>ヨウリョウ</t>
    </rPh>
    <phoneticPr fontId="3"/>
  </si>
  <si>
    <t>★4.5</t>
  </si>
  <si>
    <t>3W,EGR</t>
  </si>
  <si>
    <t>H,I,D,V,MC,EP,B</t>
    <phoneticPr fontId="3"/>
  </si>
  <si>
    <t>4</t>
  </si>
  <si>
    <t>―</t>
  </si>
  <si>
    <t>LFC(内燃機関)
-H4(電動機)</t>
  </si>
  <si>
    <t>6AA-BF1</t>
  </si>
  <si>
    <t>ＰＲＥＬＵＤＥ</t>
  </si>
  <si>
    <t>★4</t>
  </si>
  <si>
    <t>3W,EGR</t>
    <phoneticPr fontId="3"/>
  </si>
  <si>
    <t>H,I,V,MC,EP,B</t>
  </si>
  <si>
    <t>6</t>
  </si>
  <si>
    <t>LEB(内燃機関)
-H5(電動機)</t>
  </si>
  <si>
    <t>6AA-GT8</t>
  </si>
  <si>
    <t>5</t>
  </si>
  <si>
    <t>0003</t>
  </si>
  <si>
    <t>6AA-GT7</t>
  </si>
  <si>
    <t>★5.5</t>
  </si>
  <si>
    <t>6AA-GT6</t>
  </si>
  <si>
    <t>7</t>
  </si>
  <si>
    <t>0004</t>
  </si>
  <si>
    <t>6AA-GT5</t>
  </si>
  <si>
    <r>
      <rPr>
        <sz val="8"/>
        <color indexed="8"/>
        <rFont val="Segoe UI Symbol"/>
        <family val="2"/>
      </rPr>
      <t>★</t>
    </r>
    <r>
      <rPr>
        <sz val="8"/>
        <color indexed="8"/>
        <rFont val="Arial"/>
        <family val="2"/>
      </rPr>
      <t>0.5</t>
    </r>
    <phoneticPr fontId="3"/>
  </si>
  <si>
    <t>V,MC,EP,B,C</t>
  </si>
  <si>
    <t>5/6</t>
  </si>
  <si>
    <t>CVT
（E･LTC）</t>
  </si>
  <si>
    <t>L15D</t>
  </si>
  <si>
    <t>0001～0002</t>
  </si>
  <si>
    <t>5BA-GT4</t>
  </si>
  <si>
    <t>5BA-GT3</t>
  </si>
  <si>
    <t>★1</t>
  </si>
  <si>
    <r>
      <rPr>
        <sz val="8"/>
        <color indexed="8"/>
        <rFont val="Segoe UI Symbol"/>
        <family val="2"/>
      </rPr>
      <t>★</t>
    </r>
    <r>
      <rPr>
        <sz val="8"/>
        <color indexed="8"/>
        <rFont val="Arial"/>
        <family val="2"/>
      </rPr>
      <t>1.5</t>
    </r>
    <phoneticPr fontId="3"/>
  </si>
  <si>
    <t>5BA-GT2</t>
  </si>
  <si>
    <r>
      <t>24.6</t>
    </r>
    <r>
      <rPr>
        <b/>
        <sz val="10"/>
        <color indexed="8"/>
        <rFont val="Yu Gothic"/>
        <family val="3"/>
        <charset val="128"/>
      </rPr>
      <t>～</t>
    </r>
    <r>
      <rPr>
        <b/>
        <sz val="10"/>
        <color indexed="8"/>
        <rFont val="Arial"/>
        <family val="2"/>
      </rPr>
      <t>24.7</t>
    </r>
    <phoneticPr fontId="3"/>
  </si>
  <si>
    <t>1390～1400</t>
  </si>
  <si>
    <t>5BA-GT1</t>
  </si>
  <si>
    <t>フリード</t>
  </si>
  <si>
    <t>★0.5</t>
  </si>
  <si>
    <t/>
  </si>
  <si>
    <t>D,V,EP,B,C</t>
    <phoneticPr fontId="3"/>
  </si>
  <si>
    <t>L15C</t>
  </si>
  <si>
    <t>5BA-RZ5</t>
  </si>
  <si>
    <t>5BA-RZ3</t>
  </si>
  <si>
    <t>6AA-RZ6</t>
  </si>
  <si>
    <r>
      <rPr>
        <sz val="8"/>
        <color indexed="8"/>
        <rFont val="Segoe UI Symbol"/>
        <family val="2"/>
      </rPr>
      <t>★</t>
    </r>
    <r>
      <rPr>
        <sz val="8"/>
        <color indexed="8"/>
        <rFont val="Arial"/>
        <family val="2"/>
      </rPr>
      <t>4.5</t>
    </r>
    <phoneticPr fontId="3"/>
  </si>
  <si>
    <t>6AA-RZ4</t>
  </si>
  <si>
    <t>ＺＲ－Ｖ</t>
  </si>
  <si>
    <t>D,V,EP,B,C</t>
  </si>
  <si>
    <t>0012、0014</t>
  </si>
  <si>
    <t>5BA-RP7</t>
  </si>
  <si>
    <t>0013</t>
  </si>
  <si>
    <r>
      <t>21.0</t>
    </r>
    <r>
      <rPr>
        <b/>
        <sz val="10"/>
        <color indexed="8"/>
        <rFont val="ＭＳ Ｐゴシック"/>
        <family val="3"/>
        <charset val="128"/>
      </rPr>
      <t>～</t>
    </r>
    <r>
      <rPr>
        <b/>
        <sz val="10"/>
        <color indexed="8"/>
        <rFont val="Arial"/>
        <family val="2"/>
      </rPr>
      <t>21.1</t>
    </r>
    <phoneticPr fontId="3"/>
  </si>
  <si>
    <t>7/8</t>
  </si>
  <si>
    <t>1800～1810</t>
  </si>
  <si>
    <t>0010～0011、0015</t>
  </si>
  <si>
    <t>0008～0009</t>
  </si>
  <si>
    <t>I,D,V,EP,B,C</t>
  </si>
  <si>
    <t>0006～0007</t>
  </si>
  <si>
    <t>21.0～21.1</t>
  </si>
  <si>
    <t>0003～0005</t>
  </si>
  <si>
    <t>0015</t>
  </si>
  <si>
    <t>5BA-RP6</t>
  </si>
  <si>
    <t>21.2～21.3</t>
  </si>
  <si>
    <t>1780～1790</t>
  </si>
  <si>
    <t>0011、0013</t>
  </si>
  <si>
    <t>0014</t>
  </si>
  <si>
    <t>0012</t>
  </si>
  <si>
    <t>0010</t>
  </si>
  <si>
    <t>0009</t>
  </si>
  <si>
    <t>0008</t>
  </si>
  <si>
    <r>
      <rPr>
        <u/>
        <sz val="8"/>
        <color indexed="8"/>
        <rFont val="Segoe UI Symbol"/>
        <family val="2"/>
      </rPr>
      <t>☆☆☆☆</t>
    </r>
    <phoneticPr fontId="3"/>
  </si>
  <si>
    <r>
      <rPr>
        <sz val="8"/>
        <color indexed="8"/>
        <rFont val="ＭＳ Ｐゴシック"/>
        <family val="3"/>
        <charset val="128"/>
      </rPr>
      <t>タイヤ</t>
    </r>
    <r>
      <rPr>
        <sz val="8"/>
        <color indexed="8"/>
        <rFont val="Arial"/>
        <family val="2"/>
      </rPr>
      <t>205/55R17</t>
    </r>
    <phoneticPr fontId="3"/>
  </si>
  <si>
    <t>0005</t>
  </si>
  <si>
    <r>
      <rPr>
        <u/>
        <sz val="8"/>
        <color indexed="8"/>
        <rFont val="Segoe UI Symbol"/>
        <family val="2"/>
      </rPr>
      <t>☆☆☆☆</t>
    </r>
  </si>
  <si>
    <t>I,D,V,EP,B,C</t>
    <phoneticPr fontId="3"/>
  </si>
  <si>
    <t>0007</t>
  </si>
  <si>
    <t>0006</t>
  </si>
  <si>
    <r>
      <t>62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63</t>
    </r>
    <phoneticPr fontId="3"/>
  </si>
  <si>
    <r>
      <rPr>
        <sz val="8"/>
        <color indexed="8"/>
        <rFont val="ＭＳ Ｐゴシック"/>
        <family val="3"/>
        <charset val="128"/>
      </rPr>
      <t>タイヤ</t>
    </r>
    <r>
      <rPr>
        <sz val="8"/>
        <color indexed="8"/>
        <rFont val="Arial"/>
        <family val="2"/>
      </rPr>
      <t>205/60R16</t>
    </r>
    <phoneticPr fontId="3"/>
  </si>
  <si>
    <r>
      <t>21.7</t>
    </r>
    <r>
      <rPr>
        <b/>
        <sz val="10"/>
        <color indexed="8"/>
        <rFont val="ＭＳ Ｐゴシック"/>
        <family val="3"/>
        <charset val="128"/>
      </rPr>
      <t>～</t>
    </r>
    <r>
      <rPr>
        <b/>
        <sz val="10"/>
        <color indexed="8"/>
        <rFont val="Arial"/>
        <family val="2"/>
      </rPr>
      <t>21.8</t>
    </r>
    <phoneticPr fontId="3"/>
  </si>
  <si>
    <t>1730～1740</t>
  </si>
  <si>
    <t>0003～0004</t>
  </si>
  <si>
    <t>20.9</t>
    <phoneticPr fontId="3"/>
  </si>
  <si>
    <t>8</t>
    <phoneticPr fontId="3"/>
  </si>
  <si>
    <t>LFA(内燃機関)
-H4(電動機)</t>
  </si>
  <si>
    <t>0007</t>
    <phoneticPr fontId="3"/>
  </si>
  <si>
    <t>6AA-RP8</t>
  </si>
  <si>
    <t>20.8</t>
    <phoneticPr fontId="3"/>
  </si>
  <si>
    <t>7</t>
    <phoneticPr fontId="3"/>
  </si>
  <si>
    <t>0006</t>
    <phoneticPr fontId="3"/>
  </si>
  <si>
    <r>
      <t>0005</t>
    </r>
    <r>
      <rPr>
        <sz val="8"/>
        <color indexed="8"/>
        <rFont val="Yu Gothic"/>
        <family val="3"/>
        <charset val="128"/>
      </rPr>
      <t>、</t>
    </r>
    <r>
      <rPr>
        <sz val="8"/>
        <color indexed="8"/>
        <rFont val="Arial"/>
        <family val="2"/>
      </rPr>
      <t>0010</t>
    </r>
    <phoneticPr fontId="3"/>
  </si>
  <si>
    <r>
      <rPr>
        <sz val="8"/>
        <color indexed="8"/>
        <rFont val="Segoe UI Symbol"/>
        <family val="2"/>
      </rPr>
      <t>★</t>
    </r>
    <r>
      <rPr>
        <sz val="8"/>
        <color indexed="8"/>
        <rFont val="Arial"/>
        <family val="2"/>
      </rPr>
      <t>4</t>
    </r>
    <phoneticPr fontId="3"/>
  </si>
  <si>
    <r>
      <t>20.7</t>
    </r>
    <r>
      <rPr>
        <b/>
        <sz val="10"/>
        <color indexed="8"/>
        <rFont val="ＭＳ Ｐゴシック"/>
        <family val="3"/>
        <charset val="128"/>
      </rPr>
      <t>～</t>
    </r>
    <r>
      <rPr>
        <b/>
        <sz val="10"/>
        <color indexed="8"/>
        <rFont val="Arial"/>
        <family val="2"/>
      </rPr>
      <t>20.8</t>
    </r>
    <phoneticPr fontId="3"/>
  </si>
  <si>
    <t>1830～1840</t>
  </si>
  <si>
    <r>
      <t>0003</t>
    </r>
    <r>
      <rPr>
        <sz val="8"/>
        <color indexed="8"/>
        <rFont val="ＭＳ ゴシック"/>
        <family val="3"/>
        <charset val="128"/>
      </rPr>
      <t>～</t>
    </r>
    <r>
      <rPr>
        <sz val="8"/>
        <color indexed="8"/>
        <rFont val="Arial"/>
        <family val="2"/>
      </rPr>
      <t>0004</t>
    </r>
    <r>
      <rPr>
        <sz val="8"/>
        <color indexed="8"/>
        <rFont val="Yu Gothic"/>
        <family val="3"/>
        <charset val="128"/>
      </rPr>
      <t>、</t>
    </r>
    <r>
      <rPr>
        <sz val="8"/>
        <color indexed="8"/>
        <rFont val="Arial"/>
        <family val="2"/>
      </rPr>
      <t>0008</t>
    </r>
    <r>
      <rPr>
        <sz val="8"/>
        <color indexed="8"/>
        <rFont val="Yu Gothic"/>
        <family val="3"/>
        <charset val="128"/>
      </rPr>
      <t>～</t>
    </r>
    <r>
      <rPr>
        <sz val="8"/>
        <color indexed="8"/>
        <rFont val="Arial"/>
        <family val="2"/>
      </rPr>
      <t>0009</t>
    </r>
    <phoneticPr fontId="3"/>
  </si>
  <si>
    <r>
      <rPr>
        <sz val="8"/>
        <color indexed="8"/>
        <rFont val="ＭＳ Ｐゴシック"/>
        <family val="3"/>
        <charset val="128"/>
      </rPr>
      <t>ステップワゴン</t>
    </r>
    <phoneticPr fontId="3"/>
  </si>
  <si>
    <t>D,V,EP,B</t>
    <phoneticPr fontId="3"/>
  </si>
  <si>
    <t>K20C</t>
  </si>
  <si>
    <t>6BA-FL5</t>
  </si>
  <si>
    <t>★5</t>
  </si>
  <si>
    <r>
      <t>100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101</t>
    </r>
    <phoneticPr fontId="3"/>
  </si>
  <si>
    <r>
      <t>23.9</t>
    </r>
    <r>
      <rPr>
        <b/>
        <sz val="10"/>
        <color indexed="8"/>
        <rFont val="ＭＳ ゴシック"/>
        <family val="3"/>
        <charset val="128"/>
      </rPr>
      <t>～</t>
    </r>
    <r>
      <rPr>
        <b/>
        <sz val="10"/>
        <color indexed="8"/>
        <rFont val="Arial"/>
        <family val="2"/>
      </rPr>
      <t>24.1</t>
    </r>
    <phoneticPr fontId="3"/>
  </si>
  <si>
    <t>1460～1490</t>
  </si>
  <si>
    <t>0002～0003</t>
  </si>
  <si>
    <t>6AA-FL4</t>
  </si>
  <si>
    <t>5BA-FL1</t>
  </si>
  <si>
    <r>
      <t>24.8</t>
    </r>
    <r>
      <rPr>
        <b/>
        <sz val="10"/>
        <color indexed="8"/>
        <rFont val="ＭＳ ゴシック"/>
        <family val="3"/>
        <charset val="128"/>
      </rPr>
      <t>～</t>
    </r>
    <r>
      <rPr>
        <b/>
        <sz val="10"/>
        <color indexed="8"/>
        <rFont val="Arial"/>
        <family val="2"/>
      </rPr>
      <t>24.9</t>
    </r>
    <phoneticPr fontId="3"/>
  </si>
  <si>
    <t>1360～1370</t>
  </si>
  <si>
    <r>
      <rPr>
        <sz val="8"/>
        <color indexed="8"/>
        <rFont val="ＭＳ Ｐゴシック"/>
        <family val="3"/>
        <charset val="128"/>
      </rPr>
      <t>シビック</t>
    </r>
    <phoneticPr fontId="3"/>
  </si>
  <si>
    <t>L15Z</t>
  </si>
  <si>
    <t>5BA-RV4</t>
  </si>
  <si>
    <t>★3.5</t>
  </si>
  <si>
    <t>LEC(内燃機関)
-H5(電動機)</t>
  </si>
  <si>
    <t>6AA-RV6</t>
  </si>
  <si>
    <r>
      <t>24.2</t>
    </r>
    <r>
      <rPr>
        <b/>
        <sz val="10"/>
        <color indexed="8"/>
        <rFont val="ＭＳ Ｐゴシック"/>
        <family val="3"/>
        <charset val="128"/>
      </rPr>
      <t>～</t>
    </r>
    <r>
      <rPr>
        <b/>
        <sz val="10"/>
        <color indexed="8"/>
        <rFont val="Arial"/>
        <family val="2"/>
      </rPr>
      <t>24.4</t>
    </r>
    <phoneticPr fontId="3"/>
  </si>
  <si>
    <t>1430～1450</t>
  </si>
  <si>
    <t>0001～0004</t>
  </si>
  <si>
    <t>6AA-RV5</t>
    <phoneticPr fontId="3"/>
  </si>
  <si>
    <t>6AA-RV5</t>
  </si>
  <si>
    <r>
      <t>24.6</t>
    </r>
    <r>
      <rPr>
        <b/>
        <sz val="10"/>
        <color indexed="8"/>
        <rFont val="ＭＳ Ｐゴシック"/>
        <family val="3"/>
        <charset val="128"/>
      </rPr>
      <t>～</t>
    </r>
    <r>
      <rPr>
        <b/>
        <sz val="10"/>
        <color indexed="8"/>
        <rFont val="Arial"/>
        <family val="2"/>
      </rPr>
      <t>24.8</t>
    </r>
    <phoneticPr fontId="3"/>
  </si>
  <si>
    <r>
      <t>1380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1400</t>
    </r>
    <phoneticPr fontId="3"/>
  </si>
  <si>
    <r>
      <t>0003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0004</t>
    </r>
    <phoneticPr fontId="3"/>
  </si>
  <si>
    <r>
      <t>24.8</t>
    </r>
    <r>
      <rPr>
        <b/>
        <sz val="10"/>
        <color indexed="8"/>
        <rFont val="ＭＳ Ｐゴシック"/>
        <family val="3"/>
        <charset val="128"/>
      </rPr>
      <t>～</t>
    </r>
    <r>
      <rPr>
        <b/>
        <sz val="10"/>
        <color indexed="8"/>
        <rFont val="Arial"/>
        <family val="2"/>
      </rPr>
      <t>25.0</t>
    </r>
    <phoneticPr fontId="3"/>
  </si>
  <si>
    <r>
      <t>1350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1370</t>
    </r>
    <phoneticPr fontId="3"/>
  </si>
  <si>
    <r>
      <t>0001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0002</t>
    </r>
    <phoneticPr fontId="3"/>
  </si>
  <si>
    <t>ＶＥＺＥＬ</t>
  </si>
  <si>
    <t>5BA-GS7</t>
  </si>
  <si>
    <t>1160～1170</t>
  </si>
  <si>
    <t>0007～0008</t>
  </si>
  <si>
    <t>5BA-GS6</t>
  </si>
  <si>
    <t>★1.5</t>
  </si>
  <si>
    <t>5BA-GS5</t>
  </si>
  <si>
    <t>0009～0010</t>
  </si>
  <si>
    <t>5BA-GS4</t>
  </si>
  <si>
    <r>
      <t>0005</t>
    </r>
    <r>
      <rPr>
        <sz val="8"/>
        <color indexed="8"/>
        <rFont val="ＭＳ ゴシック"/>
        <family val="3"/>
        <charset val="128"/>
      </rPr>
      <t>～</t>
    </r>
    <r>
      <rPr>
        <sz val="8"/>
        <color indexed="8"/>
        <rFont val="Arial"/>
        <family val="2"/>
      </rPr>
      <t>0007</t>
    </r>
    <phoneticPr fontId="3"/>
  </si>
  <si>
    <t>6AA-GR8</t>
  </si>
  <si>
    <t>0020～0021</t>
  </si>
  <si>
    <t>6AA-GR4</t>
  </si>
  <si>
    <t>0018～0019</t>
  </si>
  <si>
    <t>0016～0017</t>
  </si>
  <si>
    <t>0014～0015</t>
  </si>
  <si>
    <t>6AA-GR6</t>
  </si>
  <si>
    <t>0031</t>
  </si>
  <si>
    <t>6AA-GR3</t>
  </si>
  <si>
    <t>★6</t>
  </si>
  <si>
    <t>0030</t>
  </si>
  <si>
    <t>0028～0029</t>
  </si>
  <si>
    <t>0027</t>
  </si>
  <si>
    <t>0026</t>
  </si>
  <si>
    <t>0024～0025</t>
  </si>
  <si>
    <r>
      <rPr>
        <sz val="8"/>
        <color indexed="8"/>
        <rFont val="Segoe UI Symbol"/>
        <family val="2"/>
      </rPr>
      <t>★</t>
    </r>
    <r>
      <rPr>
        <sz val="8"/>
        <color indexed="8"/>
        <rFont val="Arial"/>
        <family val="2"/>
      </rPr>
      <t>6.5</t>
    </r>
    <phoneticPr fontId="3"/>
  </si>
  <si>
    <t>0022～0023</t>
  </si>
  <si>
    <r>
      <rPr>
        <sz val="8"/>
        <color indexed="8"/>
        <rFont val="ＭＳ Ｐゴシック"/>
        <family val="3"/>
        <charset val="128"/>
      </rPr>
      <t>フィット</t>
    </r>
    <phoneticPr fontId="3"/>
  </si>
  <si>
    <r>
      <rPr>
        <sz val="8"/>
        <color indexed="8"/>
        <rFont val="ＭＳ Ｐゴシック"/>
        <family val="3"/>
        <charset val="128"/>
      </rPr>
      <t>ホンダ</t>
    </r>
    <phoneticPr fontId="3"/>
  </si>
  <si>
    <r>
      <t>レ</t>
    </r>
    <r>
      <rPr>
        <sz val="8"/>
        <color indexed="8"/>
        <rFont val="ＭＳ Ｐゴシック"/>
        <family val="3"/>
        <charset val="128"/>
      </rPr>
      <t>ベル</t>
    </r>
  </si>
  <si>
    <r>
      <t>形</t>
    </r>
    <r>
      <rPr>
        <sz val="8"/>
        <color indexed="8"/>
        <rFont val="ＭＳ Ｐゴシック"/>
        <family val="3"/>
        <charset val="128"/>
      </rPr>
      <t>式</t>
    </r>
  </si>
  <si>
    <r>
      <t>対</t>
    </r>
    <r>
      <rPr>
        <sz val="8"/>
        <color indexed="8"/>
        <rFont val="ＭＳ Ｐゴシック"/>
        <family val="3"/>
        <charset val="128"/>
      </rPr>
      <t>策</t>
    </r>
  </si>
  <si>
    <r>
      <t>対</t>
    </r>
    <r>
      <rPr>
        <sz val="8"/>
        <color indexed="8"/>
        <rFont val="ＭＳ Ｐゴシック"/>
        <family val="3"/>
        <charset val="128"/>
      </rPr>
      <t>策</t>
    </r>
    <rPh sb="0" eb="2">
      <t>タイサク</t>
    </rPh>
    <phoneticPr fontId="3"/>
  </si>
  <si>
    <r>
      <t>ガ</t>
    </r>
    <r>
      <rPr>
        <sz val="8"/>
        <color indexed="8"/>
        <rFont val="ＭＳ Ｐゴシック"/>
        <family val="3"/>
        <charset val="128"/>
      </rPr>
      <t>ス認定</t>
    </r>
  </si>
  <si>
    <r>
      <t>そ</t>
    </r>
    <r>
      <rPr>
        <sz val="8"/>
        <color indexed="8"/>
        <rFont val="ＭＳ Ｐゴシック"/>
        <family val="3"/>
        <charset val="128"/>
      </rPr>
      <t>の他</t>
    </r>
  </si>
  <si>
    <r>
      <t>駆</t>
    </r>
    <r>
      <rPr>
        <sz val="8"/>
        <color indexed="8"/>
        <rFont val="ＭＳ Ｐゴシック"/>
        <family val="3"/>
        <charset val="128"/>
      </rPr>
      <t>動</t>
    </r>
  </si>
  <si>
    <r>
      <t>出</t>
    </r>
    <r>
      <rPr>
        <sz val="8"/>
        <color indexed="8"/>
        <rFont val="ＭＳ Ｐゴシック"/>
        <family val="3"/>
        <charset val="128"/>
      </rPr>
      <t>ガス</t>
    </r>
  </si>
  <si>
    <r>
      <t>改</t>
    </r>
    <r>
      <rPr>
        <sz val="8"/>
        <color indexed="8"/>
        <rFont val="ＭＳ Ｐゴシック"/>
        <family val="3"/>
        <charset val="128"/>
      </rPr>
      <t>善</t>
    </r>
    <rPh sb="0" eb="2">
      <t>カイゼン</t>
    </rPh>
    <phoneticPr fontId="3"/>
  </si>
  <si>
    <r>
      <t>低</t>
    </r>
    <r>
      <rPr>
        <sz val="8"/>
        <color indexed="8"/>
        <rFont val="ＭＳ Ｐゴシック"/>
        <family val="3"/>
        <charset val="128"/>
      </rPr>
      <t>排出</t>
    </r>
  </si>
  <si>
    <r>
      <t>主</t>
    </r>
    <r>
      <rPr>
        <sz val="8"/>
        <color indexed="8"/>
        <rFont val="ＭＳ Ｐゴシック"/>
        <family val="3"/>
        <charset val="128"/>
      </rPr>
      <t>要排</t>
    </r>
  </si>
  <si>
    <r>
      <t>燃</t>
    </r>
    <r>
      <rPr>
        <sz val="8"/>
        <color indexed="8"/>
        <rFont val="ＭＳ Ｐゴシック"/>
        <family val="3"/>
        <charset val="128"/>
      </rPr>
      <t>費</t>
    </r>
  </si>
  <si>
    <r>
      <t>総</t>
    </r>
    <r>
      <rPr>
        <sz val="8"/>
        <color indexed="8"/>
        <rFont val="ＭＳ Ｐゴシック"/>
        <family val="3"/>
        <charset val="128"/>
      </rPr>
      <t>排
気量
（</t>
    </r>
    <r>
      <rPr>
        <sz val="8"/>
        <color indexed="8"/>
        <rFont val="Arial"/>
        <family val="2"/>
      </rPr>
      <t>L</t>
    </r>
    <r>
      <rPr>
        <sz val="8"/>
        <color indexed="8"/>
        <rFont val="ＭＳ Ｐゴシック"/>
        <family val="3"/>
        <charset val="128"/>
      </rPr>
      <t>）</t>
    </r>
    <rPh sb="1" eb="2">
      <t>ハイ</t>
    </rPh>
    <rPh sb="3" eb="4">
      <t>キ</t>
    </rPh>
    <rPh sb="4" eb="5">
      <t>リョウ</t>
    </rPh>
    <phoneticPr fontId="3"/>
  </si>
  <si>
    <r>
      <t>型</t>
    </r>
    <r>
      <rPr>
        <sz val="8"/>
        <color indexed="8"/>
        <rFont val="ＭＳ Ｐゴシック"/>
        <family val="3"/>
        <charset val="128"/>
      </rPr>
      <t>式</t>
    </r>
  </si>
  <si>
    <r>
      <rPr>
        <sz val="8"/>
        <color indexed="8"/>
        <rFont val="ＭＳ Ｐゴシック"/>
        <family val="3"/>
        <charset val="128"/>
      </rPr>
      <t>類別区分番号</t>
    </r>
    <rPh sb="0" eb="2">
      <t>ルイベツ</t>
    </rPh>
    <rPh sb="2" eb="4">
      <t>クブン</t>
    </rPh>
    <rPh sb="4" eb="6">
      <t>バンゴウ</t>
    </rPh>
    <phoneticPr fontId="3"/>
  </si>
  <si>
    <r>
      <rPr>
        <sz val="8"/>
        <color indexed="8"/>
        <rFont val="ＭＳ Ｐゴシック"/>
        <family val="3"/>
        <charset val="128"/>
      </rPr>
      <t>多段階評価</t>
    </r>
    <rPh sb="0" eb="1">
      <t>タ</t>
    </rPh>
    <rPh sb="1" eb="3">
      <t>ダンカイ</t>
    </rPh>
    <rPh sb="3" eb="5">
      <t>ヒョウカ</t>
    </rPh>
    <phoneticPr fontId="3"/>
  </si>
  <si>
    <r>
      <rPr>
        <sz val="8"/>
        <color indexed="8"/>
        <rFont val="ＭＳ Ｐゴシック"/>
        <family val="3"/>
        <charset val="128"/>
      </rPr>
      <t>燃費基準
達成・向上
達成レベル</t>
    </r>
    <rPh sb="0" eb="2">
      <t>ネンピ</t>
    </rPh>
    <rPh sb="2" eb="4">
      <t>キジュン</t>
    </rPh>
    <rPh sb="5" eb="7">
      <t>タッセイ</t>
    </rPh>
    <rPh sb="8" eb="10">
      <t>コウジョウ</t>
    </rPh>
    <rPh sb="11" eb="13">
      <t>タッセイ</t>
    </rPh>
    <phoneticPr fontId="3"/>
  </si>
  <si>
    <r>
      <t>（</t>
    </r>
    <r>
      <rPr>
        <sz val="8"/>
        <color indexed="8"/>
        <rFont val="ＭＳ Ｐゴシック"/>
        <family val="3"/>
        <charset val="128"/>
      </rPr>
      <t>参考）</t>
    </r>
    <rPh sb="1" eb="3">
      <t>サンコウ</t>
    </rPh>
    <phoneticPr fontId="3"/>
  </si>
  <si>
    <r>
      <t>そ</t>
    </r>
    <r>
      <rPr>
        <sz val="8"/>
        <color indexed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3"/>
  </si>
  <si>
    <r>
      <t>主</t>
    </r>
    <r>
      <rPr>
        <sz val="8"/>
        <color indexed="8"/>
        <rFont val="ＭＳ Ｐゴシック"/>
        <family val="3"/>
        <charset val="128"/>
      </rPr>
      <t>要</t>
    </r>
    <rPh sb="0" eb="2">
      <t>シュヨウ</t>
    </rPh>
    <phoneticPr fontId="3"/>
  </si>
  <si>
    <r>
      <rPr>
        <sz val="8"/>
        <color indexed="8"/>
        <rFont val="ＭＳ Ｐゴシック"/>
        <family val="3"/>
        <charset val="128"/>
      </rPr>
      <t>令和</t>
    </r>
    <r>
      <rPr>
        <sz val="8"/>
        <color indexed="8"/>
        <rFont val="Arial"/>
        <family val="2"/>
      </rPr>
      <t>1</t>
    </r>
    <r>
      <rPr>
        <sz val="8"/>
        <color indexed="8"/>
        <rFont val="ＭＳ Ｐゴシック"/>
        <family val="3"/>
        <charset val="128"/>
      </rPr>
      <t>２年度
燃費基準値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1">
      <t>レイ</t>
    </rPh>
    <rPh sb="1" eb="2">
      <t>カズ</t>
    </rPh>
    <rPh sb="4" eb="6">
      <t>ネンド</t>
    </rPh>
    <rPh sb="6" eb="8">
      <t>ヘイネンド</t>
    </rPh>
    <rPh sb="7" eb="9">
      <t>ネンピ</t>
    </rPh>
    <rPh sb="9" eb="11">
      <t>キジュン</t>
    </rPh>
    <rPh sb="11" eb="12">
      <t>チ</t>
    </rPh>
    <phoneticPr fontId="3"/>
  </si>
  <si>
    <r>
      <t>令</t>
    </r>
    <r>
      <rPr>
        <sz val="8"/>
        <color indexed="8"/>
        <rFont val="ＭＳ Ｐゴシック"/>
        <family val="3"/>
        <charset val="128"/>
      </rPr>
      <t>和２年度
燃費基準値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3"/>
  </si>
  <si>
    <r>
      <t>平</t>
    </r>
    <r>
      <rPr>
        <sz val="8"/>
        <color indexed="8"/>
        <rFont val="ＭＳ Ｐゴシック"/>
        <family val="3"/>
        <charset val="128"/>
      </rPr>
      <t>成</t>
    </r>
    <r>
      <rPr>
        <sz val="8"/>
        <color indexed="8"/>
        <rFont val="Arial"/>
        <family val="2"/>
      </rPr>
      <t>27</t>
    </r>
    <r>
      <rPr>
        <sz val="8"/>
        <color indexed="8"/>
        <rFont val="ＭＳ Ｐゴシック"/>
        <family val="3"/>
        <charset val="128"/>
      </rPr>
      <t>年度
燃費基準値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3"/>
  </si>
  <si>
    <r>
      <t>1km</t>
    </r>
    <r>
      <rPr>
        <sz val="8"/>
        <color indexed="8"/>
        <rFont val="ＭＳ Ｐゴシック"/>
        <family val="3"/>
        <charset val="128"/>
      </rPr>
      <t xml:space="preserve">走行
における
</t>
    </r>
    <r>
      <rPr>
        <sz val="8"/>
        <color indexed="8"/>
        <rFont val="Arial"/>
        <family val="2"/>
      </rPr>
      <t>CO2</t>
    </r>
    <r>
      <rPr>
        <sz val="8"/>
        <color indexed="8"/>
        <rFont val="ＭＳ Ｐゴシック"/>
        <family val="3"/>
        <charset val="128"/>
      </rPr>
      <t>排出量
（</t>
    </r>
    <r>
      <rPr>
        <sz val="8"/>
        <color indexed="8"/>
        <rFont val="Arial"/>
        <family val="2"/>
      </rPr>
      <t>g-CO2/km</t>
    </r>
    <r>
      <rPr>
        <sz val="8"/>
        <color indexed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3"/>
  </si>
  <si>
    <r>
      <t>燃</t>
    </r>
    <r>
      <rPr>
        <sz val="8"/>
        <color indexed="8"/>
        <rFont val="ＭＳ Ｐゴシック"/>
        <family val="3"/>
        <charset val="128"/>
      </rPr>
      <t>費値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3"/>
  </si>
  <si>
    <r>
      <rPr>
        <sz val="8"/>
        <color indexed="8"/>
        <rFont val="ＭＳ Ｐゴシック"/>
        <family val="3"/>
        <charset val="128"/>
      </rPr>
      <t>車両重量
（</t>
    </r>
    <r>
      <rPr>
        <sz val="8"/>
        <color indexed="8"/>
        <rFont val="Arial"/>
        <family val="2"/>
      </rPr>
      <t>kg</t>
    </r>
    <r>
      <rPr>
        <sz val="8"/>
        <color indexed="8"/>
        <rFont val="ＭＳ Ｐゴシック"/>
        <family val="3"/>
        <charset val="128"/>
      </rPr>
      <t>）
最大
（</t>
    </r>
    <r>
      <rPr>
        <sz val="8"/>
        <color indexed="8"/>
        <rFont val="Arial"/>
        <family val="2"/>
      </rPr>
      <t>1</t>
    </r>
    <r>
      <rPr>
        <sz val="8"/>
        <color indexed="8"/>
        <rFont val="ＭＳ Ｐゴシック"/>
        <family val="3"/>
        <charset val="128"/>
      </rPr>
      <t>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3"/>
  </si>
  <si>
    <r>
      <rPr>
        <sz val="8"/>
        <color indexed="8"/>
        <rFont val="ＭＳ Ｐゴシック"/>
        <family val="3"/>
        <charset val="128"/>
      </rPr>
      <t>車両重量
（</t>
    </r>
    <r>
      <rPr>
        <sz val="8"/>
        <color indexed="8"/>
        <rFont val="Arial"/>
        <family val="2"/>
      </rPr>
      <t>kg</t>
    </r>
    <r>
      <rPr>
        <sz val="8"/>
        <color indexed="8"/>
        <rFont val="ＭＳ Ｐゴシック"/>
        <family val="3"/>
        <charset val="128"/>
      </rPr>
      <t xml:space="preserve">）
</t>
    </r>
    <r>
      <rPr>
        <sz val="8"/>
        <color indexed="8"/>
        <rFont val="Arial"/>
        <family val="2"/>
      </rPr>
      <t>1</t>
    </r>
    <r>
      <rPr>
        <sz val="8"/>
        <color indexed="8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3"/>
  </si>
  <si>
    <r>
      <rPr>
        <sz val="8"/>
        <color indexed="8"/>
        <rFont val="ＭＳ Ｐゴシック"/>
        <family val="3"/>
        <charset val="128"/>
      </rPr>
      <t>令和</t>
    </r>
    <r>
      <rPr>
        <sz val="8"/>
        <color indexed="8"/>
        <rFont val="Arial"/>
        <family val="2"/>
      </rPr>
      <t>12</t>
    </r>
    <r>
      <rPr>
        <sz val="8"/>
        <color indexed="8"/>
        <rFont val="ＭＳ Ｐゴシック"/>
        <family val="3"/>
        <charset val="128"/>
      </rPr>
      <t>年度</t>
    </r>
    <rPh sb="0" eb="2">
      <t>レイワ</t>
    </rPh>
    <rPh sb="4" eb="6">
      <t>ネンド</t>
    </rPh>
    <phoneticPr fontId="3"/>
  </si>
  <si>
    <r>
      <rPr>
        <sz val="8"/>
        <color indexed="8"/>
        <rFont val="ＭＳ Ｐゴシック"/>
        <family val="3"/>
        <charset val="128"/>
      </rPr>
      <t>令和２年度
燃費基準
達成・向上
達成レベル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3"/>
  </si>
  <si>
    <r>
      <rPr>
        <sz val="8"/>
        <color indexed="8"/>
        <rFont val="ＭＳ Ｐゴシック"/>
        <family val="3"/>
        <charset val="128"/>
      </rPr>
      <t>平成</t>
    </r>
    <r>
      <rPr>
        <sz val="8"/>
        <color indexed="8"/>
        <rFont val="Arial"/>
        <family val="2"/>
      </rPr>
      <t>27</t>
    </r>
    <r>
      <rPr>
        <sz val="8"/>
        <color indexed="8"/>
        <rFont val="ＭＳ Ｐゴシック"/>
        <family val="3"/>
        <charset val="128"/>
      </rPr>
      <t>年度
燃費基準
達成・向上
達成レベル</t>
    </r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3"/>
  </si>
  <si>
    <r>
      <t>WLTC</t>
    </r>
    <r>
      <rPr>
        <sz val="8"/>
        <color indexed="8"/>
        <rFont val="ＭＳ Ｐゴシック"/>
        <family val="3"/>
        <charset val="128"/>
      </rPr>
      <t>モード</t>
    </r>
    <phoneticPr fontId="3"/>
  </si>
  <si>
    <r>
      <t>乗</t>
    </r>
    <r>
      <rPr>
        <sz val="8"/>
        <color indexed="8"/>
        <rFont val="ＭＳ Ｐゴシック"/>
        <family val="3"/>
        <charset val="128"/>
      </rPr>
      <t>車定員
（名）</t>
    </r>
    <rPh sb="0" eb="2">
      <t>ジョウシャ</t>
    </rPh>
    <rPh sb="2" eb="4">
      <t>テイイン</t>
    </rPh>
    <rPh sb="6" eb="7">
      <t>メイ</t>
    </rPh>
    <phoneticPr fontId="3"/>
  </si>
  <si>
    <r>
      <t>車</t>
    </r>
    <r>
      <rPr>
        <sz val="8"/>
        <color indexed="8"/>
        <rFont val="ＭＳ Ｐゴシック"/>
        <family val="3"/>
        <charset val="128"/>
      </rPr>
      <t>両重量
（</t>
    </r>
    <r>
      <rPr>
        <sz val="8"/>
        <color indexed="8"/>
        <rFont val="Arial"/>
        <family val="2"/>
      </rPr>
      <t>kg</t>
    </r>
    <r>
      <rPr>
        <sz val="8"/>
        <color indexed="8"/>
        <rFont val="ＭＳ Ｐゴシック"/>
        <family val="3"/>
        <charset val="128"/>
      </rPr>
      <t>）</t>
    </r>
    <phoneticPr fontId="3"/>
  </si>
  <si>
    <r>
      <t>変</t>
    </r>
    <r>
      <rPr>
        <sz val="8"/>
        <color indexed="8"/>
        <rFont val="ＭＳ Ｐゴシック"/>
        <family val="3"/>
        <charset val="128"/>
      </rPr>
      <t>速装置
の型式及び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3"/>
  </si>
  <si>
    <r>
      <t>原</t>
    </r>
    <r>
      <rPr>
        <sz val="8"/>
        <color indexed="8"/>
        <rFont val="ＭＳ Ｐゴシック"/>
        <family val="3"/>
        <charset val="128"/>
      </rPr>
      <t>動機</t>
    </r>
  </si>
  <si>
    <r>
      <t>通</t>
    </r>
    <r>
      <rPr>
        <sz val="8"/>
        <color indexed="8"/>
        <rFont val="ＭＳ Ｐゴシック"/>
        <family val="3"/>
        <charset val="128"/>
      </rPr>
      <t>称名</t>
    </r>
  </si>
  <si>
    <r>
      <t>車</t>
    </r>
    <r>
      <rPr>
        <sz val="8"/>
        <color indexed="8"/>
        <rFont val="ＭＳ Ｐゴシック"/>
        <family val="3"/>
        <charset val="128"/>
      </rPr>
      <t>名</t>
    </r>
    <rPh sb="0" eb="2">
      <t>シャメイ</t>
    </rPh>
    <phoneticPr fontId="3"/>
  </si>
  <si>
    <r>
      <rPr>
        <sz val="8"/>
        <color indexed="8"/>
        <rFont val="ＭＳ Ｐゴシック"/>
        <family val="3"/>
        <charset val="128"/>
      </rPr>
      <t>メーカー入力欄</t>
    </r>
    <rPh sb="4" eb="6">
      <t>ニュウリョク</t>
    </rPh>
    <rPh sb="6" eb="7">
      <t>ラン</t>
    </rPh>
    <phoneticPr fontId="3"/>
  </si>
  <si>
    <r>
      <t>目</t>
    </r>
    <r>
      <rPr>
        <sz val="8"/>
        <color indexed="8"/>
        <rFont val="ＭＳ Ｐゴシック"/>
        <family val="3"/>
        <charset val="128"/>
      </rPr>
      <t>標年度（平成</t>
    </r>
    <r>
      <rPr>
        <sz val="8"/>
        <color indexed="8"/>
        <rFont val="Arial"/>
        <family val="2"/>
      </rPr>
      <t>27</t>
    </r>
    <r>
      <rPr>
        <sz val="8"/>
        <color indexed="8"/>
        <rFont val="ＭＳ Ｐゴシック"/>
        <family val="3"/>
        <charset val="128"/>
      </rPr>
      <t>年度</t>
    </r>
    <r>
      <rPr>
        <sz val="8"/>
        <color indexed="8"/>
        <rFont val="Arial"/>
        <family val="2"/>
      </rPr>
      <t>/</t>
    </r>
    <r>
      <rPr>
        <sz val="8"/>
        <color indexed="8"/>
        <rFont val="ＭＳ Ｐゴシック"/>
        <family val="3"/>
        <charset val="128"/>
      </rPr>
      <t>令和２年度</t>
    </r>
    <r>
      <rPr>
        <sz val="8"/>
        <color indexed="8"/>
        <rFont val="Arial"/>
        <family val="2"/>
      </rPr>
      <t>/</t>
    </r>
    <r>
      <rPr>
        <sz val="8"/>
        <color indexed="8"/>
        <rFont val="ＭＳ Ｐゴシック"/>
        <family val="3"/>
        <charset val="128"/>
      </rPr>
      <t>令和</t>
    </r>
    <r>
      <rPr>
        <sz val="8"/>
        <color indexed="8"/>
        <rFont val="Arial"/>
        <family val="2"/>
      </rPr>
      <t>12</t>
    </r>
    <r>
      <rPr>
        <sz val="8"/>
        <color indexed="8"/>
        <rFont val="ＭＳ Ｐゴシック"/>
        <family val="3"/>
        <charset val="128"/>
      </rPr>
      <t>年度）</t>
    </r>
    <rPh sb="12" eb="14">
      <t>レイワ</t>
    </rPh>
    <rPh sb="15" eb="17">
      <t>ネンド</t>
    </rPh>
    <rPh sb="17" eb="19">
      <t>ヘイネンド</t>
    </rPh>
    <rPh sb="18" eb="20">
      <t>レイワ</t>
    </rPh>
    <rPh sb="22" eb="24">
      <t>ネンド</t>
    </rPh>
    <phoneticPr fontId="3"/>
  </si>
  <si>
    <r>
      <rPr>
        <b/>
        <sz val="12"/>
        <color indexed="8"/>
        <rFont val="ＭＳ Ｐゴシック"/>
        <family val="3"/>
        <charset val="128"/>
      </rPr>
      <t>ガソリン乗用車（普通・小型）</t>
    </r>
    <rPh sb="4" eb="7">
      <t>ジョウヨウシャ</t>
    </rPh>
    <rPh sb="8" eb="10">
      <t>フツウ</t>
    </rPh>
    <rPh sb="11" eb="13">
      <t>コガタ</t>
    </rPh>
    <phoneticPr fontId="3"/>
  </si>
  <si>
    <r>
      <rPr>
        <sz val="8"/>
        <color indexed="8"/>
        <rFont val="ＭＳ Ｐゴシック"/>
        <family val="3"/>
        <charset val="128"/>
      </rPr>
      <t>本田技研工業株式会社</t>
    </r>
    <phoneticPr fontId="3"/>
  </si>
  <si>
    <r>
      <t>当</t>
    </r>
    <r>
      <rPr>
        <sz val="8"/>
        <color indexed="8"/>
        <rFont val="ＭＳ Ｐゴシック"/>
        <family val="3"/>
        <charset val="128"/>
      </rPr>
      <t>該自動車の製造又は輸入の事業を行う者の氏名又は名称　</t>
    </r>
  </si>
  <si>
    <r>
      <t>　</t>
    </r>
    <r>
      <rPr>
        <sz val="8"/>
        <rFont val="ＭＳ Ｐゴシック"/>
        <family val="3"/>
        <charset val="128"/>
      </rPr>
      <t>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3"/>
  </si>
  <si>
    <r>
      <t>　</t>
    </r>
    <r>
      <rPr>
        <sz val="8"/>
        <rFont val="ＭＳ Ｐゴシック"/>
        <family val="3"/>
        <charset val="128"/>
      </rPr>
      <t>①燃費の異なる要因と関係のない事項は記入しない。</t>
    </r>
    <phoneticPr fontId="3"/>
  </si>
  <si>
    <r>
      <t>５</t>
    </r>
    <r>
      <rPr>
        <sz val="8"/>
        <rFont val="ＭＳ Ｐゴシック"/>
        <family val="3"/>
        <charset val="128"/>
      </rPr>
      <t>．「その他」について、以下に留意し記載する。</t>
    </r>
    <phoneticPr fontId="3"/>
  </si>
  <si>
    <r>
      <t>４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製造事業者名を記載する。</t>
    </r>
    <rPh sb="43" eb="44">
      <t>メイ</t>
    </rPh>
    <phoneticPr fontId="3"/>
  </si>
  <si>
    <r>
      <t>３</t>
    </r>
    <r>
      <rPr>
        <sz val="8"/>
        <rFont val="ＭＳ Ｐゴシック"/>
        <family val="3"/>
        <charset val="128"/>
      </rPr>
      <t>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3"/>
  </si>
  <si>
    <r>
      <t>２</t>
    </r>
    <r>
      <rPr>
        <sz val="8"/>
        <rFont val="ＭＳ Ｐゴシック"/>
        <family val="3"/>
        <charset val="128"/>
      </rPr>
      <t>．一つの通称名に複数の型式がある場合は、通称名は大枠に一つ記入。</t>
    </r>
    <phoneticPr fontId="3"/>
  </si>
  <si>
    <r>
      <t>１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WLTC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3"/>
  </si>
  <si>
    <r>
      <t>＜</t>
    </r>
    <r>
      <rPr>
        <sz val="8"/>
        <rFont val="ＭＳ Ｐゴシック"/>
        <family val="3"/>
        <charset val="128"/>
      </rPr>
      <t>記入要領＞</t>
    </r>
    <rPh sb="1" eb="3">
      <t>キニュウ</t>
    </rPh>
    <rPh sb="3" eb="5">
      <t>ヨウリョウ</t>
    </rPh>
    <phoneticPr fontId="3"/>
  </si>
  <si>
    <r>
      <t>(</t>
    </r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)</t>
    </r>
    <r>
      <rPr>
        <sz val="8"/>
        <rFont val="ＭＳ Ｐゴシック"/>
        <family val="3"/>
        <charset val="128"/>
      </rPr>
      <t>※印の付いている通称名については、ダイハツ工業株式会社が製造事業者です。</t>
    </r>
    <rPh sb="4" eb="5">
      <t>シルシ</t>
    </rPh>
    <phoneticPr fontId="3"/>
  </si>
  <si>
    <t>EGR,3W</t>
  </si>
  <si>
    <t>H,D,V,C,I,EP,B,FI,MC,P</t>
    <phoneticPr fontId="3"/>
  </si>
  <si>
    <t>CVT
(E)</t>
    <phoneticPr fontId="3"/>
  </si>
  <si>
    <r>
      <t>FB25</t>
    </r>
    <r>
      <rPr>
        <sz val="8"/>
        <rFont val="ＭＳ Ｐゴシック"/>
        <family val="3"/>
        <charset val="128"/>
      </rPr>
      <t xml:space="preserve">（内燃機関）
</t>
    </r>
    <r>
      <rPr>
        <sz val="8"/>
        <rFont val="Arial"/>
        <family val="2"/>
      </rPr>
      <t>MC2</t>
    </r>
    <r>
      <rPr>
        <sz val="8"/>
        <rFont val="ＭＳ Ｐゴシック"/>
        <family val="3"/>
        <charset val="128"/>
      </rPr>
      <t>（電動機）</t>
    </r>
    <rPh sb="5" eb="7">
      <t>ナイネン</t>
    </rPh>
    <rPh sb="7" eb="9">
      <t>キカン</t>
    </rPh>
    <rPh sb="15" eb="18">
      <t>デンドウキ</t>
    </rPh>
    <phoneticPr fontId="37"/>
  </si>
  <si>
    <t>5001～5006</t>
  </si>
  <si>
    <t>5AA-GUF</t>
    <phoneticPr fontId="3"/>
  </si>
  <si>
    <t>H,D,V,C,I,EP,B</t>
  </si>
  <si>
    <t>CVT
(E･LTC)</t>
  </si>
  <si>
    <r>
      <t>FB20</t>
    </r>
    <r>
      <rPr>
        <sz val="8"/>
        <rFont val="ＭＳ Ｐゴシック"/>
        <family val="3"/>
        <charset val="128"/>
      </rPr>
      <t xml:space="preserve">（内燃機関）
</t>
    </r>
    <r>
      <rPr>
        <sz val="8"/>
        <rFont val="Arial"/>
        <family val="2"/>
      </rPr>
      <t>MA1</t>
    </r>
    <r>
      <rPr>
        <sz val="8"/>
        <rFont val="ＭＳ Ｐゴシック"/>
        <family val="3"/>
        <charset val="128"/>
      </rPr>
      <t>（電動機）</t>
    </r>
    <rPh sb="5" eb="7">
      <t>ナイネン</t>
    </rPh>
    <rPh sb="7" eb="9">
      <t>キカン</t>
    </rPh>
    <rPh sb="15" eb="18">
      <t>デンドウキ</t>
    </rPh>
    <phoneticPr fontId="37"/>
  </si>
  <si>
    <t>5AA-GUE</t>
  </si>
  <si>
    <t>5AA-GUD</t>
  </si>
  <si>
    <t>クロストレック</t>
  </si>
  <si>
    <t>I,V,EP,B,C</t>
  </si>
  <si>
    <t>WA</t>
  </si>
  <si>
    <t>5BA-A201F</t>
  </si>
  <si>
    <t>レックス</t>
  </si>
  <si>
    <t>※</t>
  </si>
  <si>
    <t>D,V,C,I,EP</t>
  </si>
  <si>
    <t>FA24</t>
  </si>
  <si>
    <r>
      <t>1001</t>
    </r>
    <r>
      <rPr>
        <sz val="8"/>
        <color theme="1"/>
        <rFont val="ＭＳ ゴシック"/>
        <family val="3"/>
        <charset val="128"/>
      </rPr>
      <t>、</t>
    </r>
    <r>
      <rPr>
        <sz val="8"/>
        <color theme="1"/>
        <rFont val="Arial"/>
        <family val="2"/>
      </rPr>
      <t>5001</t>
    </r>
    <r>
      <rPr>
        <sz val="8"/>
        <color theme="1"/>
        <rFont val="ＭＳ ゴシック"/>
        <family val="3"/>
        <charset val="128"/>
      </rPr>
      <t>～</t>
    </r>
    <r>
      <rPr>
        <sz val="8"/>
        <color theme="1"/>
        <rFont val="Arial"/>
        <family val="2"/>
      </rPr>
      <t>5004</t>
    </r>
    <r>
      <rPr>
        <sz val="8"/>
        <color theme="1"/>
        <rFont val="ＭＳ Ｐゴシック"/>
        <family val="2"/>
        <charset val="128"/>
      </rPr>
      <t>、</t>
    </r>
    <r>
      <rPr>
        <sz val="8"/>
        <color theme="1"/>
        <rFont val="Arial"/>
        <family val="2"/>
      </rPr>
      <t>5005</t>
    </r>
    <r>
      <rPr>
        <sz val="8"/>
        <color theme="1"/>
        <rFont val="ＭＳ Ｐゴシック"/>
        <family val="2"/>
        <charset val="128"/>
      </rPr>
      <t>、</t>
    </r>
    <r>
      <rPr>
        <sz val="8"/>
        <color theme="1"/>
        <rFont val="Arial"/>
        <family val="2"/>
      </rPr>
      <t>5006</t>
    </r>
    <phoneticPr fontId="3"/>
  </si>
  <si>
    <t>5BA-VNH</t>
  </si>
  <si>
    <t>225/45R18ﾀｲﾔ</t>
  </si>
  <si>
    <t>EGR,3W,NTC</t>
  </si>
  <si>
    <t>D,V,C,I,EP,L</t>
  </si>
  <si>
    <t>CB18</t>
  </si>
  <si>
    <r>
      <t>5011~5016</t>
    </r>
    <r>
      <rPr>
        <sz val="8"/>
        <color theme="1"/>
        <rFont val="ＭＳ Ｐゴシック"/>
        <family val="2"/>
        <charset val="128"/>
      </rPr>
      <t>、</t>
    </r>
    <r>
      <rPr>
        <sz val="8"/>
        <color theme="1"/>
        <rFont val="Arial"/>
        <family val="2"/>
      </rPr>
      <t>5019</t>
    </r>
    <phoneticPr fontId="3"/>
  </si>
  <si>
    <t>4BA-VN5</t>
  </si>
  <si>
    <r>
      <t>225/45R18</t>
    </r>
    <r>
      <rPr>
        <sz val="8"/>
        <color theme="1"/>
        <rFont val="ＭＳ Ｐゴシック"/>
        <family val="2"/>
        <charset val="128"/>
      </rPr>
      <t xml:space="preserve">ﾀｲﾔ
</t>
    </r>
    <r>
      <rPr>
        <sz val="8"/>
        <color theme="1"/>
        <rFont val="Arial"/>
        <family val="2"/>
      </rPr>
      <t>225/55R18</t>
    </r>
    <r>
      <rPr>
        <sz val="8"/>
        <color theme="1"/>
        <rFont val="ＭＳ Ｐゴシック"/>
        <family val="2"/>
        <charset val="128"/>
      </rPr>
      <t>ﾀｲﾔ</t>
    </r>
    <phoneticPr fontId="3"/>
  </si>
  <si>
    <r>
      <t>1002</t>
    </r>
    <r>
      <rPr>
        <sz val="8"/>
        <color theme="1"/>
        <rFont val="ＭＳ Ｐゴシック"/>
        <family val="2"/>
        <charset val="128"/>
      </rPr>
      <t>～</t>
    </r>
    <r>
      <rPr>
        <sz val="8"/>
        <color theme="1"/>
        <rFont val="Arial"/>
        <family val="2"/>
      </rPr>
      <t>1003</t>
    </r>
    <r>
      <rPr>
        <sz val="8"/>
        <color theme="1"/>
        <rFont val="ＭＳ Ｐゴシック"/>
        <family val="2"/>
        <charset val="128"/>
      </rPr>
      <t>､</t>
    </r>
    <r>
      <rPr>
        <sz val="8"/>
        <color theme="1"/>
        <rFont val="Arial"/>
        <family val="2"/>
      </rPr>
      <t>5003</t>
    </r>
    <r>
      <rPr>
        <sz val="8"/>
        <color theme="1"/>
        <rFont val="ＭＳ Ｐゴシック"/>
        <family val="2"/>
        <charset val="128"/>
      </rPr>
      <t>～</t>
    </r>
    <r>
      <rPr>
        <sz val="8"/>
        <color theme="1"/>
        <rFont val="Arial"/>
        <family val="2"/>
      </rPr>
      <t>5010</t>
    </r>
    <r>
      <rPr>
        <sz val="8"/>
        <color theme="1"/>
        <rFont val="ＭＳ Ｐゴシック"/>
        <family val="2"/>
        <charset val="128"/>
      </rPr>
      <t>、</t>
    </r>
    <r>
      <rPr>
        <sz val="8"/>
        <color theme="1"/>
        <rFont val="Arial"/>
        <family val="2"/>
      </rPr>
      <t>5017</t>
    </r>
    <r>
      <rPr>
        <sz val="8"/>
        <color theme="1"/>
        <rFont val="ＭＳ Ｐゴシック"/>
        <family val="2"/>
        <charset val="128"/>
      </rPr>
      <t>、</t>
    </r>
    <r>
      <rPr>
        <sz val="8"/>
        <color theme="1"/>
        <rFont val="Arial"/>
        <family val="2"/>
      </rPr>
      <t>5018</t>
    </r>
    <phoneticPr fontId="3"/>
  </si>
  <si>
    <t>215/50R17ﾀｲﾔ</t>
  </si>
  <si>
    <t>1001、5001、5002</t>
  </si>
  <si>
    <t>レヴォーグ</t>
  </si>
  <si>
    <t>1KR</t>
  </si>
  <si>
    <t>5BA-M910F</t>
  </si>
  <si>
    <r>
      <t>0002</t>
    </r>
    <r>
      <rPr>
        <sz val="8"/>
        <rFont val="ＭＳ Ｐゴシック"/>
        <family val="2"/>
        <charset val="128"/>
      </rPr>
      <t>、</t>
    </r>
    <r>
      <rPr>
        <sz val="8"/>
        <rFont val="Arial"/>
        <family val="2"/>
      </rPr>
      <t>0005</t>
    </r>
    <phoneticPr fontId="3"/>
  </si>
  <si>
    <t>5BA-M900F</t>
  </si>
  <si>
    <t>ジャスティ</t>
  </si>
  <si>
    <r>
      <t>5001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3"/>
      </rPr>
      <t>500</t>
    </r>
    <r>
      <rPr>
        <sz val="8"/>
        <rFont val="Arial"/>
        <family val="2"/>
      </rPr>
      <t>8</t>
    </r>
    <r>
      <rPr>
        <sz val="8"/>
        <rFont val="ＭＳ Ｐゴシック"/>
        <family val="2"/>
        <charset val="128"/>
      </rPr>
      <t>、</t>
    </r>
    <r>
      <rPr>
        <sz val="8"/>
        <rFont val="Arial"/>
        <family val="2"/>
      </rPr>
      <t>5009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5013</t>
    </r>
    <r>
      <rPr>
        <sz val="8"/>
        <rFont val="ＭＳ Ｐゴシック"/>
        <family val="2"/>
        <charset val="128"/>
      </rPr>
      <t>、</t>
    </r>
    <r>
      <rPr>
        <sz val="8"/>
        <rFont val="Arial"/>
        <family val="2"/>
      </rPr>
      <t>5014</t>
    </r>
    <phoneticPr fontId="3"/>
  </si>
  <si>
    <t>4BA-BT5</t>
  </si>
  <si>
    <t>レガシィ</t>
  </si>
  <si>
    <r>
      <t>5012</t>
    </r>
    <r>
      <rPr>
        <sz val="8"/>
        <color theme="1"/>
        <rFont val="MingLiU"/>
        <family val="3"/>
        <charset val="136"/>
      </rPr>
      <t>～</t>
    </r>
    <r>
      <rPr>
        <sz val="8"/>
        <color theme="1"/>
        <rFont val="Arial"/>
        <family val="2"/>
      </rPr>
      <t>5015</t>
    </r>
    <phoneticPr fontId="3"/>
  </si>
  <si>
    <t>5BA-VBH</t>
  </si>
  <si>
    <r>
      <t>1001</t>
    </r>
    <r>
      <rPr>
        <sz val="8"/>
        <color theme="1"/>
        <rFont val="ＭＳ ゴシック"/>
        <family val="3"/>
        <charset val="128"/>
      </rPr>
      <t>～</t>
    </r>
    <r>
      <rPr>
        <sz val="8"/>
        <color theme="1"/>
        <rFont val="Arial"/>
        <family val="2"/>
      </rPr>
      <t>1002</t>
    </r>
    <r>
      <rPr>
        <sz val="8"/>
        <color theme="1"/>
        <rFont val="ＭＳ ゴシック"/>
        <family val="3"/>
        <charset val="128"/>
      </rPr>
      <t>､</t>
    </r>
    <r>
      <rPr>
        <sz val="8"/>
        <color theme="1"/>
        <rFont val="Arial"/>
        <family val="2"/>
      </rPr>
      <t>5001</t>
    </r>
    <r>
      <rPr>
        <sz val="8"/>
        <color theme="1"/>
        <rFont val="ＭＳ ゴシック"/>
        <family val="3"/>
        <charset val="128"/>
      </rPr>
      <t>～</t>
    </r>
    <r>
      <rPr>
        <sz val="8"/>
        <color theme="1"/>
        <rFont val="Arial"/>
        <family val="2"/>
      </rPr>
      <t>5008</t>
    </r>
    <r>
      <rPr>
        <sz val="8"/>
        <color theme="1"/>
        <rFont val="ＭＳ Ｐゴシック"/>
        <family val="2"/>
        <charset val="128"/>
      </rPr>
      <t>、</t>
    </r>
    <r>
      <rPr>
        <sz val="8"/>
        <color theme="1"/>
        <rFont val="Arial"/>
        <family val="2"/>
      </rPr>
      <t>5009</t>
    </r>
    <r>
      <rPr>
        <sz val="8"/>
        <color theme="1"/>
        <rFont val="ＭＳ Ｐゴシック"/>
        <family val="2"/>
        <charset val="128"/>
      </rPr>
      <t>～</t>
    </r>
    <r>
      <rPr>
        <sz val="8"/>
        <color theme="1"/>
        <rFont val="Arial"/>
        <family val="2"/>
      </rPr>
      <t>5011</t>
    </r>
    <phoneticPr fontId="3"/>
  </si>
  <si>
    <t>WRX</t>
  </si>
  <si>
    <t>215/40R18ﾀｲﾔ</t>
  </si>
  <si>
    <t>D,V,EP</t>
  </si>
  <si>
    <t>6AT</t>
  </si>
  <si>
    <r>
      <t>1004</t>
    </r>
    <r>
      <rPr>
        <sz val="8"/>
        <color theme="1"/>
        <rFont val="ＭＳ Ｐゴシック"/>
        <family val="2"/>
        <charset val="128"/>
      </rPr>
      <t>、</t>
    </r>
    <r>
      <rPr>
        <sz val="8"/>
        <color theme="1"/>
        <rFont val="Arial"/>
        <family val="2"/>
      </rPr>
      <t>1009</t>
    </r>
    <r>
      <rPr>
        <sz val="8"/>
        <color theme="1"/>
        <rFont val="ＭＳ Ｐゴシック"/>
        <family val="2"/>
        <charset val="128"/>
      </rPr>
      <t>～</t>
    </r>
    <r>
      <rPr>
        <sz val="8"/>
        <color theme="1"/>
        <rFont val="Arial"/>
        <family val="2"/>
      </rPr>
      <t>1010</t>
    </r>
    <r>
      <rPr>
        <sz val="8"/>
        <color theme="1"/>
        <rFont val="ＭＳ Ｐゴシック"/>
        <family val="2"/>
        <charset val="128"/>
      </rPr>
      <t>、</t>
    </r>
    <r>
      <rPr>
        <sz val="8"/>
        <color theme="1"/>
        <rFont val="Arial"/>
        <family val="2"/>
      </rPr>
      <t>1014</t>
    </r>
    <r>
      <rPr>
        <sz val="8"/>
        <color theme="1"/>
        <rFont val="ＭＳ Ｐゴシック"/>
        <family val="2"/>
        <charset val="128"/>
      </rPr>
      <t>、</t>
    </r>
    <r>
      <rPr>
        <sz val="8"/>
        <color theme="1"/>
        <rFont val="Arial"/>
        <family val="2"/>
      </rPr>
      <t>1017</t>
    </r>
    <r>
      <rPr>
        <sz val="8"/>
        <color theme="1"/>
        <rFont val="ＭＳ Ｐゴシック"/>
        <family val="2"/>
        <charset val="128"/>
      </rPr>
      <t>～</t>
    </r>
    <r>
      <rPr>
        <sz val="8"/>
        <color theme="1"/>
        <rFont val="Arial"/>
        <family val="2"/>
      </rPr>
      <t>1018</t>
    </r>
    <phoneticPr fontId="3"/>
  </si>
  <si>
    <t>3BA-ZD8</t>
  </si>
  <si>
    <r>
      <t>215/40R18</t>
    </r>
    <r>
      <rPr>
        <sz val="8"/>
        <rFont val="ＭＳ ゴシック"/>
        <family val="3"/>
        <charset val="128"/>
      </rPr>
      <t>ﾀｲﾔ</t>
    </r>
    <phoneticPr fontId="3"/>
  </si>
  <si>
    <r>
      <t>1003</t>
    </r>
    <r>
      <rPr>
        <sz val="8"/>
        <color theme="1"/>
        <rFont val="ＭＳ Ｐゴシック"/>
        <family val="2"/>
        <charset val="128"/>
      </rPr>
      <t>、</t>
    </r>
    <r>
      <rPr>
        <sz val="8"/>
        <color theme="1"/>
        <rFont val="Arial"/>
        <family val="2"/>
      </rPr>
      <t>1006</t>
    </r>
    <r>
      <rPr>
        <sz val="8"/>
        <color theme="1"/>
        <rFont val="ＭＳ Ｐゴシック"/>
        <family val="2"/>
        <charset val="128"/>
      </rPr>
      <t>～</t>
    </r>
    <r>
      <rPr>
        <sz val="8"/>
        <color theme="1"/>
        <rFont val="Arial"/>
        <family val="2"/>
      </rPr>
      <t>1008</t>
    </r>
    <r>
      <rPr>
        <sz val="8"/>
        <color theme="1"/>
        <rFont val="ＭＳ Ｐゴシック"/>
        <family val="2"/>
        <charset val="128"/>
      </rPr>
      <t>、</t>
    </r>
    <r>
      <rPr>
        <sz val="8"/>
        <color theme="1"/>
        <rFont val="Arial"/>
        <family val="2"/>
      </rPr>
      <t>1013</t>
    </r>
    <r>
      <rPr>
        <sz val="8"/>
        <color theme="1"/>
        <rFont val="ＭＳ Ｐゴシック"/>
        <family val="2"/>
        <charset val="128"/>
      </rPr>
      <t>、</t>
    </r>
    <r>
      <rPr>
        <sz val="8"/>
        <color theme="1"/>
        <rFont val="Arial"/>
        <family val="2"/>
      </rPr>
      <t>1015</t>
    </r>
    <r>
      <rPr>
        <sz val="8"/>
        <color theme="1"/>
        <rFont val="ＭＳ Ｐゴシック"/>
        <family val="2"/>
        <charset val="128"/>
      </rPr>
      <t>～</t>
    </r>
    <r>
      <rPr>
        <sz val="8"/>
        <color theme="1"/>
        <rFont val="Arial"/>
        <family val="2"/>
      </rPr>
      <t>1016</t>
    </r>
    <phoneticPr fontId="3"/>
  </si>
  <si>
    <t>215/45R17ﾀｲﾔ</t>
  </si>
  <si>
    <r>
      <t>1002</t>
    </r>
    <r>
      <rPr>
        <sz val="8"/>
        <color theme="1"/>
        <rFont val="ＭＳ Ｐゴシック"/>
        <family val="2"/>
        <charset val="128"/>
      </rPr>
      <t>、</t>
    </r>
    <r>
      <rPr>
        <sz val="8"/>
        <color theme="1"/>
        <rFont val="Arial"/>
        <family val="2"/>
      </rPr>
      <t>1012</t>
    </r>
    <phoneticPr fontId="3"/>
  </si>
  <si>
    <r>
      <t>1001</t>
    </r>
    <r>
      <rPr>
        <sz val="8"/>
        <color theme="1"/>
        <rFont val="ＭＳ Ｐゴシック"/>
        <family val="2"/>
        <charset val="128"/>
      </rPr>
      <t>、</t>
    </r>
    <r>
      <rPr>
        <sz val="8"/>
        <color theme="1"/>
        <rFont val="Arial"/>
        <family val="2"/>
      </rPr>
      <t>1005</t>
    </r>
    <r>
      <rPr>
        <sz val="8"/>
        <color theme="1"/>
        <rFont val="ＭＳ Ｐゴシック"/>
        <family val="2"/>
        <charset val="128"/>
      </rPr>
      <t>、</t>
    </r>
    <r>
      <rPr>
        <sz val="8"/>
        <color theme="1"/>
        <rFont val="Arial"/>
        <family val="2"/>
      </rPr>
      <t>1011</t>
    </r>
    <phoneticPr fontId="3"/>
  </si>
  <si>
    <t>BRZ</t>
  </si>
  <si>
    <t>FB20</t>
  </si>
  <si>
    <r>
      <t>1002</t>
    </r>
    <r>
      <rPr>
        <sz val="8"/>
        <rFont val="ＭＳ Ｐゴシック"/>
        <family val="2"/>
        <charset val="128"/>
      </rPr>
      <t>、</t>
    </r>
    <r>
      <rPr>
        <sz val="8"/>
        <rFont val="Arial"/>
        <family val="2"/>
      </rPr>
      <t>5001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5002</t>
    </r>
    <phoneticPr fontId="3"/>
  </si>
  <si>
    <t>3BA-GU7</t>
  </si>
  <si>
    <t>1001</t>
    <phoneticPr fontId="3"/>
  </si>
  <si>
    <t>D,V,C,I,EP</t>
    <phoneticPr fontId="3"/>
  </si>
  <si>
    <r>
      <t>1001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1002</t>
    </r>
    <r>
      <rPr>
        <sz val="8"/>
        <rFont val="ＭＳ ゴシック"/>
        <family val="3"/>
        <charset val="128"/>
      </rPr>
      <t>、</t>
    </r>
    <r>
      <rPr>
        <sz val="8"/>
        <rFont val="Arial"/>
        <family val="2"/>
      </rPr>
      <t>5001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5002</t>
    </r>
    <phoneticPr fontId="3"/>
  </si>
  <si>
    <t>3BA-GU6</t>
  </si>
  <si>
    <r>
      <t>FB20</t>
    </r>
    <r>
      <rPr>
        <sz val="8"/>
        <rFont val="ＭＳ Ｐゴシック"/>
        <family val="3"/>
        <charset val="128"/>
      </rPr>
      <t xml:space="preserve">（内燃機関）
</t>
    </r>
    <r>
      <rPr>
        <sz val="8"/>
        <rFont val="Arial"/>
        <family val="2"/>
      </rPr>
      <t>MA1</t>
    </r>
    <r>
      <rPr>
        <sz val="8"/>
        <rFont val="ＭＳ Ｐゴシック"/>
        <family val="3"/>
        <charset val="128"/>
      </rPr>
      <t>（電動機）</t>
    </r>
    <rPh sb="5" eb="7">
      <t>ナイネン</t>
    </rPh>
    <rPh sb="7" eb="9">
      <t>キカン</t>
    </rPh>
    <rPh sb="15" eb="18">
      <t>デンドウキ</t>
    </rPh>
    <phoneticPr fontId="42"/>
  </si>
  <si>
    <t>1002、5007～5009</t>
  </si>
  <si>
    <t>5008～5009</t>
  </si>
  <si>
    <t>1002、5007</t>
  </si>
  <si>
    <t>インプレッサ</t>
  </si>
  <si>
    <r>
      <t>235/50R19</t>
    </r>
    <r>
      <rPr>
        <sz val="8"/>
        <rFont val="ＭＳ Ｐゴシック"/>
        <family val="2"/>
        <charset val="128"/>
      </rPr>
      <t>ﾀｲﾔ</t>
    </r>
    <phoneticPr fontId="3"/>
  </si>
  <si>
    <t>A</t>
    <phoneticPr fontId="3"/>
  </si>
  <si>
    <r>
      <t>5007</t>
    </r>
    <r>
      <rPr>
        <sz val="8"/>
        <rFont val="ＭＳ Ｐゴシック"/>
        <family val="2"/>
        <charset val="128"/>
      </rPr>
      <t>、</t>
    </r>
    <r>
      <rPr>
        <sz val="8"/>
        <rFont val="Arial"/>
        <family val="2"/>
      </rPr>
      <t>5010</t>
    </r>
    <phoneticPr fontId="3"/>
  </si>
  <si>
    <t>5AA-SLG</t>
    <phoneticPr fontId="3"/>
  </si>
  <si>
    <r>
      <t>5005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5006</t>
    </r>
    <r>
      <rPr>
        <sz val="8"/>
        <rFont val="ＭＳ Ｐゴシック"/>
        <family val="2"/>
        <charset val="128"/>
      </rPr>
      <t>、</t>
    </r>
    <r>
      <rPr>
        <sz val="8"/>
        <rFont val="Arial"/>
        <family val="2"/>
      </rPr>
      <t>5008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5009</t>
    </r>
    <phoneticPr fontId="3"/>
  </si>
  <si>
    <r>
      <t>225/55R18</t>
    </r>
    <r>
      <rPr>
        <sz val="8"/>
        <rFont val="ＭＳ Ｐゴシック"/>
        <family val="2"/>
        <charset val="128"/>
      </rPr>
      <t>ﾀｲﾔ</t>
    </r>
    <phoneticPr fontId="3"/>
  </si>
  <si>
    <t>5004</t>
    <phoneticPr fontId="3"/>
  </si>
  <si>
    <r>
      <t>5001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5003</t>
    </r>
    <phoneticPr fontId="3"/>
  </si>
  <si>
    <t>L,D,V,C,I,P,FI,B,TC,IC,EP,CN</t>
    <phoneticPr fontId="3"/>
  </si>
  <si>
    <r>
      <t>5003</t>
    </r>
    <r>
      <rPr>
        <sz val="8"/>
        <rFont val="ＭＳ Ｐゴシック"/>
        <family val="2"/>
        <charset val="128"/>
      </rPr>
      <t>、</t>
    </r>
    <r>
      <rPr>
        <sz val="8"/>
        <rFont val="Arial"/>
        <family val="3"/>
      </rPr>
      <t>5006</t>
    </r>
    <phoneticPr fontId="3"/>
  </si>
  <si>
    <t>3BA-SL5</t>
    <phoneticPr fontId="3"/>
  </si>
  <si>
    <r>
      <t>5001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3"/>
      </rPr>
      <t>5002</t>
    </r>
    <r>
      <rPr>
        <sz val="8"/>
        <rFont val="ＭＳ Ｐゴシック"/>
        <family val="2"/>
        <charset val="128"/>
      </rPr>
      <t>、</t>
    </r>
    <r>
      <rPr>
        <sz val="8"/>
        <rFont val="Arial"/>
        <family val="2"/>
      </rPr>
      <t>5004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5005</t>
    </r>
    <phoneticPr fontId="3"/>
  </si>
  <si>
    <t>1001～1014</t>
  </si>
  <si>
    <t>4BA-SK5</t>
  </si>
  <si>
    <t>1005～1006、1011～1012、
1034～1035、1039～1040、
1053～1054、1058～1059</t>
  </si>
  <si>
    <t>5AA-SKE</t>
  </si>
  <si>
    <r>
      <t>225/60R17</t>
    </r>
    <r>
      <rPr>
        <sz val="8"/>
        <rFont val="ＭＳ ゴシック"/>
        <family val="3"/>
        <charset val="128"/>
      </rPr>
      <t xml:space="preserve">ﾀｲﾔ
</t>
    </r>
    <r>
      <rPr>
        <sz val="8"/>
        <rFont val="Arial"/>
        <family val="2"/>
      </rPr>
      <t>225/55R18</t>
    </r>
    <r>
      <rPr>
        <sz val="8"/>
        <rFont val="ＭＳ ゴシック"/>
        <family val="3"/>
        <charset val="128"/>
      </rPr>
      <t>ﾀｲﾔ</t>
    </r>
    <phoneticPr fontId="3"/>
  </si>
  <si>
    <t>1001～1004、1007～1010、
1013～1033、1036～1038、
1041～1052、1055～1057</t>
  </si>
  <si>
    <t>フォレスター</t>
  </si>
  <si>
    <t>スバル</t>
  </si>
  <si>
    <r>
      <rPr>
        <sz val="8"/>
        <rFont val="ＭＳ Ｐゴシック"/>
        <family val="3"/>
        <charset val="128"/>
      </rPr>
      <t>総排気量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3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</si>
  <si>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3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</si>
  <si>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
最大
（1車種のみの場合記入不要）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3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</si>
  <si>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 xml:space="preserve">）
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3"/>
  </si>
  <si>
    <t>（参考）</t>
    <rPh sb="1" eb="3">
      <t>サンコウ</t>
    </rPh>
    <phoneticPr fontId="3"/>
  </si>
  <si>
    <r>
      <t>WLTC</t>
    </r>
    <r>
      <rPr>
        <sz val="8"/>
        <rFont val="ＭＳ Ｐゴシック"/>
        <family val="3"/>
        <charset val="128"/>
      </rPr>
      <t>モード</t>
    </r>
    <phoneticPr fontId="3"/>
  </si>
  <si>
    <r>
      <rPr>
        <sz val="8"/>
        <rFont val="ＭＳ Ｐゴシック"/>
        <family val="3"/>
        <charset val="128"/>
      </rPr>
      <t>株式会社</t>
    </r>
    <r>
      <rPr>
        <sz val="8"/>
        <rFont val="Arial"/>
        <family val="2"/>
      </rPr>
      <t>SUBARU</t>
    </r>
    <rPh sb="0" eb="2">
      <t>カブシキ</t>
    </rPh>
    <rPh sb="2" eb="4">
      <t>カイシャ</t>
    </rPh>
    <phoneticPr fontId="3"/>
  </si>
  <si>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印の付いている通称名については、トヨタ自動車株式会社が製造事業者である。</t>
    </r>
  </si>
  <si>
    <r>
      <rPr>
        <u/>
        <sz val="8"/>
        <rFont val="ＭＳ Ｐゴシック"/>
        <family val="3"/>
        <charset val="128"/>
      </rPr>
      <t>☆☆☆☆☆</t>
    </r>
  </si>
  <si>
    <t>D,V,EP,C</t>
    <phoneticPr fontId="3"/>
  </si>
  <si>
    <t>M20A</t>
  </si>
  <si>
    <t>6BA-MZRA95C</t>
  </si>
  <si>
    <t>6BA-MZRA90C</t>
  </si>
  <si>
    <t>V,I,EP,H,B,C</t>
    <phoneticPr fontId="3"/>
  </si>
  <si>
    <t>CVT
(E)</t>
  </si>
  <si>
    <t>2ZR
-1VM-1WM</t>
  </si>
  <si>
    <t>6AA-ZWR95C</t>
  </si>
  <si>
    <t>2ZR
-1VM</t>
  </si>
  <si>
    <t>6AA-ZWR90C</t>
  </si>
  <si>
    <r>
      <rPr>
        <sz val="8"/>
        <rFont val="Yu Gothic"/>
        <family val="2"/>
        <charset val="128"/>
      </rPr>
      <t>ランディ</t>
    </r>
    <phoneticPr fontId="3"/>
  </si>
  <si>
    <r>
      <rPr>
        <sz val="8"/>
        <rFont val="MS UI Gothic"/>
        <family val="2"/>
        <charset val="1"/>
      </rPr>
      <t>※</t>
    </r>
    <r>
      <rPr>
        <sz val="8"/>
        <rFont val="Arial"/>
        <family val="2"/>
      </rPr>
      <t>1</t>
    </r>
    <phoneticPr fontId="3"/>
  </si>
  <si>
    <t>I,V,EP</t>
  </si>
  <si>
    <t>4AT×2
(E･LTC)</t>
  </si>
  <si>
    <t>1.460</t>
  </si>
  <si>
    <t>K15B</t>
    <phoneticPr fontId="3"/>
  </si>
  <si>
    <t>0008</t>
    <phoneticPr fontId="3"/>
  </si>
  <si>
    <t>3BA-JB74W</t>
  </si>
  <si>
    <t>5MT×2</t>
  </si>
  <si>
    <r>
      <rPr>
        <sz val="8"/>
        <rFont val="Yu Gothic"/>
        <family val="2"/>
        <charset val="128"/>
      </rPr>
      <t>ジムニー</t>
    </r>
    <phoneticPr fontId="3"/>
  </si>
  <si>
    <r>
      <rPr>
        <u/>
        <sz val="8"/>
        <rFont val="ＭＳ Ｐゴシック"/>
        <family val="3"/>
        <charset val="128"/>
      </rPr>
      <t>☆☆☆☆</t>
    </r>
  </si>
  <si>
    <t>H,I,V,EP,B,C</t>
  </si>
  <si>
    <t>Z12E
-WA06D</t>
    <phoneticPr fontId="3"/>
  </si>
  <si>
    <r>
      <t>0601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0604</t>
    </r>
    <phoneticPr fontId="3"/>
  </si>
  <si>
    <t>5AA-MAD7S</t>
    <phoneticPr fontId="3"/>
  </si>
  <si>
    <t>F</t>
    <phoneticPr fontId="3"/>
  </si>
  <si>
    <r>
      <t>0001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0004</t>
    </r>
    <phoneticPr fontId="3"/>
  </si>
  <si>
    <t>ソリオ</t>
    <phoneticPr fontId="3"/>
  </si>
  <si>
    <t>ﾀｰﾎﾞﾁｬｰｼﾞｬ付</t>
  </si>
  <si>
    <t>6AT
(E･LTC)</t>
  </si>
  <si>
    <t>K14C</t>
  </si>
  <si>
    <t>4BA-ZC33S</t>
  </si>
  <si>
    <t>V,EP,C</t>
  </si>
  <si>
    <r>
      <t>CVT
(E</t>
    </r>
    <r>
      <rPr>
        <sz val="8"/>
        <rFont val="游ゴシック"/>
        <family val="2"/>
        <charset val="128"/>
      </rPr>
      <t>･</t>
    </r>
    <r>
      <rPr>
        <sz val="8"/>
        <rFont val="Arial"/>
        <family val="2"/>
      </rPr>
      <t>LTC)</t>
    </r>
    <phoneticPr fontId="3"/>
  </si>
  <si>
    <t>Z12E</t>
    <phoneticPr fontId="3"/>
  </si>
  <si>
    <t>0601</t>
    <phoneticPr fontId="3"/>
  </si>
  <si>
    <t>5BA-ZDDDS</t>
    <phoneticPr fontId="3"/>
  </si>
  <si>
    <t>5BA-ZCDDS</t>
  </si>
  <si>
    <t>0601,0602</t>
    <phoneticPr fontId="3"/>
  </si>
  <si>
    <t>5AA-ZDEDS</t>
    <phoneticPr fontId="3"/>
  </si>
  <si>
    <t>H,I,V,EP,B,C</t>
    <phoneticPr fontId="3"/>
  </si>
  <si>
    <t>0002,0003</t>
    <phoneticPr fontId="3"/>
  </si>
  <si>
    <t>5AA-ZCEDS</t>
    <phoneticPr fontId="3"/>
  </si>
  <si>
    <t>H,I,V,EP,B</t>
  </si>
  <si>
    <t>5MT</t>
    <phoneticPr fontId="3"/>
  </si>
  <si>
    <t>スイフト</t>
    <phoneticPr fontId="3"/>
  </si>
  <si>
    <r>
      <t>0601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0602</t>
    </r>
    <phoneticPr fontId="3"/>
  </si>
  <si>
    <t>5AA-MND1S</t>
    <phoneticPr fontId="3"/>
  </si>
  <si>
    <r>
      <t>0001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0002</t>
    </r>
    <phoneticPr fontId="3"/>
  </si>
  <si>
    <t>クロスビー</t>
    <phoneticPr fontId="3"/>
  </si>
  <si>
    <t>スズキ</t>
    <phoneticPr fontId="3"/>
  </si>
  <si>
    <r>
      <rPr>
        <sz val="8"/>
        <rFont val="ＭＳ Ｐゴシック"/>
        <family val="3"/>
        <charset val="128"/>
      </rPr>
      <t>低排出ガス
認定レベル</t>
    </r>
    <rPh sb="6" eb="8">
      <t>ニンテイ</t>
    </rPh>
    <phoneticPr fontId="3"/>
  </si>
  <si>
    <r>
      <rPr>
        <sz val="8"/>
        <rFont val="ＭＳ Ｐゴシック"/>
        <family val="3"/>
        <charset val="128"/>
      </rPr>
      <t>駆動
形式</t>
    </r>
    <rPh sb="3" eb="5">
      <t>ケイシキ</t>
    </rPh>
    <phoneticPr fontId="3"/>
  </si>
  <si>
    <r>
      <rPr>
        <sz val="8"/>
        <rFont val="ＭＳ Ｐゴシック"/>
        <family val="3"/>
        <charset val="128"/>
      </rPr>
      <t>主要排出
ガス対策</t>
    </r>
    <phoneticPr fontId="3"/>
  </si>
  <si>
    <r>
      <rPr>
        <sz val="8"/>
        <rFont val="ＭＳ Ｐゴシック"/>
        <family val="3"/>
        <charset val="128"/>
      </rPr>
      <t>類別区分番号</t>
    </r>
    <rPh sb="0" eb="2">
      <t>ルイベツ</t>
    </rPh>
    <rPh sb="2" eb="4">
      <t>クブン</t>
    </rPh>
    <rPh sb="4" eb="6">
      <t>バンゴウ</t>
    </rPh>
    <phoneticPr fontId="3"/>
  </si>
  <si>
    <r>
      <rPr>
        <sz val="8"/>
        <rFont val="ＭＳ Ｐゴシック"/>
        <family val="3"/>
        <charset val="128"/>
      </rPr>
      <t>多段階評価</t>
    </r>
    <rPh sb="0" eb="1">
      <t>タ</t>
    </rPh>
    <rPh sb="1" eb="3">
      <t>ダンカイ</t>
    </rPh>
    <rPh sb="3" eb="5">
      <t>ヒョウカ</t>
    </rPh>
    <phoneticPr fontId="3"/>
  </si>
  <si>
    <r>
      <rPr>
        <sz val="8"/>
        <rFont val="ＭＳ Ｐゴシック"/>
        <family val="3"/>
        <charset val="128"/>
      </rPr>
      <t>燃費基準
達成・向上
達成レベル</t>
    </r>
    <rPh sb="0" eb="2">
      <t>ネンピ</t>
    </rPh>
    <rPh sb="2" eb="4">
      <t>キジュン</t>
    </rPh>
    <rPh sb="5" eb="7">
      <t>タッセイ</t>
    </rPh>
    <rPh sb="8" eb="10">
      <t>コウジョウ</t>
    </rPh>
    <rPh sb="11" eb="13">
      <t>タッセイ</t>
    </rPh>
    <phoneticPr fontId="3"/>
  </si>
  <si>
    <r>
      <rPr>
        <sz val="8"/>
        <rFont val="ＭＳ Ｐゴシック"/>
        <family val="3"/>
        <charset val="128"/>
      </rPr>
      <t>多段階評価</t>
    </r>
    <r>
      <rPr>
        <sz val="8"/>
        <rFont val="Arial"/>
        <family val="2"/>
      </rPr>
      <t>2</t>
    </r>
    <rPh sb="0" eb="1">
      <t>タ</t>
    </rPh>
    <rPh sb="1" eb="3">
      <t>ダンカイ</t>
    </rPh>
    <rPh sb="3" eb="5">
      <t>ヒョウカ</t>
    </rPh>
    <phoneticPr fontId="3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</si>
  <si>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
最大
（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3"/>
  </si>
  <si>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12</t>
    </r>
    <r>
      <rPr>
        <sz val="8"/>
        <rFont val="ＭＳ Ｐゴシック"/>
        <family val="3"/>
        <charset val="128"/>
      </rPr>
      <t>年度</t>
    </r>
    <rPh sb="0" eb="2">
      <t>レイワ</t>
    </rPh>
    <rPh sb="4" eb="6">
      <t>ネンド</t>
    </rPh>
    <phoneticPr fontId="3"/>
  </si>
  <si>
    <r>
      <rPr>
        <sz val="8"/>
        <rFont val="ＭＳ Ｐゴシック"/>
        <family val="3"/>
        <charset val="128"/>
      </rPr>
      <t>令和２年度
燃費基準
達成・向上
達成レベル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3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</si>
  <si>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達成・向上
達成レベル</t>
    </r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3"/>
  </si>
  <si>
    <r>
      <rPr>
        <sz val="8"/>
        <rFont val="ＭＳ Ｐゴシック"/>
        <family val="3"/>
        <charset val="128"/>
      </rPr>
      <t>主要燃費
改善対策</t>
    </r>
    <rPh sb="0" eb="2">
      <t>シュヨウ</t>
    </rPh>
    <rPh sb="2" eb="4">
      <t>ネンピ</t>
    </rPh>
    <rPh sb="5" eb="7">
      <t>カイゼン</t>
    </rPh>
    <rPh sb="7" eb="9">
      <t>タイサク</t>
    </rPh>
    <phoneticPr fontId="3"/>
  </si>
  <si>
    <r>
      <rPr>
        <sz val="8"/>
        <rFont val="ＭＳ Ｐゴシック"/>
        <family val="3"/>
        <charset val="128"/>
      </rPr>
      <t>変速装置の
型式及び変速段数</t>
    </r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3"/>
  </si>
  <si>
    <r>
      <rPr>
        <sz val="8"/>
        <rFont val="ＭＳ Ｐゴシック"/>
        <family val="3"/>
        <charset val="128"/>
      </rPr>
      <t>最大車両重量（自動計算）</t>
    </r>
    <rPh sb="1" eb="2">
      <t>ダイ</t>
    </rPh>
    <rPh sb="7" eb="9">
      <t>ジドウ</t>
    </rPh>
    <phoneticPr fontId="3"/>
  </si>
  <si>
    <r>
      <rPr>
        <sz val="8"/>
        <rFont val="ＭＳ Ｐゴシック"/>
        <family val="3"/>
        <charset val="128"/>
      </rPr>
      <t>最小車両重量（自動計算）</t>
    </r>
    <rPh sb="0" eb="2">
      <t>サイショウ</t>
    </rPh>
    <rPh sb="2" eb="4">
      <t>シャリョウ</t>
    </rPh>
    <rPh sb="4" eb="6">
      <t>ジュウリョウ</t>
    </rPh>
    <rPh sb="7" eb="9">
      <t>ジドウ</t>
    </rPh>
    <rPh sb="9" eb="11">
      <t>ケイサン</t>
    </rPh>
    <phoneticPr fontId="3"/>
  </si>
  <si>
    <r>
      <rPr>
        <sz val="8"/>
        <rFont val="ＭＳ Ｐゴシック"/>
        <family val="3"/>
        <charset val="128"/>
      </rPr>
      <t>メーカー入力欄</t>
    </r>
    <rPh sb="4" eb="6">
      <t>ニュウリョク</t>
    </rPh>
    <rPh sb="6" eb="7">
      <t>ラン</t>
    </rPh>
    <phoneticPr fontId="3"/>
  </si>
  <si>
    <r>
      <rPr>
        <b/>
        <sz val="12"/>
        <rFont val="ＭＳ Ｐゴシック"/>
        <family val="3"/>
        <charset val="128"/>
      </rPr>
      <t>ガソリン乗用車（普通・小型）</t>
    </r>
    <rPh sb="4" eb="7">
      <t>ジョウヨウシャ</t>
    </rPh>
    <rPh sb="8" eb="10">
      <t>フツウ</t>
    </rPh>
    <rPh sb="11" eb="13">
      <t>コガタ</t>
    </rPh>
    <phoneticPr fontId="3"/>
  </si>
  <si>
    <r>
      <rPr>
        <sz val="8"/>
        <rFont val="ＭＳ Ｐゴシック"/>
        <family val="3"/>
        <charset val="128"/>
      </rPr>
      <t>スズキ株式会社</t>
    </r>
    <phoneticPr fontId="3"/>
  </si>
  <si>
    <r>
      <rPr>
        <sz val="8"/>
        <rFont val="ＭＳ ゴシック"/>
        <family val="3"/>
        <charset val="128"/>
      </rPr>
      <t>当</t>
    </r>
    <r>
      <rPr>
        <sz val="8"/>
        <rFont val="ＭＳ Ｐゴシック"/>
        <family val="3"/>
        <charset val="128"/>
      </rPr>
      <t>該自動車の製造又は輸入の事業を行う者の氏名又は名称　</t>
    </r>
    <phoneticPr fontId="3"/>
  </si>
  <si>
    <t>(注) ※ 印の付いている通称名については､トヨタ自動車株式会社が製造事業者である｡</t>
  </si>
  <si>
    <t>1040～1050</t>
  </si>
  <si>
    <t>0001,0002,0003,0004</t>
  </si>
  <si>
    <t>3BA-A210S</t>
  </si>
  <si>
    <t>0003,0004</t>
  </si>
  <si>
    <t>5BA-A201S</t>
  </si>
  <si>
    <t>0001,0002</t>
  </si>
  <si>
    <t>1060～1070</t>
  </si>
  <si>
    <t>－</t>
  </si>
  <si>
    <t>WA-E1A</t>
  </si>
  <si>
    <t>0001,0002,0003</t>
  </si>
  <si>
    <t>5AA-A202S</t>
  </si>
  <si>
    <t>ロッキー</t>
  </si>
  <si>
    <t>I.V,EP,B,C</t>
  </si>
  <si>
    <t>5BA-M910S</t>
  </si>
  <si>
    <t>4BA-M900S</t>
  </si>
  <si>
    <t>0002,0005,0006</t>
    <phoneticPr fontId="3"/>
  </si>
  <si>
    <t>5BA-M900S</t>
  </si>
  <si>
    <t>トール</t>
  </si>
  <si>
    <t>ダイハツ</t>
  </si>
  <si>
    <t>ダイハツ工業株式会社</t>
    <phoneticPr fontId="3"/>
  </si>
  <si>
    <t>(注)※2印の付いている通称名については、株式会社ＳＵＢＡＲＵが製造事業者です。</t>
    <rPh sb="5" eb="6">
      <t>シルシ</t>
    </rPh>
    <phoneticPr fontId="3"/>
  </si>
  <si>
    <t>(注)※印の付いている通称名については、ﾀﾞｲﾊﾂ工業株式会社が製造事業者である。</t>
    <phoneticPr fontId="54"/>
  </si>
  <si>
    <t>A</t>
    <phoneticPr fontId="54"/>
  </si>
  <si>
    <t>3W
AI</t>
    <phoneticPr fontId="54"/>
  </si>
  <si>
    <t>Ｖ
EP</t>
    <phoneticPr fontId="54"/>
  </si>
  <si>
    <t>16.2～17.2</t>
    <phoneticPr fontId="54"/>
  </si>
  <si>
    <t>5～7</t>
    <phoneticPr fontId="54"/>
  </si>
  <si>
    <t>2170～2250</t>
    <phoneticPr fontId="54"/>
  </si>
  <si>
    <t>6AT×2
(E･LTC)</t>
    <phoneticPr fontId="54"/>
  </si>
  <si>
    <t>2TR</t>
  </si>
  <si>
    <t>0001～0024</t>
    <phoneticPr fontId="54"/>
  </si>
  <si>
    <t>3BA-TRJ250W</t>
  </si>
  <si>
    <t>★1.0</t>
  </si>
  <si>
    <t>60～63</t>
    <phoneticPr fontId="54"/>
  </si>
  <si>
    <t>Ｄ
Ｖ</t>
    <phoneticPr fontId="54"/>
  </si>
  <si>
    <t>12.4～13.1</t>
    <phoneticPr fontId="54"/>
  </si>
  <si>
    <t>2500～2550</t>
    <phoneticPr fontId="54"/>
  </si>
  <si>
    <t>10ＡＴ×2
(E･LTC)</t>
    <phoneticPr fontId="54"/>
  </si>
  <si>
    <t>V35A</t>
  </si>
  <si>
    <t>0109～0126,0150～0159</t>
    <phoneticPr fontId="54"/>
  </si>
  <si>
    <t>3BA-VJA300W</t>
  </si>
  <si>
    <t>56～59</t>
    <phoneticPr fontId="54"/>
  </si>
  <si>
    <t>GNUSZ
GNUVZ
GNUZZ</t>
    <phoneticPr fontId="54"/>
  </si>
  <si>
    <t>13.2～13.9</t>
    <phoneticPr fontId="54"/>
  </si>
  <si>
    <t>2440～2490</t>
    <phoneticPr fontId="54"/>
  </si>
  <si>
    <t>0127～0149</t>
    <phoneticPr fontId="54"/>
  </si>
  <si>
    <t>57～59</t>
    <phoneticPr fontId="54"/>
  </si>
  <si>
    <t>GMUGZ
GNUAZ</t>
    <phoneticPr fontId="54"/>
  </si>
  <si>
    <t>13.5～14.0</t>
    <phoneticPr fontId="54"/>
  </si>
  <si>
    <t>2430～2470</t>
    <phoneticPr fontId="54"/>
  </si>
  <si>
    <t>0097～0108</t>
    <phoneticPr fontId="54"/>
  </si>
  <si>
    <t>14.6～14.9</t>
    <phoneticPr fontId="54"/>
  </si>
  <si>
    <t>2360～2380</t>
    <phoneticPr fontId="54"/>
  </si>
  <si>
    <t>0091～0096</t>
    <phoneticPr fontId="54"/>
  </si>
  <si>
    <t>ランドクルーザー</t>
  </si>
  <si>
    <t>Ｖ
B</t>
    <phoneticPr fontId="54"/>
  </si>
  <si>
    <t>17.3～17.4</t>
    <phoneticPr fontId="54"/>
  </si>
  <si>
    <t>2150～2160</t>
  </si>
  <si>
    <t>6AT
(E･LTC)</t>
    <phoneticPr fontId="54"/>
  </si>
  <si>
    <t>0003,0004</t>
    <phoneticPr fontId="54"/>
  </si>
  <si>
    <t>3BA-TRH229W</t>
  </si>
  <si>
    <t>18.1～18.6</t>
    <phoneticPr fontId="54"/>
  </si>
  <si>
    <t>2040～2090</t>
    <phoneticPr fontId="54"/>
  </si>
  <si>
    <t>0005～0008</t>
    <phoneticPr fontId="54"/>
  </si>
  <si>
    <t>3BA-TRH219W</t>
  </si>
  <si>
    <t>18.5～18.6</t>
    <phoneticPr fontId="54"/>
  </si>
  <si>
    <t>2040～2050</t>
  </si>
  <si>
    <t>3BA-TRH224W</t>
  </si>
  <si>
    <t>19.3～19.8</t>
    <phoneticPr fontId="54"/>
  </si>
  <si>
    <t>1930～1980</t>
    <phoneticPr fontId="54"/>
  </si>
  <si>
    <t>3BA-TRH214W</t>
  </si>
  <si>
    <t>ハイエース</t>
  </si>
  <si>
    <t>☆☆☆☆</t>
    <phoneticPr fontId="3"/>
  </si>
  <si>
    <t>PFZZT</t>
    <phoneticPr fontId="54"/>
  </si>
  <si>
    <t>Ｄ
Ｖ
Ｉ
EP
B</t>
    <phoneticPr fontId="54"/>
  </si>
  <si>
    <t>15.7</t>
  </si>
  <si>
    <t>8AT
(E･LTC)</t>
    <phoneticPr fontId="54"/>
  </si>
  <si>
    <t>T24A</t>
  </si>
  <si>
    <t>5BA-TAHA45W</t>
  </si>
  <si>
    <t>62～63</t>
    <phoneticPr fontId="54"/>
  </si>
  <si>
    <t>PFZTTの19ｲﾝﾁﾀｲﾔ付
PFZZT</t>
    <rPh sb="14" eb="15">
      <t>ツ</t>
    </rPh>
    <phoneticPr fontId="54"/>
  </si>
  <si>
    <t>16.0～16.3</t>
    <phoneticPr fontId="54"/>
  </si>
  <si>
    <t>2240～2270</t>
    <phoneticPr fontId="54"/>
  </si>
  <si>
    <t>0004,0006～0011</t>
    <phoneticPr fontId="54"/>
  </si>
  <si>
    <t>62～64</t>
    <phoneticPr fontId="54"/>
  </si>
  <si>
    <t>PFZTTの17ｲﾝﾁﾀｲﾔ付</t>
    <rPh sb="14" eb="15">
      <t>ツ</t>
    </rPh>
    <phoneticPr fontId="54"/>
  </si>
  <si>
    <t>16.2～16.6</t>
    <phoneticPr fontId="54"/>
  </si>
  <si>
    <t>2220～2250</t>
    <phoneticPr fontId="54"/>
  </si>
  <si>
    <t>0001～0003,0005</t>
    <phoneticPr fontId="54"/>
  </si>
  <si>
    <t>5BA-TAHA45W</t>
    <phoneticPr fontId="54"/>
  </si>
  <si>
    <t>60～61</t>
    <phoneticPr fontId="54"/>
  </si>
  <si>
    <t>16.5～16.9</t>
    <phoneticPr fontId="54"/>
  </si>
  <si>
    <t>2190～2230</t>
    <phoneticPr fontId="54"/>
  </si>
  <si>
    <t>0009～0012</t>
    <phoneticPr fontId="54"/>
  </si>
  <si>
    <t>5BA-TAHA40W</t>
  </si>
  <si>
    <t>PFZTTの19ｲﾝﾁﾀｲﾔ付</t>
    <rPh sb="14" eb="15">
      <t>ツ</t>
    </rPh>
    <phoneticPr fontId="54"/>
  </si>
  <si>
    <t>16.7～17.1</t>
    <phoneticPr fontId="54"/>
  </si>
  <si>
    <t>2180～2210</t>
    <phoneticPr fontId="54"/>
  </si>
  <si>
    <t>0004,0006～0008</t>
    <phoneticPr fontId="54"/>
  </si>
  <si>
    <t>63～64</t>
  </si>
  <si>
    <t>16.9～17.3</t>
    <phoneticPr fontId="54"/>
  </si>
  <si>
    <t>2160～2190</t>
    <phoneticPr fontId="54"/>
  </si>
  <si>
    <t>5BA-TAHA40W</t>
    <phoneticPr fontId="54"/>
  </si>
  <si>
    <t>ヴェルファイア</t>
  </si>
  <si>
    <t>18ｲﾝﾁﾀｲﾔ</t>
  </si>
  <si>
    <t>D
V
EP</t>
  </si>
  <si>
    <t>25.4</t>
  </si>
  <si>
    <t>1,290~1,300</t>
    <phoneticPr fontId="54"/>
  </si>
  <si>
    <t>1005、1012、1020～1021</t>
    <phoneticPr fontId="3"/>
  </si>
  <si>
    <t>3BA-ZN8</t>
  </si>
  <si>
    <t>17ｲﾝﾁﾀｲﾔ</t>
  </si>
  <si>
    <t>25.4~25.5</t>
    <phoneticPr fontId="54"/>
  </si>
  <si>
    <t>1,280~1,290</t>
    <phoneticPr fontId="54"/>
  </si>
  <si>
    <t>1003、1009、1018～1019</t>
    <phoneticPr fontId="3"/>
  </si>
  <si>
    <t>25.5~25.6</t>
    <phoneticPr fontId="54"/>
  </si>
  <si>
    <t>1,270~1,280</t>
    <phoneticPr fontId="54"/>
  </si>
  <si>
    <t>1004、1010～1011、1016～1017</t>
    <phoneticPr fontId="3"/>
  </si>
  <si>
    <t>16ｲﾝﾁﾀｲﾔ,17ｲﾝﾁﾀｲﾔ</t>
  </si>
  <si>
    <t>25.6~25.7</t>
    <phoneticPr fontId="54"/>
  </si>
  <si>
    <t>1,260~1,270</t>
    <phoneticPr fontId="54"/>
  </si>
  <si>
    <t>1001～1002、1006～1008、1013～1015</t>
    <phoneticPr fontId="3"/>
  </si>
  <si>
    <t>GR86</t>
  </si>
  <si>
    <t>※2</t>
    <phoneticPr fontId="54"/>
  </si>
  <si>
    <t>☆☆☆</t>
    <phoneticPr fontId="3"/>
  </si>
  <si>
    <t>Ｄ
Ｖ
EP</t>
    <phoneticPr fontId="54"/>
  </si>
  <si>
    <t>23.7～23.8</t>
    <phoneticPr fontId="54"/>
  </si>
  <si>
    <t>1500～1510</t>
  </si>
  <si>
    <t>G16E</t>
  </si>
  <si>
    <t>0005,0006</t>
    <phoneticPr fontId="54"/>
  </si>
  <si>
    <t>4BA-GZEA14H</t>
  </si>
  <si>
    <t>23.9～24.0</t>
    <phoneticPr fontId="54"/>
  </si>
  <si>
    <t>1480～1490</t>
    <phoneticPr fontId="54"/>
  </si>
  <si>
    <t>ＧＲカローラ</t>
  </si>
  <si>
    <t>★3.0</t>
  </si>
  <si>
    <t>☆☆☆☆☆</t>
    <phoneticPr fontId="3"/>
  </si>
  <si>
    <t>Ｄ
Ｖ
Ｉ
EP
Ｈ
C</t>
    <phoneticPr fontId="54"/>
  </si>
  <si>
    <t>14.8</t>
  </si>
  <si>
    <t>CVT
(E)</t>
    <phoneticPr fontId="54"/>
  </si>
  <si>
    <t>2UR
（内燃機関）
1KM
（電動機）</t>
    <phoneticPr fontId="54"/>
  </si>
  <si>
    <t>6AA-UWG60</t>
  </si>
  <si>
    <t>センチュリー</t>
  </si>
  <si>
    <t>3W</t>
    <phoneticPr fontId="54"/>
  </si>
  <si>
    <t>25.3～25.7</t>
    <phoneticPr fontId="54"/>
  </si>
  <si>
    <t>1260～1310</t>
    <phoneticPr fontId="54"/>
  </si>
  <si>
    <t>0015,0016,0018,0023～0025</t>
    <phoneticPr fontId="54"/>
  </si>
  <si>
    <t>4BA-GXPA16</t>
  </si>
  <si>
    <t>25.4～25.8</t>
    <phoneticPr fontId="54"/>
  </si>
  <si>
    <t>1240～1290</t>
    <phoneticPr fontId="54"/>
  </si>
  <si>
    <t>0009～0011,0013,0020～0022</t>
    <phoneticPr fontId="54"/>
  </si>
  <si>
    <t>ＧＲ　ヤリス</t>
    <phoneticPr fontId="54"/>
  </si>
  <si>
    <t>25.5~25.8</t>
  </si>
  <si>
    <t>1,240~1,280</t>
  </si>
  <si>
    <t>FA20</t>
  </si>
  <si>
    <t>2027～2034、
2043～2050</t>
  </si>
  <si>
    <t>4BA-ZN6</t>
  </si>
  <si>
    <t>16ｲﾝﾁﾀｲﾔ</t>
  </si>
  <si>
    <t>25.7~25.9</t>
  </si>
  <si>
    <t>1,230~1,250</t>
  </si>
  <si>
    <t>2018～2026</t>
  </si>
  <si>
    <t>25.7~26.0</t>
  </si>
  <si>
    <t>1,210~1,260</t>
  </si>
  <si>
    <t>2001～2017、
2035～2042</t>
  </si>
  <si>
    <t>26.5</t>
  </si>
  <si>
    <t>5BA-M910A</t>
  </si>
  <si>
    <t>26.7</t>
  </si>
  <si>
    <t>4BA-M900A</t>
  </si>
  <si>
    <t>26.8</t>
  </si>
  <si>
    <t>0002,0005,0006</t>
    <phoneticPr fontId="54"/>
  </si>
  <si>
    <t>5BA-M900A</t>
  </si>
  <si>
    <t>ルーミー</t>
    <phoneticPr fontId="54"/>
  </si>
  <si>
    <t>PFXLKの18ｲﾝﾁﾀｲﾔ付
PFXRKの18ｲﾝﾁﾀｲﾔ付
PFXTKの18ｲﾝﾁﾀｲﾔ付</t>
    <phoneticPr fontId="54"/>
  </si>
  <si>
    <t>Ｖ
EP
C</t>
    <phoneticPr fontId="54"/>
  </si>
  <si>
    <t>17.2～17.9</t>
    <phoneticPr fontId="54"/>
  </si>
  <si>
    <t>2110～2170</t>
    <phoneticPr fontId="54"/>
  </si>
  <si>
    <t>CVT
(E･LTC)</t>
    <phoneticPr fontId="54"/>
  </si>
  <si>
    <t>2AR</t>
  </si>
  <si>
    <t>0004,0006,0008,0009,0012,0013,0016,0018,0028,0030,0031,0034,0036,0038,0040,0041,0044,0045,0048,0050</t>
    <phoneticPr fontId="54"/>
  </si>
  <si>
    <t>3BA-AGH45W</t>
  </si>
  <si>
    <t>PFXLKの17ｲﾝﾁﾀｲﾔ付
PFXTKの17ｲﾝﾁﾀｲﾔ付</t>
    <phoneticPr fontId="54"/>
  </si>
  <si>
    <t>17.2～17.3</t>
    <phoneticPr fontId="54"/>
  </si>
  <si>
    <t>2160～2170</t>
    <phoneticPr fontId="54"/>
  </si>
  <si>
    <t>0017,0019,0049,0051</t>
    <phoneticPr fontId="54"/>
  </si>
  <si>
    <t>58～59</t>
    <phoneticPr fontId="54"/>
  </si>
  <si>
    <t>PFXLKの17ｲﾝﾁﾀｲﾔ付
PFXRKの17ｲﾝﾁﾀｲﾔ付
PFXTKの17ｲﾝﾁﾀｲﾔ付
PFXQKの18ｲﾝﾁﾀｲﾔ付</t>
    <rPh sb="62" eb="63">
      <t>ツ</t>
    </rPh>
    <phoneticPr fontId="54"/>
  </si>
  <si>
    <t>17.4～17.9</t>
    <phoneticPr fontId="54"/>
  </si>
  <si>
    <t>2110～2150</t>
    <phoneticPr fontId="54"/>
  </si>
  <si>
    <t>0005,0007,0010,0011,0014,
0015,0020,0022,0023,0026,
0029,0032,0033,0035,0037,
0039,0042,0043,0046,0047</t>
    <phoneticPr fontId="54"/>
  </si>
  <si>
    <t>PFXLKの18ｲﾝﾁﾀｲﾔ付
PFXTKの19ｲﾝﾁﾀｲﾔ付</t>
    <phoneticPr fontId="54"/>
  </si>
  <si>
    <t>17.7～17.9</t>
    <phoneticPr fontId="54"/>
  </si>
  <si>
    <t>2110～2120</t>
  </si>
  <si>
    <t>0018,0050,0051</t>
    <phoneticPr fontId="54"/>
  </si>
  <si>
    <t>3BA-AGH40W</t>
  </si>
  <si>
    <t>57～58</t>
    <phoneticPr fontId="54"/>
  </si>
  <si>
    <t>PFXLKの18ｲﾝﾁﾀｲﾔ付
PFXRKの18ｲﾝﾁﾀｲﾔ付
PFXTKの19ｲﾝﾁﾀｲﾔ付</t>
    <phoneticPr fontId="54"/>
  </si>
  <si>
    <t>18.0～18.5</t>
    <phoneticPr fontId="54"/>
  </si>
  <si>
    <t>2050～2100</t>
    <phoneticPr fontId="54"/>
  </si>
  <si>
    <t>0004,0006,0008,0009,0012,0013,0016,0028,0030,0031,0034,0040,0043,0045,0046,0048,0049</t>
    <phoneticPr fontId="54"/>
  </si>
  <si>
    <t>PFXLKの17ｲﾝﾁﾀｲﾔ付</t>
    <phoneticPr fontId="54"/>
  </si>
  <si>
    <t>17.9</t>
  </si>
  <si>
    <t>0019</t>
  </si>
  <si>
    <t>PFXLKの17ｲﾝﾁﾀｲﾔ付
PFXRKの17ｲﾝﾁﾀｲﾔ付
PFXTKの17ｲﾝﾁﾀｲﾔ付</t>
    <phoneticPr fontId="54"/>
  </si>
  <si>
    <t>18.0～18.1</t>
    <phoneticPr fontId="54"/>
  </si>
  <si>
    <t>2090～2100</t>
    <phoneticPr fontId="54"/>
  </si>
  <si>
    <t>0014,0015,0017,0035,0044,0047</t>
    <phoneticPr fontId="54"/>
  </si>
  <si>
    <t>18.2～18.5</t>
    <phoneticPr fontId="54"/>
  </si>
  <si>
    <t>2050～2080</t>
    <phoneticPr fontId="54"/>
  </si>
  <si>
    <t>0005,0007,0010,0011,0029,0032,0033,0036～0039,0041,0042</t>
    <phoneticPr fontId="54"/>
  </si>
  <si>
    <t>105～107</t>
    <phoneticPr fontId="54"/>
  </si>
  <si>
    <t>PFXVB
PFXZB</t>
    <phoneticPr fontId="54"/>
  </si>
  <si>
    <t>EGR
3W</t>
    <phoneticPr fontId="54"/>
  </si>
  <si>
    <t>Ｄ
Ｖ
Ｉ
EP
Ｈ
B
C</t>
    <phoneticPr fontId="54"/>
  </si>
  <si>
    <t>15.3～15.7</t>
    <phoneticPr fontId="54"/>
  </si>
  <si>
    <t>2290～2330</t>
    <phoneticPr fontId="54"/>
  </si>
  <si>
    <t>A25A
（内燃機関）
5NM
（電動機）
4NM
（電動機）</t>
    <phoneticPr fontId="54"/>
  </si>
  <si>
    <t>0051～0058</t>
    <phoneticPr fontId="54"/>
  </si>
  <si>
    <t>6AA-AAHH45W</t>
  </si>
  <si>
    <t>PFXTBの19ｲﾝﾁﾀｲﾔ付</t>
    <phoneticPr fontId="54"/>
  </si>
  <si>
    <t>15.9</t>
  </si>
  <si>
    <t>0050</t>
  </si>
  <si>
    <t>★5.0</t>
  </si>
  <si>
    <t>100～104</t>
    <phoneticPr fontId="54"/>
  </si>
  <si>
    <t>PFXLBの18ｲﾝﾁﾀｲﾔ付
PFXRBの18ｲﾝﾁﾀｲﾔ付
PFXTBの19ｲﾝﾁﾀｲﾔ付</t>
    <rPh sb="14" eb="15">
      <t>ツ</t>
    </rPh>
    <phoneticPr fontId="54"/>
  </si>
  <si>
    <t>16.0～16.6</t>
    <phoneticPr fontId="54"/>
  </si>
  <si>
    <t>2220～2270</t>
    <phoneticPr fontId="54"/>
  </si>
  <si>
    <t>0003,0005,0007,0008,0011,0012,0015,0017,0027,0029,0030,0033,0039,0042,0044,0045,0047～0049</t>
    <phoneticPr fontId="54"/>
  </si>
  <si>
    <t>PFXLBの17ｲﾝﾁﾀｲﾔ付
PFXRBの17ｲﾝﾁﾀｲﾔ付
PFXTBの17ｲﾝﾁﾀｲﾔ付</t>
    <rPh sb="14" eb="15">
      <t>ツ</t>
    </rPh>
    <phoneticPr fontId="54"/>
  </si>
  <si>
    <t>0009,0010,0013,0014,0016,0018,0031,0032,0034,0040,0041,0043,0046</t>
    <phoneticPr fontId="54"/>
  </si>
  <si>
    <t>102～104</t>
    <phoneticPr fontId="54"/>
  </si>
  <si>
    <t>16.5～16.7</t>
    <phoneticPr fontId="54"/>
  </si>
  <si>
    <t>2210～2230</t>
    <phoneticPr fontId="54"/>
  </si>
  <si>
    <t>0004,0006,0028,0035～0038</t>
    <phoneticPr fontId="54"/>
  </si>
  <si>
    <t>106～109</t>
    <phoneticPr fontId="54"/>
  </si>
  <si>
    <t>16.0～16.5</t>
    <phoneticPr fontId="54"/>
  </si>
  <si>
    <t>2230～2270</t>
    <phoneticPr fontId="54"/>
  </si>
  <si>
    <t>A25A
（内燃機関）
5NM
（電動機）</t>
    <phoneticPr fontId="54"/>
  </si>
  <si>
    <t>6AA-AAHH40W</t>
  </si>
  <si>
    <t>105～106</t>
  </si>
  <si>
    <t>16.6～16.8</t>
    <phoneticPr fontId="54"/>
  </si>
  <si>
    <t>2200～2220</t>
    <phoneticPr fontId="54"/>
  </si>
  <si>
    <t>0015,0017,0033,0047～0050</t>
    <phoneticPr fontId="54"/>
  </si>
  <si>
    <t>0003,0005,0007,0008,
0011,0012,0027,0029,
0030,0039,0042,0044,
0045</t>
    <phoneticPr fontId="54"/>
  </si>
  <si>
    <t>★6.0</t>
  </si>
  <si>
    <t>110～111</t>
  </si>
  <si>
    <t>16.7～16.9</t>
    <phoneticPr fontId="54"/>
  </si>
  <si>
    <t>2190～2210</t>
    <phoneticPr fontId="54"/>
  </si>
  <si>
    <t>0013,0014,0016,0018,
0034,0043,0046</t>
    <phoneticPr fontId="54"/>
  </si>
  <si>
    <t>106～108</t>
    <phoneticPr fontId="54"/>
  </si>
  <si>
    <t>17.1～17.4</t>
    <phoneticPr fontId="54"/>
  </si>
  <si>
    <t>2150～2180</t>
    <phoneticPr fontId="54"/>
  </si>
  <si>
    <t>0004,0006,0009,0010,0028,0031,0032,0035～0038,0040,0041</t>
    <phoneticPr fontId="54"/>
  </si>
  <si>
    <t>アルファード
ヴェルファイア</t>
  </si>
  <si>
    <t>PFXQK</t>
    <phoneticPr fontId="54"/>
  </si>
  <si>
    <t>17.4</t>
  </si>
  <si>
    <t>17.6～17.9</t>
    <phoneticPr fontId="54"/>
  </si>
  <si>
    <t>2110～2130</t>
    <phoneticPr fontId="54"/>
  </si>
  <si>
    <t>0021,0024,0025</t>
    <phoneticPr fontId="54"/>
  </si>
  <si>
    <t>PFXGK</t>
    <phoneticPr fontId="54"/>
  </si>
  <si>
    <t>PFXGK
PRXGK</t>
    <phoneticPr fontId="54"/>
  </si>
  <si>
    <t>18.0～18.2</t>
    <phoneticPr fontId="54"/>
  </si>
  <si>
    <t>7～8</t>
    <phoneticPr fontId="54"/>
  </si>
  <si>
    <t>2080～2100</t>
    <phoneticPr fontId="54"/>
  </si>
  <si>
    <t>0001,0002,0052,0053</t>
    <phoneticPr fontId="54"/>
  </si>
  <si>
    <t>3BA-AGH45W</t>
    <phoneticPr fontId="54"/>
  </si>
  <si>
    <t>PFXQKの18ｲﾝﾁﾀｲﾔ付</t>
    <rPh sb="14" eb="15">
      <t>ツ</t>
    </rPh>
    <phoneticPr fontId="54"/>
  </si>
  <si>
    <t>18.1～18.5</t>
    <phoneticPr fontId="54"/>
  </si>
  <si>
    <t>2050～2090</t>
    <phoneticPr fontId="54"/>
  </si>
  <si>
    <t>0020,0022,0023,0026</t>
    <phoneticPr fontId="54"/>
  </si>
  <si>
    <t>PFXQKの17ｲﾝﾁﾀｲﾔ付</t>
    <rPh sb="14" eb="15">
      <t>ツ</t>
    </rPh>
    <phoneticPr fontId="54"/>
  </si>
  <si>
    <t>18.1～18.3</t>
    <phoneticPr fontId="54"/>
  </si>
  <si>
    <t>2070～2090</t>
  </si>
  <si>
    <t>0024,0025,0027</t>
    <phoneticPr fontId="54"/>
  </si>
  <si>
    <t>18.5</t>
  </si>
  <si>
    <t>0021</t>
  </si>
  <si>
    <t>18.6～18.9</t>
    <phoneticPr fontId="54"/>
  </si>
  <si>
    <t>2020～2040</t>
    <phoneticPr fontId="54"/>
  </si>
  <si>
    <t>3BA-AGH40W</t>
    <phoneticPr fontId="54"/>
  </si>
  <si>
    <t>PFXQBの18ｲﾝﾁﾀｲﾔ付</t>
    <rPh sb="14" eb="15">
      <t>ツ</t>
    </rPh>
    <phoneticPr fontId="54"/>
  </si>
  <si>
    <t>16.1</t>
  </si>
  <si>
    <t>0025</t>
  </si>
  <si>
    <t>16.3～16.6</t>
    <phoneticPr fontId="54"/>
  </si>
  <si>
    <t>2220～2240</t>
    <phoneticPr fontId="54"/>
  </si>
  <si>
    <t>0019,0021,0022</t>
    <phoneticPr fontId="54"/>
  </si>
  <si>
    <t>106～107</t>
  </si>
  <si>
    <t>PFXQBの17ｲﾝﾁﾀｲﾔ付</t>
    <rPh sb="14" eb="15">
      <t>ツ</t>
    </rPh>
    <phoneticPr fontId="54"/>
  </si>
  <si>
    <t>16.1～16.3</t>
    <phoneticPr fontId="54"/>
  </si>
  <si>
    <t>2240～2260</t>
  </si>
  <si>
    <t>0023,0024,0026</t>
    <phoneticPr fontId="54"/>
  </si>
  <si>
    <t>16.6</t>
  </si>
  <si>
    <t>0020</t>
  </si>
  <si>
    <t>PFXGB</t>
    <phoneticPr fontId="54"/>
  </si>
  <si>
    <t>103～104</t>
    <phoneticPr fontId="54"/>
  </si>
  <si>
    <t>PFXGB
PRXGB</t>
    <phoneticPr fontId="54"/>
  </si>
  <si>
    <t>0001,0059,0060</t>
    <phoneticPr fontId="54"/>
  </si>
  <si>
    <t>6AA-AAHH45W</t>
    <phoneticPr fontId="54"/>
  </si>
  <si>
    <t>105～107</t>
  </si>
  <si>
    <t>16.8～17.1</t>
    <phoneticPr fontId="54"/>
  </si>
  <si>
    <t>2180～2200</t>
  </si>
  <si>
    <t>0021,0022,0025</t>
    <phoneticPr fontId="54"/>
  </si>
  <si>
    <t>17.3</t>
  </si>
  <si>
    <t>16.8</t>
  </si>
  <si>
    <t>108～109</t>
    <phoneticPr fontId="54"/>
  </si>
  <si>
    <t>17.1～17.3</t>
    <phoneticPr fontId="54"/>
  </si>
  <si>
    <t>2160～2180</t>
    <phoneticPr fontId="54"/>
  </si>
  <si>
    <t>0020,0023,0024</t>
    <phoneticPr fontId="54"/>
  </si>
  <si>
    <t>107～109</t>
    <phoneticPr fontId="54"/>
  </si>
  <si>
    <t>17.3～17.6</t>
    <phoneticPr fontId="54"/>
  </si>
  <si>
    <t>2130～2160</t>
    <phoneticPr fontId="54"/>
  </si>
  <si>
    <t>0001,0002,0059,0060</t>
    <phoneticPr fontId="54"/>
  </si>
  <si>
    <t>6AA-AAHH40W</t>
    <phoneticPr fontId="54"/>
  </si>
  <si>
    <t>アルファード</t>
  </si>
  <si>
    <t>65～67</t>
    <phoneticPr fontId="54"/>
  </si>
  <si>
    <t>Ｄ
Ｖ
EP
C</t>
    <phoneticPr fontId="54"/>
  </si>
  <si>
    <t>22.5～23.2</t>
    <phoneticPr fontId="54"/>
  </si>
  <si>
    <t>1570～1650</t>
    <phoneticPr fontId="54"/>
  </si>
  <si>
    <t>0016～0026</t>
    <phoneticPr fontId="54"/>
  </si>
  <si>
    <t>6BA-MXAA54</t>
  </si>
  <si>
    <t>★4.0</t>
  </si>
  <si>
    <t>91～92</t>
  </si>
  <si>
    <t>ANXVB</t>
  </si>
  <si>
    <t>21.9～22.2</t>
    <phoneticPr fontId="54"/>
  </si>
  <si>
    <t>1690～1720</t>
    <phoneticPr fontId="54"/>
  </si>
  <si>
    <t>A25A
（内燃機関）
3NM
（電動機）
4NM
（電動機）</t>
    <phoneticPr fontId="54"/>
  </si>
  <si>
    <t>0021～0023</t>
    <phoneticPr fontId="54"/>
  </si>
  <si>
    <t>6AA-AXAH54</t>
  </si>
  <si>
    <t>92～93</t>
  </si>
  <si>
    <t>ANXGB,ANXMB</t>
  </si>
  <si>
    <t>22.0～22.3</t>
    <phoneticPr fontId="54"/>
  </si>
  <si>
    <t>1670～1710</t>
    <phoneticPr fontId="54"/>
  </si>
  <si>
    <t>0015～0020</t>
    <phoneticPr fontId="54"/>
  </si>
  <si>
    <t>ＲＡＶ４</t>
  </si>
  <si>
    <t>Ｄ
Ｖ
EP
B</t>
    <phoneticPr fontId="54"/>
  </si>
  <si>
    <t>21.8～21.9</t>
    <phoneticPr fontId="54"/>
  </si>
  <si>
    <t>1720～1730</t>
  </si>
  <si>
    <t>8AR</t>
  </si>
  <si>
    <t>0065,0066</t>
    <phoneticPr fontId="54"/>
  </si>
  <si>
    <t>3BA-ARS220</t>
  </si>
  <si>
    <t>★2.5</t>
  </si>
  <si>
    <t>77～79</t>
    <phoneticPr fontId="54"/>
  </si>
  <si>
    <t>Ｄ
Ｖ
Ｉ
EP
Ｈ
B</t>
    <phoneticPr fontId="54"/>
  </si>
  <si>
    <t>19.7～20.2</t>
    <phoneticPr fontId="54"/>
  </si>
  <si>
    <t>1890～1940</t>
    <phoneticPr fontId="54"/>
  </si>
  <si>
    <t>6AT
(E)</t>
    <phoneticPr fontId="54"/>
  </si>
  <si>
    <t>T24A
（内燃機関）
1ZM
（電動機）
1YM
（電動機）</t>
    <phoneticPr fontId="54"/>
  </si>
  <si>
    <t>0033～0040</t>
    <phoneticPr fontId="54"/>
  </si>
  <si>
    <t>5AA-TZSH35</t>
    <phoneticPr fontId="54"/>
  </si>
  <si>
    <t>20.7</t>
  </si>
  <si>
    <t>A25A
（内燃機関）
1KM
（電動機）</t>
    <phoneticPr fontId="54"/>
  </si>
  <si>
    <t>0069</t>
  </si>
  <si>
    <t>6AA-AZSH21</t>
  </si>
  <si>
    <t>95～96</t>
  </si>
  <si>
    <t>Ｄ
Ｖ
EP
Ｈ
B
C</t>
    <phoneticPr fontId="54"/>
  </si>
  <si>
    <t>18.7～18.9</t>
    <phoneticPr fontId="54"/>
  </si>
  <si>
    <t>2020～2030</t>
  </si>
  <si>
    <t>A25A
（内燃機関）
2NM
（電動機）</t>
    <phoneticPr fontId="54"/>
  </si>
  <si>
    <t>0002,0004</t>
    <phoneticPr fontId="54"/>
  </si>
  <si>
    <t>6AA-AZSH32</t>
  </si>
  <si>
    <t>19.3</t>
  </si>
  <si>
    <t>A</t>
    <phoneticPr fontId="55"/>
  </si>
  <si>
    <t>EGR
3W</t>
    <phoneticPr fontId="55"/>
  </si>
  <si>
    <t>Ｄ
Ｖ
Ｉ
EP
Ｈ
B
C</t>
    <phoneticPr fontId="55"/>
  </si>
  <si>
    <t>20.1～20.2</t>
    <phoneticPr fontId="55"/>
  </si>
  <si>
    <t>1890～1900</t>
  </si>
  <si>
    <t>CVT
(E)</t>
    <phoneticPr fontId="55"/>
  </si>
  <si>
    <t>A25A
（内燃機関）
5NM
（電動機）
4NM
（電動機）</t>
    <phoneticPr fontId="55"/>
  </si>
  <si>
    <t>0001,0002</t>
    <phoneticPr fontId="55"/>
  </si>
  <si>
    <t>6AA-AZSH38W</t>
  </si>
  <si>
    <t>20.4</t>
  </si>
  <si>
    <t>100～101</t>
    <phoneticPr fontId="54"/>
  </si>
  <si>
    <t>20.9～21.1</t>
    <phoneticPr fontId="54"/>
  </si>
  <si>
    <t>1800～1820</t>
    <phoneticPr fontId="54"/>
  </si>
  <si>
    <t>0001～0003</t>
    <phoneticPr fontId="54"/>
  </si>
  <si>
    <t>6AA-AZSH36W</t>
    <phoneticPr fontId="54"/>
  </si>
  <si>
    <t>20.7～21.1</t>
    <phoneticPr fontId="54"/>
  </si>
  <si>
    <t>1800～1840</t>
    <phoneticPr fontId="54"/>
  </si>
  <si>
    <t>0047～0066</t>
    <phoneticPr fontId="54"/>
  </si>
  <si>
    <t>6AA-AZSH35</t>
  </si>
  <si>
    <t>CROSSOVER Zグレード（AEXGB）</t>
    <phoneticPr fontId="54"/>
  </si>
  <si>
    <t>21.2～21.3</t>
    <phoneticPr fontId="54"/>
  </si>
  <si>
    <t>1780～1790</t>
    <phoneticPr fontId="54"/>
  </si>
  <si>
    <t>0043～0046</t>
    <phoneticPr fontId="54"/>
  </si>
  <si>
    <t>CROSSOVER Gグレード（AEXMB）</t>
    <phoneticPr fontId="54"/>
  </si>
  <si>
    <t>21.3</t>
  </si>
  <si>
    <t>103～104</t>
  </si>
  <si>
    <t>21.5～21.7</t>
    <phoneticPr fontId="54"/>
  </si>
  <si>
    <t>1740～1760</t>
    <phoneticPr fontId="54"/>
  </si>
  <si>
    <t>0041,0042,0067,0068</t>
    <phoneticPr fontId="54"/>
  </si>
  <si>
    <t>クラウン</t>
    <phoneticPr fontId="54"/>
  </si>
  <si>
    <t>22.2～22.4</t>
    <phoneticPr fontId="54"/>
  </si>
  <si>
    <t>1660～1680</t>
    <phoneticPr fontId="54"/>
  </si>
  <si>
    <t>0018～0020</t>
    <phoneticPr fontId="54"/>
  </si>
  <si>
    <t>6BA-MXUA85</t>
  </si>
  <si>
    <t>22.5</t>
  </si>
  <si>
    <t>0017</t>
  </si>
  <si>
    <t>22.7</t>
  </si>
  <si>
    <t>0016</t>
  </si>
  <si>
    <t>67～68</t>
    <phoneticPr fontId="54"/>
  </si>
  <si>
    <t>22.8～23.1</t>
    <phoneticPr fontId="54"/>
  </si>
  <si>
    <t>1590～1620</t>
    <phoneticPr fontId="54"/>
  </si>
  <si>
    <t>0017～0020</t>
    <phoneticPr fontId="54"/>
  </si>
  <si>
    <t>6BA-MXUA80</t>
  </si>
  <si>
    <t>23.2</t>
  </si>
  <si>
    <t>21.4</t>
  </si>
  <si>
    <t>6AA-AXUH85</t>
  </si>
  <si>
    <t>21.5</t>
  </si>
  <si>
    <t>21.6～21.7</t>
    <phoneticPr fontId="54"/>
  </si>
  <si>
    <t>1740～1750</t>
  </si>
  <si>
    <t>0017,0018</t>
    <phoneticPr fontId="54"/>
  </si>
  <si>
    <t>21.9</t>
  </si>
  <si>
    <t>100～101</t>
  </si>
  <si>
    <t>22.0～22.1</t>
    <phoneticPr fontId="54"/>
  </si>
  <si>
    <t>1700～1710</t>
    <phoneticPr fontId="54"/>
  </si>
  <si>
    <t>A25A
（内燃機関）
3NM
（電動機）</t>
    <phoneticPr fontId="54"/>
  </si>
  <si>
    <t>0019,0020</t>
    <phoneticPr fontId="54"/>
  </si>
  <si>
    <t>6AA-AXUH80</t>
  </si>
  <si>
    <t>22.2</t>
    <phoneticPr fontId="54"/>
  </si>
  <si>
    <t>1680～1690</t>
    <phoneticPr fontId="54"/>
  </si>
  <si>
    <t>6AA-AXUH80</t>
    <phoneticPr fontId="54"/>
  </si>
  <si>
    <t>ハリアー</t>
  </si>
  <si>
    <t>63～64</t>
    <phoneticPr fontId="54"/>
  </si>
  <si>
    <t>後席第一列ｻｲﾄﾞﾘﾌﾄｼｰﾄ付（APXSH,BPXSH）
APXEH</t>
    <phoneticPr fontId="54"/>
  </si>
  <si>
    <t>21.5～21.9</t>
    <phoneticPr fontId="54"/>
  </si>
  <si>
    <t>1720～1760</t>
    <phoneticPr fontId="54"/>
  </si>
  <si>
    <t>0417～0424,0461～0476,0569～0584</t>
    <phoneticPr fontId="54"/>
  </si>
  <si>
    <t>6BA-MZRA95W</t>
  </si>
  <si>
    <t>後席第一列ｻｲﾄﾞﾘﾌﾄｼｰﾄ付以外（APXSH,BPXSH）
APXRH、ARXSH、BPXRH、BRXSH</t>
    <rPh sb="16" eb="18">
      <t>イガイ</t>
    </rPh>
    <phoneticPr fontId="54"/>
  </si>
  <si>
    <t>21.9～22.3</t>
    <phoneticPr fontId="54"/>
  </si>
  <si>
    <t>1670～1720</t>
    <phoneticPr fontId="54"/>
  </si>
  <si>
    <t>0425～0460,0501～0568,0585～0616</t>
    <phoneticPr fontId="54"/>
  </si>
  <si>
    <t>65～66</t>
    <phoneticPr fontId="54"/>
  </si>
  <si>
    <t>22.0～22.4</t>
    <phoneticPr fontId="54"/>
  </si>
  <si>
    <t>1660～1710</t>
    <phoneticPr fontId="54"/>
  </si>
  <si>
    <t>0173～0185,0217～0249,0251～0259,0266～0307</t>
    <phoneticPr fontId="54"/>
  </si>
  <si>
    <t>6BA-MZRA92W</t>
  </si>
  <si>
    <t>22.5～22.8</t>
    <phoneticPr fontId="54"/>
  </si>
  <si>
    <t>1620～1650</t>
    <phoneticPr fontId="54"/>
  </si>
  <si>
    <t>0162～0172,0186～0216,0250,0260～0265</t>
    <phoneticPr fontId="54"/>
  </si>
  <si>
    <t>後席第一列ｻｲﾄﾞﾘﾌﾄｼｰﾄ付（APXSH,BPXSH）</t>
  </si>
  <si>
    <t>1660～1690</t>
    <phoneticPr fontId="54"/>
  </si>
  <si>
    <t>0483～0496,0593～0608</t>
    <phoneticPr fontId="54"/>
  </si>
  <si>
    <t>6BA-MZRA90W</t>
  </si>
  <si>
    <t>後席第一列ｻｲﾄﾞﾘﾌﾄｼｰﾄ付(APXSH)</t>
  </si>
  <si>
    <t>22.5</t>
    <phoneticPr fontId="54"/>
  </si>
  <si>
    <t>0481,0482</t>
    <phoneticPr fontId="54"/>
  </si>
  <si>
    <t>APXRH、BPXRH</t>
    <phoneticPr fontId="54"/>
  </si>
  <si>
    <t>0443～0448,0555～0560</t>
    <phoneticPr fontId="54"/>
  </si>
  <si>
    <t>22.5～22.7</t>
    <phoneticPr fontId="54"/>
  </si>
  <si>
    <t>1630～1650</t>
    <phoneticPr fontId="54"/>
  </si>
  <si>
    <t>0441,0442,0471～0480,0543～0554,0571～0592,0619～0640</t>
    <phoneticPr fontId="54"/>
  </si>
  <si>
    <t>後席第一列ｻｲﾄﾞﾘﾌﾄｼｰﾄ付以外（APXSH,BPXSH）
ARXSH、BRXSH</t>
    <phoneticPr fontId="54"/>
  </si>
  <si>
    <t>22.8～23.0</t>
    <phoneticPr fontId="54"/>
  </si>
  <si>
    <t>1600～1620</t>
    <phoneticPr fontId="54"/>
  </si>
  <si>
    <t>0449～0470,0521～0542,0561～0570,0609～0618</t>
    <phoneticPr fontId="54"/>
  </si>
  <si>
    <t>6BA-MZRA90W</t>
    <phoneticPr fontId="54"/>
  </si>
  <si>
    <t>スペアタイヤ付（APXSB,BPXSB）</t>
  </si>
  <si>
    <t>Ｖ
Ｉ
EP
Ｈ
B
C</t>
    <phoneticPr fontId="54"/>
  </si>
  <si>
    <t>21.7～21.9</t>
    <phoneticPr fontId="54"/>
  </si>
  <si>
    <t>1720～1740</t>
    <phoneticPr fontId="54"/>
  </si>
  <si>
    <t>2ZR
（内燃機関）
1VM
（電動機）
1WM
（電動機）</t>
    <phoneticPr fontId="54"/>
  </si>
  <si>
    <t>0165,0166,0169～0171,0175,0217,0219～0224,0231～0233,0237,0238,0241～0243,0247</t>
    <phoneticPr fontId="54"/>
  </si>
  <si>
    <t>6AA-ZWR95W</t>
  </si>
  <si>
    <t>98～99</t>
    <phoneticPr fontId="54"/>
  </si>
  <si>
    <t>スペアタイヤ付（APXSB,BPXSB）</t>
    <rPh sb="6" eb="7">
      <t>ツ</t>
    </rPh>
    <phoneticPr fontId="54"/>
  </si>
  <si>
    <t>22.0～22.2</t>
    <phoneticPr fontId="54"/>
  </si>
  <si>
    <t>1680～1710</t>
    <phoneticPr fontId="54"/>
  </si>
  <si>
    <t>0113,0115～0117,0121,0122,0125～0127,0131～0136,0143,0145,0147～0152,0159～0161,0185,0187～0189,0193,0194,0197～0199,0203～0208,0215</t>
    <phoneticPr fontId="54"/>
  </si>
  <si>
    <t xml:space="preserve">
スペアタイヤ無（APXSB,BPXSB）
APXEB、APXRB、BPXRB</t>
    <rPh sb="7" eb="8">
      <t>ナ</t>
    </rPh>
    <phoneticPr fontId="54"/>
  </si>
  <si>
    <t>21.7～22.0</t>
    <phoneticPr fontId="54"/>
  </si>
  <si>
    <t>1710～1740</t>
    <phoneticPr fontId="54"/>
  </si>
  <si>
    <t>0023～0032,0109～0112,0146,0153～0158,0162～0164,0167,0168,0172～0174,0176,0181～0184,0200～0202,0209～0214,0216,0218,0225～0230,0234～0236,0239,0240,0244～0246,0248</t>
    <phoneticPr fontId="54"/>
  </si>
  <si>
    <t xml:space="preserve">
スペアタイヤ無（APXSB,BPXSB）
APXEB</t>
  </si>
  <si>
    <t>22.1～22.2</t>
    <phoneticPr fontId="54"/>
  </si>
  <si>
    <t>1680～1700</t>
    <phoneticPr fontId="54"/>
  </si>
  <si>
    <t>0001～0022,0114,0118～0120,0123,0124,0128～0130,0137～0142,0144,0186,0190～0192,0195,0196</t>
    <phoneticPr fontId="54"/>
  </si>
  <si>
    <t>101～104</t>
    <phoneticPr fontId="54"/>
  </si>
  <si>
    <t>21.7～22.4</t>
    <phoneticPr fontId="54"/>
  </si>
  <si>
    <t>1660～1740</t>
    <phoneticPr fontId="54"/>
  </si>
  <si>
    <t>2ZR
（内燃機関）
1VM
（電動機）</t>
    <phoneticPr fontId="54"/>
  </si>
  <si>
    <t>0113～0272</t>
    <phoneticPr fontId="54"/>
  </si>
  <si>
    <t>6AA-ZWR92W</t>
  </si>
  <si>
    <t>後席第一列ｻｲﾄﾞﾘﾌﾄｼｰﾄ付（APXEB,APXSB,BPXSB)</t>
  </si>
  <si>
    <t>21.8～22.2</t>
    <phoneticPr fontId="54"/>
  </si>
  <si>
    <t>1680～1730</t>
    <phoneticPr fontId="54"/>
  </si>
  <si>
    <t>0033～0048,0239,0240,0243～0272,0671,0672,0675～0704</t>
    <phoneticPr fontId="54"/>
  </si>
  <si>
    <t>6AA-ZWR90W</t>
  </si>
  <si>
    <t>後席第一列ｻｲﾄﾞﾘﾌﾄｼｰﾄ付以外（APXEB,APXSB,BPXSB)
APXRB、ARXSB、BPXRB、BRXSB</t>
    <rPh sb="16" eb="18">
      <t>イガイ</t>
    </rPh>
    <phoneticPr fontId="54"/>
  </si>
  <si>
    <t>0165～0168,0173～0176,0209～0238,0241,0242,0559～0592,0597～0600,0605～0608,0621～0670,0673,0674,0769～0774,0779～0790,0797～0812,0815～0832</t>
    <phoneticPr fontId="54"/>
  </si>
  <si>
    <t>100～102</t>
    <phoneticPr fontId="54"/>
  </si>
  <si>
    <t>後席第一列ｻｲﾄﾞﾘﾌﾄｼｰﾄ付以外（APXSB,BPXSB)
ARXSB、BRXSB</t>
    <phoneticPr fontId="54"/>
  </si>
  <si>
    <t>0177～0208,0467,0469,0477～0479,0481,0483～0485,0487,0489,0491,0499～0511,0513,0515,0517,0519～0523,0525,0529～0553,0555,0557,0558,0609～0620,0723,0724,0741～0746,0759～0762</t>
    <phoneticPr fontId="54"/>
  </si>
  <si>
    <t>ヴォクシー
ノア</t>
    <phoneticPr fontId="54"/>
  </si>
  <si>
    <t>0064</t>
  </si>
  <si>
    <t>6BA-MZRA97W</t>
  </si>
  <si>
    <t>21.5～22.0</t>
    <phoneticPr fontId="54"/>
  </si>
  <si>
    <t>1710～1760</t>
    <phoneticPr fontId="54"/>
  </si>
  <si>
    <t>0041～0063</t>
    <phoneticPr fontId="54"/>
  </si>
  <si>
    <t>22.1～22.4</t>
    <phoneticPr fontId="54"/>
  </si>
  <si>
    <t>1660～1700</t>
    <phoneticPr fontId="54"/>
  </si>
  <si>
    <t>0401～0416,0477～0500</t>
    <phoneticPr fontId="54"/>
  </si>
  <si>
    <t>ARXEH・後席第一列6:4分割ﾁｯﾌﾟｱｯﾌﾟｼｰﾄ付、
APXEH</t>
    <phoneticPr fontId="54"/>
  </si>
  <si>
    <t>22.7～23.0</t>
    <phoneticPr fontId="54"/>
  </si>
  <si>
    <t>1600～1630</t>
    <phoneticPr fontId="54"/>
  </si>
  <si>
    <t>0425～0440,0503,0504,0507～0520</t>
    <phoneticPr fontId="54"/>
  </si>
  <si>
    <t>ARXEH・後席第1列ｳｪﾙｼﾞｮｲﾝｼｰﾄ付</t>
    <phoneticPr fontId="54"/>
  </si>
  <si>
    <t>22.9～23.1</t>
    <phoneticPr fontId="54"/>
  </si>
  <si>
    <t>1590～1610</t>
    <phoneticPr fontId="54"/>
  </si>
  <si>
    <t>0497～0502,0505,0506</t>
    <phoneticPr fontId="54"/>
  </si>
  <si>
    <t>ARXEB・後席第一列6:4分割ﾁｯﾌﾟｱｯﾌﾟｼｰﾄ付、
APXEB・後席第一列ｷｬﾌﾟﾃﾝｼｰﾄ付</t>
    <phoneticPr fontId="54"/>
  </si>
  <si>
    <t>22.3～22.4</t>
    <phoneticPr fontId="54"/>
  </si>
  <si>
    <t>1660～1670</t>
    <phoneticPr fontId="54"/>
  </si>
  <si>
    <t>0023～0032,0327～0336</t>
    <phoneticPr fontId="54"/>
  </si>
  <si>
    <t>0001～0022,0289,0290,0299～0304,0311～0318,0321～0326</t>
    <phoneticPr fontId="54"/>
  </si>
  <si>
    <t>ARXEB・後席第一列ｳｪﾙｼﾞｮｲﾝｼｰﾄ付</t>
    <rPh sb="22" eb="23">
      <t>ツ</t>
    </rPh>
    <phoneticPr fontId="54"/>
  </si>
  <si>
    <t>0275,0277,0283～0285,0287,0291,0293,0297,0298,0305～0307,0309,0319,0320</t>
    <phoneticPr fontId="54"/>
  </si>
  <si>
    <t>ノア</t>
    <phoneticPr fontId="54"/>
  </si>
  <si>
    <t>97～98</t>
    <phoneticPr fontId="54"/>
  </si>
  <si>
    <t>23.6～23.8</t>
    <phoneticPr fontId="54"/>
  </si>
  <si>
    <t>1500～1520</t>
    <phoneticPr fontId="54"/>
  </si>
  <si>
    <t>M20A
（内燃機関）
1VM
（電動機）
1WM
（電動機）</t>
    <phoneticPr fontId="54"/>
  </si>
  <si>
    <t>0001～0004</t>
    <phoneticPr fontId="54"/>
  </si>
  <si>
    <t>6AA-MXGH15</t>
  </si>
  <si>
    <t>102～103</t>
  </si>
  <si>
    <t>23.8～24.1</t>
    <phoneticPr fontId="54"/>
  </si>
  <si>
    <t>1470～1500</t>
    <phoneticPr fontId="54"/>
  </si>
  <si>
    <t>0006～0010</t>
    <phoneticPr fontId="54"/>
  </si>
  <si>
    <t>6AA-ZVG16</t>
  </si>
  <si>
    <t>106～107</t>
    <phoneticPr fontId="54"/>
  </si>
  <si>
    <t>24.5～24.8</t>
    <phoneticPr fontId="54"/>
  </si>
  <si>
    <t>1370～1410</t>
    <phoneticPr fontId="54"/>
  </si>
  <si>
    <t>6AA-ZVG13</t>
  </si>
  <si>
    <t>カローラクロス</t>
    <phoneticPr fontId="54"/>
  </si>
  <si>
    <t>Ｖ
EP
B
C</t>
    <phoneticPr fontId="54"/>
  </si>
  <si>
    <t>26.1～26.2</t>
    <phoneticPr fontId="54"/>
  </si>
  <si>
    <t>1180～1190</t>
  </si>
  <si>
    <t>1NZ</t>
  </si>
  <si>
    <t>3BA-NZE164G</t>
  </si>
  <si>
    <t>Ｖ
EP
B</t>
    <phoneticPr fontId="54"/>
  </si>
  <si>
    <t>26.7</t>
    <phoneticPr fontId="54"/>
  </si>
  <si>
    <t>1100～1110</t>
  </si>
  <si>
    <t>5MT</t>
  </si>
  <si>
    <t>3BA-NZE161G</t>
  </si>
  <si>
    <t>★2.0</t>
  </si>
  <si>
    <t>MC
Ｖ
Ｉ
EP
B
C</t>
    <phoneticPr fontId="54"/>
  </si>
  <si>
    <t>26.5～26.6</t>
    <phoneticPr fontId="54"/>
  </si>
  <si>
    <t>1120～1130</t>
  </si>
  <si>
    <t>2NR</t>
  </si>
  <si>
    <t>5BA-NRE161G</t>
  </si>
  <si>
    <t>26.3</t>
    <phoneticPr fontId="54"/>
  </si>
  <si>
    <t>1NZ
（内燃機関）
1LM
（電動機）</t>
    <phoneticPr fontId="54"/>
  </si>
  <si>
    <t>6AA-NKE165G</t>
  </si>
  <si>
    <t>カローラ　フィールダー</t>
  </si>
  <si>
    <t>26.3</t>
  </si>
  <si>
    <t>3BA-NZE164</t>
  </si>
  <si>
    <t>26.9</t>
    <phoneticPr fontId="54"/>
  </si>
  <si>
    <t>0004,0005</t>
    <phoneticPr fontId="54"/>
  </si>
  <si>
    <t>3BA-NZE161</t>
  </si>
  <si>
    <t>5BA-NRE161</t>
  </si>
  <si>
    <t>6AA-NKE165</t>
  </si>
  <si>
    <t>カローラ　アクシオ</t>
  </si>
  <si>
    <t>27.0~27.1</t>
  </si>
  <si>
    <t>3BA-A210A</t>
  </si>
  <si>
    <t>27.4</t>
  </si>
  <si>
    <t>5BA-A201A</t>
  </si>
  <si>
    <t>27.5</t>
  </si>
  <si>
    <t>103~104</t>
  </si>
  <si>
    <t>26.9~27.0</t>
  </si>
  <si>
    <t>5AA-A202A</t>
  </si>
  <si>
    <t>ライズ</t>
    <phoneticPr fontId="54"/>
  </si>
  <si>
    <t>71～72</t>
    <phoneticPr fontId="54"/>
  </si>
  <si>
    <t>25.0～25.1</t>
    <phoneticPr fontId="54"/>
  </si>
  <si>
    <t>1330～1350</t>
    <phoneticPr fontId="54"/>
  </si>
  <si>
    <t>M15A</t>
  </si>
  <si>
    <t>5BA-MXPC12G</t>
  </si>
  <si>
    <t>25.2</t>
  </si>
  <si>
    <t>0011</t>
  </si>
  <si>
    <t>5BA-MXPC10G</t>
  </si>
  <si>
    <t>25.4</t>
    <phoneticPr fontId="54"/>
  </si>
  <si>
    <t>1290～1300</t>
    <phoneticPr fontId="54"/>
  </si>
  <si>
    <t>0004～0006</t>
    <phoneticPr fontId="54"/>
  </si>
  <si>
    <t>25.5～25.6</t>
    <phoneticPr fontId="54"/>
  </si>
  <si>
    <t>1270～1280</t>
    <phoneticPr fontId="54"/>
  </si>
  <si>
    <t>100～101</t>
    <phoneticPr fontId="55"/>
  </si>
  <si>
    <t>1380～1420</t>
    <phoneticPr fontId="54"/>
  </si>
  <si>
    <t>M15A
（内燃機関）
1NM
（電動機）
1MM
（電動機）</t>
    <phoneticPr fontId="54"/>
  </si>
  <si>
    <t>0009～0014</t>
    <phoneticPr fontId="55"/>
  </si>
  <si>
    <t>6AA-MXPL15G</t>
  </si>
  <si>
    <t>24.5</t>
    <phoneticPr fontId="55"/>
  </si>
  <si>
    <t>M15A
（内燃機関）
1NM
（電動機）</t>
    <phoneticPr fontId="54"/>
  </si>
  <si>
    <t>0006,0008</t>
    <phoneticPr fontId="55"/>
  </si>
  <si>
    <t>6AA-MXPL12G</t>
  </si>
  <si>
    <t>24.6～24.7</t>
    <phoneticPr fontId="55"/>
  </si>
  <si>
    <t>1390～1400</t>
    <phoneticPr fontId="55"/>
  </si>
  <si>
    <t>0005,0007</t>
    <phoneticPr fontId="55"/>
  </si>
  <si>
    <t>24.8～24.9</t>
    <phoneticPr fontId="54"/>
  </si>
  <si>
    <t>1360～1370</t>
    <phoneticPr fontId="54"/>
  </si>
  <si>
    <t>0015,0016</t>
    <phoneticPr fontId="55"/>
  </si>
  <si>
    <t>6AA-MXPL10G</t>
  </si>
  <si>
    <t>24.9</t>
  </si>
  <si>
    <t>111～112</t>
    <phoneticPr fontId="55"/>
  </si>
  <si>
    <t>5～7</t>
    <phoneticPr fontId="55"/>
  </si>
  <si>
    <t>1340～1350</t>
  </si>
  <si>
    <t>0011,0013,0014</t>
    <phoneticPr fontId="55"/>
  </si>
  <si>
    <t>25.1</t>
  </si>
  <si>
    <t>シエンタ</t>
  </si>
  <si>
    <t>24.3</t>
    <phoneticPr fontId="54"/>
  </si>
  <si>
    <t>6AA-ZWE215W</t>
  </si>
  <si>
    <t>24.5</t>
  </si>
  <si>
    <t>24.6</t>
  </si>
  <si>
    <t>24.7</t>
    <phoneticPr fontId="54"/>
  </si>
  <si>
    <t>6AA-ZWE219W</t>
  </si>
  <si>
    <t>★6.5</t>
  </si>
  <si>
    <t>24.8</t>
  </si>
  <si>
    <t>25.0</t>
  </si>
  <si>
    <t>カローラ　ツーリング</t>
    <phoneticPr fontId="54"/>
  </si>
  <si>
    <t>18ｲﾝﾁﾀｲﾔ付,ｽﾍﾟｱﾀｲﾔ付</t>
    <phoneticPr fontId="54"/>
  </si>
  <si>
    <t>24.7</t>
  </si>
  <si>
    <t>6AA-ZWE219H</t>
  </si>
  <si>
    <t>18ｲﾝﾁﾀｲﾔ付,ｽﾍﾟｱﾀｲﾔ無</t>
    <phoneticPr fontId="54"/>
  </si>
  <si>
    <t>16ｲﾝﾁﾀｲﾔ付</t>
    <phoneticPr fontId="54"/>
  </si>
  <si>
    <t>24.9</t>
    <phoneticPr fontId="54"/>
  </si>
  <si>
    <t>★7.0</t>
  </si>
  <si>
    <t>15ｲﾝﾁﾀｲﾔ付</t>
    <phoneticPr fontId="54"/>
  </si>
  <si>
    <t>0006,0007</t>
    <phoneticPr fontId="54"/>
  </si>
  <si>
    <t>カローラ　スポーツ</t>
  </si>
  <si>
    <t>25.5</t>
  </si>
  <si>
    <t>5BA-MZEA17</t>
  </si>
  <si>
    <t>25.7</t>
  </si>
  <si>
    <t>25.9</t>
  </si>
  <si>
    <t>24.4</t>
    <phoneticPr fontId="54"/>
  </si>
  <si>
    <t>6AA-ZWE215</t>
  </si>
  <si>
    <t>113～114</t>
  </si>
  <si>
    <t>24.5～24.7</t>
    <phoneticPr fontId="54"/>
  </si>
  <si>
    <t>1390～1410</t>
  </si>
  <si>
    <t>0001,0002</t>
    <phoneticPr fontId="54"/>
  </si>
  <si>
    <t>24.8</t>
    <phoneticPr fontId="54"/>
  </si>
  <si>
    <t>6AA-ZWE219</t>
  </si>
  <si>
    <t>1330～1350</t>
  </si>
  <si>
    <t>カローラ</t>
  </si>
  <si>
    <t>BHXGB</t>
    <phoneticPr fontId="54"/>
  </si>
  <si>
    <t>25.7～25.9</t>
    <phoneticPr fontId="54"/>
  </si>
  <si>
    <t>1230～1250</t>
    <phoneticPr fontId="54"/>
  </si>
  <si>
    <t>0121～0128</t>
    <phoneticPr fontId="54"/>
  </si>
  <si>
    <t>5BA-MXPB15</t>
  </si>
  <si>
    <t>BHXNB</t>
    <phoneticPr fontId="54"/>
  </si>
  <si>
    <t>26.0</t>
  </si>
  <si>
    <t>0129</t>
  </si>
  <si>
    <t>BHXRB</t>
    <phoneticPr fontId="54"/>
  </si>
  <si>
    <t>26.1</t>
  </si>
  <si>
    <t>0130</t>
  </si>
  <si>
    <t>BHXVB</t>
    <phoneticPr fontId="54"/>
  </si>
  <si>
    <t>EGR
3W</t>
  </si>
  <si>
    <t>26.5</t>
    <phoneticPr fontId="54"/>
  </si>
  <si>
    <t>1130～1140</t>
    <phoneticPr fontId="54"/>
  </si>
  <si>
    <t>0135,0136</t>
    <phoneticPr fontId="54"/>
  </si>
  <si>
    <t>5BA-MXPB10</t>
  </si>
  <si>
    <t>26.3～26.5</t>
    <phoneticPr fontId="54"/>
  </si>
  <si>
    <t>1140～1160</t>
    <phoneticPr fontId="54"/>
  </si>
  <si>
    <t>0125～0132</t>
    <phoneticPr fontId="54"/>
  </si>
  <si>
    <t>26.6</t>
  </si>
  <si>
    <t>0133</t>
  </si>
  <si>
    <t>0134</t>
  </si>
  <si>
    <t>101～102</t>
    <phoneticPr fontId="54"/>
  </si>
  <si>
    <t>BHXGB
BHXKBの18インチタイヤ付</t>
    <phoneticPr fontId="54"/>
  </si>
  <si>
    <t>25.4～25.7</t>
    <phoneticPr fontId="54"/>
  </si>
  <si>
    <t>1260～1290</t>
    <phoneticPr fontId="54"/>
  </si>
  <si>
    <t>0075～0082,0084,0086</t>
    <phoneticPr fontId="54"/>
  </si>
  <si>
    <t>6AA-MXPJ15</t>
  </si>
  <si>
    <t>BHXNB
BHXKBの16インチタイヤ付</t>
    <rPh sb="20" eb="21">
      <t>ツ</t>
    </rPh>
    <phoneticPr fontId="54"/>
  </si>
  <si>
    <t>25.7</t>
    <phoneticPr fontId="54"/>
  </si>
  <si>
    <t>1250～1260</t>
    <phoneticPr fontId="54"/>
  </si>
  <si>
    <t>0083,0085,0087</t>
    <phoneticPr fontId="54"/>
  </si>
  <si>
    <t>0088</t>
  </si>
  <si>
    <t>1180～1190</t>
    <phoneticPr fontId="54"/>
  </si>
  <si>
    <t>0143,0144</t>
    <phoneticPr fontId="54"/>
  </si>
  <si>
    <t>6AA-MXPJ10</t>
  </si>
  <si>
    <t>BHXGBの「Aパッケージ及び電動バックドア」無以外</t>
    <rPh sb="24" eb="26">
      <t>イガイ</t>
    </rPh>
    <phoneticPr fontId="54"/>
  </si>
  <si>
    <t>26.0～26.1</t>
    <phoneticPr fontId="54"/>
  </si>
  <si>
    <t>1200～1210</t>
    <phoneticPr fontId="54"/>
  </si>
  <si>
    <t>0131～0136</t>
    <phoneticPr fontId="54"/>
  </si>
  <si>
    <t>105～106</t>
    <phoneticPr fontId="54"/>
  </si>
  <si>
    <t>BHXKBの18インチタイヤ付
BHXGBの「Aパッケージ及び電動バックドア」無</t>
    <rPh sb="29" eb="30">
      <t>オヨ</t>
    </rPh>
    <rPh sb="31" eb="33">
      <t>デンドウ</t>
    </rPh>
    <rPh sb="39" eb="40">
      <t>ナ</t>
    </rPh>
    <phoneticPr fontId="54"/>
  </si>
  <si>
    <t>26.1～26.3</t>
    <phoneticPr fontId="54"/>
  </si>
  <si>
    <t>1170～1190</t>
    <phoneticPr fontId="54"/>
  </si>
  <si>
    <t>0129,0130,0138,0140</t>
    <phoneticPr fontId="54"/>
  </si>
  <si>
    <t>1160～1170</t>
    <phoneticPr fontId="54"/>
  </si>
  <si>
    <t>M15A
（内燃機関）
1NM
（電動機）</t>
  </si>
  <si>
    <t>0137,0139,0141</t>
    <phoneticPr fontId="54"/>
  </si>
  <si>
    <t>0142</t>
  </si>
  <si>
    <t>ヤリス　クロス</t>
  </si>
  <si>
    <t>110～112</t>
    <phoneticPr fontId="54"/>
  </si>
  <si>
    <t>19ｲﾝﾁﾀｲﾔ</t>
  </si>
  <si>
    <t>1460～1500</t>
    <phoneticPr fontId="54"/>
  </si>
  <si>
    <t>0003,0005,0008,0009</t>
    <phoneticPr fontId="54"/>
  </si>
  <si>
    <t>6AA-MXWH65</t>
  </si>
  <si>
    <t>120～121</t>
    <phoneticPr fontId="54"/>
  </si>
  <si>
    <t>24.0～24.3</t>
    <phoneticPr fontId="54"/>
  </si>
  <si>
    <t>1440～1480</t>
    <phoneticPr fontId="54"/>
  </si>
  <si>
    <t>0001,0002,0004,0006,
0007</t>
    <phoneticPr fontId="54"/>
  </si>
  <si>
    <t>★7.5</t>
  </si>
  <si>
    <t>24.5</t>
    <phoneticPr fontId="54"/>
  </si>
  <si>
    <t>1410～1420</t>
  </si>
  <si>
    <t>6AA-ZVW65</t>
  </si>
  <si>
    <t>24.3</t>
  </si>
  <si>
    <t>M20A
（内燃機関）
1VM
（電動機）</t>
    <phoneticPr fontId="54"/>
  </si>
  <si>
    <t>6AA-MXWH60</t>
  </si>
  <si>
    <t>24.5～24.6</t>
    <phoneticPr fontId="54"/>
  </si>
  <si>
    <t>1400～1420</t>
  </si>
  <si>
    <t>0002,0004,0007</t>
    <phoneticPr fontId="54"/>
  </si>
  <si>
    <t>127～128</t>
    <phoneticPr fontId="54"/>
  </si>
  <si>
    <t>0001,0003,0005,0006</t>
    <phoneticPr fontId="54"/>
  </si>
  <si>
    <t>24.9～25.0</t>
    <phoneticPr fontId="54"/>
  </si>
  <si>
    <t>1350～1360</t>
  </si>
  <si>
    <t>6AA-ZVW60</t>
  </si>
  <si>
    <t>プリウス</t>
  </si>
  <si>
    <t>115～116</t>
    <phoneticPr fontId="54"/>
  </si>
  <si>
    <t>25.8～25.9</t>
    <phoneticPr fontId="55"/>
  </si>
  <si>
    <t>1220～1240</t>
    <phoneticPr fontId="55"/>
  </si>
  <si>
    <t>0011～0016</t>
    <phoneticPr fontId="55"/>
  </si>
  <si>
    <t>6AA-MXPK16</t>
  </si>
  <si>
    <t>120～121</t>
  </si>
  <si>
    <t>AHXEB及びAHXGBのﾀｰﾝｼｰﾄ
無･16ｲﾝﾁﾀｲﾔ付</t>
    <phoneticPr fontId="55"/>
  </si>
  <si>
    <t>Ｖ
Ｉ
EP
Ｈ
B
C</t>
  </si>
  <si>
    <t>26.3～26.5</t>
    <phoneticPr fontId="55"/>
  </si>
  <si>
    <t>1140～1160</t>
    <phoneticPr fontId="55"/>
  </si>
  <si>
    <t>0031,0033,0035</t>
    <phoneticPr fontId="55"/>
  </si>
  <si>
    <t>6AA-MXPK11</t>
  </si>
  <si>
    <t>126～127</t>
  </si>
  <si>
    <t>AHXNBの前席1席ﾀｰﾝｼｰﾄ付･
15ｲﾝﾁﾀｲﾔ付,
AHXEB及びAHXGBのﾀｰﾝｼｰﾄ
無･15ｲﾝﾁﾀｲﾔ付,
AHXGBのﾀｰﾝｼｰﾄ
付･15ｲﾝﾁﾀｲﾔ付,
AHXKB</t>
    <rPh sb="6" eb="8">
      <t>ゼンセキ</t>
    </rPh>
    <rPh sb="9" eb="10">
      <t>セキ</t>
    </rPh>
    <rPh sb="16" eb="17">
      <t>ツキ</t>
    </rPh>
    <rPh sb="27" eb="28">
      <t>ツキ</t>
    </rPh>
    <rPh sb="49" eb="50">
      <t>ム</t>
    </rPh>
    <rPh sb="59" eb="60">
      <t>ツキ</t>
    </rPh>
    <rPh sb="76" eb="77">
      <t>ツ</t>
    </rPh>
    <phoneticPr fontId="55"/>
  </si>
  <si>
    <t>26.4～26.5</t>
    <phoneticPr fontId="55"/>
  </si>
  <si>
    <t>1130～1150</t>
    <phoneticPr fontId="55"/>
  </si>
  <si>
    <t>0030,0032,0034,0036,0037,0039</t>
    <phoneticPr fontId="55"/>
  </si>
  <si>
    <t>AHXNBのﾀｰﾝｼｰﾄ無･15ｲﾝﾁﾀｲﾔ付</t>
    <phoneticPr fontId="55"/>
  </si>
  <si>
    <t>0038</t>
  </si>
  <si>
    <t>アクア</t>
    <phoneticPr fontId="54"/>
  </si>
  <si>
    <t>AHXEBの前部霧灯付および寒冷地仕様付</t>
    <rPh sb="14" eb="17">
      <t>カンレイチ</t>
    </rPh>
    <rPh sb="17" eb="19">
      <t>シヨウ</t>
    </rPh>
    <phoneticPr fontId="54"/>
  </si>
  <si>
    <t>26.4</t>
  </si>
  <si>
    <t>0065</t>
  </si>
  <si>
    <t>5BA-MXPA15</t>
  </si>
  <si>
    <t>AHXEBの前部霧灯付および寒冷地仕様無</t>
    <rPh sb="14" eb="17">
      <t>カンレイチ</t>
    </rPh>
    <rPh sb="17" eb="19">
      <t>シヨウ</t>
    </rPh>
    <rPh sb="19" eb="20">
      <t>ナ</t>
    </rPh>
    <phoneticPr fontId="54"/>
  </si>
  <si>
    <t>0062</t>
  </si>
  <si>
    <t>70～71</t>
    <phoneticPr fontId="54"/>
  </si>
  <si>
    <t>AHXEBの16ｲﾝﾁﾀｲﾔ付</t>
    <rPh sb="14" eb="15">
      <t>ツ</t>
    </rPh>
    <phoneticPr fontId="54"/>
  </si>
  <si>
    <t>26.4～26.5</t>
    <phoneticPr fontId="54"/>
  </si>
  <si>
    <t>1140～1150</t>
    <phoneticPr fontId="54"/>
  </si>
  <si>
    <t>0063,0066</t>
    <phoneticPr fontId="54"/>
  </si>
  <si>
    <t>AHXGBおよびAHXNBのﾀｰﾝｼｰﾄ付</t>
    <rPh sb="20" eb="21">
      <t>ツ</t>
    </rPh>
    <phoneticPr fontId="54"/>
  </si>
  <si>
    <t>1120～1140</t>
    <phoneticPr fontId="54"/>
  </si>
  <si>
    <t>0069,0070,0073,0074</t>
    <phoneticPr fontId="54"/>
  </si>
  <si>
    <t>AHXGBのﾀｰﾝｼｰﾄ無</t>
    <phoneticPr fontId="54"/>
  </si>
  <si>
    <t>26.6～26.7</t>
    <phoneticPr fontId="54"/>
  </si>
  <si>
    <t>1110～1120</t>
    <phoneticPr fontId="54"/>
  </si>
  <si>
    <t>0067,0068</t>
    <phoneticPr fontId="54"/>
  </si>
  <si>
    <t>AHXEBの16ｲﾝﾁﾀｲﾔ無
AHXNBのﾀｰﾝｼｰﾄ無</t>
    <rPh sb="14" eb="15">
      <t>ナ</t>
    </rPh>
    <phoneticPr fontId="54"/>
  </si>
  <si>
    <t>26.5～26.7</t>
    <phoneticPr fontId="54"/>
  </si>
  <si>
    <t>1100～1140</t>
    <phoneticPr fontId="54"/>
  </si>
  <si>
    <t>0061,0064,0071,0072</t>
    <phoneticPr fontId="54"/>
  </si>
  <si>
    <t>72～73</t>
  </si>
  <si>
    <t>AHXGKのﾀｰﾝｼｰﾄ付</t>
    <rPh sb="12" eb="13">
      <t>ツ</t>
    </rPh>
    <phoneticPr fontId="3"/>
  </si>
  <si>
    <t>27.3～27.4</t>
    <phoneticPr fontId="54"/>
  </si>
  <si>
    <t>990～1000</t>
    <phoneticPr fontId="54"/>
  </si>
  <si>
    <t>0037,0040</t>
    <phoneticPr fontId="54"/>
  </si>
  <si>
    <t>5BA-KSP210</t>
  </si>
  <si>
    <t>AHXNKのﾀｰﾝｼｰﾄ付</t>
    <rPh sb="12" eb="13">
      <t>ツ</t>
    </rPh>
    <phoneticPr fontId="3"/>
  </si>
  <si>
    <t>27.5～27.6</t>
    <phoneticPr fontId="54"/>
  </si>
  <si>
    <t>960～970</t>
    <phoneticPr fontId="54"/>
  </si>
  <si>
    <t>0043,0044</t>
    <phoneticPr fontId="54"/>
  </si>
  <si>
    <t>AHXGKのﾀｰﾝｼｰﾄ無かつ寒冷地仕様付</t>
    <rPh sb="12" eb="13">
      <t>ナ</t>
    </rPh>
    <rPh sb="15" eb="20">
      <t>カンレイチシヨウ</t>
    </rPh>
    <rPh sb="20" eb="21">
      <t>ツ</t>
    </rPh>
    <phoneticPr fontId="3"/>
  </si>
  <si>
    <t>0039</t>
  </si>
  <si>
    <t>72～73</t>
    <phoneticPr fontId="54"/>
  </si>
  <si>
    <t>AHXNKのﾀｰﾝｼｰﾄ無仕様
AHXGKの「ﾀｰﾝｼｰﾄ及び寒冷地仕様」無</t>
    <rPh sb="12" eb="13">
      <t>ナ</t>
    </rPh>
    <rPh sb="13" eb="15">
      <t>シヨウ</t>
    </rPh>
    <rPh sb="29" eb="30">
      <t>オヨ</t>
    </rPh>
    <rPh sb="31" eb="34">
      <t>カンレイチ</t>
    </rPh>
    <rPh sb="34" eb="36">
      <t>シヨウ</t>
    </rPh>
    <rPh sb="37" eb="38">
      <t>ナシ</t>
    </rPh>
    <phoneticPr fontId="3"/>
  </si>
  <si>
    <t>27.5～27.7</t>
    <phoneticPr fontId="54"/>
  </si>
  <si>
    <t>940～970</t>
    <phoneticPr fontId="54"/>
  </si>
  <si>
    <t>0038,0041,0042</t>
    <phoneticPr fontId="54"/>
  </si>
  <si>
    <t>27.1</t>
  </si>
  <si>
    <t>0165</t>
  </si>
  <si>
    <t>5BA-MXPA10</t>
  </si>
  <si>
    <t>27.2～27.4</t>
    <phoneticPr fontId="54"/>
  </si>
  <si>
    <t>980～1030</t>
    <phoneticPr fontId="54"/>
  </si>
  <si>
    <t>0157～0164,0166～0174</t>
    <phoneticPr fontId="54"/>
  </si>
  <si>
    <t>AHXEBの前部霧灯付仕様</t>
    <rPh sb="6" eb="8">
      <t>ゼンブ</t>
    </rPh>
    <rPh sb="8" eb="10">
      <t>ムトウ</t>
    </rPh>
    <rPh sb="10" eb="11">
      <t>ツ</t>
    </rPh>
    <rPh sb="11" eb="13">
      <t>シヨウ</t>
    </rPh>
    <phoneticPr fontId="54"/>
  </si>
  <si>
    <t>27.1～27.2</t>
    <phoneticPr fontId="54"/>
  </si>
  <si>
    <t>1030～1040</t>
  </si>
  <si>
    <t>0176,0179</t>
    <phoneticPr fontId="54"/>
  </si>
  <si>
    <t>1030～1040</t>
    <phoneticPr fontId="54"/>
  </si>
  <si>
    <t>0177,0180</t>
    <phoneticPr fontId="54"/>
  </si>
  <si>
    <t>76～77</t>
    <phoneticPr fontId="54"/>
  </si>
  <si>
    <t>AHXGB
AHXNBのﾀｰﾝｼｰﾄ付</t>
    <rPh sb="18" eb="19">
      <t>ツ</t>
    </rPh>
    <phoneticPr fontId="54"/>
  </si>
  <si>
    <t>27.0～27.3</t>
    <phoneticPr fontId="54"/>
  </si>
  <si>
    <t>1000～1050</t>
    <phoneticPr fontId="54"/>
  </si>
  <si>
    <t>0181～0186,0188～0191</t>
    <phoneticPr fontId="54"/>
  </si>
  <si>
    <t>77～78</t>
    <phoneticPr fontId="54"/>
  </si>
  <si>
    <t>990～1030</t>
    <phoneticPr fontId="54"/>
  </si>
  <si>
    <t>0175,0178,0187,0192</t>
    <phoneticPr fontId="54"/>
  </si>
  <si>
    <t>AHXEB及びAHXKBの16ｲﾝﾁﾀｲﾔ付</t>
    <rPh sb="5" eb="6">
      <t>オヨ</t>
    </rPh>
    <rPh sb="21" eb="22">
      <t>ツ</t>
    </rPh>
    <phoneticPr fontId="54"/>
  </si>
  <si>
    <t>1170～1190</t>
  </si>
  <si>
    <t>0010,0011,0015</t>
    <phoneticPr fontId="54"/>
  </si>
  <si>
    <t>6AA-MXPH17</t>
  </si>
  <si>
    <t>AHXGB及びAHXNBのﾀｰﾝｼｰﾄ付</t>
    <rPh sb="19" eb="20">
      <t>ツ</t>
    </rPh>
    <phoneticPr fontId="54"/>
  </si>
  <si>
    <t>0013,0017</t>
    <phoneticPr fontId="54"/>
  </si>
  <si>
    <t>AHXEBの16ｲﾝﾁﾀｲﾔ無</t>
    <rPh sb="14" eb="15">
      <t>ナ</t>
    </rPh>
    <phoneticPr fontId="54"/>
  </si>
  <si>
    <t>26.2</t>
  </si>
  <si>
    <t>AHXGB及びAHXNBのﾀｰﾝｼｰﾄ無
AHXKBの16ｲﾝﾁﾀｲﾔ無</t>
    <rPh sb="5" eb="6">
      <t>オヨ</t>
    </rPh>
    <rPh sb="19" eb="20">
      <t>ナ</t>
    </rPh>
    <rPh sb="35" eb="36">
      <t>ナ</t>
    </rPh>
    <phoneticPr fontId="54"/>
  </si>
  <si>
    <t>0012,0014,0016</t>
    <phoneticPr fontId="54"/>
  </si>
  <si>
    <t>6AA-MXPH17</t>
    <phoneticPr fontId="54"/>
  </si>
  <si>
    <t>0016,0017</t>
    <phoneticPr fontId="54"/>
  </si>
  <si>
    <t>6AA-MXPH14</t>
  </si>
  <si>
    <t>AHXKBの16ｲﾝﾁﾀｲﾔ付</t>
    <rPh sb="14" eb="15">
      <t>ツ</t>
    </rPh>
    <phoneticPr fontId="54"/>
  </si>
  <si>
    <t>27.0</t>
  </si>
  <si>
    <t>26.8</t>
    <phoneticPr fontId="54"/>
  </si>
  <si>
    <t>131～132</t>
  </si>
  <si>
    <t>AHXGB及びAHXNBのﾀｰﾝｼｰﾄ付
AHXKBの16ｲﾝﾁﾀｲﾔ無</t>
    <rPh sb="5" eb="6">
      <t>オヨ</t>
    </rPh>
    <rPh sb="19" eb="20">
      <t>ツキ</t>
    </rPh>
    <rPh sb="35" eb="36">
      <t>ナ</t>
    </rPh>
    <phoneticPr fontId="54"/>
  </si>
  <si>
    <t>26.8～27.0</t>
    <phoneticPr fontId="54"/>
  </si>
  <si>
    <t>1050～1080</t>
    <phoneticPr fontId="54"/>
  </si>
  <si>
    <t>0019,0020,0024</t>
    <phoneticPr fontId="54"/>
  </si>
  <si>
    <t>0018</t>
  </si>
  <si>
    <t>AHXNBのﾀｰﾝｼｰﾄ無</t>
    <rPh sb="12" eb="13">
      <t>ナ</t>
    </rPh>
    <phoneticPr fontId="54"/>
  </si>
  <si>
    <t>27.0</t>
    <phoneticPr fontId="54"/>
  </si>
  <si>
    <t>0022,0023</t>
    <phoneticPr fontId="54"/>
  </si>
  <si>
    <t>ヤリス</t>
    <phoneticPr fontId="54"/>
  </si>
  <si>
    <t>トヨタ</t>
  </si>
  <si>
    <r>
      <t>1km</t>
    </r>
    <r>
      <rPr>
        <sz val="8"/>
        <rFont val="ＭＳ Ｐゴシック"/>
        <family val="3"/>
        <charset val="128"/>
      </rPr>
      <t>走行</t>
    </r>
    <r>
      <rPr>
        <sz val="8"/>
        <rFont val="Arial"/>
        <family val="3"/>
      </rPr>
      <t xml:space="preserve">
</t>
    </r>
    <r>
      <rPr>
        <sz val="8"/>
        <rFont val="ＭＳ Ｐゴシック"/>
        <family val="3"/>
        <charset val="128"/>
      </rPr>
      <t>における</t>
    </r>
    <r>
      <rPr>
        <sz val="8"/>
        <rFont val="Arial"/>
        <family val="3"/>
      </rPr>
      <t xml:space="preserve">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</t>
    </r>
    <r>
      <rPr>
        <sz val="8"/>
        <rFont val="Arial"/>
        <family val="3"/>
      </rPr>
      <t xml:space="preserve">
</t>
    </r>
    <r>
      <rPr>
        <sz val="8"/>
        <rFont val="ＭＳ Ｐゴシック"/>
        <family val="3"/>
        <charset val="128"/>
      </rPr>
      <t>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3"/>
  </si>
  <si>
    <t>トヨタ自動車株式会社</t>
  </si>
  <si>
    <r>
      <rPr>
        <sz val="8"/>
        <rFont val="MS UI Gothic"/>
        <family val="2"/>
        <charset val="1"/>
      </rPr>
      <t>※</t>
    </r>
    <r>
      <rPr>
        <sz val="8"/>
        <rFont val="Arial"/>
        <family val="2"/>
      </rPr>
      <t>1</t>
    </r>
    <r>
      <rPr>
        <sz val="8"/>
        <rFont val="游ゴシック"/>
        <family val="2"/>
        <charset val="128"/>
      </rPr>
      <t>印の付いている通称名については、スズキ株式会社が製造事業者である。</t>
    </r>
    <phoneticPr fontId="3"/>
  </si>
  <si>
    <t>5AA-MBD7S</t>
    <phoneticPr fontId="3"/>
  </si>
  <si>
    <t>デリカＤ：２</t>
  </si>
  <si>
    <t>※1</t>
  </si>
  <si>
    <t>D,V,C,I,
B,EP</t>
    <phoneticPr fontId="3"/>
  </si>
  <si>
    <r>
      <t>1540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1600</t>
    </r>
    <phoneticPr fontId="3"/>
  </si>
  <si>
    <r>
      <t>CVT(E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LTC)</t>
    </r>
    <phoneticPr fontId="3"/>
  </si>
  <si>
    <t>4B40</t>
  </si>
  <si>
    <r>
      <t>0242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0256,
0258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0272</t>
    </r>
    <phoneticPr fontId="3"/>
  </si>
  <si>
    <t>5BA-GK1W</t>
  </si>
  <si>
    <r>
      <t>1520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1530</t>
    </r>
    <phoneticPr fontId="3"/>
  </si>
  <si>
    <r>
      <t>0237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0241,0257</t>
    </r>
    <phoneticPr fontId="3"/>
  </si>
  <si>
    <t>3W</t>
    <phoneticPr fontId="3"/>
  </si>
  <si>
    <r>
      <t>1450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1530</t>
    </r>
    <phoneticPr fontId="3"/>
  </si>
  <si>
    <r>
      <t>0201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0236</t>
    </r>
    <phoneticPr fontId="3"/>
  </si>
  <si>
    <t>エクリプス クロス</t>
  </si>
  <si>
    <t>三菱</t>
    <phoneticPr fontId="3"/>
  </si>
  <si>
    <t>三菱自動車工業株式会社</t>
    <phoneticPr fontId="3"/>
  </si>
  <si>
    <t>65～68</t>
    <phoneticPr fontId="54"/>
  </si>
  <si>
    <t>20ｲﾝﾁﾀｲﾔ,22ｲﾝﾁﾀｲﾔ</t>
  </si>
  <si>
    <t>11.6～12.3</t>
    <phoneticPr fontId="54"/>
  </si>
  <si>
    <t>4～7</t>
    <phoneticPr fontId="54"/>
  </si>
  <si>
    <t>2560～2610</t>
    <phoneticPr fontId="54"/>
  </si>
  <si>
    <t>0004～0007,0009,0011～0014</t>
    <phoneticPr fontId="54"/>
  </si>
  <si>
    <t>3BA-VJA310W</t>
  </si>
  <si>
    <t>12.4</t>
  </si>
  <si>
    <t>11.9～12.4</t>
    <phoneticPr fontId="54"/>
  </si>
  <si>
    <t>2550～2590</t>
    <phoneticPr fontId="54"/>
  </si>
  <si>
    <t>0003,0008,0010</t>
    <phoneticPr fontId="54"/>
  </si>
  <si>
    <t>12.6</t>
  </si>
  <si>
    <t>ＬＸ６００</t>
  </si>
  <si>
    <t>ﾗｸﾞｼﾞｭｱﾘ仕様</t>
    <phoneticPr fontId="54"/>
  </si>
  <si>
    <t>12.7～13.5</t>
    <phoneticPr fontId="54"/>
  </si>
  <si>
    <t>2470～2530</t>
    <phoneticPr fontId="54"/>
  </si>
  <si>
    <t>0004～0018</t>
    <phoneticPr fontId="54"/>
  </si>
  <si>
    <t>3BA-VJA252W</t>
  </si>
  <si>
    <t>ｵｰﾊﾞｰﾄﾚｲﾙ仕様</t>
    <phoneticPr fontId="54"/>
  </si>
  <si>
    <t>13.6</t>
  </si>
  <si>
    <t>ﾌﾟﾚﾐｱﾑ仕様</t>
    <phoneticPr fontId="54"/>
  </si>
  <si>
    <t>13.5～13.6</t>
    <phoneticPr fontId="54"/>
  </si>
  <si>
    <t>2460～2470</t>
  </si>
  <si>
    <t>0001,0003</t>
    <phoneticPr fontId="54"/>
  </si>
  <si>
    <t>ＧＸ５５０</t>
  </si>
  <si>
    <t>10ＡＴ
(E･LTC)</t>
    <phoneticPr fontId="54"/>
  </si>
  <si>
    <t>2UR</t>
  </si>
  <si>
    <t>5BA-URZ100</t>
  </si>
  <si>
    <t>19.6～19.8</t>
    <phoneticPr fontId="54"/>
  </si>
  <si>
    <t>1930～1950</t>
    <phoneticPr fontId="54"/>
  </si>
  <si>
    <t>0027～0029,0032,0033</t>
    <phoneticPr fontId="54"/>
  </si>
  <si>
    <t>ＬＣ５００</t>
  </si>
  <si>
    <t>21.5～21.6</t>
    <phoneticPr fontId="54"/>
  </si>
  <si>
    <t>1750～1760</t>
    <phoneticPr fontId="54"/>
  </si>
  <si>
    <t>0027,0028</t>
    <phoneticPr fontId="54"/>
  </si>
  <si>
    <t>5BA-USC10</t>
  </si>
  <si>
    <t>ＲＣ　Ｆ</t>
    <phoneticPr fontId="54"/>
  </si>
  <si>
    <t>1720～1740</t>
  </si>
  <si>
    <t>5BA-USE30</t>
  </si>
  <si>
    <t>ＩＳ５００</t>
  </si>
  <si>
    <t>96～97</t>
    <phoneticPr fontId="54"/>
  </si>
  <si>
    <t>9.5～9.6</t>
    <phoneticPr fontId="54"/>
  </si>
  <si>
    <t>4～7</t>
  </si>
  <si>
    <t>2750～2770</t>
    <phoneticPr fontId="54"/>
  </si>
  <si>
    <t>V35A
（内燃機関）
1TM
（電動機）</t>
    <phoneticPr fontId="54"/>
  </si>
  <si>
    <t>0007～0010</t>
    <phoneticPr fontId="54"/>
  </si>
  <si>
    <t>5AA-VJH310W</t>
  </si>
  <si>
    <t>91～94</t>
    <phoneticPr fontId="54"/>
  </si>
  <si>
    <t>9.8～10.2</t>
    <phoneticPr fontId="54"/>
  </si>
  <si>
    <t>2710～2740</t>
    <phoneticPr fontId="54"/>
  </si>
  <si>
    <t>0001～0006</t>
    <phoneticPr fontId="54"/>
  </si>
  <si>
    <t>LX７００ｈ</t>
    <phoneticPr fontId="54"/>
  </si>
  <si>
    <t>60～62</t>
    <phoneticPr fontId="54"/>
  </si>
  <si>
    <t>15.1～15.6</t>
    <phoneticPr fontId="54"/>
  </si>
  <si>
    <t>0061～0072</t>
    <phoneticPr fontId="54"/>
  </si>
  <si>
    <t>3BA-VXFA55</t>
  </si>
  <si>
    <t>0060</t>
  </si>
  <si>
    <t>0055～0059</t>
    <phoneticPr fontId="54"/>
  </si>
  <si>
    <t>16.3～16.8</t>
    <phoneticPr fontId="54"/>
  </si>
  <si>
    <t>2200～2240</t>
    <phoneticPr fontId="54"/>
  </si>
  <si>
    <t>3BA-VXFA50</t>
  </si>
  <si>
    <t>17.1～17.6</t>
    <phoneticPr fontId="54"/>
  </si>
  <si>
    <t>2130～2180</t>
    <phoneticPr fontId="54"/>
  </si>
  <si>
    <t>0055～0060</t>
    <phoneticPr fontId="54"/>
  </si>
  <si>
    <t>ＬＳ５００</t>
  </si>
  <si>
    <t>2GR</t>
  </si>
  <si>
    <t>3BA-GSC10</t>
  </si>
  <si>
    <t>ＲＣ３５０</t>
  </si>
  <si>
    <t>1660～1680</t>
  </si>
  <si>
    <t>3BA-GSE31</t>
  </si>
  <si>
    <t>ＩＳ３５０</t>
  </si>
  <si>
    <t>19.2～19.6</t>
    <phoneticPr fontId="54"/>
  </si>
  <si>
    <t>1950～1990</t>
    <phoneticPr fontId="54"/>
  </si>
  <si>
    <t>0019～0024</t>
    <phoneticPr fontId="54"/>
  </si>
  <si>
    <t>5BA-TALA15</t>
  </si>
  <si>
    <t>58～59</t>
  </si>
  <si>
    <t>20.0～20.3</t>
    <phoneticPr fontId="54"/>
  </si>
  <si>
    <t>1880～1910</t>
    <phoneticPr fontId="54"/>
  </si>
  <si>
    <t>0007,0009～0012</t>
    <phoneticPr fontId="54"/>
  </si>
  <si>
    <t>5BA-TALA10</t>
  </si>
  <si>
    <t>ＲＸ３５０</t>
  </si>
  <si>
    <t>1680～1700</t>
  </si>
  <si>
    <t>3BA-ASC10</t>
  </si>
  <si>
    <t>ＲＣ３００</t>
  </si>
  <si>
    <t>55～56</t>
    <phoneticPr fontId="54"/>
  </si>
  <si>
    <t>18ｲﾝﾁATﾀｲﾔ付、20ｲﾝﾁEMTﾀｲﾔ付</t>
    <rPh sb="10" eb="11">
      <t>ツキ</t>
    </rPh>
    <rPh sb="23" eb="24">
      <t>ツキ</t>
    </rPh>
    <phoneticPr fontId="54"/>
  </si>
  <si>
    <t>20.7～21.2</t>
    <phoneticPr fontId="54"/>
  </si>
  <si>
    <t>1790～1840</t>
    <phoneticPr fontId="54"/>
  </si>
  <si>
    <t>0066,0070,0071,0073,0075,0076,0081～0083,0087,0088,0091,0092,0096,0097,0099,0101</t>
    <phoneticPr fontId="54"/>
  </si>
  <si>
    <t>5BA-TAZA25</t>
  </si>
  <si>
    <t>18ｲﾝﾁATタイヤ付</t>
    <rPh sb="10" eb="11">
      <t>ツキ</t>
    </rPh>
    <phoneticPr fontId="54"/>
  </si>
  <si>
    <t>0063</t>
  </si>
  <si>
    <t>56～57</t>
    <phoneticPr fontId="54"/>
  </si>
  <si>
    <t>20ｲﾝﾁﾉｰﾏﾙﾀｲﾔ付</t>
    <rPh sb="12" eb="13">
      <t>ツキ</t>
    </rPh>
    <phoneticPr fontId="54"/>
  </si>
  <si>
    <t>0067,0074,0077,0078,0084,0085,0089,0093,0094,0098,0100,0102</t>
    <phoneticPr fontId="54"/>
  </si>
  <si>
    <t>18ｲﾝﾁﾉｰﾏﾙﾀｲﾔ付</t>
    <rPh sb="12" eb="13">
      <t>ツキ</t>
    </rPh>
    <phoneticPr fontId="54"/>
  </si>
  <si>
    <t>20.9～21.4</t>
    <phoneticPr fontId="54"/>
  </si>
  <si>
    <t>1770～1820</t>
    <phoneticPr fontId="54"/>
  </si>
  <si>
    <t>0061,0062,0064,0065,0068,0069,0072,0079,0080,0086,0090,0095</t>
    <phoneticPr fontId="54"/>
  </si>
  <si>
    <t>ＮＸ３５０</t>
  </si>
  <si>
    <t>1660～1670</t>
  </si>
  <si>
    <t>3BA-ASE30</t>
  </si>
  <si>
    <t>22.5～22.6</t>
    <phoneticPr fontId="54"/>
  </si>
  <si>
    <t>1640～1650</t>
  </si>
  <si>
    <t>ＩＳ３００</t>
  </si>
  <si>
    <t>Advanced Drive無</t>
    <rPh sb="14" eb="15">
      <t>ナシ</t>
    </rPh>
    <phoneticPr fontId="54"/>
  </si>
  <si>
    <t>14.6</t>
  </si>
  <si>
    <t>8GR
（内燃機関）
2NM
（電動機）</t>
    <phoneticPr fontId="54"/>
  </si>
  <si>
    <t>0124</t>
  </si>
  <si>
    <t>6AA-GVF55</t>
  </si>
  <si>
    <t>80～84</t>
    <phoneticPr fontId="54"/>
  </si>
  <si>
    <t>14.8～15.5</t>
    <phoneticPr fontId="54"/>
  </si>
  <si>
    <t>2310～2370</t>
    <phoneticPr fontId="54"/>
  </si>
  <si>
    <t>0111～0123</t>
    <phoneticPr fontId="54"/>
  </si>
  <si>
    <t>78～79</t>
  </si>
  <si>
    <t>15.7～15.9</t>
    <phoneticPr fontId="54"/>
  </si>
  <si>
    <t>2280～2290</t>
  </si>
  <si>
    <t>0108～0110</t>
    <phoneticPr fontId="54"/>
  </si>
  <si>
    <t>16.0</t>
  </si>
  <si>
    <t>0107</t>
  </si>
  <si>
    <t>85～87</t>
    <phoneticPr fontId="54"/>
  </si>
  <si>
    <t>15.6～15.9</t>
    <phoneticPr fontId="54"/>
  </si>
  <si>
    <t>2280～2300</t>
    <phoneticPr fontId="54"/>
  </si>
  <si>
    <t>0099～0106</t>
    <phoneticPr fontId="54"/>
  </si>
  <si>
    <t>6AA-GVF50</t>
  </si>
  <si>
    <t>16.0</t>
    <phoneticPr fontId="54"/>
  </si>
  <si>
    <t>0096～0098</t>
    <phoneticPr fontId="54"/>
  </si>
  <si>
    <t>16.1～16.9</t>
    <phoneticPr fontId="54"/>
  </si>
  <si>
    <t>2190～2260</t>
    <phoneticPr fontId="54"/>
  </si>
  <si>
    <t>0089～0095</t>
    <phoneticPr fontId="54"/>
  </si>
  <si>
    <t>ＬＳ５００ｈ</t>
    <phoneticPr fontId="54"/>
  </si>
  <si>
    <t>97～99</t>
    <phoneticPr fontId="54"/>
  </si>
  <si>
    <t>13.6～13.9</t>
    <phoneticPr fontId="54"/>
  </si>
  <si>
    <t>2440～2460</t>
    <phoneticPr fontId="54"/>
  </si>
  <si>
    <t>5AA-TAWH15W</t>
  </si>
  <si>
    <t>13.9～14.1</t>
    <phoneticPr fontId="54"/>
  </si>
  <si>
    <t>2420～2440</t>
    <phoneticPr fontId="54"/>
  </si>
  <si>
    <t>ＬＭ５００ｈ</t>
  </si>
  <si>
    <t>80～81</t>
    <phoneticPr fontId="54"/>
  </si>
  <si>
    <t>17.5～17.7</t>
    <phoneticPr fontId="54"/>
  </si>
  <si>
    <t>2120～2140</t>
    <phoneticPr fontId="54"/>
  </si>
  <si>
    <t>0010～0012</t>
    <phoneticPr fontId="54"/>
  </si>
  <si>
    <t>5AA-TALH17</t>
  </si>
  <si>
    <t>17.9</t>
    <phoneticPr fontId="54"/>
  </si>
  <si>
    <t>0008,0009</t>
    <phoneticPr fontId="54"/>
  </si>
  <si>
    <t>18.0</t>
  </si>
  <si>
    <t>ＲＸ５００ｈ</t>
  </si>
  <si>
    <t>19.0～19.1</t>
    <phoneticPr fontId="54"/>
  </si>
  <si>
    <t>2000～2010</t>
    <phoneticPr fontId="54"/>
  </si>
  <si>
    <t>0020～0023</t>
    <phoneticPr fontId="54"/>
  </si>
  <si>
    <t>6AA-GWZ100</t>
  </si>
  <si>
    <t>19.2</t>
  </si>
  <si>
    <t>ＬＣ５００ｈ</t>
  </si>
  <si>
    <t>81～82</t>
  </si>
  <si>
    <t>1740～1760</t>
  </si>
  <si>
    <t>2AR
（内燃機関）
1KM
（電動機）</t>
    <phoneticPr fontId="54"/>
  </si>
  <si>
    <t>6AA-AVC10</t>
  </si>
  <si>
    <t>ＲＣ３００ｈ</t>
  </si>
  <si>
    <t>15.1</t>
    <phoneticPr fontId="54"/>
  </si>
  <si>
    <t>0007,0008</t>
    <phoneticPr fontId="54"/>
  </si>
  <si>
    <t>6AA-AAWH15W</t>
  </si>
  <si>
    <t>15.4</t>
    <phoneticPr fontId="54"/>
  </si>
  <si>
    <t>15.7</t>
    <phoneticPr fontId="54"/>
  </si>
  <si>
    <t>6AA-AAWH10W</t>
  </si>
  <si>
    <t>ＬＭ３５０ｈ</t>
  </si>
  <si>
    <t>6AA-AVE35</t>
  </si>
  <si>
    <t>21.8</t>
  </si>
  <si>
    <t>6AA-AVE30</t>
  </si>
  <si>
    <t>81～82</t>
    <phoneticPr fontId="54"/>
  </si>
  <si>
    <t>0001～0007</t>
    <phoneticPr fontId="54"/>
  </si>
  <si>
    <t>ＩＳ３００ｈ</t>
  </si>
  <si>
    <t>18.5～18.7</t>
    <phoneticPr fontId="54"/>
  </si>
  <si>
    <t>2030～2050</t>
    <phoneticPr fontId="54"/>
  </si>
  <si>
    <t>0016～0018</t>
    <phoneticPr fontId="54"/>
  </si>
  <si>
    <t>6AA-AALH15</t>
  </si>
  <si>
    <t>18.9～19.0</t>
    <phoneticPr fontId="54"/>
  </si>
  <si>
    <t>2010～2020</t>
    <phoneticPr fontId="54"/>
  </si>
  <si>
    <t>0013～0015</t>
    <phoneticPr fontId="54"/>
  </si>
  <si>
    <t>6AA-AALH10</t>
  </si>
  <si>
    <t>19.4～19.7</t>
    <phoneticPr fontId="54"/>
  </si>
  <si>
    <t>1940～1970</t>
    <phoneticPr fontId="54"/>
  </si>
  <si>
    <t>0013～0017</t>
    <phoneticPr fontId="54"/>
  </si>
  <si>
    <t>ＲＸ３５０ｈ</t>
  </si>
  <si>
    <t>95～97</t>
    <phoneticPr fontId="54"/>
  </si>
  <si>
    <t>20ｲﾝﾁEMTﾀｲﾔ</t>
    <phoneticPr fontId="54"/>
  </si>
  <si>
    <t>20.4～20.9</t>
    <phoneticPr fontId="54"/>
  </si>
  <si>
    <t>1820～1870</t>
    <phoneticPr fontId="54"/>
  </si>
  <si>
    <t>0013,0017,0018,0022,0023,0025,0030,0032,0033,0035,0037,0040,0041,0044～0046,0048</t>
    <phoneticPr fontId="54"/>
  </si>
  <si>
    <t>6AA-AAZH25</t>
  </si>
  <si>
    <t>21.0</t>
  </si>
  <si>
    <t>18ｲﾝﾁATﾀｲﾔ付</t>
    <rPh sb="10" eb="11">
      <t>ツキ</t>
    </rPh>
    <phoneticPr fontId="54"/>
  </si>
  <si>
    <t>20.6～21.0</t>
    <phoneticPr fontId="54"/>
  </si>
  <si>
    <t>1810～1850</t>
    <phoneticPr fontId="54"/>
  </si>
  <si>
    <t>0077～0082</t>
    <phoneticPr fontId="54"/>
  </si>
  <si>
    <t>20.4～20.7</t>
    <phoneticPr fontId="54"/>
  </si>
  <si>
    <t>1840～1870</t>
    <phoneticPr fontId="54"/>
  </si>
  <si>
    <t>0064～0066,0069,0070,0073,0074,0076</t>
    <phoneticPr fontId="54"/>
  </si>
  <si>
    <t>0006,0008,0010,0012,0015,0016,0019,0021,0027,0028,0031,0034,0038,0043</t>
    <phoneticPr fontId="54"/>
  </si>
  <si>
    <t>20.8～20.9</t>
    <phoneticPr fontId="54"/>
  </si>
  <si>
    <t>1820～1830</t>
    <phoneticPr fontId="54"/>
  </si>
  <si>
    <t>0054,0058,0059,0061</t>
    <phoneticPr fontId="54"/>
  </si>
  <si>
    <t>21.1</t>
    <phoneticPr fontId="54"/>
  </si>
  <si>
    <t>0049,0051,0052</t>
    <phoneticPr fontId="54"/>
  </si>
  <si>
    <t>21.2</t>
  </si>
  <si>
    <t>20ｲﾝﾁEMTﾙﾀｲﾔ付</t>
    <rPh sb="12" eb="13">
      <t>ツキ</t>
    </rPh>
    <phoneticPr fontId="54"/>
  </si>
  <si>
    <t>21.0～21.4</t>
    <phoneticPr fontId="54"/>
  </si>
  <si>
    <t>1770～1810</t>
    <phoneticPr fontId="54"/>
  </si>
  <si>
    <t>0022,0023,0025,0030,0032,0033,0035,0037,0040,0041,0044～0046,0048</t>
    <phoneticPr fontId="54"/>
  </si>
  <si>
    <t>6AA-AAZH20</t>
  </si>
  <si>
    <t>20ｲﾝﾁEMTﾀｲﾔ付</t>
    <rPh sb="11" eb="12">
      <t>ツキ</t>
    </rPh>
    <phoneticPr fontId="54"/>
  </si>
  <si>
    <t>0007,0013,0017,0018</t>
    <phoneticPr fontId="54"/>
  </si>
  <si>
    <t>0054,0055,0057,0060～0062,0065,0066,0069,0070,0072</t>
    <phoneticPr fontId="54"/>
  </si>
  <si>
    <t>101～102</t>
  </si>
  <si>
    <t>21.2～21.4</t>
    <phoneticPr fontId="54"/>
  </si>
  <si>
    <t>1770～1790</t>
    <phoneticPr fontId="54"/>
  </si>
  <si>
    <t>0027,0028,0031,0034,0038,0043</t>
    <phoneticPr fontId="54"/>
  </si>
  <si>
    <t>0002,0004～0006,0008,0010,0012,0015,0016,0019,0021</t>
    <phoneticPr fontId="54"/>
  </si>
  <si>
    <t>ＮＸ３５０ｈ</t>
  </si>
  <si>
    <t>6AA-AXZH11</t>
  </si>
  <si>
    <t>ＥＳ３００ｈ</t>
  </si>
  <si>
    <t>101～103</t>
    <phoneticPr fontId="54"/>
  </si>
  <si>
    <t>18ｲﾝﾁﾗﾝﾌﾗｯﾄﾀｲﾔ付</t>
    <rPh sb="14" eb="15">
      <t>ツキ</t>
    </rPh>
    <phoneticPr fontId="54"/>
  </si>
  <si>
    <t>22.6～23.1</t>
    <phoneticPr fontId="54"/>
  </si>
  <si>
    <t>1590～1640</t>
    <phoneticPr fontId="54"/>
  </si>
  <si>
    <t>0004,0007,0008,0010,0012～0015,0017～0024</t>
    <phoneticPr fontId="54"/>
  </si>
  <si>
    <t>6AA-MZAH16</t>
  </si>
  <si>
    <t>108～109</t>
  </si>
  <si>
    <t>1580～1610</t>
    <phoneticPr fontId="54"/>
  </si>
  <si>
    <t>0003,0005,0011,0016</t>
    <phoneticPr fontId="54"/>
  </si>
  <si>
    <t>17ｲﾝﾁﾀｲﾔ付</t>
    <rPh sb="8" eb="9">
      <t>ツキ</t>
    </rPh>
    <phoneticPr fontId="54"/>
  </si>
  <si>
    <t>23.0～23.2</t>
    <phoneticPr fontId="54"/>
  </si>
  <si>
    <t>1570～1600</t>
    <phoneticPr fontId="54"/>
  </si>
  <si>
    <t>0001,0002,0006,0009</t>
    <phoneticPr fontId="54"/>
  </si>
  <si>
    <t>23.1～23.5</t>
    <phoneticPr fontId="54"/>
  </si>
  <si>
    <t>1540～1580</t>
    <phoneticPr fontId="54"/>
  </si>
  <si>
    <t>0007,0008,0010,0012～0015,0017～0024</t>
    <phoneticPr fontId="54"/>
  </si>
  <si>
    <t>6AA-MZAH11</t>
  </si>
  <si>
    <t>23.6</t>
  </si>
  <si>
    <t>111～112</t>
  </si>
  <si>
    <t>17ｲﾝﾁﾀｲﾔ付、18ｲﾝﾁﾉｰﾏﾙﾀｲﾔ付</t>
    <rPh sb="8" eb="9">
      <t>ツキ</t>
    </rPh>
    <rPh sb="22" eb="23">
      <t>ツキ</t>
    </rPh>
    <phoneticPr fontId="54"/>
  </si>
  <si>
    <t>23.4～23.5</t>
    <phoneticPr fontId="54"/>
  </si>
  <si>
    <t>1540～1550</t>
  </si>
  <si>
    <t>0009,0011,0016</t>
    <phoneticPr fontId="54"/>
  </si>
  <si>
    <t>110～111</t>
    <phoneticPr fontId="54"/>
  </si>
  <si>
    <t>23.6～23.7</t>
    <phoneticPr fontId="54"/>
  </si>
  <si>
    <t>1510～1530</t>
    <phoneticPr fontId="54"/>
  </si>
  <si>
    <t>0001～0003,0005,0006</t>
    <phoneticPr fontId="54"/>
  </si>
  <si>
    <t>ＵＸ３００ｈ</t>
    <phoneticPr fontId="54"/>
  </si>
  <si>
    <t>24.0～24.2</t>
    <phoneticPr fontId="54"/>
  </si>
  <si>
    <t>1450～1480</t>
    <phoneticPr fontId="54"/>
  </si>
  <si>
    <t>0005～0012</t>
    <phoneticPr fontId="54"/>
  </si>
  <si>
    <t>4BA-GAYA16</t>
  </si>
  <si>
    <t>24.2～24.4</t>
    <phoneticPr fontId="54"/>
  </si>
  <si>
    <t>1430～1450</t>
    <phoneticPr fontId="54"/>
  </si>
  <si>
    <t>4BA-GAYA16</t>
    <phoneticPr fontId="54"/>
  </si>
  <si>
    <t>24.6～24.7</t>
    <phoneticPr fontId="54"/>
  </si>
  <si>
    <t>M15A
（内燃機関）
1VM
（電動機）
1MM
（電動機）</t>
    <phoneticPr fontId="54"/>
  </si>
  <si>
    <t>0021～0024</t>
    <phoneticPr fontId="54"/>
  </si>
  <si>
    <t>6AA-MAYH15</t>
  </si>
  <si>
    <t>1370～1380</t>
    <phoneticPr fontId="54"/>
  </si>
  <si>
    <t>0014～0020</t>
    <phoneticPr fontId="54"/>
  </si>
  <si>
    <t>M15A
（内燃機関）
1VM
（電動機）</t>
    <phoneticPr fontId="54"/>
  </si>
  <si>
    <t>0024</t>
  </si>
  <si>
    <t>6AA-MAYH10</t>
  </si>
  <si>
    <t>25.3</t>
    <phoneticPr fontId="54"/>
  </si>
  <si>
    <t>ＬＢＸ</t>
  </si>
  <si>
    <t>レクサス</t>
  </si>
  <si>
    <r>
      <rPr>
        <sz val="8"/>
        <rFont val="ＭＳ ゴシック"/>
        <family val="3"/>
        <charset val="128"/>
      </rPr>
      <t>目</t>
    </r>
    <r>
      <rPr>
        <sz val="8"/>
        <rFont val="ＭＳ Ｐゴシック"/>
        <family val="3"/>
        <charset val="128"/>
      </rPr>
      <t>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令和２年度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12</t>
    </r>
    <r>
      <rPr>
        <sz val="8"/>
        <rFont val="ＭＳ Ｐゴシック"/>
        <family val="3"/>
        <charset val="128"/>
      </rPr>
      <t>年度）</t>
    </r>
    <rPh sb="12" eb="14">
      <t>レイワ</t>
    </rPh>
    <rPh sb="15" eb="17">
      <t>ネンド</t>
    </rPh>
    <rPh sb="17" eb="19">
      <t>ヘイネンド</t>
    </rPh>
    <rPh sb="18" eb="20">
      <t>レイワ</t>
    </rPh>
    <rPh sb="22" eb="24">
      <t>ネンド</t>
    </rPh>
    <phoneticPr fontId="3"/>
  </si>
  <si>
    <r>
      <rPr>
        <sz val="8"/>
        <rFont val="ＭＳ Ｐゴシック"/>
        <family val="3"/>
        <charset val="128"/>
      </rPr>
      <t>１．</t>
    </r>
    <r>
      <rPr>
        <sz val="8"/>
        <rFont val="Arial"/>
        <family val="2"/>
      </rPr>
      <t>WLTC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3"/>
  </si>
  <si>
    <r>
      <rPr>
        <sz val="8"/>
        <rFont val="ＭＳ Ｐゴシック"/>
        <family val="3"/>
        <charset val="128"/>
      </rPr>
      <t>＜記入要領＞</t>
    </r>
    <rPh sb="1" eb="3">
      <t>キニュウ</t>
    </rPh>
    <rPh sb="3" eb="5">
      <t>ヨウリョウ</t>
    </rPh>
    <phoneticPr fontId="3"/>
  </si>
  <si>
    <t>V,B</t>
  </si>
  <si>
    <t>2,110</t>
  </si>
  <si>
    <t>7AT(E･LTC)</t>
  </si>
  <si>
    <t>2.488</t>
  </si>
  <si>
    <t>QR25</t>
  </si>
  <si>
    <r>
      <t>0003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0006</t>
    </r>
    <phoneticPr fontId="54"/>
  </si>
  <si>
    <t>3BA-KS8E26</t>
    <phoneticPr fontId="3"/>
  </si>
  <si>
    <t>19.0</t>
  </si>
  <si>
    <t>2,010</t>
  </si>
  <si>
    <t>0011,0012,0017,0018</t>
    <phoneticPr fontId="54"/>
  </si>
  <si>
    <t>3BA-KS6E26</t>
  </si>
  <si>
    <t>19.4</t>
  </si>
  <si>
    <t>1,970</t>
  </si>
  <si>
    <r>
      <t>0007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0010,0013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0016</t>
    </r>
    <phoneticPr fontId="54"/>
  </si>
  <si>
    <t>3BA-KS6E26</t>
    <phoneticPr fontId="3"/>
  </si>
  <si>
    <r>
      <t>0005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0008</t>
    </r>
    <phoneticPr fontId="54"/>
  </si>
  <si>
    <t>3BA-KS4E26</t>
    <phoneticPr fontId="3"/>
  </si>
  <si>
    <t>20.0</t>
  </si>
  <si>
    <t>1,910</t>
  </si>
  <si>
    <t>0015,0016,0021,0022</t>
    <phoneticPr fontId="54"/>
  </si>
  <si>
    <t>3BA-KS2E26</t>
  </si>
  <si>
    <t>1,870</t>
  </si>
  <si>
    <r>
      <t>0011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0014,0017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0020</t>
    </r>
    <phoneticPr fontId="54"/>
  </si>
  <si>
    <r>
      <rPr>
        <sz val="8"/>
        <rFont val="ＭＳ ゴシック"/>
        <family val="3"/>
        <charset val="128"/>
      </rPr>
      <t>キャラバン</t>
    </r>
    <phoneticPr fontId="3"/>
  </si>
  <si>
    <t>D,V,MC,EP</t>
  </si>
  <si>
    <t>23.1</t>
  </si>
  <si>
    <t>1,580~1,590</t>
  </si>
  <si>
    <t>2.997</t>
  </si>
  <si>
    <t>VR30</t>
  </si>
  <si>
    <r>
      <t>0002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0005</t>
    </r>
    <phoneticPr fontId="3"/>
  </si>
  <si>
    <t>3BA-RZ34</t>
  </si>
  <si>
    <t>1,570</t>
  </si>
  <si>
    <t>3BA-RZ34</t>
    <phoneticPr fontId="3"/>
  </si>
  <si>
    <t>22.2</t>
  </si>
  <si>
    <t>1,680</t>
  </si>
  <si>
    <t>9AT(E･LTC)</t>
  </si>
  <si>
    <t>5BA-RZ34</t>
  </si>
  <si>
    <t>22.8</t>
  </si>
  <si>
    <t>1,620</t>
  </si>
  <si>
    <t>22.9</t>
  </si>
  <si>
    <t>1,610</t>
  </si>
  <si>
    <t>23.0</t>
  </si>
  <si>
    <t>1,600</t>
  </si>
  <si>
    <t>5BA-RZ34</t>
    <phoneticPr fontId="3"/>
  </si>
  <si>
    <t>フェアレディＺ</t>
    <phoneticPr fontId="3"/>
  </si>
  <si>
    <t>D,V,EP,B</t>
  </si>
  <si>
    <t>22.1</t>
  </si>
  <si>
    <t>1,700</t>
  </si>
  <si>
    <t>0001,0045</t>
    <phoneticPr fontId="3"/>
  </si>
  <si>
    <t>5BA-RV37</t>
  </si>
  <si>
    <t>22.0</t>
  </si>
  <si>
    <t>1,710</t>
  </si>
  <si>
    <t>0002,0005,0009,0046,
0049,0053</t>
    <phoneticPr fontId="62"/>
  </si>
  <si>
    <t>1,720</t>
  </si>
  <si>
    <t>0003,0006,0010,0011,
0013,0017,0047,0050,
0054,0055,0057,0061</t>
    <phoneticPr fontId="3"/>
  </si>
  <si>
    <t>1,730</t>
  </si>
  <si>
    <t>0004,0007,0012,0014,
0015,0018,0019,0021,
0025,0048,0051,0056,
0058,0059,0062,0063,
0065,0069</t>
    <phoneticPr fontId="62"/>
  </si>
  <si>
    <t>21.7</t>
  </si>
  <si>
    <t>1,740</t>
  </si>
  <si>
    <t>0008,0016,0020,0022,
0023,0026,0027,0029,
0052,0060,0064,0066,
0067,0070,0071,0073</t>
    <phoneticPr fontId="3"/>
  </si>
  <si>
    <t>21.6</t>
  </si>
  <si>
    <t>1,750</t>
  </si>
  <si>
    <t>0024,0028,0030,0031,
0033,0068,0072,0074,
0075,0077</t>
    <phoneticPr fontId="3"/>
  </si>
  <si>
    <t>1,760</t>
  </si>
  <si>
    <t>0032,0034,0037,0041,
0076,0078,0081,0085</t>
    <phoneticPr fontId="3"/>
  </si>
  <si>
    <t>1,770</t>
  </si>
  <si>
    <t>0035,0036,0038,0039,
0042,0043,0079,0080,
0082,0083,0086,0087</t>
    <phoneticPr fontId="3"/>
  </si>
  <si>
    <t>1,780</t>
  </si>
  <si>
    <t>0040,0044,0084,0088</t>
    <phoneticPr fontId="62"/>
  </si>
  <si>
    <t>スカイライン</t>
  </si>
  <si>
    <t>V,EP</t>
  </si>
  <si>
    <t>1,380</t>
  </si>
  <si>
    <t>4AT(E･LTC)</t>
  </si>
  <si>
    <t>1.597</t>
  </si>
  <si>
    <t>HR16</t>
  </si>
  <si>
    <t>0008,0010</t>
    <phoneticPr fontId="3"/>
  </si>
  <si>
    <t>3BA-M20</t>
  </si>
  <si>
    <t>1,370</t>
  </si>
  <si>
    <t>0007,0009</t>
    <phoneticPr fontId="3"/>
  </si>
  <si>
    <t>ＮＶ２００</t>
  </si>
  <si>
    <t>25.3</t>
  </si>
  <si>
    <t>1,310</t>
  </si>
  <si>
    <t>0005,0006</t>
    <phoneticPr fontId="3"/>
  </si>
  <si>
    <t>1,350</t>
  </si>
  <si>
    <t>0001,00003</t>
    <phoneticPr fontId="3"/>
  </si>
  <si>
    <t>1,360</t>
  </si>
  <si>
    <t>I,V,P,EP,B,C</t>
  </si>
  <si>
    <t>CVT(E･LTC)</t>
  </si>
  <si>
    <t>0027,0028</t>
  </si>
  <si>
    <t>1,390</t>
  </si>
  <si>
    <t>0023,0025</t>
  </si>
  <si>
    <t>1,400</t>
  </si>
  <si>
    <t>0024,0026</t>
  </si>
  <si>
    <t>V,EP,I,B,C</t>
    <phoneticPr fontId="3"/>
  </si>
  <si>
    <t>CVT</t>
  </si>
  <si>
    <t>0015,0016,0021,0022</t>
    <phoneticPr fontId="3"/>
  </si>
  <si>
    <t>24.6~24.7</t>
  </si>
  <si>
    <t>1,390~1,400</t>
  </si>
  <si>
    <r>
      <t>0011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0014,0017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0020</t>
    </r>
    <phoneticPr fontId="3"/>
  </si>
  <si>
    <t>ＮＶ２００　
バネット</t>
    <phoneticPr fontId="54"/>
  </si>
  <si>
    <t>H,D,P,EP,B</t>
  </si>
  <si>
    <t>20.1</t>
  </si>
  <si>
    <t>1,900</t>
  </si>
  <si>
    <t>-</t>
  </si>
  <si>
    <t>1.497</t>
  </si>
  <si>
    <t>KR15-BM46-MM48</t>
  </si>
  <si>
    <t>0272～0274,0280～0282,0288～0290,0296～0298</t>
  </si>
  <si>
    <t>6AA-SNT33</t>
  </si>
  <si>
    <t>88~89</t>
  </si>
  <si>
    <t>20.1~20.3</t>
  </si>
  <si>
    <t>5～7</t>
  </si>
  <si>
    <t>1,880~1,900</t>
  </si>
  <si>
    <t>0251～0254,0263～0271,0275～0279,0283～0287,0291～0295</t>
  </si>
  <si>
    <t>20.2~20.3</t>
  </si>
  <si>
    <t>1,880~1,890</t>
  </si>
  <si>
    <t>0218,0226,0234,0242～0250,0255～0262</t>
  </si>
  <si>
    <t>87~88</t>
  </si>
  <si>
    <t>20.4~20.7</t>
  </si>
  <si>
    <t>1,840~1,870</t>
  </si>
  <si>
    <t>0209～0217,0219～0225,0227～0233,0235～0241</t>
  </si>
  <si>
    <t>90~91</t>
  </si>
  <si>
    <t>H,D,EP,B</t>
  </si>
  <si>
    <t>19.8~20.1</t>
  </si>
  <si>
    <t>1,900~1,930</t>
  </si>
  <si>
    <r>
      <t>0092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>0098,0104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>0110,
0115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>0122,0128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>0134,
0140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>0146,0151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>0158,
0193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>0196,0205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 xml:space="preserve">0208 </t>
    </r>
    <phoneticPr fontId="54"/>
  </si>
  <si>
    <r>
      <t>5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>7</t>
    </r>
    <phoneticPr fontId="54"/>
  </si>
  <si>
    <r>
      <t>0038,0074,0083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>0086,
0091,0103,0127,0139,
0185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>0192,0197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 xml:space="preserve">0204 </t>
    </r>
    <phoneticPr fontId="54"/>
  </si>
  <si>
    <r>
      <t>0010,0012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0014,0022,
0024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0026,0031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0037,
0046,0048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0050,0058,
0060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0062,0067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0073,
0075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 xml:space="preserve">0082,0172,0184 </t>
    </r>
    <phoneticPr fontId="54"/>
  </si>
  <si>
    <r>
      <t>0007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0009,0011,0019</t>
    </r>
    <r>
      <rPr>
        <sz val="8"/>
        <rFont val="ＭＳ ゴシック"/>
        <family val="3"/>
        <charset val="128"/>
      </rPr>
      <t xml:space="preserve">～
</t>
    </r>
    <r>
      <rPr>
        <sz val="8"/>
        <rFont val="Arial"/>
        <family val="2"/>
      </rPr>
      <t>0021,0023,0043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0045,0047,
0055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0057,0059,0169</t>
    </r>
    <r>
      <rPr>
        <sz val="8"/>
        <rFont val="ＭＳ ゴシック"/>
        <family val="3"/>
        <charset val="128"/>
      </rPr>
      <t xml:space="preserve">～
</t>
    </r>
    <r>
      <rPr>
        <sz val="8"/>
        <rFont val="Arial"/>
        <family val="2"/>
      </rPr>
      <t>0171,0181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0183</t>
    </r>
    <phoneticPr fontId="54"/>
  </si>
  <si>
    <t>20.5~20.7</t>
  </si>
  <si>
    <t>1,840~1,860</t>
  </si>
  <si>
    <r>
      <t>0159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>0168,0173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 xml:space="preserve">0180 </t>
    </r>
    <phoneticPr fontId="54"/>
  </si>
  <si>
    <t>21.1~21.2</t>
  </si>
  <si>
    <t>1,790~1,800</t>
  </si>
  <si>
    <t>KR15-BM46</t>
  </si>
  <si>
    <r>
      <t>0220,0222,0224,
0226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0230,0232,0234,
0236,0238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0242</t>
    </r>
    <phoneticPr fontId="54"/>
  </si>
  <si>
    <t>6AA-T33</t>
  </si>
  <si>
    <r>
      <t>0188,0190,0196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0198,
0204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0206,0212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0214</t>
    </r>
    <phoneticPr fontId="54"/>
  </si>
  <si>
    <t>21.6~21.7</t>
  </si>
  <si>
    <t>1,740~1,750</t>
  </si>
  <si>
    <r>
      <t>0185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0187,0189,
0195,0203,0211</t>
    </r>
    <phoneticPr fontId="54"/>
  </si>
  <si>
    <t>21.3~21.4</t>
  </si>
  <si>
    <t>1,770~1,780</t>
  </si>
  <si>
    <t>0191～0194,0199～0202,0207～0210,0215～0219,0221,0223,0225,0231,0233,0235,0237</t>
  </si>
  <si>
    <r>
      <t>0032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>0038,0068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>0074,
0076,0078,0080,0082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 xml:space="preserve">0086 </t>
    </r>
    <phoneticPr fontId="54"/>
  </si>
  <si>
    <r>
      <t>0007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>0014,0019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>0026,
0031,0043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>0050,
0055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>0062,0067,0075,
0077,0079,0081,
0169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>0172,0181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 xml:space="preserve">0184 </t>
    </r>
    <phoneticPr fontId="54"/>
  </si>
  <si>
    <t>21.5~21.7</t>
  </si>
  <si>
    <t>1,740~1,760</t>
  </si>
  <si>
    <t>エクストレイル</t>
  </si>
  <si>
    <t>I,D,V,MC,EP,B,C</t>
  </si>
  <si>
    <t>1,790</t>
  </si>
  <si>
    <t>1.997</t>
  </si>
  <si>
    <t>MR20</t>
  </si>
  <si>
    <t>0001,0002</t>
    <phoneticPr fontId="3"/>
  </si>
  <si>
    <t>5BA-FNC28</t>
    <phoneticPr fontId="3"/>
  </si>
  <si>
    <t>21.2~21.3</t>
  </si>
  <si>
    <t>1,780~1,790</t>
  </si>
  <si>
    <t>5BA-NC28</t>
    <phoneticPr fontId="3"/>
  </si>
  <si>
    <t>1,690</t>
  </si>
  <si>
    <t>5BA-FC28</t>
    <phoneticPr fontId="3"/>
  </si>
  <si>
    <t>0002,0003</t>
  </si>
  <si>
    <t>5BA-C28</t>
  </si>
  <si>
    <t>22.3</t>
  </si>
  <si>
    <t>1,670</t>
  </si>
  <si>
    <t>5BA-C28</t>
    <phoneticPr fontId="3"/>
  </si>
  <si>
    <t>H,I,D,V,EP</t>
  </si>
  <si>
    <t>19.8</t>
  </si>
  <si>
    <t>1,930</t>
  </si>
  <si>
    <t>1.433</t>
  </si>
  <si>
    <t>HR14-EM57-MM48</t>
  </si>
  <si>
    <t>6AA-SFNC28</t>
  </si>
  <si>
    <t>19.9</t>
  </si>
  <si>
    <t>1,920</t>
  </si>
  <si>
    <t>6AA-SNC28</t>
  </si>
  <si>
    <t>20.6</t>
  </si>
  <si>
    <t>1,850</t>
  </si>
  <si>
    <t>HR14-EM57</t>
  </si>
  <si>
    <t>6AA-GFC28</t>
  </si>
  <si>
    <t>1,810</t>
  </si>
  <si>
    <t>0002,0004</t>
    <phoneticPr fontId="3"/>
  </si>
  <si>
    <t>21.1</t>
  </si>
  <si>
    <t>1,800</t>
  </si>
  <si>
    <t>0001,0003</t>
    <phoneticPr fontId="3"/>
  </si>
  <si>
    <t>6AA-GFC28</t>
    <phoneticPr fontId="62"/>
  </si>
  <si>
    <t>0004,0006</t>
    <phoneticPr fontId="3"/>
  </si>
  <si>
    <t>6AA-GC28</t>
  </si>
  <si>
    <t>0003,0005</t>
    <phoneticPr fontId="3"/>
  </si>
  <si>
    <t>6AA-GC28</t>
    <phoneticPr fontId="62"/>
  </si>
  <si>
    <t>セレナ</t>
  </si>
  <si>
    <t>1.198</t>
  </si>
  <si>
    <t>HR12-EM47-MM48</t>
  </si>
  <si>
    <r>
      <t>0003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0006</t>
    </r>
    <phoneticPr fontId="54"/>
  </si>
  <si>
    <t>6AA-FSNE13</t>
    <phoneticPr fontId="3"/>
  </si>
  <si>
    <t>1,280</t>
  </si>
  <si>
    <t>HR12-EM47</t>
  </si>
  <si>
    <t>0006,0008</t>
    <phoneticPr fontId="3"/>
  </si>
  <si>
    <t>6AA-FE13</t>
    <phoneticPr fontId="3"/>
  </si>
  <si>
    <t>25.6</t>
  </si>
  <si>
    <t>1,270</t>
  </si>
  <si>
    <t>0004,0005,0007,0009</t>
    <phoneticPr fontId="62"/>
  </si>
  <si>
    <t>ノート　オーラ</t>
  </si>
  <si>
    <t>SV仕様</t>
  </si>
  <si>
    <t>6AA-SNE13</t>
  </si>
  <si>
    <r>
      <rPr>
        <sz val="8"/>
        <rFont val="ＭＳ Ｐゴシック"/>
        <family val="3"/>
        <charset val="128"/>
      </rPr>
      <t>アルミホイール</t>
    </r>
    <phoneticPr fontId="62"/>
  </si>
  <si>
    <t>0006,0009</t>
    <phoneticPr fontId="54"/>
  </si>
  <si>
    <t>スチールホイール</t>
  </si>
  <si>
    <t>0004,0005,0007,0008</t>
    <phoneticPr fontId="54"/>
  </si>
  <si>
    <t>1,230</t>
  </si>
  <si>
    <t>6AA-E13</t>
  </si>
  <si>
    <t>0011,0014</t>
    <phoneticPr fontId="3"/>
  </si>
  <si>
    <r>
      <rPr>
        <sz val="8"/>
        <rFont val="ＭＳ Ｐゴシック"/>
        <family val="3"/>
        <charset val="128"/>
      </rPr>
      <t>スチールホイール</t>
    </r>
    <phoneticPr fontId="62"/>
  </si>
  <si>
    <t>0009,0010,0012,0013</t>
    <phoneticPr fontId="62"/>
  </si>
  <si>
    <t>ノート</t>
  </si>
  <si>
    <t>ニッサン</t>
  </si>
  <si>
    <r>
      <t>レ</t>
    </r>
    <r>
      <rPr>
        <sz val="8"/>
        <rFont val="ＭＳ Ｐゴシック"/>
        <family val="3"/>
        <charset val="128"/>
      </rPr>
      <t>ベル</t>
    </r>
  </si>
  <si>
    <r>
      <t>形</t>
    </r>
    <r>
      <rPr>
        <sz val="8"/>
        <rFont val="ＭＳ Ｐゴシック"/>
        <family val="3"/>
        <charset val="128"/>
      </rPr>
      <t>式</t>
    </r>
  </si>
  <si>
    <r>
      <t>対</t>
    </r>
    <r>
      <rPr>
        <sz val="8"/>
        <rFont val="ＭＳ Ｐゴシック"/>
        <family val="3"/>
        <charset val="128"/>
      </rPr>
      <t>策</t>
    </r>
  </si>
  <si>
    <r>
      <t>対</t>
    </r>
    <r>
      <rPr>
        <sz val="8"/>
        <rFont val="ＭＳ Ｐゴシック"/>
        <family val="3"/>
        <charset val="128"/>
      </rPr>
      <t>策</t>
    </r>
    <rPh sb="0" eb="2">
      <t>タイサク</t>
    </rPh>
    <phoneticPr fontId="3"/>
  </si>
  <si>
    <r>
      <t>ガ</t>
    </r>
    <r>
      <rPr>
        <sz val="8"/>
        <rFont val="ＭＳ Ｐゴシック"/>
        <family val="3"/>
        <charset val="128"/>
      </rPr>
      <t>ス認定</t>
    </r>
  </si>
  <si>
    <r>
      <t>駆</t>
    </r>
    <r>
      <rPr>
        <sz val="8"/>
        <rFont val="ＭＳ Ｐゴシック"/>
        <family val="3"/>
        <charset val="128"/>
      </rPr>
      <t>動</t>
    </r>
  </si>
  <si>
    <r>
      <t>出</t>
    </r>
    <r>
      <rPr>
        <sz val="8"/>
        <rFont val="ＭＳ Ｐゴシック"/>
        <family val="3"/>
        <charset val="128"/>
      </rPr>
      <t>ガス</t>
    </r>
  </si>
  <si>
    <r>
      <t>改</t>
    </r>
    <r>
      <rPr>
        <sz val="8"/>
        <rFont val="ＭＳ Ｐゴシック"/>
        <family val="3"/>
        <charset val="128"/>
      </rPr>
      <t>善</t>
    </r>
    <rPh sb="0" eb="2">
      <t>カイゼン</t>
    </rPh>
    <phoneticPr fontId="3"/>
  </si>
  <si>
    <r>
      <t>低</t>
    </r>
    <r>
      <rPr>
        <sz val="8"/>
        <rFont val="ＭＳ Ｐゴシック"/>
        <family val="3"/>
        <charset val="128"/>
      </rPr>
      <t>排出</t>
    </r>
  </si>
  <si>
    <r>
      <t>主</t>
    </r>
    <r>
      <rPr>
        <sz val="8"/>
        <rFont val="ＭＳ Ｐゴシック"/>
        <family val="3"/>
        <charset val="128"/>
      </rPr>
      <t>要排</t>
    </r>
  </si>
  <si>
    <r>
      <t>燃</t>
    </r>
    <r>
      <rPr>
        <sz val="8"/>
        <rFont val="ＭＳ Ｐゴシック"/>
        <family val="3"/>
        <charset val="128"/>
      </rPr>
      <t>費</t>
    </r>
  </si>
  <si>
    <r>
      <t>総</t>
    </r>
    <r>
      <rPr>
        <sz val="8"/>
        <rFont val="ＭＳ Ｐゴシック"/>
        <family val="3"/>
        <charset val="128"/>
      </rPr>
      <t>排
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3" eb="4">
      <t>キ</t>
    </rPh>
    <rPh sb="4" eb="5">
      <t>リョウ</t>
    </rPh>
    <phoneticPr fontId="3"/>
  </si>
  <si>
    <r>
      <t>主</t>
    </r>
    <r>
      <rPr>
        <sz val="8"/>
        <rFont val="ＭＳ Ｐゴシック"/>
        <family val="3"/>
        <charset val="128"/>
      </rPr>
      <t>要</t>
    </r>
    <rPh sb="0" eb="2">
      <t>シュヨウ</t>
    </rPh>
    <phoneticPr fontId="3"/>
  </si>
  <si>
    <r>
      <rPr>
        <sz val="8"/>
        <rFont val="ＭＳ ゴシック"/>
        <family val="3"/>
        <charset val="128"/>
      </rPr>
      <t>令</t>
    </r>
    <r>
      <rPr>
        <sz val="8"/>
        <rFont val="ＭＳ Ｐゴシック"/>
        <family val="3"/>
        <charset val="128"/>
      </rPr>
      <t>和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２年度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4" eb="6">
      <t>ネンド</t>
    </rPh>
    <rPh sb="6" eb="8">
      <t>ヘイネンド</t>
    </rPh>
    <rPh sb="7" eb="9">
      <t>ネンピ</t>
    </rPh>
    <rPh sb="9" eb="11">
      <t>キジュン</t>
    </rPh>
    <rPh sb="11" eb="12">
      <t>チ</t>
    </rPh>
    <phoneticPr fontId="3"/>
  </si>
  <si>
    <r>
      <t>変</t>
    </r>
    <r>
      <rPr>
        <sz val="8"/>
        <rFont val="ＭＳ Ｐゴシック"/>
        <family val="3"/>
        <charset val="128"/>
      </rPr>
      <t>速装置
の型式及び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3"/>
  </si>
  <si>
    <r>
      <rPr>
        <sz val="12"/>
        <rFont val="ＭＳ Ｐゴシック"/>
        <family val="3"/>
        <charset val="128"/>
      </rPr>
      <t>ガソリン乗用車（普通・小型）</t>
    </r>
    <rPh sb="4" eb="7">
      <t>ジョウヨウシャ</t>
    </rPh>
    <rPh sb="8" eb="10">
      <t>フツウ</t>
    </rPh>
    <rPh sb="11" eb="13">
      <t>コガタ</t>
    </rPh>
    <phoneticPr fontId="3"/>
  </si>
  <si>
    <r>
      <rPr>
        <sz val="8"/>
        <rFont val="ＭＳ Ｐゴシック"/>
        <family val="3"/>
        <charset val="128"/>
      </rPr>
      <t>日産自動車株式会社</t>
    </r>
    <phoneticPr fontId="3"/>
  </si>
  <si>
    <t>Lexus</t>
    <phoneticPr fontId="5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</si>
</sst>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"/>
    <numFmt numFmtId="177" formatCode="0_);[Red]\(0\)"/>
    <numFmt numFmtId="178" formatCode="0_ "/>
    <numFmt numFmtId="179" formatCode="0.0_ "/>
    <numFmt numFmtId="180" formatCode="0.000"/>
    <numFmt numFmtId="181" formatCode=".0"/>
    <numFmt numFmtId="182" formatCode="#.##0"/>
    <numFmt numFmtId="183" formatCode="0.0_);[Red]\(0.0\)"/>
  </numFmts>
  <fonts count="66"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2"/>
      <name val="Arial"/>
      <family val="2"/>
    </font>
    <font>
      <sz val="6"/>
      <name val="ＭＳ Ｐゴシック"/>
      <family val="3"/>
      <charset val="128"/>
    </font>
    <font>
      <sz val="8"/>
      <name val="Arial"/>
      <family val="2"/>
    </font>
    <font>
      <sz val="12"/>
      <name val="Arial"/>
      <family val="2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1"/>
      <name val="Arial"/>
      <family val="2"/>
    </font>
    <font>
      <sz val="8"/>
      <color rgb="FF0070C0"/>
      <name val="Arial"/>
      <family val="2"/>
    </font>
    <font>
      <sz val="8"/>
      <color rgb="FF0070C0"/>
      <name val="ＭＳ Ｐゴシック"/>
      <family val="3"/>
      <charset val="128"/>
    </font>
    <font>
      <b/>
      <sz val="10"/>
      <name val="Arial"/>
      <family val="2"/>
    </font>
    <font>
      <u/>
      <sz val="8"/>
      <name val="ＭＳ Ｐゴシック"/>
      <family val="3"/>
      <charset val="128"/>
    </font>
    <font>
      <b/>
      <sz val="10"/>
      <color theme="1"/>
      <name val="Arial"/>
      <family val="2"/>
    </font>
    <font>
      <sz val="8"/>
      <name val="Arial"/>
      <family val="3"/>
    </font>
    <font>
      <sz val="11"/>
      <color theme="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8"/>
      <color theme="1"/>
      <name val="Arial"/>
      <family val="2"/>
    </font>
    <font>
      <sz val="8"/>
      <color indexed="8"/>
      <name val="ＭＳ Ｐゴシック"/>
      <family val="3"/>
      <charset val="128"/>
    </font>
    <font>
      <sz val="8"/>
      <color indexed="8"/>
      <name val="Arial"/>
      <family val="2"/>
    </font>
    <font>
      <u/>
      <sz val="8"/>
      <color theme="1"/>
      <name val="Arial"/>
      <family val="2"/>
    </font>
    <font>
      <sz val="11"/>
      <color indexed="8"/>
      <name val="ＭＳ Ｐゴシック"/>
      <family val="3"/>
      <charset val="128"/>
    </font>
    <font>
      <sz val="8"/>
      <color indexed="8"/>
      <name val="Segoe UI Symbol"/>
      <family val="2"/>
    </font>
    <font>
      <b/>
      <sz val="10"/>
      <color indexed="8"/>
      <name val="Yu Gothic"/>
      <family val="3"/>
      <charset val="128"/>
    </font>
    <font>
      <b/>
      <sz val="10"/>
      <color indexed="8"/>
      <name val="Arial"/>
      <family val="2"/>
    </font>
    <font>
      <b/>
      <sz val="10"/>
      <color indexed="8"/>
      <name val="ＭＳ Ｐゴシック"/>
      <family val="3"/>
      <charset val="128"/>
    </font>
    <font>
      <u/>
      <sz val="8"/>
      <color indexed="8"/>
      <name val="Segoe UI Symbol"/>
      <family val="2"/>
    </font>
    <font>
      <sz val="8"/>
      <color indexed="8"/>
      <name val="Yu Gothic"/>
      <family val="3"/>
      <charset val="128"/>
    </font>
    <font>
      <sz val="8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ＭＳ Ｐゴシック"/>
      <family val="3"/>
      <charset val="128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1"/>
      <color rgb="FF3F3F76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2"/>
      <charset val="128"/>
    </font>
    <font>
      <sz val="8"/>
      <name val="ＭＳ Ｐゴシック"/>
      <family val="2"/>
      <charset val="128"/>
    </font>
    <font>
      <sz val="8"/>
      <name val="ＭＳ ゴシック"/>
      <family val="3"/>
      <charset val="128"/>
    </font>
    <font>
      <sz val="8"/>
      <color theme="1"/>
      <name val="MingLiU"/>
      <family val="3"/>
      <charset val="136"/>
    </font>
    <font>
      <sz val="8"/>
      <color rgb="FFFF0000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sz val="8"/>
      <name val="Yu Gothic"/>
      <family val="2"/>
      <charset val="128"/>
    </font>
    <font>
      <sz val="8"/>
      <name val="MS UI Gothic"/>
      <family val="2"/>
      <charset val="1"/>
    </font>
    <font>
      <u/>
      <sz val="8"/>
      <color rgb="FFFF0000"/>
      <name val="Arial"/>
      <family val="2"/>
    </font>
    <font>
      <sz val="8"/>
      <name val="游ゴシック"/>
      <family val="2"/>
      <charset val="128"/>
    </font>
    <font>
      <sz val="11"/>
      <name val="游ゴシック"/>
      <family val="2"/>
      <charset val="128"/>
      <scheme val="minor"/>
    </font>
    <font>
      <sz val="8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Meiryo UI"/>
      <family val="2"/>
      <charset val="128"/>
    </font>
    <font>
      <sz val="8"/>
      <name val="Arial"/>
      <family val="2"/>
      <charset val="1"/>
    </font>
    <font>
      <sz val="7"/>
      <name val="Arial"/>
      <family val="2"/>
    </font>
    <font>
      <sz val="8"/>
      <name val="Meiryo UI"/>
      <family val="2"/>
      <charset val="128"/>
    </font>
    <font>
      <sz val="8"/>
      <name val="Arial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Arial"/>
      <family val="2"/>
    </font>
    <font>
      <sz val="6"/>
      <name val="游ゴシック"/>
      <family val="3"/>
      <charset val="128"/>
    </font>
    <font>
      <sz val="8"/>
      <color rgb="FFFF0000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4">
    <xf numFmtId="0" fontId="0" fillId="0" borderId="0">
      <alignment vertical="center"/>
    </xf>
    <xf numFmtId="0" fontId="9" fillId="0" borderId="0"/>
    <xf numFmtId="0" fontId="23" fillId="0" borderId="0">
      <alignment vertical="center"/>
    </xf>
    <xf numFmtId="0" fontId="17" fillId="0" borderId="0">
      <alignment vertical="center"/>
    </xf>
    <xf numFmtId="0" fontId="9" fillId="0" borderId="0"/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0" fillId="0" borderId="0">
      <alignment vertical="center"/>
    </xf>
  </cellStyleXfs>
  <cellXfs count="774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 applyAlignment="1"/>
    <xf numFmtId="0" fontId="4" fillId="2" borderId="0" xfId="0" applyFont="1" applyFill="1" applyAlignment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4" fillId="0" borderId="1" xfId="0" applyFont="1" applyBorder="1" applyAlignment="1"/>
    <xf numFmtId="0" fontId="4" fillId="0" borderId="1" xfId="0" applyFont="1" applyBorder="1" applyAlignment="1" applyProtection="1">
      <protection locked="0"/>
    </xf>
    <xf numFmtId="0" fontId="7" fillId="0" borderId="0" xfId="0" applyFont="1" applyAlignment="1"/>
    <xf numFmtId="0" fontId="8" fillId="0" borderId="0" xfId="0" applyFont="1" applyAlignment="1"/>
    <xf numFmtId="0" fontId="4" fillId="0" borderId="0" xfId="0" applyFont="1" applyAlignment="1">
      <alignment horizontal="right"/>
    </xf>
    <xf numFmtId="0" fontId="6" fillId="0" borderId="3" xfId="1" applyFont="1" applyBorder="1" applyAlignment="1">
      <alignment horizontal="centerContinuous"/>
    </xf>
    <xf numFmtId="0" fontId="4" fillId="0" borderId="4" xfId="1" applyFont="1" applyBorder="1" applyAlignment="1">
      <alignment horizontal="centerContinuous"/>
    </xf>
    <xf numFmtId="0" fontId="6" fillId="0" borderId="3" xfId="0" applyFont="1" applyBorder="1" applyAlignment="1">
      <alignment horizontal="centerContinuous" wrapText="1"/>
    </xf>
    <xf numFmtId="0" fontId="4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12" xfId="0" applyFont="1" applyBorder="1" applyAlignment="1"/>
    <xf numFmtId="0" fontId="4" fillId="0" borderId="24" xfId="0" applyFont="1" applyBorder="1" applyAlignment="1">
      <alignment horizontal="center" vertical="center" wrapText="1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49" fontId="4" fillId="0" borderId="28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176" fontId="13" fillId="2" borderId="30" xfId="0" quotePrefix="1" applyNumberFormat="1" applyFont="1" applyFill="1" applyBorder="1" applyAlignment="1" applyProtection="1">
      <alignment horizontal="center" vertical="center" wrapText="1"/>
      <protection locked="0"/>
    </xf>
    <xf numFmtId="177" fontId="13" fillId="2" borderId="29" xfId="0" applyNumberFormat="1" applyFont="1" applyFill="1" applyBorder="1" applyAlignment="1" applyProtection="1">
      <alignment horizontal="center" vertical="center" wrapText="1"/>
      <protection locked="0"/>
    </xf>
    <xf numFmtId="176" fontId="13" fillId="2" borderId="28" xfId="0" quotePrefix="1" applyNumberFormat="1" applyFont="1" applyFill="1" applyBorder="1" applyAlignment="1" applyProtection="1">
      <alignment horizontal="center" vertical="center" wrapText="1"/>
      <protection locked="0"/>
    </xf>
    <xf numFmtId="176" fontId="13" fillId="2" borderId="28" xfId="0" quotePrefix="1" applyNumberFormat="1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left" vertical="center"/>
      <protection locked="0"/>
    </xf>
    <xf numFmtId="0" fontId="14" fillId="2" borderId="31" xfId="0" applyFont="1" applyFill="1" applyBorder="1" applyAlignment="1" applyProtection="1">
      <alignment horizontal="center" vertical="center" wrapText="1"/>
      <protection locked="0"/>
    </xf>
    <xf numFmtId="178" fontId="4" fillId="2" borderId="32" xfId="0" applyNumberFormat="1" applyFont="1" applyFill="1" applyBorder="1" applyAlignment="1" applyProtection="1">
      <alignment horizontal="center" vertical="center"/>
      <protection locked="0"/>
    </xf>
    <xf numFmtId="178" fontId="4" fillId="2" borderId="28" xfId="0" applyNumberFormat="1" applyFont="1" applyFill="1" applyBorder="1" applyAlignment="1" applyProtection="1">
      <alignment horizontal="center" vertical="center"/>
      <protection locked="0"/>
    </xf>
    <xf numFmtId="178" fontId="4" fillId="2" borderId="28" xfId="0" quotePrefix="1" applyNumberFormat="1" applyFont="1" applyFill="1" applyBorder="1" applyAlignment="1" applyProtection="1">
      <alignment horizontal="center" vertical="center"/>
      <protection locked="0"/>
    </xf>
    <xf numFmtId="3" fontId="4" fillId="0" borderId="28" xfId="0" applyNumberFormat="1" applyFont="1" applyBorder="1" applyAlignment="1" applyProtection="1">
      <alignment horizontal="center" vertical="center"/>
      <protection locked="0"/>
    </xf>
    <xf numFmtId="179" fontId="15" fillId="0" borderId="28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11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16" fillId="0" borderId="8" xfId="1" applyFont="1" applyBorder="1" applyAlignment="1" applyProtection="1">
      <alignment horizontal="left" vertical="center"/>
      <protection locked="0"/>
    </xf>
    <xf numFmtId="0" fontId="4" fillId="0" borderId="24" xfId="0" applyFont="1" applyBorder="1" applyProtection="1">
      <alignment vertical="center"/>
      <protection locked="0"/>
    </xf>
    <xf numFmtId="176" fontId="13" fillId="2" borderId="33" xfId="0" quotePrefix="1" applyNumberFormat="1" applyFont="1" applyFill="1" applyBorder="1" applyAlignment="1" applyProtection="1">
      <alignment horizontal="center" vertical="center" wrapText="1"/>
      <protection locked="0"/>
    </xf>
    <xf numFmtId="177" fontId="13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>
      <alignment vertical="center"/>
    </xf>
    <xf numFmtId="0" fontId="4" fillId="4" borderId="0" xfId="0" applyFont="1" applyFill="1" applyAlignment="1"/>
    <xf numFmtId="179" fontId="13" fillId="0" borderId="28" xfId="0" applyNumberFormat="1" applyFont="1" applyBorder="1" applyAlignment="1">
      <alignment horizontal="center" vertical="center"/>
    </xf>
    <xf numFmtId="0" fontId="19" fillId="0" borderId="0" xfId="1" applyFont="1"/>
    <xf numFmtId="0" fontId="19" fillId="0" borderId="0" xfId="1" applyFont="1" applyAlignment="1">
      <alignment vertical="center"/>
    </xf>
    <xf numFmtId="0" fontId="19" fillId="0" borderId="7" xfId="1" applyFont="1" applyBorder="1"/>
    <xf numFmtId="0" fontId="19" fillId="0" borderId="7" xfId="1" applyFont="1" applyBorder="1" applyAlignment="1">
      <alignment vertical="center"/>
    </xf>
    <xf numFmtId="0" fontId="19" fillId="0" borderId="0" xfId="1" applyFont="1" applyAlignment="1">
      <alignment horizontal="center" vertical="center"/>
    </xf>
    <xf numFmtId="178" fontId="19" fillId="0" borderId="0" xfId="1" applyNumberFormat="1" applyFont="1" applyAlignment="1">
      <alignment horizontal="center" vertical="center"/>
    </xf>
    <xf numFmtId="0" fontId="22" fillId="0" borderId="0" xfId="1" applyFont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 wrapText="1"/>
      <protection locked="0"/>
    </xf>
    <xf numFmtId="176" fontId="15" fillId="0" borderId="0" xfId="1" quotePrefix="1" applyNumberFormat="1" applyFont="1" applyAlignment="1" applyProtection="1">
      <alignment horizontal="center" vertical="center" wrapText="1"/>
      <protection locked="0"/>
    </xf>
    <xf numFmtId="177" fontId="15" fillId="0" borderId="0" xfId="1" applyNumberFormat="1" applyFont="1" applyAlignment="1">
      <alignment horizontal="center" vertical="center" wrapText="1"/>
    </xf>
    <xf numFmtId="49" fontId="19" fillId="0" borderId="0" xfId="2" applyNumberFormat="1" applyFont="1" applyAlignment="1" applyProtection="1">
      <alignment horizontal="center" vertical="center"/>
      <protection locked="0"/>
    </xf>
    <xf numFmtId="0" fontId="19" fillId="0" borderId="0" xfId="2" applyFont="1" applyAlignment="1" applyProtection="1">
      <alignment horizontal="center" vertical="center"/>
      <protection locked="0"/>
    </xf>
    <xf numFmtId="0" fontId="19" fillId="0" borderId="0" xfId="2" applyFont="1" applyAlignment="1" applyProtection="1">
      <alignment horizontal="center" vertical="center" wrapText="1"/>
      <protection locked="0"/>
    </xf>
    <xf numFmtId="180" fontId="19" fillId="0" borderId="0" xfId="2" applyNumberFormat="1" applyFont="1" applyAlignment="1" applyProtection="1">
      <alignment horizontal="center" vertical="center"/>
      <protection locked="0"/>
    </xf>
    <xf numFmtId="49" fontId="19" fillId="0" borderId="0" xfId="2" applyNumberFormat="1" applyFont="1" applyAlignment="1" applyProtection="1">
      <alignment horizontal="left" vertical="center" wrapText="1"/>
      <protection locked="0"/>
    </xf>
    <xf numFmtId="0" fontId="19" fillId="0" borderId="0" xfId="2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/>
      <protection locked="0"/>
    </xf>
    <xf numFmtId="0" fontId="19" fillId="0" borderId="28" xfId="1" applyFont="1" applyBorder="1" applyAlignment="1">
      <alignment horizontal="center" vertical="center"/>
    </xf>
    <xf numFmtId="0" fontId="19" fillId="0" borderId="28" xfId="2" applyFont="1" applyBorder="1" applyAlignment="1" applyProtection="1">
      <alignment horizontal="center" vertical="center"/>
      <protection locked="0"/>
    </xf>
    <xf numFmtId="0" fontId="19" fillId="0" borderId="11" xfId="2" applyFont="1" applyBorder="1" applyAlignment="1" applyProtection="1">
      <alignment horizontal="center" vertical="center"/>
      <protection locked="0"/>
    </xf>
    <xf numFmtId="178" fontId="19" fillId="0" borderId="28" xfId="1" applyNumberFormat="1" applyFont="1" applyBorder="1" applyAlignment="1">
      <alignment horizontal="center" vertical="center"/>
    </xf>
    <xf numFmtId="0" fontId="19" fillId="0" borderId="35" xfId="1" applyFont="1" applyBorder="1" applyAlignment="1" applyProtection="1">
      <alignment horizontal="center" vertical="center"/>
      <protection locked="0"/>
    </xf>
    <xf numFmtId="0" fontId="22" fillId="0" borderId="36" xfId="1" applyFont="1" applyBorder="1" applyAlignment="1" applyProtection="1">
      <alignment horizontal="center" vertical="center"/>
      <protection locked="0"/>
    </xf>
    <xf numFmtId="0" fontId="19" fillId="0" borderId="28" xfId="1" applyFont="1" applyBorder="1"/>
    <xf numFmtId="0" fontId="19" fillId="0" borderId="28" xfId="1" applyFont="1" applyBorder="1" applyAlignment="1" applyProtection="1">
      <alignment horizontal="center" vertical="center" wrapText="1"/>
      <protection locked="0"/>
    </xf>
    <xf numFmtId="0" fontId="19" fillId="0" borderId="28" xfId="1" applyFont="1" applyBorder="1" applyAlignment="1" applyProtection="1">
      <alignment horizontal="center" vertical="center"/>
      <protection locked="0"/>
    </xf>
    <xf numFmtId="176" fontId="19" fillId="0" borderId="28" xfId="1" quotePrefix="1" applyNumberFormat="1" applyFont="1" applyBorder="1" applyAlignment="1" applyProtection="1">
      <alignment horizontal="center" vertical="center" wrapText="1"/>
      <protection locked="0"/>
    </xf>
    <xf numFmtId="176" fontId="15" fillId="0" borderId="28" xfId="1" quotePrefix="1" applyNumberFormat="1" applyFont="1" applyBorder="1" applyAlignment="1" applyProtection="1">
      <alignment horizontal="center" vertical="center" wrapText="1"/>
      <protection locked="0"/>
    </xf>
    <xf numFmtId="176" fontId="15" fillId="0" borderId="4" xfId="1" quotePrefix="1" applyNumberFormat="1" applyFont="1" applyBorder="1" applyAlignment="1" applyProtection="1">
      <alignment horizontal="center" vertical="center" wrapText="1"/>
      <protection locked="0"/>
    </xf>
    <xf numFmtId="177" fontId="15" fillId="0" borderId="29" xfId="1" applyNumberFormat="1" applyFont="1" applyBorder="1" applyAlignment="1">
      <alignment horizontal="center" vertical="center" wrapText="1"/>
    </xf>
    <xf numFmtId="176" fontId="15" fillId="0" borderId="30" xfId="1" quotePrefix="1" applyNumberFormat="1" applyFont="1" applyBorder="1" applyAlignment="1" applyProtection="1">
      <alignment horizontal="center" vertical="center" wrapText="1"/>
      <protection locked="0"/>
    </xf>
    <xf numFmtId="49" fontId="19" fillId="0" borderId="3" xfId="2" applyNumberFormat="1" applyFont="1" applyBorder="1" applyAlignment="1" applyProtection="1">
      <alignment horizontal="center" vertical="center"/>
      <protection locked="0"/>
    </xf>
    <xf numFmtId="0" fontId="19" fillId="0" borderId="28" xfId="2" applyFont="1" applyBorder="1" applyAlignment="1" applyProtection="1">
      <alignment horizontal="center" vertical="center" wrapText="1"/>
      <protection locked="0"/>
    </xf>
    <xf numFmtId="180" fontId="19" fillId="0" borderId="28" xfId="2" applyNumberFormat="1" applyFont="1" applyBorder="1" applyAlignment="1" applyProtection="1">
      <alignment horizontal="center" vertical="center"/>
      <protection locked="0"/>
    </xf>
    <xf numFmtId="49" fontId="19" fillId="0" borderId="28" xfId="2" applyNumberFormat="1" applyFont="1" applyBorder="1" applyAlignment="1" applyProtection="1">
      <alignment horizontal="left" vertical="center" wrapText="1"/>
      <protection locked="0"/>
    </xf>
    <xf numFmtId="0" fontId="19" fillId="0" borderId="28" xfId="2" applyFont="1" applyBorder="1" applyAlignment="1" applyProtection="1">
      <alignment horizontal="left" vertical="center"/>
      <protection locked="0"/>
    </xf>
    <xf numFmtId="0" fontId="19" fillId="0" borderId="13" xfId="2" applyFont="1" applyBorder="1" applyAlignment="1" applyProtection="1">
      <alignment horizontal="left" vertical="center"/>
      <protection locked="0"/>
    </xf>
    <xf numFmtId="0" fontId="19" fillId="0" borderId="14" xfId="1" applyFont="1" applyBorder="1" applyAlignment="1" applyProtection="1">
      <alignment vertical="center"/>
      <protection locked="0"/>
    </xf>
    <xf numFmtId="0" fontId="19" fillId="0" borderId="1" xfId="1" applyFont="1" applyBorder="1" applyAlignment="1" applyProtection="1">
      <alignment vertical="center"/>
      <protection locked="0"/>
    </xf>
    <xf numFmtId="177" fontId="15" fillId="0" borderId="37" xfId="1" applyNumberFormat="1" applyFont="1" applyBorder="1" applyAlignment="1">
      <alignment horizontal="center" vertical="center" wrapText="1"/>
    </xf>
    <xf numFmtId="176" fontId="15" fillId="0" borderId="17" xfId="1" quotePrefix="1" applyNumberFormat="1" applyFont="1" applyBorder="1" applyAlignment="1" applyProtection="1">
      <alignment horizontal="center" vertical="center" wrapText="1"/>
      <protection locked="0"/>
    </xf>
    <xf numFmtId="0" fontId="19" fillId="0" borderId="22" xfId="2" applyFont="1" applyBorder="1" applyAlignment="1" applyProtection="1">
      <alignment horizontal="left" vertical="center"/>
      <protection locked="0"/>
    </xf>
    <xf numFmtId="0" fontId="19" fillId="0" borderId="12" xfId="1" applyFont="1" applyBorder="1" applyAlignment="1" applyProtection="1">
      <alignment vertical="center"/>
      <protection locked="0"/>
    </xf>
    <xf numFmtId="0" fontId="19" fillId="0" borderId="8" xfId="2" applyFont="1" applyBorder="1" applyAlignment="1" applyProtection="1">
      <alignment horizontal="left" vertical="center"/>
      <protection locked="0"/>
    </xf>
    <xf numFmtId="0" fontId="19" fillId="0" borderId="6" xfId="1" applyFont="1" applyBorder="1" applyAlignment="1" applyProtection="1">
      <alignment vertical="center"/>
      <protection locked="0"/>
    </xf>
    <xf numFmtId="177" fontId="15" fillId="0" borderId="26" xfId="1" applyNumberFormat="1" applyFont="1" applyBorder="1" applyAlignment="1">
      <alignment horizontal="center" vertical="center" wrapText="1"/>
    </xf>
    <xf numFmtId="176" fontId="15" fillId="0" borderId="25" xfId="1" quotePrefix="1" applyNumberFormat="1" applyFont="1" applyBorder="1" applyAlignment="1" applyProtection="1">
      <alignment horizontal="center" vertical="center" wrapText="1"/>
      <protection locked="0"/>
    </xf>
    <xf numFmtId="0" fontId="19" fillId="0" borderId="22" xfId="1" applyFont="1" applyBorder="1" applyAlignment="1" applyProtection="1">
      <alignment vertical="center"/>
      <protection locked="0"/>
    </xf>
    <xf numFmtId="178" fontId="19" fillId="0" borderId="32" xfId="1" applyNumberFormat="1" applyFont="1" applyBorder="1" applyAlignment="1">
      <alignment horizontal="center" vertical="center"/>
    </xf>
    <xf numFmtId="0" fontId="19" fillId="0" borderId="28" xfId="1" applyFont="1" applyBorder="1" applyAlignment="1" applyProtection="1">
      <alignment horizontal="left" vertical="center"/>
      <protection locked="0"/>
    </xf>
    <xf numFmtId="49" fontId="19" fillId="0" borderId="2" xfId="2" applyNumberFormat="1" applyFont="1" applyBorder="1" applyAlignment="1" applyProtection="1">
      <alignment horizontal="center" vertical="center"/>
      <protection locked="0"/>
    </xf>
    <xf numFmtId="0" fontId="19" fillId="0" borderId="11" xfId="1" applyFont="1" applyBorder="1" applyAlignment="1" applyProtection="1">
      <alignment horizontal="center" vertical="center"/>
      <protection locked="0"/>
    </xf>
    <xf numFmtId="0" fontId="19" fillId="0" borderId="2" xfId="1" applyFont="1" applyBorder="1" applyAlignment="1" applyProtection="1">
      <alignment horizontal="center" vertical="center"/>
      <protection locked="0"/>
    </xf>
    <xf numFmtId="180" fontId="19" fillId="0" borderId="28" xfId="1" applyNumberFormat="1" applyFont="1" applyBorder="1" applyAlignment="1" applyProtection="1">
      <alignment horizontal="center" vertical="center"/>
      <protection locked="0"/>
    </xf>
    <xf numFmtId="49" fontId="19" fillId="0" borderId="28" xfId="1" applyNumberFormat="1" applyFont="1" applyBorder="1" applyAlignment="1" applyProtection="1">
      <alignment horizontal="left" vertical="center" wrapText="1"/>
      <protection locked="0"/>
    </xf>
    <xf numFmtId="0" fontId="19" fillId="0" borderId="13" xfId="1" applyFont="1" applyBorder="1" applyAlignment="1" applyProtection="1">
      <alignment horizontal="left" vertical="center"/>
      <protection locked="0"/>
    </xf>
    <xf numFmtId="0" fontId="19" fillId="0" borderId="11" xfId="1" applyFont="1" applyBorder="1" applyAlignment="1" applyProtection="1">
      <alignment vertical="center"/>
      <protection locked="0"/>
    </xf>
    <xf numFmtId="0" fontId="22" fillId="0" borderId="7" xfId="1" applyFont="1" applyBorder="1" applyAlignment="1" applyProtection="1">
      <alignment horizontal="center" vertical="center"/>
      <protection locked="0"/>
    </xf>
    <xf numFmtId="0" fontId="19" fillId="0" borderId="22" xfId="1" applyFont="1" applyBorder="1" applyAlignment="1" applyProtection="1">
      <alignment horizontal="left" vertical="center"/>
      <protection locked="0"/>
    </xf>
    <xf numFmtId="0" fontId="19" fillId="0" borderId="4" xfId="1" applyFont="1" applyBorder="1" applyAlignment="1" applyProtection="1">
      <alignment horizontal="center" vertical="center"/>
      <protection locked="0"/>
    </xf>
    <xf numFmtId="0" fontId="19" fillId="0" borderId="8" xfId="1" applyFont="1" applyBorder="1" applyAlignment="1" applyProtection="1">
      <alignment horizontal="left" vertical="center"/>
      <protection locked="0"/>
    </xf>
    <xf numFmtId="0" fontId="19" fillId="0" borderId="4" xfId="1" applyFont="1" applyBorder="1" applyAlignment="1">
      <alignment horizontal="center" vertical="center"/>
    </xf>
    <xf numFmtId="177" fontId="19" fillId="0" borderId="32" xfId="1" applyNumberFormat="1" applyFont="1" applyBorder="1" applyAlignment="1">
      <alignment horizontal="center" vertical="center"/>
    </xf>
    <xf numFmtId="177" fontId="19" fillId="0" borderId="35" xfId="1" applyNumberFormat="1" applyFont="1" applyBorder="1" applyAlignment="1">
      <alignment horizontal="center" vertical="center"/>
    </xf>
    <xf numFmtId="0" fontId="22" fillId="0" borderId="3" xfId="1" applyFont="1" applyBorder="1" applyAlignment="1" applyProtection="1">
      <alignment horizontal="center" vertical="center"/>
      <protection locked="0"/>
    </xf>
    <xf numFmtId="177" fontId="19" fillId="0" borderId="35" xfId="1" applyNumberFormat="1" applyFont="1" applyBorder="1" applyAlignment="1" applyProtection="1">
      <alignment horizontal="center" vertical="center"/>
      <protection locked="0"/>
    </xf>
    <xf numFmtId="0" fontId="19" fillId="0" borderId="5" xfId="1" applyFont="1" applyBorder="1" applyAlignment="1" applyProtection="1">
      <alignment vertical="center"/>
      <protection locked="0"/>
    </xf>
    <xf numFmtId="0" fontId="19" fillId="0" borderId="1" xfId="1" applyFont="1" applyBorder="1" applyAlignment="1">
      <alignment horizontal="center"/>
    </xf>
    <xf numFmtId="0" fontId="19" fillId="0" borderId="13" xfId="1" applyFont="1" applyBorder="1"/>
    <xf numFmtId="0" fontId="19" fillId="0" borderId="13" xfId="1" applyFont="1" applyBorder="1" applyAlignment="1">
      <alignment horizontal="center"/>
    </xf>
    <xf numFmtId="0" fontId="19" fillId="0" borderId="0" xfId="1" applyFont="1" applyAlignment="1">
      <alignment horizontal="center"/>
    </xf>
    <xf numFmtId="0" fontId="19" fillId="0" borderId="22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1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8" xfId="1" applyFont="1" applyBorder="1" applyAlignment="1">
      <alignment horizontal="center"/>
    </xf>
    <xf numFmtId="0" fontId="19" fillId="0" borderId="4" xfId="4" applyFont="1" applyBorder="1" applyAlignment="1">
      <alignment horizontal="centerContinuous"/>
    </xf>
    <xf numFmtId="0" fontId="19" fillId="0" borderId="3" xfId="4" applyFont="1" applyBorder="1" applyAlignment="1">
      <alignment horizontal="centerContinuous"/>
    </xf>
    <xf numFmtId="0" fontId="19" fillId="0" borderId="1" xfId="1" applyFont="1" applyBorder="1"/>
    <xf numFmtId="0" fontId="33" fillId="0" borderId="0" xfId="1" applyFont="1"/>
    <xf numFmtId="0" fontId="35" fillId="0" borderId="0" xfId="1" applyFont="1"/>
    <xf numFmtId="0" fontId="35" fillId="0" borderId="0" xfId="1" applyFont="1" applyAlignment="1">
      <alignment horizontal="right"/>
    </xf>
    <xf numFmtId="0" fontId="36" fillId="0" borderId="0" xfId="1" applyFont="1"/>
    <xf numFmtId="0" fontId="6" fillId="0" borderId="0" xfId="0" applyFont="1" applyAlignment="1"/>
    <xf numFmtId="0" fontId="19" fillId="0" borderId="0" xfId="0" applyFont="1" applyAlignment="1"/>
    <xf numFmtId="0" fontId="4" fillId="0" borderId="12" xfId="0" applyFont="1" applyBorder="1" applyAlignment="1">
      <alignment horizontal="center" vertical="center" wrapText="1"/>
    </xf>
    <xf numFmtId="178" fontId="4" fillId="0" borderId="28" xfId="0" quotePrefix="1" applyNumberFormat="1" applyFont="1" applyBorder="1" applyAlignment="1" applyProtection="1">
      <alignment horizontal="center" vertical="center"/>
      <protection locked="0"/>
    </xf>
    <xf numFmtId="178" fontId="4" fillId="0" borderId="28" xfId="0" applyNumberFormat="1" applyFont="1" applyBorder="1" applyAlignment="1" applyProtection="1">
      <alignment horizontal="center" vertical="center"/>
      <protection locked="0"/>
    </xf>
    <xf numFmtId="178" fontId="4" fillId="0" borderId="32" xfId="0" applyNumberFormat="1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176" fontId="13" fillId="0" borderId="28" xfId="0" quotePrefix="1" applyNumberFormat="1" applyFont="1" applyBorder="1" applyAlignment="1" applyProtection="1">
      <alignment horizontal="center" vertical="center"/>
      <protection locked="0"/>
    </xf>
    <xf numFmtId="176" fontId="13" fillId="0" borderId="28" xfId="0" quotePrefix="1" applyNumberFormat="1" applyFont="1" applyBorder="1" applyAlignment="1" applyProtection="1">
      <alignment horizontal="center" vertical="center" wrapText="1"/>
      <protection locked="0"/>
    </xf>
    <xf numFmtId="176" fontId="13" fillId="0" borderId="30" xfId="0" quotePrefix="1" applyNumberFormat="1" applyFont="1" applyBorder="1" applyAlignment="1" applyProtection="1">
      <alignment horizontal="center" vertical="center" wrapText="1"/>
      <protection locked="0"/>
    </xf>
    <xf numFmtId="177" fontId="13" fillId="0" borderId="34" xfId="0" applyNumberFormat="1" applyFont="1" applyBorder="1" applyAlignment="1" applyProtection="1">
      <alignment horizontal="center" vertical="center" wrapText="1"/>
      <protection locked="0"/>
    </xf>
    <xf numFmtId="176" fontId="13" fillId="0" borderId="33" xfId="0" quotePrefix="1" applyNumberFormat="1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left" vertical="center"/>
      <protection locked="0"/>
    </xf>
    <xf numFmtId="0" fontId="19" fillId="0" borderId="14" xfId="0" applyFont="1" applyBorder="1" applyProtection="1">
      <alignment vertical="center"/>
      <protection locked="0"/>
    </xf>
    <xf numFmtId="0" fontId="19" fillId="0" borderId="24" xfId="0" applyFont="1" applyBorder="1" applyProtection="1">
      <alignment vertical="center"/>
      <protection locked="0"/>
    </xf>
    <xf numFmtId="177" fontId="13" fillId="0" borderId="37" xfId="0" applyNumberFormat="1" applyFont="1" applyBorder="1" applyAlignment="1" applyProtection="1">
      <alignment horizontal="center" vertical="center" wrapText="1"/>
      <protection locked="0"/>
    </xf>
    <xf numFmtId="176" fontId="13" fillId="0" borderId="17" xfId="0" quotePrefix="1" applyNumberFormat="1" applyFont="1" applyBorder="1" applyAlignment="1" applyProtection="1">
      <alignment horizontal="center" vertical="center" wrapText="1"/>
      <protection locked="0"/>
    </xf>
    <xf numFmtId="177" fontId="13" fillId="0" borderId="29" xfId="0" applyNumberFormat="1" applyFont="1" applyBorder="1" applyAlignment="1" applyProtection="1">
      <alignment horizontal="center" vertical="center" wrapText="1"/>
      <protection locked="0"/>
    </xf>
    <xf numFmtId="0" fontId="19" fillId="0" borderId="0" xfId="5" applyFont="1" applyAlignment="1"/>
    <xf numFmtId="0" fontId="19" fillId="0" borderId="12" xfId="5" applyFont="1" applyBorder="1" applyAlignment="1">
      <alignment horizontal="center" vertical="center" wrapText="1"/>
    </xf>
    <xf numFmtId="0" fontId="19" fillId="0" borderId="24" xfId="5" applyFont="1" applyBorder="1" applyAlignment="1">
      <alignment horizontal="center" vertical="center" wrapText="1"/>
    </xf>
    <xf numFmtId="179" fontId="15" fillId="0" borderId="28" xfId="5" applyNumberFormat="1" applyFont="1" applyBorder="1" applyAlignment="1">
      <alignment horizontal="center" vertical="center"/>
    </xf>
    <xf numFmtId="3" fontId="19" fillId="0" borderId="28" xfId="5" applyNumberFormat="1" applyFont="1" applyBorder="1" applyAlignment="1" applyProtection="1">
      <alignment horizontal="center" vertical="center"/>
      <protection locked="0"/>
    </xf>
    <xf numFmtId="178" fontId="19" fillId="0" borderId="28" xfId="5" quotePrefix="1" applyNumberFormat="1" applyFont="1" applyBorder="1" applyAlignment="1" applyProtection="1">
      <alignment horizontal="center" vertical="center"/>
      <protection locked="0"/>
    </xf>
    <xf numFmtId="178" fontId="19" fillId="0" borderId="28" xfId="5" applyNumberFormat="1" applyFont="1" applyBorder="1" applyAlignment="1" applyProtection="1">
      <alignment horizontal="center" vertical="center"/>
      <protection locked="0"/>
    </xf>
    <xf numFmtId="178" fontId="19" fillId="0" borderId="32" xfId="5" applyNumberFormat="1" applyFont="1" applyBorder="1" applyAlignment="1" applyProtection="1">
      <alignment horizontal="center" vertical="center"/>
      <protection locked="0"/>
    </xf>
    <xf numFmtId="0" fontId="38" fillId="0" borderId="31" xfId="5" applyFont="1" applyBorder="1" applyAlignment="1" applyProtection="1">
      <alignment horizontal="center" vertical="center" wrapText="1"/>
      <protection locked="0"/>
    </xf>
    <xf numFmtId="0" fontId="19" fillId="0" borderId="28" xfId="5" applyFont="1" applyBorder="1" applyAlignment="1" applyProtection="1">
      <alignment horizontal="left" vertical="center"/>
      <protection locked="0"/>
    </xf>
    <xf numFmtId="0" fontId="19" fillId="0" borderId="28" xfId="5" applyFont="1" applyBorder="1" applyAlignment="1" applyProtection="1">
      <alignment horizontal="center" vertical="center"/>
      <protection locked="0"/>
    </xf>
    <xf numFmtId="0" fontId="19" fillId="0" borderId="28" xfId="5" applyFont="1" applyBorder="1" applyAlignment="1" applyProtection="1">
      <alignment horizontal="center" vertical="center" wrapText="1"/>
      <protection locked="0"/>
    </xf>
    <xf numFmtId="176" fontId="15" fillId="0" borderId="28" xfId="5" quotePrefix="1" applyNumberFormat="1" applyFont="1" applyBorder="1" applyAlignment="1" applyProtection="1">
      <alignment horizontal="center" vertical="center"/>
      <protection locked="0"/>
    </xf>
    <xf numFmtId="176" fontId="15" fillId="0" borderId="28" xfId="5" quotePrefix="1" applyNumberFormat="1" applyFont="1" applyBorder="1" applyAlignment="1" applyProtection="1">
      <alignment horizontal="center" vertical="center" wrapText="1"/>
      <protection locked="0"/>
    </xf>
    <xf numFmtId="176" fontId="15" fillId="0" borderId="30" xfId="5" quotePrefix="1" applyNumberFormat="1" applyFont="1" applyBorder="1" applyAlignment="1" applyProtection="1">
      <alignment horizontal="center" vertical="center" wrapText="1"/>
      <protection locked="0"/>
    </xf>
    <xf numFmtId="177" fontId="15" fillId="0" borderId="29" xfId="5" applyNumberFormat="1" applyFont="1" applyBorder="1" applyAlignment="1" applyProtection="1">
      <alignment horizontal="center" vertical="center" wrapText="1"/>
      <protection locked="0"/>
    </xf>
    <xf numFmtId="0" fontId="19" fillId="0" borderId="29" xfId="5" applyFont="1" applyBorder="1" applyAlignment="1" applyProtection="1">
      <alignment horizontal="center" vertical="center"/>
      <protection locked="0"/>
    </xf>
    <xf numFmtId="0" fontId="19" fillId="0" borderId="3" xfId="5" applyFont="1" applyBorder="1" applyAlignment="1" applyProtection="1">
      <alignment horizontal="center" vertical="center" wrapText="1"/>
      <protection locked="0"/>
    </xf>
    <xf numFmtId="49" fontId="19" fillId="0" borderId="28" xfId="5" quotePrefix="1" applyNumberFormat="1" applyFont="1" applyBorder="1" applyAlignment="1" applyProtection="1">
      <alignment horizontal="left" vertical="center" wrapText="1"/>
      <protection locked="0"/>
    </xf>
    <xf numFmtId="0" fontId="19" fillId="0" borderId="13" xfId="5" applyFont="1" applyBorder="1" applyAlignment="1" applyProtection="1">
      <alignment horizontal="left" vertical="center"/>
      <protection locked="0"/>
    </xf>
    <xf numFmtId="0" fontId="19" fillId="0" borderId="14" xfId="5" applyFont="1" applyBorder="1" applyProtection="1">
      <alignment vertical="center"/>
      <protection locked="0"/>
    </xf>
    <xf numFmtId="0" fontId="19" fillId="0" borderId="11" xfId="5" applyFont="1" applyBorder="1" applyProtection="1">
      <alignment vertical="center"/>
      <protection locked="0"/>
    </xf>
    <xf numFmtId="0" fontId="19" fillId="0" borderId="22" xfId="5" applyFont="1" applyBorder="1" applyAlignment="1" applyProtection="1">
      <alignment horizontal="left" vertical="center"/>
      <protection locked="0"/>
    </xf>
    <xf numFmtId="0" fontId="19" fillId="0" borderId="12" xfId="5" applyFont="1" applyBorder="1" applyProtection="1">
      <alignment vertical="center"/>
      <protection locked="0"/>
    </xf>
    <xf numFmtId="0" fontId="19" fillId="0" borderId="28" xfId="5" applyFont="1" applyBorder="1" applyAlignment="1" applyProtection="1">
      <alignment horizontal="left" vertical="center" wrapText="1"/>
      <protection locked="0"/>
    </xf>
    <xf numFmtId="49" fontId="19" fillId="0" borderId="28" xfId="0" quotePrefix="1" applyNumberFormat="1" applyFont="1" applyBorder="1" applyAlignment="1" applyProtection="1">
      <alignment horizontal="left" vertical="center" wrapText="1"/>
      <protection locked="0"/>
    </xf>
    <xf numFmtId="0" fontId="44" fillId="0" borderId="11" xfId="0" applyFont="1" applyBorder="1" applyProtection="1">
      <alignment vertical="center"/>
      <protection locked="0"/>
    </xf>
    <xf numFmtId="0" fontId="44" fillId="0" borderId="0" xfId="0" applyFont="1" applyAlignment="1"/>
    <xf numFmtId="0" fontId="44" fillId="0" borderId="13" xfId="0" applyFont="1" applyBorder="1" applyAlignment="1" applyProtection="1">
      <alignment horizontal="left" vertical="center"/>
      <protection locked="0"/>
    </xf>
    <xf numFmtId="0" fontId="44" fillId="0" borderId="14" xfId="0" applyFont="1" applyBorder="1" applyProtection="1">
      <alignment vertical="center"/>
      <protection locked="0"/>
    </xf>
    <xf numFmtId="0" fontId="44" fillId="0" borderId="22" xfId="0" applyFont="1" applyBorder="1" applyAlignment="1" applyProtection="1">
      <alignment horizontal="left" vertical="center"/>
      <protection locked="0"/>
    </xf>
    <xf numFmtId="0" fontId="44" fillId="0" borderId="12" xfId="0" applyFont="1" applyBorder="1" applyProtection="1">
      <alignment vertical="center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5" fillId="0" borderId="31" xfId="0" applyFont="1" applyBorder="1" applyAlignment="1" applyProtection="1">
      <alignment horizontal="center" vertical="center" wrapText="1"/>
      <protection locked="0"/>
    </xf>
    <xf numFmtId="176" fontId="46" fillId="0" borderId="28" xfId="0" quotePrefix="1" applyNumberFormat="1" applyFont="1" applyBorder="1" applyAlignment="1" applyProtection="1">
      <alignment horizontal="center" vertical="center"/>
      <protection locked="0"/>
    </xf>
    <xf numFmtId="176" fontId="46" fillId="0" borderId="28" xfId="0" quotePrefix="1" applyNumberFormat="1" applyFont="1" applyBorder="1" applyAlignment="1" applyProtection="1">
      <alignment horizontal="center" vertical="center" wrapText="1"/>
      <protection locked="0"/>
    </xf>
    <xf numFmtId="176" fontId="46" fillId="0" borderId="30" xfId="0" quotePrefix="1" applyNumberFormat="1" applyFont="1" applyBorder="1" applyAlignment="1" applyProtection="1">
      <alignment horizontal="center" vertical="center" wrapText="1"/>
      <protection locked="0"/>
    </xf>
    <xf numFmtId="181" fontId="13" fillId="0" borderId="38" xfId="6" applyNumberFormat="1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1" xfId="0" applyFont="1" applyBorder="1" applyProtection="1">
      <alignment vertical="center"/>
      <protection locked="0"/>
    </xf>
    <xf numFmtId="181" fontId="13" fillId="0" borderId="39" xfId="6" applyNumberFormat="1" applyFont="1" applyBorder="1" applyAlignment="1">
      <alignment horizontal="center" vertical="center" wrapText="1"/>
    </xf>
    <xf numFmtId="0" fontId="4" fillId="0" borderId="0" xfId="0" applyFont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178" fontId="44" fillId="0" borderId="32" xfId="0" applyNumberFormat="1" applyFont="1" applyBorder="1" applyAlignment="1" applyProtection="1">
      <alignment horizontal="center" vertical="center"/>
      <protection locked="0"/>
    </xf>
    <xf numFmtId="0" fontId="49" fillId="0" borderId="31" xfId="0" applyFont="1" applyBorder="1" applyAlignment="1" applyProtection="1">
      <alignment horizontal="center" vertical="center" wrapText="1"/>
      <protection locked="0"/>
    </xf>
    <xf numFmtId="177" fontId="13" fillId="0" borderId="26" xfId="0" applyNumberFormat="1" applyFont="1" applyBorder="1" applyAlignment="1" applyProtection="1">
      <alignment horizontal="center" vertical="center" wrapText="1"/>
      <protection locked="0"/>
    </xf>
    <xf numFmtId="176" fontId="13" fillId="0" borderId="25" xfId="0" quotePrefix="1" applyNumberFormat="1" applyFont="1" applyBorder="1" applyAlignment="1" applyProtection="1">
      <alignment horizontal="center" vertical="center" wrapText="1"/>
      <protection locked="0"/>
    </xf>
    <xf numFmtId="0" fontId="47" fillId="0" borderId="22" xfId="0" applyFont="1" applyBorder="1" applyAlignment="1" applyProtection="1">
      <alignment horizontal="left" vertical="center"/>
      <protection locked="0"/>
    </xf>
    <xf numFmtId="0" fontId="14" fillId="0" borderId="31" xfId="0" applyFont="1" applyBorder="1" applyAlignment="1" applyProtection="1">
      <alignment horizontal="center" vertical="center" wrapText="1"/>
      <protection locked="0"/>
    </xf>
    <xf numFmtId="0" fontId="50" fillId="0" borderId="8" xfId="0" applyFont="1" applyBorder="1" applyAlignment="1" applyProtection="1">
      <alignment horizontal="left" vertical="center"/>
      <protection locked="0"/>
    </xf>
    <xf numFmtId="0" fontId="4" fillId="0" borderId="28" xfId="0" quotePrefix="1" applyFont="1" applyBorder="1" applyAlignment="1" applyProtection="1">
      <alignment horizontal="center" vertical="center"/>
      <protection locked="0"/>
    </xf>
    <xf numFmtId="0" fontId="50" fillId="0" borderId="11" xfId="0" applyFont="1" applyBorder="1" applyProtection="1">
      <alignment vertical="center"/>
      <protection locked="0"/>
    </xf>
    <xf numFmtId="0" fontId="50" fillId="0" borderId="5" xfId="0" applyFont="1" applyBorder="1" applyProtection="1">
      <alignment vertical="center"/>
      <protection locked="0"/>
    </xf>
    <xf numFmtId="0" fontId="4" fillId="0" borderId="3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 wrapText="1"/>
    </xf>
    <xf numFmtId="0" fontId="4" fillId="0" borderId="3" xfId="1" applyFont="1" applyBorder="1" applyAlignment="1">
      <alignment horizontal="centerContinuous"/>
    </xf>
    <xf numFmtId="0" fontId="6" fillId="0" borderId="0" xfId="0" applyFont="1" applyAlignment="1">
      <alignment horizontal="right"/>
    </xf>
    <xf numFmtId="0" fontId="4" fillId="0" borderId="0" xfId="6" applyFont="1" applyAlignment="1"/>
    <xf numFmtId="0" fontId="44" fillId="0" borderId="0" xfId="6" applyFont="1" applyAlignment="1"/>
    <xf numFmtId="0" fontId="4" fillId="4" borderId="0" xfId="6" applyFont="1" applyFill="1" applyAlignment="1"/>
    <xf numFmtId="0" fontId="4" fillId="0" borderId="0" xfId="6" applyFont="1">
      <alignment vertical="center"/>
    </xf>
    <xf numFmtId="0" fontId="18" fillId="0" borderId="0" xfId="7" applyFont="1">
      <alignment vertical="center"/>
    </xf>
    <xf numFmtId="0" fontId="51" fillId="0" borderId="0" xfId="7" applyFont="1">
      <alignment vertical="center"/>
    </xf>
    <xf numFmtId="178" fontId="44" fillId="2" borderId="0" xfId="6" quotePrefix="1" applyNumberFormat="1" applyFont="1" applyFill="1" applyAlignment="1" applyProtection="1">
      <alignment horizontal="center" vertical="center"/>
      <protection locked="0"/>
    </xf>
    <xf numFmtId="178" fontId="4" fillId="2" borderId="0" xfId="6" quotePrefix="1" applyNumberFormat="1" applyFont="1" applyFill="1" applyAlignment="1" applyProtection="1">
      <alignment horizontal="center" vertical="center"/>
      <protection locked="0"/>
    </xf>
    <xf numFmtId="178" fontId="4" fillId="2" borderId="0" xfId="6" applyNumberFormat="1" applyFont="1" applyFill="1" applyAlignment="1" applyProtection="1">
      <alignment horizontal="center" vertical="center"/>
      <protection locked="0"/>
    </xf>
    <xf numFmtId="0" fontId="14" fillId="2" borderId="0" xfId="6" applyFont="1" applyFill="1" applyAlignment="1" applyProtection="1">
      <alignment horizontal="center" vertical="center" wrapText="1"/>
      <protection locked="0"/>
    </xf>
    <xf numFmtId="0" fontId="4" fillId="2" borderId="0" xfId="6" applyFont="1" applyFill="1" applyAlignment="1" applyProtection="1">
      <alignment horizontal="left" vertical="center"/>
      <protection locked="0"/>
    </xf>
    <xf numFmtId="0" fontId="4" fillId="2" borderId="0" xfId="6" applyFont="1" applyFill="1" applyAlignment="1" applyProtection="1">
      <alignment horizontal="center" vertical="center"/>
      <protection locked="0"/>
    </xf>
    <xf numFmtId="0" fontId="4" fillId="2" borderId="0" xfId="6" applyFont="1" applyFill="1" applyAlignment="1" applyProtection="1">
      <alignment horizontal="center" vertical="center" wrapText="1"/>
      <protection locked="0"/>
    </xf>
    <xf numFmtId="181" fontId="13" fillId="2" borderId="0" xfId="6" quotePrefix="1" applyNumberFormat="1" applyFont="1" applyFill="1" applyAlignment="1" applyProtection="1">
      <alignment horizontal="center" vertical="center"/>
      <protection locked="0"/>
    </xf>
    <xf numFmtId="181" fontId="13" fillId="2" borderId="0" xfId="6" quotePrefix="1" applyNumberFormat="1" applyFont="1" applyFill="1" applyAlignment="1" applyProtection="1">
      <alignment horizontal="center" vertical="center" wrapText="1"/>
      <protection locked="0"/>
    </xf>
    <xf numFmtId="1" fontId="13" fillId="2" borderId="0" xfId="6" applyNumberFormat="1" applyFont="1" applyFill="1" applyAlignment="1" applyProtection="1">
      <alignment horizontal="center" vertical="center" wrapText="1"/>
      <protection locked="0"/>
    </xf>
    <xf numFmtId="181" fontId="13" fillId="0" borderId="0" xfId="6" quotePrefix="1" applyNumberFormat="1" applyFont="1" applyAlignment="1" applyProtection="1">
      <alignment horizontal="center" vertical="center" wrapText="1"/>
      <protection locked="0"/>
    </xf>
    <xf numFmtId="0" fontId="4" fillId="0" borderId="0" xfId="6" applyFont="1" applyAlignment="1" applyProtection="1">
      <alignment horizontal="center" vertical="center" wrapText="1"/>
      <protection locked="0"/>
    </xf>
    <xf numFmtId="0" fontId="4" fillId="0" borderId="0" xfId="6" applyFont="1" applyAlignment="1" applyProtection="1">
      <alignment horizontal="center" vertical="center"/>
      <protection locked="0"/>
    </xf>
    <xf numFmtId="49" fontId="4" fillId="0" borderId="0" xfId="6" quotePrefix="1" applyNumberFormat="1" applyFont="1" applyAlignment="1" applyProtection="1">
      <alignment horizontal="left" vertical="center" wrapText="1"/>
      <protection locked="0"/>
    </xf>
    <xf numFmtId="0" fontId="4" fillId="0" borderId="0" xfId="6" applyFont="1" applyAlignment="1" applyProtection="1">
      <alignment horizontal="left" vertical="center"/>
      <protection locked="0"/>
    </xf>
    <xf numFmtId="0" fontId="4" fillId="0" borderId="0" xfId="6" applyFont="1" applyProtection="1">
      <alignment vertical="center"/>
      <protection locked="0"/>
    </xf>
    <xf numFmtId="0" fontId="52" fillId="0" borderId="0" xfId="6" applyFont="1" applyAlignment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0" fontId="14" fillId="0" borderId="0" xfId="7" applyFont="1" applyAlignment="1" applyProtection="1">
      <alignment horizontal="center" vertical="center" wrapText="1"/>
      <protection locked="0"/>
    </xf>
    <xf numFmtId="49" fontId="53" fillId="0" borderId="0" xfId="6" applyNumberFormat="1" applyFont="1" applyAlignment="1">
      <alignment horizontal="center" vertical="center" wrapText="1"/>
    </xf>
    <xf numFmtId="181" fontId="53" fillId="0" borderId="0" xfId="6" applyNumberFormat="1" applyFont="1" applyAlignment="1">
      <alignment horizontal="center" vertical="center" wrapText="1"/>
    </xf>
    <xf numFmtId="1" fontId="53" fillId="0" borderId="0" xfId="6" applyNumberFormat="1" applyFont="1" applyAlignment="1">
      <alignment horizontal="center" vertical="center" wrapText="1"/>
    </xf>
    <xf numFmtId="49" fontId="6" fillId="0" borderId="0" xfId="6" applyNumberFormat="1" applyFont="1" applyAlignment="1">
      <alignment horizontal="center" vertical="center" wrapText="1"/>
    </xf>
    <xf numFmtId="0" fontId="6" fillId="0" borderId="0" xfId="6" applyFont="1" applyAlignment="1">
      <alignment horizontal="left" vertical="center" wrapText="1"/>
    </xf>
    <xf numFmtId="0" fontId="6" fillId="0" borderId="0" xfId="7" applyFont="1" applyAlignment="1"/>
    <xf numFmtId="0" fontId="6" fillId="0" borderId="0" xfId="6" applyFont="1" applyAlignment="1">
      <alignment horizontal="left" vertical="center"/>
    </xf>
    <xf numFmtId="56" fontId="52" fillId="0" borderId="0" xfId="6" applyNumberFormat="1" applyFont="1" applyAlignment="1">
      <alignment horizontal="center" vertical="center" wrapText="1"/>
    </xf>
    <xf numFmtId="0" fontId="6" fillId="2" borderId="40" xfId="6" applyFont="1" applyFill="1" applyBorder="1" applyAlignment="1">
      <alignment horizontal="center" vertical="center" wrapText="1"/>
    </xf>
    <xf numFmtId="0" fontId="6" fillId="2" borderId="41" xfId="6" applyFont="1" applyFill="1" applyBorder="1" applyAlignment="1">
      <alignment horizontal="center" vertical="center" wrapText="1"/>
    </xf>
    <xf numFmtId="0" fontId="6" fillId="2" borderId="31" xfId="6" applyFont="1" applyFill="1" applyBorder="1" applyAlignment="1">
      <alignment horizontal="center" vertical="center" wrapText="1"/>
    </xf>
    <xf numFmtId="49" fontId="53" fillId="2" borderId="40" xfId="6" applyNumberFormat="1" applyFont="1" applyFill="1" applyBorder="1" applyAlignment="1">
      <alignment horizontal="center" vertical="center" wrapText="1"/>
    </xf>
    <xf numFmtId="181" fontId="53" fillId="2" borderId="40" xfId="6" applyNumberFormat="1" applyFont="1" applyFill="1" applyBorder="1" applyAlignment="1">
      <alignment horizontal="center" vertical="center" wrapText="1"/>
    </xf>
    <xf numFmtId="181" fontId="53" fillId="2" borderId="41" xfId="6" applyNumberFormat="1" applyFont="1" applyFill="1" applyBorder="1" applyAlignment="1">
      <alignment horizontal="center" vertical="center" wrapText="1"/>
    </xf>
    <xf numFmtId="1" fontId="53" fillId="2" borderId="42" xfId="6" applyNumberFormat="1" applyFont="1" applyFill="1" applyBorder="1" applyAlignment="1">
      <alignment horizontal="center" vertical="center" wrapText="1"/>
    </xf>
    <xf numFmtId="181" fontId="53" fillId="2" borderId="43" xfId="6" applyNumberFormat="1" applyFont="1" applyFill="1" applyBorder="1" applyAlignment="1">
      <alignment horizontal="center" vertical="center" wrapText="1"/>
    </xf>
    <xf numFmtId="0" fontId="6" fillId="2" borderId="44" xfId="6" applyFont="1" applyFill="1" applyBorder="1" applyAlignment="1">
      <alignment horizontal="center" vertical="center" wrapText="1"/>
    </xf>
    <xf numFmtId="49" fontId="6" fillId="2" borderId="40" xfId="6" applyNumberFormat="1" applyFont="1" applyFill="1" applyBorder="1" applyAlignment="1">
      <alignment horizontal="center" vertical="center" wrapText="1"/>
    </xf>
    <xf numFmtId="0" fontId="6" fillId="0" borderId="40" xfId="6" applyFont="1" applyBorder="1" applyAlignment="1">
      <alignment horizontal="left" vertical="center" wrapText="1"/>
    </xf>
    <xf numFmtId="0" fontId="6" fillId="0" borderId="45" xfId="6" applyFont="1" applyBorder="1" applyAlignment="1">
      <alignment horizontal="left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24" xfId="6" applyFont="1" applyBorder="1" applyAlignment="1">
      <alignment horizontal="left" vertical="center" wrapText="1"/>
    </xf>
    <xf numFmtId="0" fontId="6" fillId="2" borderId="46" xfId="6" applyFont="1" applyFill="1" applyBorder="1" applyAlignment="1">
      <alignment horizontal="center" vertical="center" wrapText="1"/>
    </xf>
    <xf numFmtId="1" fontId="53" fillId="2" borderId="47" xfId="6" applyNumberFormat="1" applyFont="1" applyFill="1" applyBorder="1" applyAlignment="1">
      <alignment horizontal="center" vertical="center" wrapText="1"/>
    </xf>
    <xf numFmtId="181" fontId="53" fillId="2" borderId="48" xfId="6" applyNumberFormat="1" applyFont="1" applyFill="1" applyBorder="1" applyAlignment="1">
      <alignment horizontal="center" vertical="center" wrapText="1"/>
    </xf>
    <xf numFmtId="49" fontId="6" fillId="0" borderId="40" xfId="6" applyNumberFormat="1" applyFont="1" applyBorder="1" applyAlignment="1">
      <alignment horizontal="center" vertical="center" wrapText="1"/>
    </xf>
    <xf numFmtId="0" fontId="6" fillId="0" borderId="49" xfId="6" applyFont="1" applyBorder="1" applyAlignment="1">
      <alignment horizontal="left" vertical="center" wrapText="1"/>
    </xf>
    <xf numFmtId="0" fontId="6" fillId="0" borderId="11" xfId="6" applyFont="1" applyBorder="1" applyAlignment="1">
      <alignment horizontal="left" vertical="center" wrapText="1"/>
    </xf>
    <xf numFmtId="0" fontId="6" fillId="0" borderId="40" xfId="6" applyFont="1" applyBorder="1" applyAlignment="1">
      <alignment horizontal="center" vertical="center" wrapText="1"/>
    </xf>
    <xf numFmtId="1" fontId="53" fillId="2" borderId="50" xfId="6" applyNumberFormat="1" applyFont="1" applyFill="1" applyBorder="1" applyAlignment="1">
      <alignment horizontal="center" vertical="center" wrapText="1"/>
    </xf>
    <xf numFmtId="181" fontId="53" fillId="2" borderId="39" xfId="6" applyNumberFormat="1" applyFont="1" applyFill="1" applyBorder="1" applyAlignment="1">
      <alignment horizontal="center" vertical="center" wrapText="1"/>
    </xf>
    <xf numFmtId="1" fontId="53" fillId="2" borderId="51" xfId="6" applyNumberFormat="1" applyFont="1" applyFill="1" applyBorder="1" applyAlignment="1">
      <alignment horizontal="center" vertical="center" wrapText="1"/>
    </xf>
    <xf numFmtId="181" fontId="53" fillId="2" borderId="52" xfId="6" applyNumberFormat="1" applyFont="1" applyFill="1" applyBorder="1" applyAlignment="1">
      <alignment horizontal="center" vertical="center" wrapText="1"/>
    </xf>
    <xf numFmtId="0" fontId="6" fillId="0" borderId="53" xfId="6" applyFont="1" applyBorder="1" applyAlignment="1">
      <alignment horizontal="left" vertical="center" wrapText="1"/>
    </xf>
    <xf numFmtId="0" fontId="6" fillId="0" borderId="7" xfId="6" applyFont="1" applyBorder="1" applyAlignment="1">
      <alignment horizontal="left" vertical="center" wrapText="1"/>
    </xf>
    <xf numFmtId="0" fontId="14" fillId="2" borderId="46" xfId="7" applyFont="1" applyFill="1" applyBorder="1" applyAlignment="1" applyProtection="1">
      <alignment horizontal="center" vertical="center" wrapText="1"/>
      <protection locked="0"/>
    </xf>
    <xf numFmtId="0" fontId="6" fillId="2" borderId="40" xfId="4" applyFont="1" applyFill="1" applyBorder="1" applyAlignment="1">
      <alignment horizontal="center" vertical="center" wrapText="1"/>
    </xf>
    <xf numFmtId="0" fontId="6" fillId="0" borderId="54" xfId="6" applyFont="1" applyBorder="1" applyAlignment="1">
      <alignment horizontal="left" vertical="center" wrapText="1"/>
    </xf>
    <xf numFmtId="0" fontId="6" fillId="0" borderId="55" xfId="6" applyFont="1" applyBorder="1" applyAlignment="1">
      <alignment horizontal="left" vertical="center" wrapText="1"/>
    </xf>
    <xf numFmtId="0" fontId="14" fillId="2" borderId="31" xfId="7" applyFont="1" applyFill="1" applyBorder="1" applyAlignment="1" applyProtection="1">
      <alignment horizontal="center" vertical="center" wrapText="1"/>
      <protection locked="0"/>
    </xf>
    <xf numFmtId="0" fontId="6" fillId="2" borderId="28" xfId="7" applyFont="1" applyFill="1" applyBorder="1" applyAlignment="1" applyProtection="1">
      <alignment horizontal="center" vertical="center"/>
      <protection locked="0"/>
    </xf>
    <xf numFmtId="0" fontId="6" fillId="2" borderId="28" xfId="7" applyFont="1" applyFill="1" applyBorder="1" applyAlignment="1" applyProtection="1">
      <alignment horizontal="center" vertical="center" wrapText="1"/>
      <protection locked="0"/>
    </xf>
    <xf numFmtId="176" fontId="53" fillId="2" borderId="28" xfId="7" quotePrefix="1" applyNumberFormat="1" applyFont="1" applyFill="1" applyBorder="1" applyAlignment="1" applyProtection="1">
      <alignment horizontal="center" vertical="center"/>
      <protection locked="0"/>
    </xf>
    <xf numFmtId="176" fontId="53" fillId="2" borderId="28" xfId="7" quotePrefix="1" applyNumberFormat="1" applyFont="1" applyFill="1" applyBorder="1" applyAlignment="1" applyProtection="1">
      <alignment horizontal="center" vertical="center" wrapText="1"/>
      <protection locked="0"/>
    </xf>
    <xf numFmtId="176" fontId="53" fillId="2" borderId="30" xfId="7" quotePrefix="1" applyNumberFormat="1" applyFont="1" applyFill="1" applyBorder="1" applyAlignment="1" applyProtection="1">
      <alignment horizontal="center" vertical="center" wrapText="1"/>
      <protection locked="0"/>
    </xf>
    <xf numFmtId="177" fontId="53" fillId="2" borderId="34" xfId="7" applyNumberFormat="1" applyFont="1" applyFill="1" applyBorder="1" applyAlignment="1" applyProtection="1">
      <alignment horizontal="center" vertical="center" wrapText="1"/>
      <protection locked="0"/>
    </xf>
    <xf numFmtId="176" fontId="53" fillId="2" borderId="33" xfId="7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29" xfId="7" applyFont="1" applyFill="1" applyBorder="1" applyAlignment="1" applyProtection="1">
      <alignment horizontal="center" vertical="center"/>
      <protection locked="0"/>
    </xf>
    <xf numFmtId="0" fontId="6" fillId="2" borderId="3" xfId="7" applyFont="1" applyFill="1" applyBorder="1" applyAlignment="1" applyProtection="1">
      <alignment horizontal="center" vertical="center" wrapText="1"/>
      <protection locked="0"/>
    </xf>
    <xf numFmtId="49" fontId="6" fillId="2" borderId="28" xfId="7" quotePrefix="1" applyNumberFormat="1" applyFont="1" applyFill="1" applyBorder="1" applyAlignment="1" applyProtection="1">
      <alignment horizontal="left" vertical="center" wrapText="1"/>
      <protection locked="0"/>
    </xf>
    <xf numFmtId="177" fontId="53" fillId="2" borderId="29" xfId="7" applyNumberFormat="1" applyFont="1" applyFill="1" applyBorder="1" applyAlignment="1" applyProtection="1">
      <alignment horizontal="center" vertical="center" wrapText="1"/>
      <protection locked="0"/>
    </xf>
    <xf numFmtId="0" fontId="14" fillId="2" borderId="46" xfId="8" applyFont="1" applyFill="1" applyBorder="1" applyAlignment="1" applyProtection="1">
      <alignment horizontal="center" vertical="center" wrapText="1"/>
      <protection locked="0"/>
    </xf>
    <xf numFmtId="0" fontId="6" fillId="0" borderId="14" xfId="6" applyFont="1" applyBorder="1" applyAlignment="1">
      <alignment horizontal="left" vertical="center" wrapText="1"/>
    </xf>
    <xf numFmtId="1" fontId="53" fillId="2" borderId="56" xfId="6" applyNumberFormat="1" applyFont="1" applyFill="1" applyBorder="1" applyAlignment="1">
      <alignment horizontal="center" vertical="center" wrapText="1"/>
    </xf>
    <xf numFmtId="181" fontId="53" fillId="2" borderId="57" xfId="6" applyNumberFormat="1" applyFont="1" applyFill="1" applyBorder="1" applyAlignment="1">
      <alignment horizontal="center" vertical="center" wrapText="1"/>
    </xf>
    <xf numFmtId="0" fontId="14" fillId="2" borderId="58" xfId="8" applyFont="1" applyFill="1" applyBorder="1" applyAlignment="1" applyProtection="1">
      <alignment horizontal="center" vertical="center" wrapText="1"/>
      <protection locked="0"/>
    </xf>
    <xf numFmtId="0" fontId="6" fillId="0" borderId="59" xfId="6" applyFont="1" applyBorder="1" applyAlignment="1">
      <alignment horizontal="left" vertical="center" wrapText="1"/>
    </xf>
    <xf numFmtId="0" fontId="6" fillId="0" borderId="60" xfId="6" applyFont="1" applyBorder="1" applyAlignment="1">
      <alignment horizontal="left" vertical="center" wrapText="1"/>
    </xf>
    <xf numFmtId="0" fontId="4" fillId="0" borderId="0" xfId="6" applyFont="1" applyAlignment="1">
      <alignment horizontal="center" vertical="center" wrapText="1"/>
    </xf>
    <xf numFmtId="56" fontId="6" fillId="0" borderId="0" xfId="6" applyNumberFormat="1" applyFont="1" applyAlignment="1">
      <alignment horizontal="center" vertical="center" wrapText="1"/>
    </xf>
    <xf numFmtId="0" fontId="6" fillId="2" borderId="61" xfId="6" applyFont="1" applyFill="1" applyBorder="1" applyAlignment="1">
      <alignment horizontal="center" vertical="center" wrapText="1"/>
    </xf>
    <xf numFmtId="0" fontId="6" fillId="2" borderId="62" xfId="6" applyFont="1" applyFill="1" applyBorder="1" applyAlignment="1">
      <alignment horizontal="center" vertical="center" wrapText="1"/>
    </xf>
    <xf numFmtId="0" fontId="14" fillId="2" borderId="63" xfId="7" applyFont="1" applyFill="1" applyBorder="1" applyAlignment="1" applyProtection="1">
      <alignment horizontal="center" vertical="center" wrapText="1"/>
      <protection locked="0"/>
    </xf>
    <xf numFmtId="49" fontId="53" fillId="0" borderId="40" xfId="6" applyNumberFormat="1" applyFont="1" applyBorder="1" applyAlignment="1">
      <alignment horizontal="center" vertical="center" wrapText="1"/>
    </xf>
    <xf numFmtId="181" fontId="53" fillId="2" borderId="61" xfId="6" applyNumberFormat="1" applyFont="1" applyFill="1" applyBorder="1" applyAlignment="1">
      <alignment horizontal="center" vertical="center" wrapText="1"/>
    </xf>
    <xf numFmtId="181" fontId="53" fillId="2" borderId="62" xfId="6" applyNumberFormat="1" applyFont="1" applyFill="1" applyBorder="1" applyAlignment="1">
      <alignment horizontal="center" vertical="center" wrapText="1"/>
    </xf>
    <xf numFmtId="0" fontId="6" fillId="2" borderId="64" xfId="6" applyFont="1" applyFill="1" applyBorder="1" applyAlignment="1">
      <alignment horizontal="center" vertical="center" wrapText="1"/>
    </xf>
    <xf numFmtId="0" fontId="6" fillId="0" borderId="65" xfId="6" applyFont="1" applyBorder="1" applyAlignment="1">
      <alignment vertical="center" wrapText="1"/>
    </xf>
    <xf numFmtId="0" fontId="6" fillId="0" borderId="66" xfId="6" applyFont="1" applyBorder="1" applyAlignment="1">
      <alignment horizontal="left" vertical="center" wrapText="1"/>
    </xf>
    <xf numFmtId="0" fontId="6" fillId="0" borderId="67" xfId="6" applyFont="1" applyBorder="1" applyAlignment="1">
      <alignment horizontal="left" vertical="center" wrapText="1"/>
    </xf>
    <xf numFmtId="0" fontId="14" fillId="2" borderId="68" xfId="7" applyFont="1" applyFill="1" applyBorder="1" applyAlignment="1" applyProtection="1">
      <alignment horizontal="center" vertical="center" wrapText="1"/>
      <protection locked="0"/>
    </xf>
    <xf numFmtId="1" fontId="53" fillId="2" borderId="69" xfId="6" applyNumberFormat="1" applyFont="1" applyFill="1" applyBorder="1" applyAlignment="1">
      <alignment horizontal="center" vertical="center" wrapText="1"/>
    </xf>
    <xf numFmtId="181" fontId="53" fillId="2" borderId="70" xfId="6" applyNumberFormat="1" applyFont="1" applyFill="1" applyBorder="1" applyAlignment="1">
      <alignment horizontal="center" vertical="center" wrapText="1"/>
    </xf>
    <xf numFmtId="1" fontId="53" fillId="2" borderId="71" xfId="6" applyNumberFormat="1" applyFont="1" applyFill="1" applyBorder="1" applyAlignment="1">
      <alignment horizontal="center" vertical="center" wrapText="1"/>
    </xf>
    <xf numFmtId="181" fontId="53" fillId="2" borderId="72" xfId="6" applyNumberFormat="1" applyFont="1" applyFill="1" applyBorder="1" applyAlignment="1">
      <alignment horizontal="center" vertical="center" wrapText="1"/>
    </xf>
    <xf numFmtId="0" fontId="6" fillId="0" borderId="12" xfId="6" applyFont="1" applyBorder="1" applyAlignment="1">
      <alignment horizontal="left" vertical="center" wrapText="1"/>
    </xf>
    <xf numFmtId="178" fontId="52" fillId="2" borderId="0" xfId="7" quotePrefix="1" applyNumberFormat="1" applyFont="1" applyFill="1" applyAlignment="1" applyProtection="1">
      <alignment horizontal="center" vertical="center"/>
      <protection locked="0"/>
    </xf>
    <xf numFmtId="178" fontId="6" fillId="2" borderId="28" xfId="7" quotePrefix="1" applyNumberFormat="1" applyFont="1" applyFill="1" applyBorder="1" applyAlignment="1" applyProtection="1">
      <alignment horizontal="center" vertical="center"/>
      <protection locked="0"/>
    </xf>
    <xf numFmtId="178" fontId="6" fillId="2" borderId="28" xfId="7" applyNumberFormat="1" applyFont="1" applyFill="1" applyBorder="1" applyAlignment="1" applyProtection="1">
      <alignment horizontal="center" vertical="center"/>
      <protection locked="0"/>
    </xf>
    <xf numFmtId="178" fontId="6" fillId="2" borderId="32" xfId="7" applyNumberFormat="1" applyFont="1" applyFill="1" applyBorder="1" applyAlignment="1" applyProtection="1">
      <alignment horizontal="center" vertical="center"/>
      <protection locked="0"/>
    </xf>
    <xf numFmtId="0" fontId="6" fillId="2" borderId="28" xfId="7" applyFont="1" applyFill="1" applyBorder="1" applyAlignment="1" applyProtection="1">
      <alignment horizontal="left" vertical="center"/>
      <protection locked="0"/>
    </xf>
    <xf numFmtId="176" fontId="53" fillId="2" borderId="73" xfId="7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28" xfId="7" applyFont="1" applyBorder="1" applyAlignment="1" applyProtection="1">
      <alignment horizontal="left" vertical="center"/>
      <protection locked="0"/>
    </xf>
    <xf numFmtId="0" fontId="4" fillId="0" borderId="13" xfId="7" applyFont="1" applyBorder="1" applyAlignment="1" applyProtection="1">
      <alignment horizontal="left" vertical="center"/>
      <protection locked="0"/>
    </xf>
    <xf numFmtId="0" fontId="4" fillId="0" borderId="14" xfId="7" applyFont="1" applyBorder="1" applyProtection="1">
      <alignment vertical="center"/>
      <protection locked="0"/>
    </xf>
    <xf numFmtId="0" fontId="4" fillId="0" borderId="22" xfId="7" applyFont="1" applyBorder="1" applyAlignment="1" applyProtection="1">
      <alignment horizontal="left" vertical="center"/>
      <protection locked="0"/>
    </xf>
    <xf numFmtId="0" fontId="4" fillId="0" borderId="12" xfId="7" applyFont="1" applyBorder="1" applyProtection="1">
      <alignment vertical="center"/>
      <protection locked="0"/>
    </xf>
    <xf numFmtId="0" fontId="6" fillId="0" borderId="53" xfId="7" applyFont="1" applyBorder="1" applyAlignment="1" applyProtection="1">
      <alignment horizontal="left" vertical="center"/>
      <protection locked="0"/>
    </xf>
    <xf numFmtId="0" fontId="6" fillId="0" borderId="6" xfId="4" applyFont="1" applyBorder="1" applyAlignment="1" applyProtection="1">
      <alignment horizontal="center" vertical="center"/>
      <protection locked="0"/>
    </xf>
    <xf numFmtId="0" fontId="14" fillId="2" borderId="31" xfId="9" applyFont="1" applyFill="1" applyBorder="1" applyAlignment="1" applyProtection="1">
      <alignment horizontal="center" vertical="center" wrapText="1"/>
      <protection locked="0"/>
    </xf>
    <xf numFmtId="1" fontId="53" fillId="2" borderId="74" xfId="6" applyNumberFormat="1" applyFont="1" applyFill="1" applyBorder="1" applyAlignment="1">
      <alignment horizontal="center" vertical="center" wrapText="1"/>
    </xf>
    <xf numFmtId="181" fontId="53" fillId="2" borderId="75" xfId="6" applyNumberFormat="1" applyFont="1" applyFill="1" applyBorder="1" applyAlignment="1">
      <alignment horizontal="center" vertical="center" wrapText="1"/>
    </xf>
    <xf numFmtId="0" fontId="6" fillId="0" borderId="41" xfId="6" applyFont="1" applyBorder="1" applyAlignment="1">
      <alignment horizontal="center" vertical="center" wrapText="1"/>
    </xf>
    <xf numFmtId="0" fontId="14" fillId="0" borderId="46" xfId="7" applyFont="1" applyBorder="1" applyAlignment="1" applyProtection="1">
      <alignment horizontal="center" vertical="center" wrapText="1"/>
      <protection locked="0"/>
    </xf>
    <xf numFmtId="181" fontId="53" fillId="0" borderId="40" xfId="6" applyNumberFormat="1" applyFont="1" applyBorder="1" applyAlignment="1">
      <alignment horizontal="center" vertical="center" wrapText="1"/>
    </xf>
    <xf numFmtId="181" fontId="53" fillId="0" borderId="41" xfId="6" applyNumberFormat="1" applyFont="1" applyBorder="1" applyAlignment="1">
      <alignment horizontal="center" vertical="center" wrapText="1"/>
    </xf>
    <xf numFmtId="1" fontId="53" fillId="0" borderId="50" xfId="6" applyNumberFormat="1" applyFont="1" applyBorder="1" applyAlignment="1">
      <alignment horizontal="center" vertical="center" wrapText="1"/>
    </xf>
    <xf numFmtId="181" fontId="53" fillId="0" borderId="39" xfId="6" applyNumberFormat="1" applyFont="1" applyBorder="1" applyAlignment="1">
      <alignment horizontal="center" vertical="center" wrapText="1"/>
    </xf>
    <xf numFmtId="0" fontId="6" fillId="0" borderId="44" xfId="6" applyFont="1" applyBorder="1" applyAlignment="1">
      <alignment horizontal="center" vertical="center" wrapText="1"/>
    </xf>
    <xf numFmtId="0" fontId="14" fillId="0" borderId="31" xfId="7" applyFont="1" applyBorder="1" applyAlignment="1" applyProtection="1">
      <alignment horizontal="center" vertical="center" wrapText="1"/>
      <protection locked="0"/>
    </xf>
    <xf numFmtId="1" fontId="53" fillId="0" borderId="51" xfId="6" applyNumberFormat="1" applyFont="1" applyBorder="1" applyAlignment="1">
      <alignment horizontal="center" vertical="center" wrapText="1"/>
    </xf>
    <xf numFmtId="181" fontId="53" fillId="0" borderId="52" xfId="6" applyNumberFormat="1" applyFont="1" applyBorder="1" applyAlignment="1">
      <alignment horizontal="center" vertical="center" wrapText="1"/>
    </xf>
    <xf numFmtId="0" fontId="14" fillId="2" borderId="46" xfId="9" applyFont="1" applyFill="1" applyBorder="1" applyAlignment="1" applyProtection="1">
      <alignment horizontal="center" vertical="center" wrapText="1"/>
      <protection locked="0"/>
    </xf>
    <xf numFmtId="0" fontId="14" fillId="2" borderId="46" xfId="10" applyFont="1" applyFill="1" applyBorder="1" applyAlignment="1" applyProtection="1">
      <alignment horizontal="center" vertical="center" wrapText="1"/>
      <protection locked="0"/>
    </xf>
    <xf numFmtId="0" fontId="14" fillId="2" borderId="46" xfId="11" applyFont="1" applyFill="1" applyBorder="1" applyAlignment="1" applyProtection="1">
      <alignment horizontal="center" vertical="center" wrapText="1"/>
      <protection locked="0"/>
    </xf>
    <xf numFmtId="182" fontId="6" fillId="2" borderId="40" xfId="6" applyNumberFormat="1" applyFont="1" applyFill="1" applyBorder="1" applyAlignment="1">
      <alignment horizontal="center" vertical="center" wrapText="1"/>
    </xf>
    <xf numFmtId="0" fontId="14" fillId="2" borderId="31" xfId="10" applyFont="1" applyFill="1" applyBorder="1" applyAlignment="1" applyProtection="1">
      <alignment horizontal="center" vertical="center" wrapText="1"/>
      <protection locked="0"/>
    </xf>
    <xf numFmtId="0" fontId="14" fillId="0" borderId="46" xfId="11" applyFont="1" applyBorder="1" applyAlignment="1" applyProtection="1">
      <alignment horizontal="center" vertical="center" wrapText="1"/>
      <protection locked="0"/>
    </xf>
    <xf numFmtId="182" fontId="6" fillId="0" borderId="40" xfId="6" applyNumberFormat="1" applyFont="1" applyBorder="1" applyAlignment="1">
      <alignment horizontal="center" vertical="center" wrapText="1"/>
    </xf>
    <xf numFmtId="0" fontId="14" fillId="0" borderId="31" xfId="11" applyFont="1" applyBorder="1" applyAlignment="1" applyProtection="1">
      <alignment horizontal="center" vertical="center" wrapText="1"/>
      <protection locked="0"/>
    </xf>
    <xf numFmtId="0" fontId="6" fillId="0" borderId="6" xfId="6" applyFont="1" applyBorder="1" applyAlignment="1">
      <alignment horizontal="left" vertical="center" wrapText="1"/>
    </xf>
    <xf numFmtId="180" fontId="6" fillId="2" borderId="40" xfId="6" applyNumberFormat="1" applyFont="1" applyFill="1" applyBorder="1" applyAlignment="1">
      <alignment horizontal="center" vertical="center" wrapText="1"/>
    </xf>
    <xf numFmtId="0" fontId="52" fillId="2" borderId="0" xfId="6" applyFont="1" applyFill="1" applyAlignment="1">
      <alignment horizontal="center" vertical="center" wrapText="1"/>
    </xf>
    <xf numFmtId="180" fontId="6" fillId="0" borderId="40" xfId="6" applyNumberFormat="1" applyFont="1" applyBorder="1" applyAlignment="1">
      <alignment horizontal="center" vertical="center" wrapText="1"/>
    </xf>
    <xf numFmtId="0" fontId="6" fillId="0" borderId="76" xfId="6" applyFont="1" applyBorder="1" applyAlignment="1">
      <alignment horizontal="left" vertical="center" wrapText="1"/>
    </xf>
    <xf numFmtId="0" fontId="6" fillId="0" borderId="77" xfId="6" applyFont="1" applyBorder="1" applyAlignment="1">
      <alignment horizontal="left" vertical="center" wrapText="1"/>
    </xf>
    <xf numFmtId="0" fontId="10" fillId="0" borderId="0" xfId="6" applyFont="1" applyAlignment="1"/>
    <xf numFmtId="0" fontId="4" fillId="0" borderId="11" xfId="6" applyFont="1" applyBorder="1" applyAlignment="1">
      <alignment horizontal="center" vertical="center"/>
    </xf>
    <xf numFmtId="0" fontId="6" fillId="0" borderId="5" xfId="6" applyFont="1" applyBorder="1" applyAlignment="1">
      <alignment horizontal="left" vertical="center" wrapText="1"/>
    </xf>
    <xf numFmtId="0" fontId="44" fillId="0" borderId="0" xfId="6" applyFont="1" applyAlignment="1">
      <alignment horizontal="right"/>
    </xf>
    <xf numFmtId="0" fontId="4" fillId="0" borderId="0" xfId="6" applyFont="1" applyAlignment="1">
      <alignment horizontal="right"/>
    </xf>
    <xf numFmtId="0" fontId="4" fillId="0" borderId="1" xfId="6" applyFont="1" applyBorder="1" applyAlignment="1"/>
    <xf numFmtId="0" fontId="8" fillId="0" borderId="0" xfId="6" applyFont="1" applyAlignment="1"/>
    <xf numFmtId="0" fontId="7" fillId="0" borderId="0" xfId="6" applyFont="1" applyAlignment="1"/>
    <xf numFmtId="0" fontId="5" fillId="0" borderId="0" xfId="6" applyFont="1" applyAlignment="1"/>
    <xf numFmtId="0" fontId="5" fillId="0" borderId="0" xfId="6" applyFont="1" applyAlignment="1">
      <alignment horizontal="right"/>
    </xf>
    <xf numFmtId="0" fontId="4" fillId="2" borderId="0" xfId="6" applyFont="1" applyFill="1" applyAlignment="1"/>
    <xf numFmtId="0" fontId="2" fillId="0" borderId="0" xfId="6" applyFont="1" applyAlignment="1"/>
    <xf numFmtId="0" fontId="56" fillId="0" borderId="0" xfId="0" applyFont="1" applyAlignment="1"/>
    <xf numFmtId="0" fontId="6" fillId="0" borderId="0" xfId="0" applyFont="1" applyAlignment="1">
      <alignment horizontal="center" vertical="center" wrapText="1"/>
    </xf>
    <xf numFmtId="179" fontId="15" fillId="0" borderId="0" xfId="0" applyNumberFormat="1" applyFont="1" applyAlignment="1">
      <alignment horizontal="center" vertical="center"/>
    </xf>
    <xf numFmtId="3" fontId="4" fillId="0" borderId="0" xfId="0" applyNumberFormat="1" applyFont="1" applyAlignment="1" applyProtection="1">
      <alignment horizontal="center" vertical="center"/>
      <protection locked="0"/>
    </xf>
    <xf numFmtId="178" fontId="4" fillId="2" borderId="0" xfId="0" quotePrefix="1" applyNumberFormat="1" applyFont="1" applyFill="1" applyAlignment="1" applyProtection="1">
      <alignment horizontal="center" vertical="center"/>
      <protection locked="0"/>
    </xf>
    <xf numFmtId="178" fontId="4" fillId="2" borderId="0" xfId="0" applyNumberFormat="1" applyFont="1" applyFill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76" fontId="13" fillId="2" borderId="0" xfId="0" quotePrefix="1" applyNumberFormat="1" applyFont="1" applyFill="1" applyAlignment="1" applyProtection="1">
      <alignment horizontal="center" vertical="center"/>
      <protection locked="0"/>
    </xf>
    <xf numFmtId="176" fontId="13" fillId="2" borderId="0" xfId="0" quotePrefix="1" applyNumberFormat="1" applyFont="1" applyFill="1" applyAlignment="1" applyProtection="1">
      <alignment horizontal="center" vertical="center" wrapText="1"/>
      <protection locked="0"/>
    </xf>
    <xf numFmtId="177" fontId="13" fillId="2" borderId="0" xfId="0" applyNumberFormat="1" applyFont="1" applyFill="1" applyAlignment="1" applyProtection="1">
      <alignment horizontal="center" vertical="center" wrapText="1"/>
      <protection locked="0"/>
    </xf>
    <xf numFmtId="176" fontId="13" fillId="0" borderId="0" xfId="0" quotePrefix="1" applyNumberFormat="1" applyFont="1" applyAlignment="1" applyProtection="1">
      <alignment horizontal="center" vertical="center" wrapText="1"/>
      <protection locked="0"/>
    </xf>
    <xf numFmtId="180" fontId="4" fillId="0" borderId="0" xfId="0" applyNumberFormat="1" applyFont="1" applyAlignment="1" applyProtection="1">
      <alignment horizontal="center" vertical="center"/>
      <protection locked="0"/>
    </xf>
    <xf numFmtId="49" fontId="4" fillId="0" borderId="0" xfId="0" quotePrefix="1" applyNumberFormat="1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4" fillId="0" borderId="78" xfId="0" applyFont="1" applyBorder="1" applyAlignment="1" applyProtection="1">
      <alignment horizontal="left" vertical="center"/>
      <protection locked="0"/>
    </xf>
    <xf numFmtId="176" fontId="13" fillId="2" borderId="73" xfId="0" quotePrefix="1" applyNumberFormat="1" applyFont="1" applyFill="1" applyBorder="1" applyAlignment="1" applyProtection="1">
      <alignment horizontal="center" vertical="center" wrapText="1"/>
      <protection locked="0"/>
    </xf>
    <xf numFmtId="176" fontId="13" fillId="0" borderId="73" xfId="0" quotePrefix="1" applyNumberFormat="1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19" fillId="0" borderId="2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4" fillId="0" borderId="11" xfId="0" applyFont="1" applyBorder="1" applyAlignment="1" applyProtection="1">
      <alignment horizontal="left" vertical="center"/>
      <protection locked="0"/>
    </xf>
    <xf numFmtId="0" fontId="45" fillId="0" borderId="3" xfId="0" applyFont="1" applyBorder="1" applyAlignment="1" applyProtection="1">
      <alignment horizontal="center" vertical="center"/>
      <protection locked="0"/>
    </xf>
    <xf numFmtId="0" fontId="57" fillId="0" borderId="28" xfId="0" applyFont="1" applyBorder="1" applyAlignment="1" applyProtection="1">
      <alignment horizontal="center" vertical="center" wrapText="1"/>
      <protection locked="0"/>
    </xf>
    <xf numFmtId="176" fontId="13" fillId="0" borderId="7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180" fontId="4" fillId="0" borderId="28" xfId="0" applyNumberFormat="1" applyFont="1" applyBorder="1" applyAlignment="1" applyProtection="1">
      <alignment horizontal="center" vertical="center"/>
      <protection locked="0"/>
    </xf>
    <xf numFmtId="0" fontId="4" fillId="0" borderId="28" xfId="0" quotePrefix="1" applyFont="1" applyBorder="1" applyAlignment="1" applyProtection="1">
      <alignment horizontal="left" vertical="center" wrapText="1"/>
      <protection locked="0"/>
    </xf>
    <xf numFmtId="0" fontId="44" fillId="0" borderId="0" xfId="0" applyFont="1" applyProtection="1">
      <alignment vertical="center"/>
      <protection locked="0"/>
    </xf>
    <xf numFmtId="176" fontId="13" fillId="0" borderId="17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quotePrefix="1" applyFont="1" applyBorder="1" applyAlignment="1" applyProtection="1">
      <alignment horizontal="left" vertical="center"/>
      <protection locked="0"/>
    </xf>
    <xf numFmtId="0" fontId="4" fillId="0" borderId="5" xfId="0" quotePrefix="1" applyFont="1" applyBorder="1" applyAlignment="1" applyProtection="1">
      <alignment horizontal="left" vertical="center"/>
      <protection locked="0"/>
    </xf>
    <xf numFmtId="0" fontId="44" fillId="0" borderId="7" xfId="0" applyFont="1" applyBorder="1" applyProtection="1">
      <alignment vertical="center"/>
      <protection locked="0"/>
    </xf>
    <xf numFmtId="0" fontId="58" fillId="0" borderId="11" xfId="0" applyFont="1" applyBorder="1" applyProtection="1">
      <alignment vertical="center"/>
      <protection locked="0"/>
    </xf>
    <xf numFmtId="0" fontId="51" fillId="0" borderId="0" xfId="10" applyFont="1">
      <alignment vertical="center"/>
    </xf>
    <xf numFmtId="0" fontId="18" fillId="0" borderId="0" xfId="10" applyFont="1">
      <alignment vertical="center"/>
    </xf>
    <xf numFmtId="178" fontId="4" fillId="0" borderId="7" xfId="6" quotePrefix="1" applyNumberFormat="1" applyFont="1" applyBorder="1" applyAlignment="1" applyProtection="1">
      <alignment horizontal="center" vertical="center"/>
      <protection locked="0"/>
    </xf>
    <xf numFmtId="178" fontId="4" fillId="0" borderId="7" xfId="6" applyNumberFormat="1" applyFont="1" applyBorder="1" applyAlignment="1" applyProtection="1">
      <alignment horizontal="center" vertical="center"/>
      <protection locked="0"/>
    </xf>
    <xf numFmtId="0" fontId="14" fillId="0" borderId="7" xfId="6" applyFont="1" applyBorder="1" applyAlignment="1" applyProtection="1">
      <alignment horizontal="center" vertical="center" wrapText="1"/>
      <protection locked="0"/>
    </xf>
    <xf numFmtId="0" fontId="4" fillId="0" borderId="7" xfId="6" applyFont="1" applyBorder="1" applyAlignment="1" applyProtection="1">
      <alignment horizontal="left" vertical="center"/>
      <protection locked="0"/>
    </xf>
    <xf numFmtId="0" fontId="4" fillId="0" borderId="7" xfId="6" applyFont="1" applyBorder="1" applyAlignment="1" applyProtection="1">
      <alignment horizontal="center" vertical="center"/>
      <protection locked="0"/>
    </xf>
    <xf numFmtId="0" fontId="4" fillId="0" borderId="7" xfId="6" applyFont="1" applyBorder="1" applyAlignment="1" applyProtection="1">
      <alignment horizontal="center" vertical="center" wrapText="1"/>
      <protection locked="0"/>
    </xf>
    <xf numFmtId="181" fontId="13" fillId="0" borderId="7" xfId="6" quotePrefix="1" applyNumberFormat="1" applyFont="1" applyBorder="1" applyAlignment="1" applyProtection="1">
      <alignment horizontal="center" vertical="center"/>
      <protection locked="0"/>
    </xf>
    <xf numFmtId="181" fontId="13" fillId="0" borderId="7" xfId="6" quotePrefix="1" applyNumberFormat="1" applyFont="1" applyBorder="1" applyAlignment="1" applyProtection="1">
      <alignment horizontal="center" vertical="center" wrapText="1"/>
      <protection locked="0"/>
    </xf>
    <xf numFmtId="1" fontId="13" fillId="0" borderId="79" xfId="6" applyNumberFormat="1" applyFont="1" applyBorder="1" applyAlignment="1" applyProtection="1">
      <alignment horizontal="center" vertical="center" wrapText="1"/>
      <protection locked="0"/>
    </xf>
    <xf numFmtId="181" fontId="13" fillId="0" borderId="79" xfId="6" quotePrefix="1" applyNumberFormat="1" applyFont="1" applyBorder="1" applyAlignment="1" applyProtection="1">
      <alignment horizontal="center" vertical="center" wrapText="1"/>
      <protection locked="0"/>
    </xf>
    <xf numFmtId="49" fontId="4" fillId="0" borderId="7" xfId="6" quotePrefix="1" applyNumberFormat="1" applyFont="1" applyBorder="1" applyAlignment="1" applyProtection="1">
      <alignment horizontal="left" vertical="center" wrapText="1"/>
      <protection locked="0"/>
    </xf>
    <xf numFmtId="0" fontId="6" fillId="0" borderId="46" xfId="6" applyFont="1" applyBorder="1" applyAlignment="1">
      <alignment horizontal="center" vertical="center" wrapText="1"/>
    </xf>
    <xf numFmtId="1" fontId="53" fillId="0" borderId="74" xfId="6" applyNumberFormat="1" applyFont="1" applyBorder="1" applyAlignment="1">
      <alignment horizontal="center" vertical="center" wrapText="1"/>
    </xf>
    <xf numFmtId="181" fontId="53" fillId="0" borderId="75" xfId="6" applyNumberFormat="1" applyFont="1" applyBorder="1" applyAlignment="1">
      <alignment horizontal="center" vertical="center" wrapText="1"/>
    </xf>
    <xf numFmtId="0" fontId="6" fillId="0" borderId="80" xfId="6" applyFont="1" applyBorder="1" applyAlignment="1">
      <alignment horizontal="left" vertical="center" wrapText="1"/>
    </xf>
    <xf numFmtId="0" fontId="6" fillId="0" borderId="81" xfId="6" applyFont="1" applyBorder="1" applyAlignment="1">
      <alignment horizontal="left" vertical="center" wrapText="1"/>
    </xf>
    <xf numFmtId="0" fontId="6" fillId="0" borderId="31" xfId="6" applyFont="1" applyBorder="1" applyAlignment="1">
      <alignment horizontal="center" vertical="center" wrapText="1"/>
    </xf>
    <xf numFmtId="0" fontId="6" fillId="0" borderId="82" xfId="6" applyFont="1" applyBorder="1" applyAlignment="1">
      <alignment horizontal="left" vertical="center" wrapText="1"/>
    </xf>
    <xf numFmtId="0" fontId="14" fillId="0" borderId="46" xfId="10" applyFont="1" applyBorder="1" applyAlignment="1" applyProtection="1">
      <alignment horizontal="center" vertical="center" wrapText="1"/>
      <protection locked="0"/>
    </xf>
    <xf numFmtId="0" fontId="14" fillId="0" borderId="31" xfId="10" applyFont="1" applyBorder="1" applyAlignment="1" applyProtection="1">
      <alignment horizontal="center" vertical="center" wrapText="1"/>
      <protection locked="0"/>
    </xf>
    <xf numFmtId="0" fontId="6" fillId="0" borderId="83" xfId="6" applyFont="1" applyBorder="1" applyAlignment="1">
      <alignment horizontal="left" vertical="center" wrapText="1"/>
    </xf>
    <xf numFmtId="0" fontId="6" fillId="0" borderId="84" xfId="6" applyFont="1" applyBorder="1" applyAlignment="1">
      <alignment horizontal="left" vertical="center" wrapText="1"/>
    </xf>
    <xf numFmtId="0" fontId="14" fillId="0" borderId="46" xfId="9" applyFont="1" applyBorder="1" applyAlignment="1" applyProtection="1">
      <alignment horizontal="center" vertical="center" wrapText="1"/>
      <protection locked="0"/>
    </xf>
    <xf numFmtId="0" fontId="6" fillId="0" borderId="85" xfId="6" applyFont="1" applyBorder="1" applyAlignment="1">
      <alignment horizontal="left" vertical="center" wrapText="1"/>
    </xf>
    <xf numFmtId="0" fontId="14" fillId="0" borderId="46" xfId="12" applyFont="1" applyBorder="1" applyAlignment="1" applyProtection="1">
      <alignment horizontal="center" vertical="center" wrapText="1"/>
      <protection locked="0"/>
    </xf>
    <xf numFmtId="0" fontId="6" fillId="0" borderId="86" xfId="6" applyFont="1" applyBorder="1" applyAlignment="1">
      <alignment horizontal="left" vertical="center" wrapText="1"/>
    </xf>
    <xf numFmtId="0" fontId="14" fillId="0" borderId="31" xfId="9" applyFont="1" applyBorder="1" applyAlignment="1" applyProtection="1">
      <alignment horizontal="center" vertical="center" wrapText="1"/>
      <protection locked="0"/>
    </xf>
    <xf numFmtId="0" fontId="14" fillId="0" borderId="46" xfId="8" applyFont="1" applyBorder="1" applyAlignment="1" applyProtection="1">
      <alignment horizontal="center" vertical="center" wrapText="1"/>
      <protection locked="0"/>
    </xf>
    <xf numFmtId="1" fontId="53" fillId="0" borderId="47" xfId="6" applyNumberFormat="1" applyFont="1" applyBorder="1" applyAlignment="1">
      <alignment horizontal="center" vertical="center" wrapText="1"/>
    </xf>
    <xf numFmtId="181" fontId="53" fillId="0" borderId="48" xfId="6" applyNumberFormat="1" applyFont="1" applyBorder="1" applyAlignment="1">
      <alignment horizontal="center" vertical="center" wrapText="1"/>
    </xf>
    <xf numFmtId="0" fontId="4" fillId="0" borderId="0" xfId="6" applyFont="1" applyAlignment="1">
      <alignment horizontal="center" vertical="center"/>
    </xf>
    <xf numFmtId="0" fontId="4" fillId="0" borderId="22" xfId="6" applyFont="1" applyBorder="1" applyAlignment="1">
      <alignment horizontal="center" vertical="center"/>
    </xf>
    <xf numFmtId="0" fontId="6" fillId="0" borderId="65" xfId="6" applyFont="1" applyBorder="1" applyAlignment="1">
      <alignment horizontal="left" vertical="center" wrapText="1"/>
    </xf>
    <xf numFmtId="0" fontId="4" fillId="0" borderId="0" xfId="1" applyFont="1"/>
    <xf numFmtId="176" fontId="4" fillId="0" borderId="0" xfId="1" applyNumberFormat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vertical="center"/>
    </xf>
    <xf numFmtId="0" fontId="4" fillId="0" borderId="0" xfId="13" applyFont="1">
      <alignment vertical="center"/>
    </xf>
    <xf numFmtId="178" fontId="4" fillId="2" borderId="28" xfId="10" quotePrefix="1" applyNumberFormat="1" applyFont="1" applyFill="1" applyBorder="1" applyAlignment="1" applyProtection="1">
      <alignment horizontal="center" vertical="center"/>
      <protection locked="0"/>
    </xf>
    <xf numFmtId="178" fontId="4" fillId="2" borderId="28" xfId="10" applyNumberFormat="1" applyFont="1" applyFill="1" applyBorder="1" applyAlignment="1" applyProtection="1">
      <alignment horizontal="center" vertical="center"/>
      <protection locked="0"/>
    </xf>
    <xf numFmtId="178" fontId="4" fillId="2" borderId="32" xfId="10" applyNumberFormat="1" applyFont="1" applyFill="1" applyBorder="1" applyAlignment="1" applyProtection="1">
      <alignment horizontal="center" vertical="center"/>
      <protection locked="0"/>
    </xf>
    <xf numFmtId="0" fontId="45" fillId="0" borderId="3" xfId="13" applyFont="1" applyBorder="1" applyAlignment="1">
      <alignment horizontal="center" vertical="center" wrapText="1"/>
    </xf>
    <xf numFmtId="0" fontId="4" fillId="0" borderId="28" xfId="13" applyFont="1" applyBorder="1" applyAlignment="1">
      <alignment horizontal="center" vertical="center" wrapText="1"/>
    </xf>
    <xf numFmtId="176" fontId="4" fillId="0" borderId="28" xfId="13" applyNumberFormat="1" applyFont="1" applyBorder="1" applyAlignment="1">
      <alignment horizontal="center" vertical="center" wrapText="1"/>
    </xf>
    <xf numFmtId="183" fontId="4" fillId="0" borderId="4" xfId="13" applyNumberFormat="1" applyFont="1" applyBorder="1" applyAlignment="1">
      <alignment horizontal="center" vertical="center" wrapText="1"/>
    </xf>
    <xf numFmtId="176" fontId="4" fillId="2" borderId="73" xfId="1" quotePrefix="1" applyNumberFormat="1" applyFont="1" applyFill="1" applyBorder="1" applyAlignment="1" applyProtection="1">
      <alignment horizontal="center" vertical="center" wrapText="1"/>
      <protection locked="0"/>
    </xf>
    <xf numFmtId="177" fontId="61" fillId="2" borderId="29" xfId="1" applyNumberFormat="1" applyFont="1" applyFill="1" applyBorder="1" applyAlignment="1" applyProtection="1">
      <alignment horizontal="center" vertical="center" wrapText="1"/>
      <protection locked="0"/>
    </xf>
    <xf numFmtId="183" fontId="61" fillId="0" borderId="73" xfId="13" applyNumberFormat="1" applyFont="1" applyBorder="1" applyAlignment="1">
      <alignment horizontal="center" vertical="center" wrapText="1"/>
    </xf>
    <xf numFmtId="0" fontId="4" fillId="0" borderId="3" xfId="13" applyFont="1" applyBorder="1" applyAlignment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49" fontId="4" fillId="0" borderId="28" xfId="13" quotePrefix="1" applyNumberFormat="1" applyFont="1" applyBorder="1" applyAlignment="1">
      <alignment vertical="center" wrapText="1"/>
    </xf>
    <xf numFmtId="0" fontId="4" fillId="0" borderId="28" xfId="13" applyFont="1" applyBorder="1" applyAlignment="1">
      <alignment vertical="center" wrapText="1"/>
    </xf>
    <xf numFmtId="0" fontId="4" fillId="0" borderId="13" xfId="13" applyFont="1" applyBorder="1" applyAlignment="1">
      <alignment vertical="center" wrapText="1"/>
    </xf>
    <xf numFmtId="0" fontId="4" fillId="0" borderId="14" xfId="13" applyFont="1" applyBorder="1" applyAlignment="1">
      <alignment vertical="center" wrapText="1"/>
    </xf>
    <xf numFmtId="0" fontId="4" fillId="0" borderId="24" xfId="13" applyFont="1" applyBorder="1">
      <alignment vertical="center"/>
    </xf>
    <xf numFmtId="49" fontId="4" fillId="0" borderId="28" xfId="13" applyNumberFormat="1" applyFont="1" applyBorder="1" applyAlignment="1">
      <alignment vertical="center" wrapText="1"/>
    </xf>
    <xf numFmtId="0" fontId="4" fillId="0" borderId="22" xfId="13" applyFont="1" applyBorder="1" applyAlignment="1">
      <alignment vertical="center" wrapText="1"/>
    </xf>
    <xf numFmtId="0" fontId="4" fillId="0" borderId="12" xfId="13" applyFont="1" applyBorder="1" applyAlignment="1">
      <alignment vertical="center" wrapText="1"/>
    </xf>
    <xf numFmtId="0" fontId="4" fillId="0" borderId="11" xfId="13" applyFont="1" applyBorder="1">
      <alignment vertical="center"/>
    </xf>
    <xf numFmtId="178" fontId="4" fillId="0" borderId="28" xfId="10" quotePrefix="1" applyNumberFormat="1" applyFont="1" applyBorder="1" applyAlignment="1" applyProtection="1">
      <alignment horizontal="center" vertical="center"/>
      <protection locked="0"/>
    </xf>
    <xf numFmtId="178" fontId="4" fillId="0" borderId="28" xfId="10" applyNumberFormat="1" applyFont="1" applyBorder="1" applyAlignment="1" applyProtection="1">
      <alignment horizontal="center" vertical="center"/>
      <protection locked="0"/>
    </xf>
    <xf numFmtId="178" fontId="4" fillId="0" borderId="32" xfId="10" applyNumberFormat="1" applyFont="1" applyBorder="1" applyAlignment="1" applyProtection="1">
      <alignment horizontal="center" vertical="center"/>
      <protection locked="0"/>
    </xf>
    <xf numFmtId="176" fontId="4" fillId="0" borderId="73" xfId="1" quotePrefix="1" applyNumberFormat="1" applyFont="1" applyBorder="1" applyAlignment="1" applyProtection="1">
      <alignment horizontal="center" vertical="center" wrapText="1"/>
      <protection locked="0"/>
    </xf>
    <xf numFmtId="177" fontId="61" fillId="0" borderId="29" xfId="1" applyNumberFormat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8" xfId="13" quotePrefix="1" applyFont="1" applyBorder="1" applyAlignment="1">
      <alignment horizontal="left" vertical="center" wrapText="1"/>
    </xf>
    <xf numFmtId="0" fontId="42" fillId="0" borderId="22" xfId="13" applyFont="1" applyBorder="1" applyAlignment="1">
      <alignment vertical="center" wrapText="1"/>
    </xf>
    <xf numFmtId="0" fontId="6" fillId="0" borderId="22" xfId="13" applyFont="1" applyBorder="1" applyAlignment="1">
      <alignment vertical="center" wrapText="1"/>
    </xf>
    <xf numFmtId="0" fontId="45" fillId="0" borderId="36" xfId="13" applyFont="1" applyBorder="1" applyAlignment="1">
      <alignment horizontal="center" vertical="center" wrapText="1"/>
    </xf>
    <xf numFmtId="0" fontId="4" fillId="0" borderId="28" xfId="13" quotePrefix="1" applyFont="1" applyBorder="1" applyAlignment="1">
      <alignment vertical="center" wrapText="1"/>
    </xf>
    <xf numFmtId="0" fontId="4" fillId="0" borderId="13" xfId="1" applyFont="1" applyBorder="1" applyAlignment="1">
      <alignment horizontal="right"/>
    </xf>
    <xf numFmtId="0" fontId="4" fillId="0" borderId="14" xfId="1" applyFont="1" applyBorder="1"/>
    <xf numFmtId="0" fontId="4" fillId="0" borderId="28" xfId="13" quotePrefix="1" applyFont="1" applyBorder="1" applyAlignment="1">
      <alignment horizontal="left" vertical="center" wrapText="1"/>
    </xf>
    <xf numFmtId="0" fontId="4" fillId="0" borderId="5" xfId="13" applyFont="1" applyBorder="1" applyAlignment="1">
      <alignment vertical="center" wrapText="1"/>
    </xf>
    <xf numFmtId="0" fontId="4" fillId="0" borderId="0" xfId="1" quotePrefix="1" applyFont="1" applyAlignment="1">
      <alignment horizontal="right"/>
    </xf>
    <xf numFmtId="3" fontId="4" fillId="0" borderId="28" xfId="13" quotePrefix="1" applyNumberFormat="1" applyFont="1" applyBorder="1" applyAlignment="1">
      <alignment horizontal="left" vertical="center" wrapText="1"/>
    </xf>
    <xf numFmtId="0" fontId="4" fillId="0" borderId="8" xfId="1" applyFont="1" applyBorder="1" applyAlignment="1" applyProtection="1">
      <alignment horizontal="left" vertical="center"/>
      <protection locked="0"/>
    </xf>
    <xf numFmtId="0" fontId="4" fillId="0" borderId="11" xfId="13" applyFont="1" applyBorder="1" applyAlignment="1">
      <alignment vertical="center" wrapText="1"/>
    </xf>
    <xf numFmtId="0" fontId="4" fillId="0" borderId="22" xfId="13" quotePrefix="1" applyFont="1" applyBorder="1" applyAlignment="1">
      <alignment horizontal="left" vertical="center" wrapText="1"/>
    </xf>
    <xf numFmtId="0" fontId="44" fillId="0" borderId="0" xfId="13" applyFont="1">
      <alignment vertical="center"/>
    </xf>
    <xf numFmtId="0" fontId="44" fillId="0" borderId="0" xfId="1" applyFont="1"/>
    <xf numFmtId="178" fontId="44" fillId="0" borderId="28" xfId="10" quotePrefix="1" applyNumberFormat="1" applyFont="1" applyBorder="1" applyAlignment="1" applyProtection="1">
      <alignment horizontal="center" vertical="center"/>
      <protection locked="0"/>
    </xf>
    <xf numFmtId="0" fontId="63" fillId="0" borderId="22" xfId="13" applyFont="1" applyBorder="1" applyAlignment="1">
      <alignment vertical="center" wrapText="1"/>
    </xf>
    <xf numFmtId="0" fontId="44" fillId="0" borderId="12" xfId="13" applyFont="1" applyBorder="1" applyAlignment="1">
      <alignment vertical="center" wrapText="1"/>
    </xf>
    <xf numFmtId="0" fontId="44" fillId="0" borderId="11" xfId="13" applyFont="1" applyBorder="1" applyAlignment="1">
      <alignment vertical="center" wrapText="1"/>
    </xf>
    <xf numFmtId="0" fontId="4" fillId="0" borderId="4" xfId="13" applyFont="1" applyBorder="1" applyAlignment="1">
      <alignment vertical="center" wrapText="1"/>
    </xf>
    <xf numFmtId="0" fontId="4" fillId="0" borderId="11" xfId="13" applyFont="1" applyBorder="1" applyAlignment="1" applyProtection="1">
      <alignment vertical="center" wrapText="1"/>
      <protection locked="0"/>
    </xf>
    <xf numFmtId="178" fontId="4" fillId="0" borderId="2" xfId="10" applyNumberFormat="1" applyFont="1" applyBorder="1" applyAlignment="1" applyProtection="1">
      <alignment horizontal="left" vertical="center"/>
      <protection locked="0"/>
    </xf>
    <xf numFmtId="0" fontId="4" fillId="0" borderId="8" xfId="13" applyFont="1" applyBorder="1" applyAlignment="1">
      <alignment vertical="center" wrapText="1"/>
    </xf>
    <xf numFmtId="0" fontId="4" fillId="0" borderId="6" xfId="13" applyFont="1" applyBorder="1" applyAlignment="1">
      <alignment vertical="center" wrapText="1"/>
    </xf>
    <xf numFmtId="0" fontId="4" fillId="0" borderId="11" xfId="13" applyFont="1" applyBorder="1" applyProtection="1">
      <alignment vertical="center"/>
      <protection locked="0"/>
    </xf>
    <xf numFmtId="49" fontId="4" fillId="0" borderId="28" xfId="13" quotePrefix="1" applyNumberFormat="1" applyFont="1" applyBorder="1" applyAlignment="1">
      <alignment horizontal="left" vertical="center" wrapText="1"/>
    </xf>
    <xf numFmtId="0" fontId="4" fillId="0" borderId="8" xfId="1" quotePrefix="1" applyFont="1" applyBorder="1" applyAlignment="1" applyProtection="1">
      <alignment horizontal="left" vertical="center"/>
      <protection locked="0"/>
    </xf>
    <xf numFmtId="0" fontId="4" fillId="0" borderId="0" xfId="10" applyFont="1" applyAlignment="1"/>
    <xf numFmtId="0" fontId="4" fillId="2" borderId="28" xfId="10" applyFont="1" applyFill="1" applyBorder="1" applyAlignment="1" applyProtection="1">
      <alignment horizontal="center" vertical="center"/>
      <protection locked="0"/>
    </xf>
    <xf numFmtId="0" fontId="4" fillId="2" borderId="28" xfId="10" applyFont="1" applyFill="1" applyBorder="1" applyAlignment="1" applyProtection="1">
      <alignment horizontal="center" vertical="center" wrapText="1"/>
      <protection locked="0"/>
    </xf>
    <xf numFmtId="176" fontId="4" fillId="2" borderId="28" xfId="10" quotePrefix="1" applyNumberFormat="1" applyFont="1" applyFill="1" applyBorder="1" applyAlignment="1" applyProtection="1">
      <alignment horizontal="center" vertical="center"/>
      <protection locked="0"/>
    </xf>
    <xf numFmtId="176" fontId="4" fillId="2" borderId="28" xfId="10" quotePrefix="1" applyNumberFormat="1" applyFont="1" applyFill="1" applyBorder="1" applyAlignment="1" applyProtection="1">
      <alignment horizontal="center" vertical="center" wrapText="1"/>
      <protection locked="0"/>
    </xf>
    <xf numFmtId="176" fontId="4" fillId="2" borderId="73" xfId="10" quotePrefix="1" applyNumberFormat="1" applyFont="1" applyFill="1" applyBorder="1" applyAlignment="1" applyProtection="1">
      <alignment horizontal="center" vertical="center" wrapText="1"/>
      <protection locked="0"/>
    </xf>
    <xf numFmtId="177" fontId="61" fillId="2" borderId="29" xfId="10" applyNumberFormat="1" applyFont="1" applyFill="1" applyBorder="1" applyAlignment="1" applyProtection="1">
      <alignment horizontal="center" vertical="center" wrapText="1"/>
      <protection locked="0"/>
    </xf>
    <xf numFmtId="176" fontId="61" fillId="2" borderId="73" xfId="10" quotePrefix="1" applyNumberFormat="1" applyFont="1" applyFill="1" applyBorder="1" applyAlignment="1" applyProtection="1">
      <alignment horizontal="center" vertical="center" wrapText="1"/>
      <protection locked="0"/>
    </xf>
    <xf numFmtId="0" fontId="4" fillId="2" borderId="29" xfId="10" applyFont="1" applyFill="1" applyBorder="1" applyAlignment="1" applyProtection="1">
      <alignment horizontal="center" vertical="center"/>
      <protection locked="0"/>
    </xf>
    <xf numFmtId="0" fontId="4" fillId="2" borderId="3" xfId="10" applyFont="1" applyFill="1" applyBorder="1" applyAlignment="1" applyProtection="1">
      <alignment horizontal="center" vertical="center" wrapText="1"/>
      <protection locked="0"/>
    </xf>
    <xf numFmtId="0" fontId="4" fillId="0" borderId="28" xfId="10" applyFont="1" applyBorder="1" applyAlignment="1" applyProtection="1">
      <alignment horizontal="center" vertical="center" wrapText="1"/>
      <protection locked="0"/>
    </xf>
    <xf numFmtId="0" fontId="4" fillId="0" borderId="28" xfId="10" applyFont="1" applyBorder="1" applyAlignment="1" applyProtection="1">
      <alignment horizontal="center" vertical="center"/>
      <protection locked="0"/>
    </xf>
    <xf numFmtId="49" fontId="4" fillId="0" borderId="28" xfId="10" quotePrefix="1" applyNumberFormat="1" applyFont="1" applyBorder="1" applyAlignment="1" applyProtection="1">
      <alignment horizontal="left" vertical="center" wrapText="1"/>
      <protection locked="0"/>
    </xf>
    <xf numFmtId="0" fontId="4" fillId="0" borderId="28" xfId="10" applyFont="1" applyBorder="1" applyAlignment="1" applyProtection="1">
      <alignment horizontal="left" vertical="center"/>
      <protection locked="0"/>
    </xf>
    <xf numFmtId="0" fontId="4" fillId="0" borderId="13" xfId="10" applyFont="1" applyBorder="1" applyAlignment="1" applyProtection="1">
      <alignment horizontal="left" vertical="center"/>
      <protection locked="0"/>
    </xf>
    <xf numFmtId="0" fontId="4" fillId="0" borderId="14" xfId="10" applyFont="1" applyBorder="1" applyProtection="1">
      <alignment vertical="center"/>
      <protection locked="0"/>
    </xf>
    <xf numFmtId="0" fontId="4" fillId="0" borderId="11" xfId="10" applyFont="1" applyBorder="1" applyProtection="1">
      <alignment vertical="center"/>
      <protection locked="0"/>
    </xf>
    <xf numFmtId="0" fontId="6" fillId="0" borderId="28" xfId="10" applyFont="1" applyBorder="1" applyAlignment="1">
      <alignment horizontal="center" vertical="center" wrapText="1"/>
    </xf>
    <xf numFmtId="0" fontId="4" fillId="0" borderId="22" xfId="10" applyFont="1" applyBorder="1" applyAlignment="1" applyProtection="1">
      <alignment horizontal="left" vertical="center"/>
      <protection locked="0"/>
    </xf>
    <xf numFmtId="0" fontId="4" fillId="0" borderId="12" xfId="10" applyFont="1" applyBorder="1" applyProtection="1">
      <alignment vertical="center"/>
      <protection locked="0"/>
    </xf>
    <xf numFmtId="0" fontId="4" fillId="0" borderId="1" xfId="1" applyFont="1" applyBorder="1" applyAlignment="1">
      <alignment horizontal="center"/>
    </xf>
    <xf numFmtId="0" fontId="4" fillId="0" borderId="13" xfId="1" applyFont="1" applyBorder="1"/>
    <xf numFmtId="0" fontId="4" fillId="0" borderId="13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0" xfId="1" applyFont="1" applyAlignment="1">
      <alignment horizontal="right"/>
    </xf>
    <xf numFmtId="0" fontId="4" fillId="0" borderId="1" xfId="1" applyFont="1" applyBorder="1"/>
    <xf numFmtId="0" fontId="5" fillId="0" borderId="0" xfId="1" applyFont="1"/>
    <xf numFmtId="0" fontId="5" fillId="0" borderId="0" xfId="1" applyFont="1" applyAlignment="1">
      <alignment horizontal="right"/>
    </xf>
    <xf numFmtId="0" fontId="65" fillId="0" borderId="0" xfId="1" applyFont="1"/>
    <xf numFmtId="0" fontId="10" fillId="0" borderId="0" xfId="1" applyFont="1"/>
    <xf numFmtId="0" fontId="6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4" fillId="0" borderId="2" xfId="0" applyFont="1" applyBorder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2" xfId="0" applyFont="1" applyBorder="1" applyAlignment="1"/>
    <xf numFmtId="0" fontId="10" fillId="0" borderId="0" xfId="0" applyFont="1" applyAlignment="1"/>
    <xf numFmtId="0" fontId="10" fillId="0" borderId="14" xfId="0" applyFont="1" applyBorder="1" applyAlignment="1"/>
    <xf numFmtId="0" fontId="10" fillId="0" borderId="1" xfId="0" applyFont="1" applyBorder="1" applyAlignment="1"/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0" borderId="6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8" xfId="0" applyFont="1" applyBorder="1" applyAlignment="1">
      <alignment horizontal="center" shrinkToFit="1"/>
    </xf>
    <xf numFmtId="0" fontId="4" fillId="0" borderId="14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13" xfId="0" applyFont="1" applyBorder="1" applyAlignment="1">
      <alignment horizontal="center" shrinkToFit="1"/>
    </xf>
    <xf numFmtId="0" fontId="4" fillId="0" borderId="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9" fillId="0" borderId="5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32" fillId="0" borderId="7" xfId="1" applyFont="1" applyBorder="1"/>
    <xf numFmtId="0" fontId="32" fillId="0" borderId="12" xfId="1" applyFont="1" applyBorder="1"/>
    <xf numFmtId="0" fontId="32" fillId="0" borderId="0" xfId="1" applyFont="1"/>
    <xf numFmtId="0" fontId="32" fillId="0" borderId="14" xfId="1" applyFont="1" applyBorder="1"/>
    <xf numFmtId="0" fontId="32" fillId="0" borderId="1" xfId="1" applyFont="1" applyBorder="1"/>
    <xf numFmtId="0" fontId="19" fillId="0" borderId="7" xfId="1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19" fillId="0" borderId="8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left"/>
    </xf>
    <xf numFmtId="0" fontId="19" fillId="0" borderId="1" xfId="1" applyFont="1" applyBorder="1" applyAlignment="1" applyProtection="1">
      <alignment horizontal="right"/>
      <protection locked="0"/>
    </xf>
    <xf numFmtId="0" fontId="19" fillId="0" borderId="2" xfId="1" applyFont="1" applyBorder="1" applyAlignment="1">
      <alignment horizontal="right"/>
    </xf>
    <xf numFmtId="0" fontId="19" fillId="5" borderId="6" xfId="1" applyFont="1" applyFill="1" applyBorder="1" applyAlignment="1">
      <alignment horizontal="center"/>
    </xf>
    <xf numFmtId="0" fontId="19" fillId="5" borderId="7" xfId="1" applyFont="1" applyFill="1" applyBorder="1" applyAlignment="1">
      <alignment horizontal="center"/>
    </xf>
    <xf numFmtId="0" fontId="19" fillId="5" borderId="8" xfId="1" applyFont="1" applyFill="1" applyBorder="1" applyAlignment="1">
      <alignment horizontal="center"/>
    </xf>
    <xf numFmtId="0" fontId="19" fillId="0" borderId="6" xfId="1" applyFont="1" applyBorder="1" applyAlignment="1">
      <alignment horizontal="center" shrinkToFit="1"/>
    </xf>
    <xf numFmtId="0" fontId="19" fillId="0" borderId="7" xfId="1" applyFont="1" applyBorder="1" applyAlignment="1">
      <alignment horizontal="center" shrinkToFit="1"/>
    </xf>
    <xf numFmtId="0" fontId="19" fillId="0" borderId="8" xfId="1" applyFont="1" applyBorder="1" applyAlignment="1">
      <alignment horizontal="center" shrinkToFit="1"/>
    </xf>
    <xf numFmtId="0" fontId="19" fillId="0" borderId="10" xfId="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/>
    </xf>
    <xf numFmtId="0" fontId="19" fillId="0" borderId="5" xfId="3" applyFont="1" applyBorder="1" applyAlignment="1">
      <alignment horizontal="center" vertical="center" wrapText="1"/>
    </xf>
    <xf numFmtId="0" fontId="19" fillId="0" borderId="11" xfId="3" applyFont="1" applyBorder="1" applyAlignment="1">
      <alignment horizontal="center" vertical="center" wrapText="1"/>
    </xf>
    <xf numFmtId="0" fontId="19" fillId="0" borderId="24" xfId="3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9" fillId="0" borderId="20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 wrapText="1"/>
    </xf>
    <xf numFmtId="0" fontId="19" fillId="0" borderId="17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22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shrinkToFit="1"/>
    </xf>
    <xf numFmtId="0" fontId="19" fillId="0" borderId="1" xfId="1" applyFont="1" applyBorder="1" applyAlignment="1">
      <alignment horizontal="center" shrinkToFit="1"/>
    </xf>
    <xf numFmtId="0" fontId="19" fillId="0" borderId="13" xfId="1" applyFont="1" applyBorder="1" applyAlignment="1">
      <alignment horizontal="center" shrinkToFit="1"/>
    </xf>
    <xf numFmtId="0" fontId="19" fillId="0" borderId="11" xfId="1" applyFont="1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1" xfId="6" applyFont="1" applyBorder="1" applyAlignment="1">
      <alignment horizontal="left"/>
    </xf>
    <xf numFmtId="0" fontId="6" fillId="0" borderId="1" xfId="6" applyFont="1" applyBorder="1" applyAlignment="1" applyProtection="1">
      <protection locked="0"/>
    </xf>
    <xf numFmtId="0" fontId="4" fillId="0" borderId="1" xfId="6" applyFont="1" applyBorder="1" applyAlignment="1" applyProtection="1">
      <protection locked="0"/>
    </xf>
    <xf numFmtId="0" fontId="4" fillId="0" borderId="2" xfId="6" applyFont="1" applyBorder="1" applyAlignment="1">
      <alignment horizontal="right"/>
    </xf>
    <xf numFmtId="0" fontId="4" fillId="0" borderId="5" xfId="6" applyFont="1" applyBorder="1" applyAlignment="1">
      <alignment horizontal="center" vertical="center"/>
    </xf>
    <xf numFmtId="0" fontId="4" fillId="0" borderId="11" xfId="6" applyFont="1" applyBorder="1" applyAlignment="1">
      <alignment horizontal="center" vertical="center"/>
    </xf>
    <xf numFmtId="0" fontId="4" fillId="0" borderId="24" xfId="6" applyFont="1" applyBorder="1" applyAlignment="1">
      <alignment horizontal="center" vertical="center"/>
    </xf>
    <xf numFmtId="0" fontId="4" fillId="0" borderId="6" xfId="6" applyFont="1" applyBorder="1" applyAlignment="1">
      <alignment horizontal="center" vertical="center"/>
    </xf>
    <xf numFmtId="0" fontId="10" fillId="0" borderId="7" xfId="6" applyFont="1" applyBorder="1" applyAlignment="1"/>
    <xf numFmtId="0" fontId="10" fillId="0" borderId="12" xfId="6" applyFont="1" applyBorder="1" applyAlignment="1"/>
    <xf numFmtId="0" fontId="10" fillId="0" borderId="0" xfId="6" applyFont="1" applyAlignment="1"/>
    <xf numFmtId="0" fontId="10" fillId="0" borderId="14" xfId="6" applyFont="1" applyBorder="1" applyAlignment="1"/>
    <xf numFmtId="0" fontId="10" fillId="0" borderId="1" xfId="6" applyFont="1" applyBorder="1" applyAlignment="1"/>
    <xf numFmtId="0" fontId="4" fillId="0" borderId="7" xfId="6" applyFont="1" applyBorder="1" applyAlignment="1">
      <alignment horizontal="center"/>
    </xf>
    <xf numFmtId="0" fontId="4" fillId="0" borderId="1" xfId="6" applyFont="1" applyBorder="1" applyAlignment="1">
      <alignment horizontal="center"/>
    </xf>
    <xf numFmtId="0" fontId="4" fillId="0" borderId="8" xfId="6" applyFont="1" applyBorder="1" applyAlignment="1">
      <alignment horizontal="center"/>
    </xf>
    <xf numFmtId="0" fontId="4" fillId="0" borderId="13" xfId="6" applyFont="1" applyBorder="1" applyAlignment="1">
      <alignment horizontal="center"/>
    </xf>
    <xf numFmtId="0" fontId="4" fillId="0" borderId="8" xfId="6" applyFont="1" applyBorder="1" applyAlignment="1">
      <alignment horizontal="center" vertical="center"/>
    </xf>
    <xf numFmtId="0" fontId="4" fillId="0" borderId="14" xfId="6" applyFont="1" applyBorder="1" applyAlignment="1">
      <alignment horizontal="center" vertical="center"/>
    </xf>
    <xf numFmtId="0" fontId="4" fillId="0" borderId="13" xfId="6" applyFont="1" applyBorder="1" applyAlignment="1">
      <alignment horizontal="center" vertical="center"/>
    </xf>
    <xf numFmtId="0" fontId="6" fillId="0" borderId="5" xfId="6" applyFont="1" applyBorder="1" applyAlignment="1">
      <alignment horizontal="center" vertical="center" wrapText="1"/>
    </xf>
    <xf numFmtId="0" fontId="4" fillId="0" borderId="5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24" xfId="6" applyFont="1" applyBorder="1" applyAlignment="1">
      <alignment horizontal="center" vertical="center" wrapText="1"/>
    </xf>
    <xf numFmtId="0" fontId="6" fillId="0" borderId="5" xfId="6" applyFont="1" applyBorder="1" applyAlignment="1">
      <alignment horizontal="center" vertical="center"/>
    </xf>
    <xf numFmtId="0" fontId="6" fillId="0" borderId="11" xfId="6" applyFont="1" applyBorder="1" applyAlignment="1">
      <alignment horizontal="center" vertical="center"/>
    </xf>
    <xf numFmtId="0" fontId="6" fillId="0" borderId="24" xfId="6" applyFont="1" applyBorder="1" applyAlignment="1">
      <alignment horizontal="center" vertical="center"/>
    </xf>
    <xf numFmtId="0" fontId="4" fillId="0" borderId="6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/>
    </xf>
    <xf numFmtId="0" fontId="4" fillId="3" borderId="6" xfId="6" applyFont="1" applyFill="1" applyBorder="1" applyAlignment="1">
      <alignment horizontal="center"/>
    </xf>
    <xf numFmtId="0" fontId="4" fillId="3" borderId="7" xfId="6" applyFont="1" applyFill="1" applyBorder="1" applyAlignment="1">
      <alignment horizontal="center"/>
    </xf>
    <xf numFmtId="0" fontId="4" fillId="3" borderId="8" xfId="6" applyFont="1" applyFill="1" applyBorder="1" applyAlignment="1">
      <alignment horizontal="center"/>
    </xf>
    <xf numFmtId="0" fontId="4" fillId="0" borderId="6" xfId="6" applyFont="1" applyBorder="1" applyAlignment="1">
      <alignment horizontal="center" shrinkToFit="1"/>
    </xf>
    <xf numFmtId="0" fontId="4" fillId="0" borderId="7" xfId="6" applyFont="1" applyBorder="1" applyAlignment="1">
      <alignment horizontal="center" shrinkToFit="1"/>
    </xf>
    <xf numFmtId="0" fontId="4" fillId="0" borderId="8" xfId="6" applyFont="1" applyBorder="1" applyAlignment="1">
      <alignment horizontal="center" shrinkToFit="1"/>
    </xf>
    <xf numFmtId="0" fontId="4" fillId="0" borderId="14" xfId="6" applyFont="1" applyBorder="1" applyAlignment="1">
      <alignment horizontal="center" shrinkToFit="1"/>
    </xf>
    <xf numFmtId="0" fontId="4" fillId="0" borderId="1" xfId="6" applyFont="1" applyBorder="1" applyAlignment="1">
      <alignment horizontal="center" shrinkToFit="1"/>
    </xf>
    <xf numFmtId="0" fontId="4" fillId="0" borderId="13" xfId="6" applyFont="1" applyBorder="1" applyAlignment="1">
      <alignment horizontal="center" shrinkToFit="1"/>
    </xf>
    <xf numFmtId="0" fontId="4" fillId="0" borderId="15" xfId="6" applyFont="1" applyBorder="1" applyAlignment="1">
      <alignment horizontal="center" vertical="center" wrapText="1"/>
    </xf>
    <xf numFmtId="0" fontId="4" fillId="0" borderId="20" xfId="6" applyFont="1" applyBorder="1" applyAlignment="1">
      <alignment horizontal="center" vertical="center"/>
    </xf>
    <xf numFmtId="0" fontId="4" fillId="0" borderId="25" xfId="6" applyFont="1" applyBorder="1" applyAlignment="1">
      <alignment horizontal="center" vertical="center"/>
    </xf>
    <xf numFmtId="0" fontId="4" fillId="0" borderId="16" xfId="6" applyFont="1" applyBorder="1" applyAlignment="1">
      <alignment horizontal="center" vertical="center" wrapText="1"/>
    </xf>
    <xf numFmtId="0" fontId="4" fillId="0" borderId="21" xfId="6" applyFont="1" applyBorder="1" applyAlignment="1">
      <alignment horizontal="center" vertical="center" wrapText="1"/>
    </xf>
    <xf numFmtId="0" fontId="4" fillId="0" borderId="26" xfId="6" applyFont="1" applyBorder="1" applyAlignment="1">
      <alignment horizontal="center" vertical="center" wrapText="1"/>
    </xf>
    <xf numFmtId="0" fontId="4" fillId="0" borderId="17" xfId="6" applyFont="1" applyBorder="1" applyAlignment="1">
      <alignment horizontal="center" vertical="center" wrapText="1"/>
    </xf>
    <xf numFmtId="0" fontId="4" fillId="0" borderId="8" xfId="6" applyFont="1" applyBorder="1" applyAlignment="1">
      <alignment horizontal="center" vertical="center" wrapText="1"/>
    </xf>
    <xf numFmtId="0" fontId="4" fillId="0" borderId="22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 wrapText="1"/>
    </xf>
    <xf numFmtId="0" fontId="6" fillId="0" borderId="9" xfId="6" applyFont="1" applyBorder="1" applyAlignment="1">
      <alignment horizontal="center" vertical="center" wrapText="1"/>
    </xf>
    <xf numFmtId="0" fontId="6" fillId="0" borderId="23" xfId="6" applyFont="1" applyBorder="1" applyAlignment="1">
      <alignment horizontal="center" vertical="center"/>
    </xf>
    <xf numFmtId="0" fontId="6" fillId="0" borderId="18" xfId="6" applyFont="1" applyBorder="1" applyAlignment="1">
      <alignment horizontal="center" vertical="center"/>
    </xf>
    <xf numFmtId="0" fontId="6" fillId="0" borderId="11" xfId="6" applyFont="1" applyBorder="1" applyAlignment="1">
      <alignment horizontal="center" vertical="center" wrapText="1"/>
    </xf>
    <xf numFmtId="0" fontId="6" fillId="0" borderId="24" xfId="6" applyFont="1" applyBorder="1" applyAlignment="1">
      <alignment horizontal="center" vertical="center" wrapText="1"/>
    </xf>
    <xf numFmtId="0" fontId="4" fillId="0" borderId="9" xfId="6" applyFont="1" applyBorder="1" applyAlignment="1">
      <alignment horizontal="center"/>
    </xf>
    <xf numFmtId="0" fontId="4" fillId="0" borderId="18" xfId="6" applyFont="1" applyBorder="1" applyAlignment="1">
      <alignment horizontal="center"/>
    </xf>
    <xf numFmtId="0" fontId="6" fillId="0" borderId="10" xfId="6" applyFont="1" applyBorder="1" applyAlignment="1">
      <alignment horizontal="center" vertical="center" wrapText="1"/>
    </xf>
    <xf numFmtId="0" fontId="4" fillId="0" borderId="19" xfId="6" applyFont="1" applyBorder="1" applyAlignment="1">
      <alignment horizontal="center" vertical="center"/>
    </xf>
    <xf numFmtId="0" fontId="4" fillId="0" borderId="27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 wrapText="1"/>
    </xf>
    <xf numFmtId="0" fontId="6" fillId="0" borderId="4" xfId="6" applyFont="1" applyBorder="1" applyAlignment="1">
      <alignment horizontal="center" vertical="center" wrapText="1"/>
    </xf>
    <xf numFmtId="0" fontId="6" fillId="0" borderId="1" xfId="1" applyFont="1" applyBorder="1" applyProtection="1">
      <protection locked="0"/>
    </xf>
    <xf numFmtId="0" fontId="59" fillId="0" borderId="2" xfId="6" applyFont="1" applyBorder="1" applyAlignment="1">
      <alignment horizontal="right"/>
    </xf>
    <xf numFmtId="0" fontId="4" fillId="0" borderId="6" xfId="6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4" fillId="0" borderId="1" xfId="1" applyFont="1" applyBorder="1" applyProtection="1">
      <protection locked="0"/>
    </xf>
    <xf numFmtId="0" fontId="4" fillId="0" borderId="2" xfId="1" applyFont="1" applyBorder="1" applyAlignment="1">
      <alignment horizontal="right"/>
    </xf>
    <xf numFmtId="0" fontId="4" fillId="0" borderId="5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0" fillId="0" borderId="7" xfId="1" applyFont="1" applyBorder="1"/>
    <xf numFmtId="0" fontId="10" fillId="0" borderId="12" xfId="1" applyFont="1" applyBorder="1"/>
    <xf numFmtId="0" fontId="10" fillId="0" borderId="0" xfId="1" applyFont="1"/>
    <xf numFmtId="0" fontId="10" fillId="0" borderId="14" xfId="1" applyFont="1" applyBorder="1"/>
    <xf numFmtId="0" fontId="10" fillId="0" borderId="1" xfId="1" applyFont="1" applyBorder="1"/>
    <xf numFmtId="0" fontId="4" fillId="0" borderId="7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0" fontId="4" fillId="6" borderId="11" xfId="1" applyFont="1" applyFill="1" applyBorder="1" applyAlignment="1">
      <alignment horizontal="center" vertical="center"/>
    </xf>
    <xf numFmtId="0" fontId="4" fillId="6" borderId="24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5" borderId="6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4" fillId="5" borderId="8" xfId="1" applyFont="1" applyFill="1" applyBorder="1" applyAlignment="1">
      <alignment horizontal="center"/>
    </xf>
    <xf numFmtId="0" fontId="4" fillId="0" borderId="6" xfId="1" applyFont="1" applyBorder="1" applyAlignment="1">
      <alignment horizontal="center" shrinkToFit="1"/>
    </xf>
    <xf numFmtId="0" fontId="4" fillId="0" borderId="7" xfId="1" applyFont="1" applyBorder="1" applyAlignment="1">
      <alignment horizontal="center" shrinkToFit="1"/>
    </xf>
    <xf numFmtId="0" fontId="4" fillId="0" borderId="8" xfId="1" applyFont="1" applyBorder="1" applyAlignment="1">
      <alignment horizontal="center" shrinkToFit="1"/>
    </xf>
    <xf numFmtId="0" fontId="4" fillId="6" borderId="10" xfId="1" applyFont="1" applyFill="1" applyBorder="1" applyAlignment="1">
      <alignment horizontal="center" vertical="center" wrapText="1"/>
    </xf>
    <xf numFmtId="0" fontId="4" fillId="6" borderId="19" xfId="1" applyFont="1" applyFill="1" applyBorder="1" applyAlignment="1">
      <alignment horizontal="center" vertical="center"/>
    </xf>
    <xf numFmtId="0" fontId="4" fillId="6" borderId="27" xfId="1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6" borderId="16" xfId="1" applyFont="1" applyFill="1" applyBorder="1" applyAlignment="1">
      <alignment horizontal="center" vertical="center" wrapText="1"/>
    </xf>
    <xf numFmtId="0" fontId="4" fillId="6" borderId="21" xfId="1" applyFont="1" applyFill="1" applyBorder="1" applyAlignment="1">
      <alignment horizontal="center" vertical="center" wrapText="1"/>
    </xf>
    <xf numFmtId="0" fontId="4" fillId="6" borderId="26" xfId="1" applyFont="1" applyFill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 wrapText="1"/>
    </xf>
    <xf numFmtId="0" fontId="4" fillId="6" borderId="20" xfId="1" applyFont="1" applyFill="1" applyBorder="1" applyAlignment="1">
      <alignment horizontal="center" vertical="center"/>
    </xf>
    <xf numFmtId="0" fontId="4" fillId="6" borderId="25" xfId="1" applyFont="1" applyFill="1" applyBorder="1" applyAlignment="1">
      <alignment horizontal="center" vertical="center"/>
    </xf>
    <xf numFmtId="0" fontId="4" fillId="6" borderId="8" xfId="1" applyFont="1" applyFill="1" applyBorder="1" applyAlignment="1">
      <alignment horizontal="center" vertical="center" wrapText="1"/>
    </xf>
    <xf numFmtId="0" fontId="4" fillId="6" borderId="22" xfId="1" applyFont="1" applyFill="1" applyBorder="1" applyAlignment="1">
      <alignment horizontal="center" vertical="center"/>
    </xf>
    <xf numFmtId="0" fontId="4" fillId="6" borderId="13" xfId="1" applyFont="1" applyFill="1" applyBorder="1" applyAlignment="1">
      <alignment horizontal="center" vertical="center"/>
    </xf>
    <xf numFmtId="176" fontId="59" fillId="6" borderId="8" xfId="1" applyNumberFormat="1" applyFont="1" applyFill="1" applyBorder="1" applyAlignment="1">
      <alignment horizontal="center" vertical="center" wrapText="1"/>
    </xf>
    <xf numFmtId="176" fontId="4" fillId="6" borderId="22" xfId="1" applyNumberFormat="1" applyFont="1" applyFill="1" applyBorder="1" applyAlignment="1">
      <alignment horizontal="center" vertical="center"/>
    </xf>
    <xf numFmtId="176" fontId="4" fillId="6" borderId="13" xfId="1" applyNumberFormat="1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shrinkToFit="1"/>
    </xf>
    <xf numFmtId="0" fontId="4" fillId="0" borderId="1" xfId="1" applyFont="1" applyBorder="1" applyAlignment="1">
      <alignment horizontal="center" shrinkToFit="1"/>
    </xf>
    <xf numFmtId="0" fontId="4" fillId="0" borderId="13" xfId="1" applyFont="1" applyBorder="1" applyAlignment="1">
      <alignment horizontal="center" shrinkToFit="1"/>
    </xf>
    <xf numFmtId="0" fontId="4" fillId="6" borderId="11" xfId="1" applyFont="1" applyFill="1" applyBorder="1" applyAlignment="1">
      <alignment horizontal="center" vertical="center" wrapText="1"/>
    </xf>
    <xf numFmtId="0" fontId="4" fillId="6" borderId="24" xfId="1" applyFont="1" applyFill="1" applyBorder="1" applyAlignment="1">
      <alignment horizontal="center" vertical="center" wrapText="1"/>
    </xf>
  </cellXfs>
  <cellStyles count="14">
    <cellStyle name="標準" xfId="0" builtinId="0"/>
    <cellStyle name="標準 117" xfId="10" xr:uid="{FC8EFEA8-972A-427D-A64F-C2DD4922B916}"/>
    <cellStyle name="標準 118" xfId="9" xr:uid="{907BC6D1-5678-4B1F-AD42-BF39E52FCDBE}"/>
    <cellStyle name="標準 119" xfId="12" xr:uid="{93B27748-8AED-40DE-BB41-6B6E94B08B2B}"/>
    <cellStyle name="標準 121" xfId="8" xr:uid="{6C288B35-A141-4898-81E2-EBA80422D9BE}"/>
    <cellStyle name="標準 122" xfId="11" xr:uid="{B9583D68-C831-44A5-B3C9-A2D33B281DD8}"/>
    <cellStyle name="標準 2" xfId="1" xr:uid="{9E0DA499-9612-45DF-9AE7-4E5D8DB9D523}"/>
    <cellStyle name="標準 2 2" xfId="2" xr:uid="{AF5A1F19-7980-4FBE-970D-139E558CDA45}"/>
    <cellStyle name="標準 2 2 2" xfId="13" xr:uid="{CA324607-9191-438A-B417-B6575401BA12}"/>
    <cellStyle name="標準 2 3" xfId="4" xr:uid="{AE785538-FCCF-42C3-9908-66D6F327BFA8}"/>
    <cellStyle name="標準 2 3 2" xfId="5" xr:uid="{FE8898E8-D149-47DF-81DD-AABF7AEE3064}"/>
    <cellStyle name="標準 3" xfId="3" xr:uid="{8E7376DD-C30E-497D-8A8B-498854DA6A0C}"/>
    <cellStyle name="標準 4" xfId="7" xr:uid="{FA0A3921-5497-45D7-92D5-6476BC7E5FA4}"/>
    <cellStyle name="標準 99" xfId="6" xr:uid="{5E907A97-309D-4394-8CF7-19F66F2704E5}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externalLinks/externalLink1.xml" Type="http://schemas.openxmlformats.org/officeDocument/2006/relationships/externalLink"/><Relationship Id="rId11" Target="externalLinks/externalLink2.xml" Type="http://schemas.openxmlformats.org/officeDocument/2006/relationships/externalLink"/><Relationship Id="rId12" Target="externalLinks/externalLink3.xml" Type="http://schemas.openxmlformats.org/officeDocument/2006/relationships/externalLink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16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400050</xdr:colOff>
      <xdr:row>20</xdr:row>
      <xdr:rowOff>50800</xdr:rowOff>
    </xdr:from>
    <xdr:ext cx="3688831" cy="2127250"/>
    <xdr:pic>
      <xdr:nvPicPr>
        <xdr:cNvPr id="2" name="図 3">
          <a:extLst>
            <a:ext uri="{FF2B5EF4-FFF2-40B4-BE49-F238E27FC236}">
              <a16:creationId xmlns:a16="http://schemas.microsoft.com/office/drawing/2014/main" id="{A476FBD9-BACC-4E9C-BD67-AEB7D65BA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352800"/>
          <a:ext cx="3688831" cy="212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19</xdr:col>
      <xdr:colOff>247650</xdr:colOff>
      <xdr:row>20</xdr:row>
      <xdr:rowOff>38100</xdr:rowOff>
    </xdr:from>
    <xdr:ext cx="3561338" cy="2470151"/>
    <xdr:pic>
      <xdr:nvPicPr>
        <xdr:cNvPr id="3" name="図 4">
          <a:extLst>
            <a:ext uri="{FF2B5EF4-FFF2-40B4-BE49-F238E27FC236}">
              <a16:creationId xmlns:a16="http://schemas.microsoft.com/office/drawing/2014/main" id="{D1434750-45F6-4D83-8B00-8C50AD25F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3340100"/>
          <a:ext cx="3561338" cy="2470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CPS Gr分担表"/>
      <sheetName val="DATA"/>
      <sheetName val="C3_N DC改造投資"/>
      <sheetName val="Sheet1"/>
    </sheetNames>
    <definedNames>
      <definedName name="Module1.社内配布用印刷"/>
      <definedName name="Module1.提出用印刷"/>
      <definedName name="新型構変選択"/>
      <definedName name="製作者選択"/>
    </definedNames>
    <sheetDataSet>
      <sheetData sheetId="0" refreshError="1"/>
      <sheetData sheetId="1" refreshError="1"/>
      <sheetData sheetId="2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Sheet1"/>
      <sheetName val="ＴＦ関連Ｐｒｊ日程表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VN12-2陣"/>
      <sheetName val="WLTP結果シート"/>
    </sheetNames>
    <definedNames>
      <definedName name="社内配布用印刷"/>
      <definedName name="提出用印刷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F9344-2D5E-4420-8A73-CC0C3E900A1F}">
  <sheetPr>
    <tabColor rgb="FFFFFF00"/>
  </sheetPr>
  <dimension ref="A1:AH29"/>
  <sheetViews>
    <sheetView view="pageBreakPreview" zoomScaleNormal="100" zoomScaleSheetLayoutView="100" workbookViewId="0">
      <selection activeCell="H42" sqref="H42"/>
    </sheetView>
  </sheetViews>
  <sheetFormatPr defaultColWidth="9" defaultRowHeight="10.199999999999999"/>
  <cols>
    <col min="1" max="1" width="15.88671875" style="52" customWidth="1"/>
    <col min="2" max="2" width="3.88671875" style="2" bestFit="1" customWidth="1"/>
    <col min="3" max="3" width="23.6640625" style="2" customWidth="1"/>
    <col min="4" max="4" width="13.88671875" style="2" bestFit="1" customWidth="1"/>
    <col min="5" max="5" width="19.21875" style="53" customWidth="1"/>
    <col min="6" max="6" width="13.109375" style="2" bestFit="1" customWidth="1"/>
    <col min="7" max="7" width="7.33203125" style="2" customWidth="1"/>
    <col min="8" max="8" width="12.109375" style="2" bestFit="1" customWidth="1"/>
    <col min="9" max="9" width="10.6640625" style="2" customWidth="1"/>
    <col min="10" max="10" width="7" style="2" bestFit="1" customWidth="1"/>
    <col min="11" max="11" width="6.33203125" style="2" bestFit="1" customWidth="1"/>
    <col min="12" max="12" width="8.77734375" style="2" bestFit="1" customWidth="1"/>
    <col min="13" max="13" width="8.44140625" style="2" bestFit="1" customWidth="1"/>
    <col min="14" max="14" width="8.6640625" style="2" bestFit="1" customWidth="1"/>
    <col min="15" max="15" width="8.6640625" style="2" customWidth="1"/>
    <col min="16" max="16" width="14.33203125" style="2" bestFit="1" customWidth="1"/>
    <col min="17" max="17" width="10" style="2" bestFit="1" customWidth="1"/>
    <col min="18" max="18" width="6" style="2" customWidth="1"/>
    <col min="19" max="19" width="25.21875" style="2" bestFit="1" customWidth="1"/>
    <col min="20" max="20" width="11" style="2" bestFit="1" customWidth="1"/>
    <col min="21" max="22" width="8.21875" style="2" bestFit="1" customWidth="1"/>
    <col min="23" max="24" width="9" style="2"/>
    <col min="25" max="25" width="9" style="2" customWidth="1"/>
    <col min="26" max="27" width="10.6640625" style="2" customWidth="1"/>
    <col min="28" max="33" width="9" style="2" hidden="1" customWidth="1"/>
    <col min="34" max="34" width="9" style="2" customWidth="1"/>
    <col min="35" max="16384" width="9" style="2"/>
  </cols>
  <sheetData>
    <row r="1" spans="1:34" ht="15.6">
      <c r="A1" s="1"/>
      <c r="B1" s="1"/>
      <c r="E1" s="3"/>
      <c r="R1" s="4"/>
    </row>
    <row r="2" spans="1:34" ht="15">
      <c r="A2" s="2"/>
      <c r="E2" s="2"/>
      <c r="F2" s="5"/>
      <c r="J2" s="570" t="s">
        <v>0</v>
      </c>
      <c r="K2" s="570"/>
      <c r="L2" s="570"/>
      <c r="M2" s="570"/>
      <c r="N2" s="570"/>
      <c r="O2" s="570"/>
      <c r="P2" s="570"/>
      <c r="Q2" s="6"/>
      <c r="R2" s="571"/>
      <c r="S2" s="572"/>
      <c r="T2" s="572"/>
      <c r="U2" s="572"/>
      <c r="V2" s="572"/>
      <c r="X2" s="216" t="s">
        <v>511</v>
      </c>
    </row>
    <row r="3" spans="1:34" ht="15.75" customHeight="1">
      <c r="A3" s="8" t="s">
        <v>2</v>
      </c>
      <c r="B3" s="9"/>
      <c r="E3" s="2"/>
      <c r="J3" s="6"/>
      <c r="R3" s="10"/>
      <c r="S3" s="573" t="s">
        <v>3</v>
      </c>
      <c r="T3" s="573"/>
      <c r="U3" s="573"/>
      <c r="V3" s="573"/>
      <c r="W3" s="573"/>
      <c r="X3" s="573"/>
      <c r="Z3" s="11" t="s">
        <v>4</v>
      </c>
      <c r="AA3" s="12"/>
      <c r="AB3" s="13" t="s">
        <v>5</v>
      </c>
      <c r="AC3" s="14"/>
      <c r="AD3" s="14"/>
      <c r="AE3" s="15" t="s">
        <v>6</v>
      </c>
      <c r="AF3" s="14"/>
      <c r="AG3" s="16"/>
    </row>
    <row r="4" spans="1:34" ht="14.25" customHeight="1" thickBot="1">
      <c r="A4" s="538" t="s">
        <v>7</v>
      </c>
      <c r="B4" s="574" t="s">
        <v>8</v>
      </c>
      <c r="C4" s="575"/>
      <c r="D4" s="580"/>
      <c r="E4" s="582"/>
      <c r="F4" s="574" t="s">
        <v>9</v>
      </c>
      <c r="G4" s="584"/>
      <c r="H4" s="543" t="s">
        <v>10</v>
      </c>
      <c r="I4" s="542" t="s">
        <v>11</v>
      </c>
      <c r="J4" s="586" t="s">
        <v>12</v>
      </c>
      <c r="K4" s="588" t="s">
        <v>13</v>
      </c>
      <c r="L4" s="589"/>
      <c r="M4" s="589"/>
      <c r="N4" s="589"/>
      <c r="O4" s="590"/>
      <c r="P4" s="543" t="s">
        <v>14</v>
      </c>
      <c r="Q4" s="591" t="s">
        <v>15</v>
      </c>
      <c r="R4" s="592"/>
      <c r="S4" s="593"/>
      <c r="T4" s="597" t="s">
        <v>16</v>
      </c>
      <c r="U4" s="565" t="s">
        <v>17</v>
      </c>
      <c r="V4" s="543" t="s">
        <v>18</v>
      </c>
      <c r="W4" s="563" t="s">
        <v>19</v>
      </c>
      <c r="X4" s="564"/>
      <c r="Z4" s="656" t="s">
        <v>20</v>
      </c>
      <c r="AA4" s="656" t="s">
        <v>21</v>
      </c>
      <c r="AB4" s="542" t="s">
        <v>22</v>
      </c>
      <c r="AC4" s="543" t="s">
        <v>23</v>
      </c>
      <c r="AD4" s="543" t="s">
        <v>24</v>
      </c>
      <c r="AE4" s="542" t="s">
        <v>22</v>
      </c>
      <c r="AF4" s="543" t="s">
        <v>23</v>
      </c>
      <c r="AG4" s="543" t="s">
        <v>25</v>
      </c>
      <c r="AH4" s="17"/>
    </row>
    <row r="5" spans="1:34" ht="11.25" customHeight="1">
      <c r="A5" s="539"/>
      <c r="B5" s="576"/>
      <c r="C5" s="577"/>
      <c r="D5" s="581"/>
      <c r="E5" s="583"/>
      <c r="F5" s="585"/>
      <c r="G5" s="562"/>
      <c r="H5" s="539"/>
      <c r="I5" s="551"/>
      <c r="J5" s="587"/>
      <c r="K5" s="553" t="s">
        <v>26</v>
      </c>
      <c r="L5" s="556" t="s">
        <v>27</v>
      </c>
      <c r="M5" s="559" t="s">
        <v>28</v>
      </c>
      <c r="N5" s="560" t="s">
        <v>29</v>
      </c>
      <c r="O5" s="560" t="s">
        <v>22</v>
      </c>
      <c r="P5" s="544"/>
      <c r="Q5" s="594"/>
      <c r="R5" s="595"/>
      <c r="S5" s="596"/>
      <c r="T5" s="598"/>
      <c r="U5" s="566"/>
      <c r="V5" s="539"/>
      <c r="W5" s="543" t="s">
        <v>23</v>
      </c>
      <c r="X5" s="543" t="s">
        <v>24</v>
      </c>
      <c r="Z5" s="568"/>
      <c r="AA5" s="568"/>
      <c r="AB5" s="551"/>
      <c r="AC5" s="549"/>
      <c r="AD5" s="549"/>
      <c r="AE5" s="551"/>
      <c r="AF5" s="549"/>
      <c r="AG5" s="549"/>
      <c r="AH5" s="537"/>
    </row>
    <row r="6" spans="1:34">
      <c r="A6" s="539"/>
      <c r="B6" s="576"/>
      <c r="C6" s="577"/>
      <c r="D6" s="538" t="s">
        <v>30</v>
      </c>
      <c r="E6" s="541" t="s">
        <v>31</v>
      </c>
      <c r="F6" s="538" t="s">
        <v>30</v>
      </c>
      <c r="G6" s="542" t="s">
        <v>32</v>
      </c>
      <c r="H6" s="539"/>
      <c r="I6" s="551"/>
      <c r="J6" s="587"/>
      <c r="K6" s="554"/>
      <c r="L6" s="557"/>
      <c r="M6" s="554"/>
      <c r="N6" s="561"/>
      <c r="O6" s="561"/>
      <c r="P6" s="544"/>
      <c r="Q6" s="543" t="s">
        <v>33</v>
      </c>
      <c r="R6" s="543" t="s">
        <v>34</v>
      </c>
      <c r="S6" s="538" t="s">
        <v>35</v>
      </c>
      <c r="T6" s="546" t="s">
        <v>36</v>
      </c>
      <c r="U6" s="566"/>
      <c r="V6" s="539"/>
      <c r="W6" s="549"/>
      <c r="X6" s="549"/>
      <c r="Z6" s="568"/>
      <c r="AA6" s="568"/>
      <c r="AB6" s="551"/>
      <c r="AC6" s="549"/>
      <c r="AD6" s="549"/>
      <c r="AE6" s="551"/>
      <c r="AF6" s="549"/>
      <c r="AG6" s="549"/>
      <c r="AH6" s="537"/>
    </row>
    <row r="7" spans="1:34">
      <c r="A7" s="539"/>
      <c r="B7" s="576"/>
      <c r="C7" s="577"/>
      <c r="D7" s="539"/>
      <c r="E7" s="539"/>
      <c r="F7" s="539"/>
      <c r="G7" s="539"/>
      <c r="H7" s="539"/>
      <c r="I7" s="551"/>
      <c r="J7" s="587"/>
      <c r="K7" s="554"/>
      <c r="L7" s="557"/>
      <c r="M7" s="554"/>
      <c r="N7" s="561"/>
      <c r="O7" s="561"/>
      <c r="P7" s="544"/>
      <c r="Q7" s="544"/>
      <c r="R7" s="544"/>
      <c r="S7" s="539"/>
      <c r="T7" s="547"/>
      <c r="U7" s="566"/>
      <c r="V7" s="539"/>
      <c r="W7" s="549"/>
      <c r="X7" s="549"/>
      <c r="Z7" s="568"/>
      <c r="AA7" s="568"/>
      <c r="AB7" s="551"/>
      <c r="AC7" s="549"/>
      <c r="AD7" s="549"/>
      <c r="AE7" s="551"/>
      <c r="AF7" s="549"/>
      <c r="AG7" s="549"/>
      <c r="AH7" s="537"/>
    </row>
    <row r="8" spans="1:34">
      <c r="A8" s="540"/>
      <c r="B8" s="578"/>
      <c r="C8" s="579"/>
      <c r="D8" s="540"/>
      <c r="E8" s="540"/>
      <c r="F8" s="540"/>
      <c r="G8" s="540"/>
      <c r="H8" s="540"/>
      <c r="I8" s="552"/>
      <c r="J8" s="585"/>
      <c r="K8" s="555"/>
      <c r="L8" s="558"/>
      <c r="M8" s="555"/>
      <c r="N8" s="562"/>
      <c r="O8" s="562"/>
      <c r="P8" s="545"/>
      <c r="Q8" s="545"/>
      <c r="R8" s="545"/>
      <c r="S8" s="540"/>
      <c r="T8" s="548"/>
      <c r="U8" s="567"/>
      <c r="V8" s="540"/>
      <c r="W8" s="550"/>
      <c r="X8" s="550"/>
      <c r="Z8" s="569"/>
      <c r="AA8" s="569"/>
      <c r="AB8" s="552"/>
      <c r="AC8" s="550"/>
      <c r="AD8" s="550"/>
      <c r="AE8" s="552"/>
      <c r="AF8" s="550"/>
      <c r="AG8" s="550"/>
      <c r="AH8" s="537"/>
    </row>
    <row r="9" spans="1:34" ht="24" customHeight="1">
      <c r="A9" s="43" t="s">
        <v>510</v>
      </c>
      <c r="B9" s="20"/>
      <c r="C9" s="21" t="s">
        <v>509</v>
      </c>
      <c r="D9" s="22" t="s">
        <v>508</v>
      </c>
      <c r="E9" s="23" t="s">
        <v>69</v>
      </c>
      <c r="F9" s="24" t="s">
        <v>357</v>
      </c>
      <c r="G9" s="25">
        <v>0.996</v>
      </c>
      <c r="H9" s="24" t="s">
        <v>145</v>
      </c>
      <c r="I9" s="26">
        <v>1080</v>
      </c>
      <c r="J9" s="27">
        <v>5</v>
      </c>
      <c r="K9" s="28">
        <v>18.399999999999999</v>
      </c>
      <c r="L9" s="29">
        <f t="shared" ref="L9:L16" si="0">IF(K9&gt;0,1/K9*34.6*67.1,"")</f>
        <v>126.17717391304349</v>
      </c>
      <c r="M9" s="28">
        <f t="shared" ref="M9:M16" si="1">IFERROR(VALUE(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),"")</f>
        <v>20.5</v>
      </c>
      <c r="N9" s="30">
        <f t="shared" ref="N9:N16" si="2">IFERROR(VALUE(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),"")</f>
        <v>23.4</v>
      </c>
      <c r="O9" s="31" t="str">
        <f t="shared" ref="O9:O16" si="3">IF(Z9="","",IF(AE9="",TEXT(AB9,"#,##0.0"),IF(AB9-AE9&gt;0,CONCATENATE(TEXT(AE9,"#,##0.0"),"~",TEXT(AB9,"#,##0.0")),TEXT(AB9,"#,##0.0"))))</f>
        <v>26.8</v>
      </c>
      <c r="P9" s="32" t="s">
        <v>504</v>
      </c>
      <c r="Q9" s="33" t="s">
        <v>121</v>
      </c>
      <c r="R9" s="32" t="s">
        <v>45</v>
      </c>
      <c r="S9" s="34"/>
      <c r="T9" s="35" t="s">
        <v>46</v>
      </c>
      <c r="U9" s="36" t="str">
        <f t="shared" ref="U9:U16" si="4">IFERROR(IF(K9&lt;M9,"",(ROUNDDOWN(K9/M9*100,0))),"")</f>
        <v/>
      </c>
      <c r="V9" s="37" t="str">
        <f t="shared" ref="V9:V16" si="5">IFERROR(IF(K9&lt;N9,"",(ROUNDDOWN(K9/N9*100,0))),"")</f>
        <v/>
      </c>
      <c r="W9" s="37">
        <f t="shared" ref="W9:W16" si="6">IF(AC9&lt;55,"",IF(AA9="",AC9,IF(AF9-AC9&gt;0,CONCATENATE(AC9,"~",AF9),AC9)))</f>
        <v>68</v>
      </c>
      <c r="X9" s="38" t="str">
        <f t="shared" ref="X9:X16" si="7">IF(AC9&lt;55,"",AD9)</f>
        <v>★1.5</v>
      </c>
      <c r="Z9" s="39">
        <v>1080</v>
      </c>
      <c r="AA9" s="39"/>
      <c r="AB9" s="40">
        <f t="shared" ref="AB9:AB16" si="8">IF(Z9="","",(ROUND(IF(Z9&gt;=2759,9.5,IF(Z9&lt;2759,(-2.47/1000000*Z9*Z9)-(8.52/10000*Z9)+30.65)),1)))</f>
        <v>26.8</v>
      </c>
      <c r="AC9" s="41">
        <f t="shared" ref="AC9:AC16" si="9">IF(K9="","",ROUNDDOWN(K9/AB9*100,0))</f>
        <v>68</v>
      </c>
      <c r="AD9" s="41" t="str">
        <f t="shared" ref="AD9:AD16" si="10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★1.5</v>
      </c>
      <c r="AE9" s="40" t="str">
        <f t="shared" ref="AE9:AE16" si="11">IF(AA9="","",(ROUND(IF(AA9&gt;=2759,9.5,IF(AA9&lt;2759,(-2.47/1000000*AA9*AA9)-(8.52/10000*AA9)+30.65)),1)))</f>
        <v/>
      </c>
      <c r="AF9" s="41" t="str">
        <f t="shared" ref="AF9:AF16" si="12">IF(AE9="","",IF(K9="","",ROUNDDOWN(K9/AE9*100,0)))</f>
        <v/>
      </c>
      <c r="AG9" s="41" t="str">
        <f t="shared" ref="AG9:AG16" si="13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/>
      </c>
      <c r="AH9" s="42"/>
    </row>
    <row r="10" spans="1:34" ht="24" customHeight="1">
      <c r="A10" s="43"/>
      <c r="B10" s="44"/>
      <c r="C10" s="45"/>
      <c r="D10" s="22" t="s">
        <v>508</v>
      </c>
      <c r="E10" s="23" t="s">
        <v>507</v>
      </c>
      <c r="F10" s="24" t="s">
        <v>357</v>
      </c>
      <c r="G10" s="25">
        <v>0.996</v>
      </c>
      <c r="H10" s="24" t="s">
        <v>145</v>
      </c>
      <c r="I10" s="26">
        <v>1090</v>
      </c>
      <c r="J10" s="27">
        <v>5</v>
      </c>
      <c r="K10" s="28">
        <v>18.399999999999999</v>
      </c>
      <c r="L10" s="29">
        <f t="shared" si="0"/>
        <v>126.17717391304349</v>
      </c>
      <c r="M10" s="28">
        <f t="shared" si="1"/>
        <v>18.7</v>
      </c>
      <c r="N10" s="30">
        <f t="shared" si="2"/>
        <v>21.8</v>
      </c>
      <c r="O10" s="31" t="str">
        <f t="shared" si="3"/>
        <v>26.8</v>
      </c>
      <c r="P10" s="32" t="s">
        <v>504</v>
      </c>
      <c r="Q10" s="33" t="s">
        <v>121</v>
      </c>
      <c r="R10" s="32" t="s">
        <v>45</v>
      </c>
      <c r="S10" s="34"/>
      <c r="T10" s="35" t="s">
        <v>46</v>
      </c>
      <c r="U10" s="36" t="str">
        <f t="shared" si="4"/>
        <v/>
      </c>
      <c r="V10" s="37" t="str">
        <f t="shared" si="5"/>
        <v/>
      </c>
      <c r="W10" s="37">
        <f t="shared" si="6"/>
        <v>68</v>
      </c>
      <c r="X10" s="38" t="str">
        <f t="shared" si="7"/>
        <v>★1.5</v>
      </c>
      <c r="Z10" s="39">
        <v>1090</v>
      </c>
      <c r="AA10" s="39"/>
      <c r="AB10" s="40">
        <f t="shared" si="8"/>
        <v>26.8</v>
      </c>
      <c r="AC10" s="41">
        <f t="shared" si="9"/>
        <v>68</v>
      </c>
      <c r="AD10" s="41" t="str">
        <f t="shared" si="10"/>
        <v>★1.5</v>
      </c>
      <c r="AE10" s="40" t="str">
        <f t="shared" si="11"/>
        <v/>
      </c>
      <c r="AF10" s="41" t="str">
        <f t="shared" si="12"/>
        <v/>
      </c>
      <c r="AG10" s="41" t="str">
        <f t="shared" si="13"/>
        <v/>
      </c>
      <c r="AH10" s="42"/>
    </row>
    <row r="11" spans="1:34" ht="24" customHeight="1">
      <c r="A11" s="43"/>
      <c r="B11" s="44"/>
      <c r="C11" s="45"/>
      <c r="D11" s="22" t="s">
        <v>506</v>
      </c>
      <c r="E11" s="23" t="s">
        <v>495</v>
      </c>
      <c r="F11" s="24" t="s">
        <v>357</v>
      </c>
      <c r="G11" s="25">
        <v>0.996</v>
      </c>
      <c r="H11" s="24" t="s">
        <v>145</v>
      </c>
      <c r="I11" s="26">
        <v>1110</v>
      </c>
      <c r="J11" s="27">
        <v>5</v>
      </c>
      <c r="K11" s="28">
        <v>16.8</v>
      </c>
      <c r="L11" s="29">
        <f t="shared" si="0"/>
        <v>138.19404761904758</v>
      </c>
      <c r="M11" s="28">
        <f t="shared" si="1"/>
        <v>18.7</v>
      </c>
      <c r="N11" s="30">
        <f t="shared" si="2"/>
        <v>21.8</v>
      </c>
      <c r="O11" s="31" t="str">
        <f t="shared" si="3"/>
        <v>26.7</v>
      </c>
      <c r="P11" s="32" t="s">
        <v>504</v>
      </c>
      <c r="Q11" s="33" t="s">
        <v>52</v>
      </c>
      <c r="R11" s="32" t="s">
        <v>45</v>
      </c>
      <c r="S11" s="34"/>
      <c r="T11" s="35" t="s">
        <v>60</v>
      </c>
      <c r="U11" s="36" t="str">
        <f t="shared" si="4"/>
        <v/>
      </c>
      <c r="V11" s="37" t="str">
        <f t="shared" si="5"/>
        <v/>
      </c>
      <c r="W11" s="37">
        <f t="shared" si="6"/>
        <v>62</v>
      </c>
      <c r="X11" s="38" t="str">
        <f t="shared" si="7"/>
        <v>★1.0</v>
      </c>
      <c r="Z11" s="39">
        <v>1110</v>
      </c>
      <c r="AA11" s="39"/>
      <c r="AB11" s="40">
        <f t="shared" si="8"/>
        <v>26.7</v>
      </c>
      <c r="AC11" s="41">
        <f t="shared" si="9"/>
        <v>62</v>
      </c>
      <c r="AD11" s="41" t="str">
        <f t="shared" si="10"/>
        <v>★1.0</v>
      </c>
      <c r="AE11" s="40" t="str">
        <f t="shared" si="11"/>
        <v/>
      </c>
      <c r="AF11" s="41" t="str">
        <f t="shared" si="12"/>
        <v/>
      </c>
      <c r="AG11" s="41" t="str">
        <f t="shared" si="13"/>
        <v/>
      </c>
      <c r="AH11" s="42"/>
    </row>
    <row r="12" spans="1:34" ht="24" customHeight="1">
      <c r="A12" s="43"/>
      <c r="B12" s="46"/>
      <c r="C12" s="47"/>
      <c r="D12" s="22" t="s">
        <v>505</v>
      </c>
      <c r="E12" s="23" t="s">
        <v>497</v>
      </c>
      <c r="F12" s="24" t="s">
        <v>357</v>
      </c>
      <c r="G12" s="25">
        <v>0.996</v>
      </c>
      <c r="H12" s="24" t="s">
        <v>145</v>
      </c>
      <c r="I12" s="26">
        <v>1140</v>
      </c>
      <c r="J12" s="27">
        <v>5</v>
      </c>
      <c r="K12" s="28">
        <v>16.8</v>
      </c>
      <c r="L12" s="29">
        <f t="shared" si="0"/>
        <v>138.19404761904758</v>
      </c>
      <c r="M12" s="28">
        <f t="shared" si="1"/>
        <v>18.7</v>
      </c>
      <c r="N12" s="30">
        <f t="shared" si="2"/>
        <v>21.8</v>
      </c>
      <c r="O12" s="31" t="str">
        <f t="shared" si="3"/>
        <v>26.5</v>
      </c>
      <c r="P12" s="32" t="s">
        <v>504</v>
      </c>
      <c r="Q12" s="33" t="s">
        <v>121</v>
      </c>
      <c r="R12" s="32" t="s">
        <v>55</v>
      </c>
      <c r="S12" s="34"/>
      <c r="T12" s="35" t="s">
        <v>46</v>
      </c>
      <c r="U12" s="36" t="str">
        <f t="shared" si="4"/>
        <v/>
      </c>
      <c r="V12" s="37" t="str">
        <f t="shared" si="5"/>
        <v/>
      </c>
      <c r="W12" s="37">
        <f t="shared" si="6"/>
        <v>63</v>
      </c>
      <c r="X12" s="38" t="str">
        <f t="shared" si="7"/>
        <v>★1.0</v>
      </c>
      <c r="Z12" s="39">
        <v>1140</v>
      </c>
      <c r="AA12" s="39"/>
      <c r="AB12" s="40">
        <f t="shared" si="8"/>
        <v>26.5</v>
      </c>
      <c r="AC12" s="41">
        <f t="shared" si="9"/>
        <v>63</v>
      </c>
      <c r="AD12" s="41" t="str">
        <f t="shared" si="10"/>
        <v>★1.0</v>
      </c>
      <c r="AE12" s="40" t="str">
        <f t="shared" si="11"/>
        <v/>
      </c>
      <c r="AF12" s="41" t="str">
        <f t="shared" si="12"/>
        <v/>
      </c>
      <c r="AG12" s="41" t="str">
        <f t="shared" si="13"/>
        <v/>
      </c>
      <c r="AH12" s="42"/>
    </row>
    <row r="13" spans="1:34" ht="24" customHeight="1">
      <c r="A13" s="43"/>
      <c r="B13" s="20"/>
      <c r="C13" s="21" t="s">
        <v>503</v>
      </c>
      <c r="D13" s="22" t="s">
        <v>502</v>
      </c>
      <c r="E13" s="23" t="s">
        <v>501</v>
      </c>
      <c r="F13" s="24" t="s">
        <v>500</v>
      </c>
      <c r="G13" s="25">
        <v>1.196</v>
      </c>
      <c r="H13" s="24" t="s">
        <v>499</v>
      </c>
      <c r="I13" s="26" t="s">
        <v>498</v>
      </c>
      <c r="J13" s="27">
        <v>5</v>
      </c>
      <c r="K13" s="28">
        <v>28</v>
      </c>
      <c r="L13" s="29">
        <f t="shared" si="0"/>
        <v>82.916428571428568</v>
      </c>
      <c r="M13" s="28">
        <f t="shared" si="1"/>
        <v>20.5</v>
      </c>
      <c r="N13" s="30">
        <f t="shared" si="2"/>
        <v>23.4</v>
      </c>
      <c r="O13" s="31" t="str">
        <f t="shared" si="3"/>
        <v>26.9~27.0</v>
      </c>
      <c r="P13" s="32" t="s">
        <v>464</v>
      </c>
      <c r="Q13" s="33" t="s">
        <v>121</v>
      </c>
      <c r="R13" s="32" t="s">
        <v>45</v>
      </c>
      <c r="S13" s="34"/>
      <c r="T13" s="35" t="s">
        <v>46</v>
      </c>
      <c r="U13" s="36">
        <f t="shared" si="4"/>
        <v>136</v>
      </c>
      <c r="V13" s="37">
        <f t="shared" si="5"/>
        <v>119</v>
      </c>
      <c r="W13" s="37" t="str">
        <f t="shared" si="6"/>
        <v>103~104</v>
      </c>
      <c r="X13" s="38" t="str">
        <f t="shared" si="7"/>
        <v>★5.0</v>
      </c>
      <c r="Z13" s="39">
        <v>1060</v>
      </c>
      <c r="AA13" s="39">
        <v>1070</v>
      </c>
      <c r="AB13" s="40">
        <f t="shared" si="8"/>
        <v>27</v>
      </c>
      <c r="AC13" s="41">
        <f t="shared" si="9"/>
        <v>103</v>
      </c>
      <c r="AD13" s="41" t="str">
        <f t="shared" si="10"/>
        <v>★5.0</v>
      </c>
      <c r="AE13" s="40">
        <f t="shared" si="11"/>
        <v>26.9</v>
      </c>
      <c r="AF13" s="41">
        <f t="shared" si="12"/>
        <v>104</v>
      </c>
      <c r="AG13" s="41" t="str">
        <f t="shared" si="13"/>
        <v>★5.0</v>
      </c>
      <c r="AH13" s="42"/>
    </row>
    <row r="14" spans="1:34" ht="24" customHeight="1">
      <c r="A14" s="43"/>
      <c r="B14" s="44"/>
      <c r="C14" s="45"/>
      <c r="D14" s="22" t="s">
        <v>496</v>
      </c>
      <c r="E14" s="23" t="s">
        <v>497</v>
      </c>
      <c r="F14" s="24" t="s">
        <v>338</v>
      </c>
      <c r="G14" s="25">
        <v>1.196</v>
      </c>
      <c r="H14" s="24" t="s">
        <v>145</v>
      </c>
      <c r="I14" s="26">
        <v>970</v>
      </c>
      <c r="J14" s="27">
        <v>5</v>
      </c>
      <c r="K14" s="28">
        <v>20.7</v>
      </c>
      <c r="L14" s="29">
        <f t="shared" si="0"/>
        <v>112.15748792270531</v>
      </c>
      <c r="M14" s="28">
        <f t="shared" si="1"/>
        <v>20.8</v>
      </c>
      <c r="N14" s="30">
        <f t="shared" si="2"/>
        <v>23.7</v>
      </c>
      <c r="O14" s="31" t="str">
        <f t="shared" si="3"/>
        <v>27.5</v>
      </c>
      <c r="P14" s="32" t="s">
        <v>337</v>
      </c>
      <c r="Q14" s="33" t="s">
        <v>121</v>
      </c>
      <c r="R14" s="32" t="s">
        <v>45</v>
      </c>
      <c r="S14" s="34"/>
      <c r="T14" s="35" t="s">
        <v>46</v>
      </c>
      <c r="U14" s="36" t="str">
        <f t="shared" si="4"/>
        <v/>
      </c>
      <c r="V14" s="37" t="str">
        <f t="shared" si="5"/>
        <v/>
      </c>
      <c r="W14" s="37">
        <f t="shared" si="6"/>
        <v>75</v>
      </c>
      <c r="X14" s="38" t="str">
        <f t="shared" si="7"/>
        <v>★2.5</v>
      </c>
      <c r="Z14" s="39">
        <v>970</v>
      </c>
      <c r="AA14" s="39"/>
      <c r="AB14" s="40">
        <f t="shared" si="8"/>
        <v>27.5</v>
      </c>
      <c r="AC14" s="41">
        <f t="shared" si="9"/>
        <v>75</v>
      </c>
      <c r="AD14" s="41" t="str">
        <f t="shared" si="10"/>
        <v>★2.5</v>
      </c>
      <c r="AE14" s="40" t="str">
        <f t="shared" si="11"/>
        <v/>
      </c>
      <c r="AF14" s="41" t="str">
        <f t="shared" si="12"/>
        <v/>
      </c>
      <c r="AG14" s="41" t="str">
        <f t="shared" si="13"/>
        <v/>
      </c>
      <c r="AH14" s="42"/>
    </row>
    <row r="15" spans="1:34" ht="24" customHeight="1">
      <c r="A15" s="43"/>
      <c r="B15" s="44"/>
      <c r="C15" s="45"/>
      <c r="D15" s="22" t="s">
        <v>496</v>
      </c>
      <c r="E15" s="23" t="s">
        <v>495</v>
      </c>
      <c r="F15" s="24" t="s">
        <v>338</v>
      </c>
      <c r="G15" s="25">
        <v>1.196</v>
      </c>
      <c r="H15" s="24" t="s">
        <v>145</v>
      </c>
      <c r="I15" s="26">
        <v>980</v>
      </c>
      <c r="J15" s="27">
        <v>5</v>
      </c>
      <c r="K15" s="28">
        <v>20.7</v>
      </c>
      <c r="L15" s="29">
        <f t="shared" si="0"/>
        <v>112.15748792270531</v>
      </c>
      <c r="M15" s="28">
        <f t="shared" si="1"/>
        <v>20.5</v>
      </c>
      <c r="N15" s="30">
        <f t="shared" si="2"/>
        <v>23.4</v>
      </c>
      <c r="O15" s="31" t="str">
        <f t="shared" si="3"/>
        <v>27.4</v>
      </c>
      <c r="P15" s="32" t="s">
        <v>337</v>
      </c>
      <c r="Q15" s="33" t="s">
        <v>121</v>
      </c>
      <c r="R15" s="32" t="s">
        <v>45</v>
      </c>
      <c r="S15" s="34"/>
      <c r="T15" s="35" t="s">
        <v>46</v>
      </c>
      <c r="U15" s="36">
        <f t="shared" si="4"/>
        <v>100</v>
      </c>
      <c r="V15" s="37" t="str">
        <f t="shared" si="5"/>
        <v/>
      </c>
      <c r="W15" s="37">
        <f t="shared" si="6"/>
        <v>75</v>
      </c>
      <c r="X15" s="38" t="str">
        <f t="shared" si="7"/>
        <v>★2.5</v>
      </c>
      <c r="Z15" s="39">
        <v>980</v>
      </c>
      <c r="AA15" s="39"/>
      <c r="AB15" s="40">
        <f t="shared" si="8"/>
        <v>27.4</v>
      </c>
      <c r="AC15" s="41">
        <f t="shared" si="9"/>
        <v>75</v>
      </c>
      <c r="AD15" s="41" t="str">
        <f t="shared" si="10"/>
        <v>★2.5</v>
      </c>
      <c r="AE15" s="40" t="str">
        <f t="shared" si="11"/>
        <v/>
      </c>
      <c r="AF15" s="41" t="str">
        <f t="shared" si="12"/>
        <v/>
      </c>
      <c r="AG15" s="41" t="str">
        <f t="shared" si="13"/>
        <v/>
      </c>
      <c r="AH15" s="42"/>
    </row>
    <row r="16" spans="1:34" ht="24" customHeight="1">
      <c r="A16" s="49"/>
      <c r="B16" s="46"/>
      <c r="C16" s="47"/>
      <c r="D16" s="22" t="s">
        <v>494</v>
      </c>
      <c r="E16" s="23" t="s">
        <v>493</v>
      </c>
      <c r="F16" s="24" t="s">
        <v>357</v>
      </c>
      <c r="G16" s="25">
        <v>0.996</v>
      </c>
      <c r="H16" s="24" t="s">
        <v>145</v>
      </c>
      <c r="I16" s="26" t="s">
        <v>492</v>
      </c>
      <c r="J16" s="27">
        <v>5</v>
      </c>
      <c r="K16" s="28">
        <v>17.399999999999999</v>
      </c>
      <c r="L16" s="29">
        <f t="shared" si="0"/>
        <v>133.42873563218393</v>
      </c>
      <c r="M16" s="28">
        <f t="shared" si="1"/>
        <v>20.5</v>
      </c>
      <c r="N16" s="30">
        <f t="shared" si="2"/>
        <v>23.4</v>
      </c>
      <c r="O16" s="31" t="str">
        <f t="shared" si="3"/>
        <v>27.0~27.1</v>
      </c>
      <c r="P16" s="32" t="s">
        <v>337</v>
      </c>
      <c r="Q16" s="33" t="s">
        <v>52</v>
      </c>
      <c r="R16" s="32" t="s">
        <v>55</v>
      </c>
      <c r="S16" s="34"/>
      <c r="T16" s="35"/>
      <c r="U16" s="36" t="str">
        <f t="shared" si="4"/>
        <v/>
      </c>
      <c r="V16" s="37" t="str">
        <f t="shared" si="5"/>
        <v/>
      </c>
      <c r="W16" s="37">
        <f t="shared" si="6"/>
        <v>64</v>
      </c>
      <c r="X16" s="38" t="str">
        <f t="shared" si="7"/>
        <v>★1.0</v>
      </c>
      <c r="Z16" s="39">
        <v>1040</v>
      </c>
      <c r="AA16" s="39">
        <v>1050</v>
      </c>
      <c r="AB16" s="40">
        <f t="shared" si="8"/>
        <v>27.1</v>
      </c>
      <c r="AC16" s="41">
        <f t="shared" si="9"/>
        <v>64</v>
      </c>
      <c r="AD16" s="41" t="str">
        <f t="shared" si="10"/>
        <v>★1.0</v>
      </c>
      <c r="AE16" s="40">
        <f t="shared" si="11"/>
        <v>27</v>
      </c>
      <c r="AF16" s="41">
        <f t="shared" si="12"/>
        <v>64</v>
      </c>
      <c r="AG16" s="41" t="str">
        <f t="shared" si="13"/>
        <v>★1.0</v>
      </c>
      <c r="AH16" s="42"/>
    </row>
    <row r="17" spans="2:5">
      <c r="E17" s="2"/>
    </row>
    <row r="18" spans="2:5">
      <c r="E18" s="2"/>
    </row>
    <row r="19" spans="2:5">
      <c r="B19" s="2" t="s">
        <v>323</v>
      </c>
      <c r="E19" s="2"/>
    </row>
    <row r="20" spans="2:5">
      <c r="B20" s="2" t="s">
        <v>322</v>
      </c>
      <c r="E20" s="2"/>
    </row>
    <row r="21" spans="2:5">
      <c r="B21" s="2" t="s">
        <v>321</v>
      </c>
      <c r="E21" s="2"/>
    </row>
    <row r="22" spans="2:5">
      <c r="B22" s="2" t="s">
        <v>320</v>
      </c>
      <c r="E22" s="2"/>
    </row>
    <row r="23" spans="2:5">
      <c r="B23" s="2" t="s">
        <v>319</v>
      </c>
      <c r="E23" s="2"/>
    </row>
    <row r="24" spans="2:5">
      <c r="B24" s="2" t="s">
        <v>318</v>
      </c>
      <c r="E24" s="2"/>
    </row>
    <row r="25" spans="2:5">
      <c r="B25" s="2" t="s">
        <v>317</v>
      </c>
      <c r="E25" s="2"/>
    </row>
    <row r="26" spans="2:5">
      <c r="B26" s="2" t="s">
        <v>316</v>
      </c>
      <c r="E26" s="2"/>
    </row>
    <row r="29" spans="2:5">
      <c r="B29" s="2" t="s">
        <v>491</v>
      </c>
    </row>
  </sheetData>
  <sheetProtection formatCells="0" formatColumns="0" formatRows="0" insertColumns="0" insertRows="0" insertHyperlinks="0" deleteColumns="0" deleteRows="0" sort="0" autoFilter="0" pivotTables="0"/>
  <mergeCells count="42">
    <mergeCell ref="AE4:AE8"/>
    <mergeCell ref="AF4:AF8"/>
    <mergeCell ref="AG4:AG8"/>
    <mergeCell ref="K5:K8"/>
    <mergeCell ref="L5:L8"/>
    <mergeCell ref="M5:M8"/>
    <mergeCell ref="W5:W8"/>
    <mergeCell ref="V4:V8"/>
    <mergeCell ref="W4:X4"/>
    <mergeCell ref="U4:U8"/>
    <mergeCell ref="Z4:Z8"/>
    <mergeCell ref="AH5:AH8"/>
    <mergeCell ref="D6:D8"/>
    <mergeCell ref="E6:E8"/>
    <mergeCell ref="F6:F8"/>
    <mergeCell ref="G6:G8"/>
    <mergeCell ref="Q6:Q8"/>
    <mergeCell ref="R6:R8"/>
    <mergeCell ref="S6:S8"/>
    <mergeCell ref="T6:T8"/>
    <mergeCell ref="AD4:AD8"/>
    <mergeCell ref="AA4:AA8"/>
    <mergeCell ref="AB4:AB8"/>
    <mergeCell ref="AC4:AC8"/>
    <mergeCell ref="X5:X8"/>
    <mergeCell ref="N5:N8"/>
    <mergeCell ref="O5:O8"/>
    <mergeCell ref="J2:P2"/>
    <mergeCell ref="R2:V2"/>
    <mergeCell ref="S3:X3"/>
    <mergeCell ref="A4:A8"/>
    <mergeCell ref="B4:C8"/>
    <mergeCell ref="D4:D5"/>
    <mergeCell ref="E4:E5"/>
    <mergeCell ref="F4:G5"/>
    <mergeCell ref="H4:H8"/>
    <mergeCell ref="I4:I8"/>
    <mergeCell ref="J4:J8"/>
    <mergeCell ref="K4:O4"/>
    <mergeCell ref="P4:P8"/>
    <mergeCell ref="Q4:S5"/>
    <mergeCell ref="T4:T5"/>
  </mergeCells>
  <phoneticPr fontId="3"/>
  <pageMargins left="0.70866141732283472" right="0.70866141732283472" top="0.74803149606299213" bottom="0.74803149606299213" header="0.31496062992125984" footer="0.31496062992125984"/>
  <pageSetup paperSize="9" scale="31" orientation="portrait" r:id="rId1"/>
  <headerFooter>
    <oddHeader>&amp;L&amp;10
発出元 → 発出先&amp;R&amp;10【機密性２】 
作成日_作成担当課_用途_保存期間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DDCF888B-AC4A-4E24-A699-4272223647E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</xm:sqref>
        </x14:conditionalFormatting>
        <x14:conditionalFormatting xmlns:xm="http://schemas.microsoft.com/office/excel/2006/main">
          <x14:cfRule type="iconSet" priority="2" id="{089EB66E-9C1C-4D56-8617-976B22479C2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AH10</xm:sqref>
        </x14:conditionalFormatting>
        <x14:conditionalFormatting xmlns:xm="http://schemas.microsoft.com/office/excel/2006/main">
          <x14:cfRule type="iconSet" priority="3" id="{A2E5B8CB-336E-4ECA-82EA-2921C5FF008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AH11</xm:sqref>
        </x14:conditionalFormatting>
        <x14:conditionalFormatting xmlns:xm="http://schemas.microsoft.com/office/excel/2006/main">
          <x14:cfRule type="iconSet" priority="4" id="{45EC9284-1D35-4181-8FE6-1C2BE6239D7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AH12</xm:sqref>
        </x14:conditionalFormatting>
        <x14:conditionalFormatting xmlns:xm="http://schemas.microsoft.com/office/excel/2006/main">
          <x14:cfRule type="iconSet" priority="5" id="{E6873DD2-6ADE-4487-9963-8EA0C2D3B86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AH13</xm:sqref>
        </x14:conditionalFormatting>
        <x14:conditionalFormatting xmlns:xm="http://schemas.microsoft.com/office/excel/2006/main">
          <x14:cfRule type="iconSet" priority="6" id="{E1FA4B78-124E-4A2A-B03A-4813855C55A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AH14</xm:sqref>
        </x14:conditionalFormatting>
        <x14:conditionalFormatting xmlns:xm="http://schemas.microsoft.com/office/excel/2006/main">
          <x14:cfRule type="iconSet" priority="7" id="{33045B63-2297-4546-89AA-0668B88AF23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AH15</xm:sqref>
        </x14:conditionalFormatting>
        <x14:conditionalFormatting xmlns:xm="http://schemas.microsoft.com/office/excel/2006/main">
          <x14:cfRule type="iconSet" priority="8" id="{3359C7C2-2D75-454C-B8C0-B3ED41C8703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44978-D04A-41C1-AC03-6B7A57B3BFA6}">
  <sheetPr>
    <tabColor indexed="13"/>
    <pageSetUpPr fitToPage="1"/>
  </sheetPr>
  <dimension ref="A1:AA123"/>
  <sheetViews>
    <sheetView tabSelected="1" view="pageBreakPreview" zoomScale="85" zoomScaleNormal="55" zoomScaleSheetLayoutView="85" workbookViewId="0">
      <pane xSplit="4" ySplit="8" topLeftCell="G9" activePane="bottomRight" state="frozen"/>
      <selection pane="topRight" activeCell="E1" sqref="E1"/>
      <selection pane="bottomLeft" activeCell="A9" sqref="A9"/>
      <selection pane="bottomRight" activeCell="Q54" sqref="Q54"/>
    </sheetView>
  </sheetViews>
  <sheetFormatPr defaultColWidth="9" defaultRowHeight="10.199999999999999"/>
  <cols>
    <col min="1" max="1" width="15.88671875" style="56" customWidth="1"/>
    <col min="2" max="2" width="3.88671875" style="55" bestFit="1" customWidth="1"/>
    <col min="3" max="3" width="38.21875" style="55" customWidth="1"/>
    <col min="4" max="4" width="13.88671875" style="55" bestFit="1" customWidth="1"/>
    <col min="5" max="5" width="16.88671875" style="55" customWidth="1"/>
    <col min="6" max="6" width="13.109375" style="55" customWidth="1"/>
    <col min="7" max="7" width="7.33203125" style="55" customWidth="1"/>
    <col min="8" max="8" width="12.109375" style="55" customWidth="1"/>
    <col min="9" max="9" width="10.44140625" style="55" bestFit="1" customWidth="1"/>
    <col min="10" max="10" width="7" style="55" bestFit="1" customWidth="1"/>
    <col min="11" max="11" width="5.88671875" style="55" bestFit="1" customWidth="1"/>
    <col min="12" max="12" width="10" style="55" customWidth="1"/>
    <col min="13" max="13" width="8.44140625" style="55" bestFit="1" customWidth="1"/>
    <col min="14" max="14" width="8.6640625" style="55" bestFit="1" customWidth="1"/>
    <col min="15" max="15" width="10.109375" style="55" customWidth="1"/>
    <col min="16" max="16" width="14.33203125" style="55" customWidth="1"/>
    <col min="17" max="17" width="10" style="55" customWidth="1"/>
    <col min="18" max="18" width="6" style="55" customWidth="1"/>
    <col min="19" max="19" width="25.21875" style="55" customWidth="1"/>
    <col min="20" max="20" width="11" style="55" customWidth="1"/>
    <col min="21" max="22" width="8.21875" style="55" customWidth="1"/>
    <col min="23" max="25" width="9" style="55"/>
    <col min="26" max="26" width="11.109375" style="55" customWidth="1"/>
    <col min="27" max="27" width="10.88671875" style="55" customWidth="1"/>
    <col min="28" max="256" width="9" style="55"/>
    <col min="257" max="257" width="15.88671875" style="55" customWidth="1"/>
    <col min="258" max="258" width="3.88671875" style="55" bestFit="1" customWidth="1"/>
    <col min="259" max="259" width="38.21875" style="55" customWidth="1"/>
    <col min="260" max="260" width="13.88671875" style="55" bestFit="1" customWidth="1"/>
    <col min="261" max="261" width="16.88671875" style="55" customWidth="1"/>
    <col min="262" max="262" width="13.109375" style="55" customWidth="1"/>
    <col min="263" max="263" width="7.33203125" style="55" customWidth="1"/>
    <col min="264" max="264" width="12.109375" style="55" customWidth="1"/>
    <col min="265" max="265" width="10.44140625" style="55" bestFit="1" customWidth="1"/>
    <col min="266" max="266" width="7" style="55" bestFit="1" customWidth="1"/>
    <col min="267" max="267" width="5.88671875" style="55" bestFit="1" customWidth="1"/>
    <col min="268" max="268" width="10" style="55" customWidth="1"/>
    <col min="269" max="269" width="8.44140625" style="55" bestFit="1" customWidth="1"/>
    <col min="270" max="270" width="8.6640625" style="55" bestFit="1" customWidth="1"/>
    <col min="271" max="271" width="10.109375" style="55" customWidth="1"/>
    <col min="272" max="272" width="14.33203125" style="55" customWidth="1"/>
    <col min="273" max="273" width="10" style="55" customWidth="1"/>
    <col min="274" max="274" width="6" style="55" customWidth="1"/>
    <col min="275" max="275" width="25.21875" style="55" customWidth="1"/>
    <col min="276" max="276" width="11" style="55" customWidth="1"/>
    <col min="277" max="278" width="8.21875" style="55" customWidth="1"/>
    <col min="279" max="281" width="9" style="55"/>
    <col min="282" max="282" width="11.109375" style="55" customWidth="1"/>
    <col min="283" max="283" width="10.88671875" style="55" customWidth="1"/>
    <col min="284" max="512" width="9" style="55"/>
    <col min="513" max="513" width="15.88671875" style="55" customWidth="1"/>
    <col min="514" max="514" width="3.88671875" style="55" bestFit="1" customWidth="1"/>
    <col min="515" max="515" width="38.21875" style="55" customWidth="1"/>
    <col min="516" max="516" width="13.88671875" style="55" bestFit="1" customWidth="1"/>
    <col min="517" max="517" width="16.88671875" style="55" customWidth="1"/>
    <col min="518" max="518" width="13.109375" style="55" customWidth="1"/>
    <col min="519" max="519" width="7.33203125" style="55" customWidth="1"/>
    <col min="520" max="520" width="12.109375" style="55" customWidth="1"/>
    <col min="521" max="521" width="10.44140625" style="55" bestFit="1" customWidth="1"/>
    <col min="522" max="522" width="7" style="55" bestFit="1" customWidth="1"/>
    <col min="523" max="523" width="5.88671875" style="55" bestFit="1" customWidth="1"/>
    <col min="524" max="524" width="10" style="55" customWidth="1"/>
    <col min="525" max="525" width="8.44140625" style="55" bestFit="1" customWidth="1"/>
    <col min="526" max="526" width="8.6640625" style="55" bestFit="1" customWidth="1"/>
    <col min="527" max="527" width="10.109375" style="55" customWidth="1"/>
    <col min="528" max="528" width="14.33203125" style="55" customWidth="1"/>
    <col min="529" max="529" width="10" style="55" customWidth="1"/>
    <col min="530" max="530" width="6" style="55" customWidth="1"/>
    <col min="531" max="531" width="25.21875" style="55" customWidth="1"/>
    <col min="532" max="532" width="11" style="55" customWidth="1"/>
    <col min="533" max="534" width="8.21875" style="55" customWidth="1"/>
    <col min="535" max="537" width="9" style="55"/>
    <col min="538" max="538" width="11.109375" style="55" customWidth="1"/>
    <col min="539" max="539" width="10.88671875" style="55" customWidth="1"/>
    <col min="540" max="768" width="9" style="55"/>
    <col min="769" max="769" width="15.88671875" style="55" customWidth="1"/>
    <col min="770" max="770" width="3.88671875" style="55" bestFit="1" customWidth="1"/>
    <col min="771" max="771" width="38.21875" style="55" customWidth="1"/>
    <col min="772" max="772" width="13.88671875" style="55" bestFit="1" customWidth="1"/>
    <col min="773" max="773" width="16.88671875" style="55" customWidth="1"/>
    <col min="774" max="774" width="13.109375" style="55" customWidth="1"/>
    <col min="775" max="775" width="7.33203125" style="55" customWidth="1"/>
    <col min="776" max="776" width="12.109375" style="55" customWidth="1"/>
    <col min="777" max="777" width="10.44140625" style="55" bestFit="1" customWidth="1"/>
    <col min="778" max="778" width="7" style="55" bestFit="1" customWidth="1"/>
    <col min="779" max="779" width="5.88671875" style="55" bestFit="1" customWidth="1"/>
    <col min="780" max="780" width="10" style="55" customWidth="1"/>
    <col min="781" max="781" width="8.44140625" style="55" bestFit="1" customWidth="1"/>
    <col min="782" max="782" width="8.6640625" style="55" bestFit="1" customWidth="1"/>
    <col min="783" max="783" width="10.109375" style="55" customWidth="1"/>
    <col min="784" max="784" width="14.33203125" style="55" customWidth="1"/>
    <col min="785" max="785" width="10" style="55" customWidth="1"/>
    <col min="786" max="786" width="6" style="55" customWidth="1"/>
    <col min="787" max="787" width="25.21875" style="55" customWidth="1"/>
    <col min="788" max="788" width="11" style="55" customWidth="1"/>
    <col min="789" max="790" width="8.21875" style="55" customWidth="1"/>
    <col min="791" max="793" width="9" style="55"/>
    <col min="794" max="794" width="11.109375" style="55" customWidth="1"/>
    <col min="795" max="795" width="10.88671875" style="55" customWidth="1"/>
    <col min="796" max="1024" width="9" style="55"/>
    <col min="1025" max="1025" width="15.88671875" style="55" customWidth="1"/>
    <col min="1026" max="1026" width="3.88671875" style="55" bestFit="1" customWidth="1"/>
    <col min="1027" max="1027" width="38.21875" style="55" customWidth="1"/>
    <col min="1028" max="1028" width="13.88671875" style="55" bestFit="1" customWidth="1"/>
    <col min="1029" max="1029" width="16.88671875" style="55" customWidth="1"/>
    <col min="1030" max="1030" width="13.109375" style="55" customWidth="1"/>
    <col min="1031" max="1031" width="7.33203125" style="55" customWidth="1"/>
    <col min="1032" max="1032" width="12.109375" style="55" customWidth="1"/>
    <col min="1033" max="1033" width="10.44140625" style="55" bestFit="1" customWidth="1"/>
    <col min="1034" max="1034" width="7" style="55" bestFit="1" customWidth="1"/>
    <col min="1035" max="1035" width="5.88671875" style="55" bestFit="1" customWidth="1"/>
    <col min="1036" max="1036" width="10" style="55" customWidth="1"/>
    <col min="1037" max="1037" width="8.44140625" style="55" bestFit="1" customWidth="1"/>
    <col min="1038" max="1038" width="8.6640625" style="55" bestFit="1" customWidth="1"/>
    <col min="1039" max="1039" width="10.109375" style="55" customWidth="1"/>
    <col min="1040" max="1040" width="14.33203125" style="55" customWidth="1"/>
    <col min="1041" max="1041" width="10" style="55" customWidth="1"/>
    <col min="1042" max="1042" width="6" style="55" customWidth="1"/>
    <col min="1043" max="1043" width="25.21875" style="55" customWidth="1"/>
    <col min="1044" max="1044" width="11" style="55" customWidth="1"/>
    <col min="1045" max="1046" width="8.21875" style="55" customWidth="1"/>
    <col min="1047" max="1049" width="9" style="55"/>
    <col min="1050" max="1050" width="11.109375" style="55" customWidth="1"/>
    <col min="1051" max="1051" width="10.88671875" style="55" customWidth="1"/>
    <col min="1052" max="1280" width="9" style="55"/>
    <col min="1281" max="1281" width="15.88671875" style="55" customWidth="1"/>
    <col min="1282" max="1282" width="3.88671875" style="55" bestFit="1" customWidth="1"/>
    <col min="1283" max="1283" width="38.21875" style="55" customWidth="1"/>
    <col min="1284" max="1284" width="13.88671875" style="55" bestFit="1" customWidth="1"/>
    <col min="1285" max="1285" width="16.88671875" style="55" customWidth="1"/>
    <col min="1286" max="1286" width="13.109375" style="55" customWidth="1"/>
    <col min="1287" max="1287" width="7.33203125" style="55" customWidth="1"/>
    <col min="1288" max="1288" width="12.109375" style="55" customWidth="1"/>
    <col min="1289" max="1289" width="10.44140625" style="55" bestFit="1" customWidth="1"/>
    <col min="1290" max="1290" width="7" style="55" bestFit="1" customWidth="1"/>
    <col min="1291" max="1291" width="5.88671875" style="55" bestFit="1" customWidth="1"/>
    <col min="1292" max="1292" width="10" style="55" customWidth="1"/>
    <col min="1293" max="1293" width="8.44140625" style="55" bestFit="1" customWidth="1"/>
    <col min="1294" max="1294" width="8.6640625" style="55" bestFit="1" customWidth="1"/>
    <col min="1295" max="1295" width="10.109375" style="55" customWidth="1"/>
    <col min="1296" max="1296" width="14.33203125" style="55" customWidth="1"/>
    <col min="1297" max="1297" width="10" style="55" customWidth="1"/>
    <col min="1298" max="1298" width="6" style="55" customWidth="1"/>
    <col min="1299" max="1299" width="25.21875" style="55" customWidth="1"/>
    <col min="1300" max="1300" width="11" style="55" customWidth="1"/>
    <col min="1301" max="1302" width="8.21875" style="55" customWidth="1"/>
    <col min="1303" max="1305" width="9" style="55"/>
    <col min="1306" max="1306" width="11.109375" style="55" customWidth="1"/>
    <col min="1307" max="1307" width="10.88671875" style="55" customWidth="1"/>
    <col min="1308" max="1536" width="9" style="55"/>
    <col min="1537" max="1537" width="15.88671875" style="55" customWidth="1"/>
    <col min="1538" max="1538" width="3.88671875" style="55" bestFit="1" customWidth="1"/>
    <col min="1539" max="1539" width="38.21875" style="55" customWidth="1"/>
    <col min="1540" max="1540" width="13.88671875" style="55" bestFit="1" customWidth="1"/>
    <col min="1541" max="1541" width="16.88671875" style="55" customWidth="1"/>
    <col min="1542" max="1542" width="13.109375" style="55" customWidth="1"/>
    <col min="1543" max="1543" width="7.33203125" style="55" customWidth="1"/>
    <col min="1544" max="1544" width="12.109375" style="55" customWidth="1"/>
    <col min="1545" max="1545" width="10.44140625" style="55" bestFit="1" customWidth="1"/>
    <col min="1546" max="1546" width="7" style="55" bestFit="1" customWidth="1"/>
    <col min="1547" max="1547" width="5.88671875" style="55" bestFit="1" customWidth="1"/>
    <col min="1548" max="1548" width="10" style="55" customWidth="1"/>
    <col min="1549" max="1549" width="8.44140625" style="55" bestFit="1" customWidth="1"/>
    <col min="1550" max="1550" width="8.6640625" style="55" bestFit="1" customWidth="1"/>
    <col min="1551" max="1551" width="10.109375" style="55" customWidth="1"/>
    <col min="1552" max="1552" width="14.33203125" style="55" customWidth="1"/>
    <col min="1553" max="1553" width="10" style="55" customWidth="1"/>
    <col min="1554" max="1554" width="6" style="55" customWidth="1"/>
    <col min="1555" max="1555" width="25.21875" style="55" customWidth="1"/>
    <col min="1556" max="1556" width="11" style="55" customWidth="1"/>
    <col min="1557" max="1558" width="8.21875" style="55" customWidth="1"/>
    <col min="1559" max="1561" width="9" style="55"/>
    <col min="1562" max="1562" width="11.109375" style="55" customWidth="1"/>
    <col min="1563" max="1563" width="10.88671875" style="55" customWidth="1"/>
    <col min="1564" max="1792" width="9" style="55"/>
    <col min="1793" max="1793" width="15.88671875" style="55" customWidth="1"/>
    <col min="1794" max="1794" width="3.88671875" style="55" bestFit="1" customWidth="1"/>
    <col min="1795" max="1795" width="38.21875" style="55" customWidth="1"/>
    <col min="1796" max="1796" width="13.88671875" style="55" bestFit="1" customWidth="1"/>
    <col min="1797" max="1797" width="16.88671875" style="55" customWidth="1"/>
    <col min="1798" max="1798" width="13.109375" style="55" customWidth="1"/>
    <col min="1799" max="1799" width="7.33203125" style="55" customWidth="1"/>
    <col min="1800" max="1800" width="12.109375" style="55" customWidth="1"/>
    <col min="1801" max="1801" width="10.44140625" style="55" bestFit="1" customWidth="1"/>
    <col min="1802" max="1802" width="7" style="55" bestFit="1" customWidth="1"/>
    <col min="1803" max="1803" width="5.88671875" style="55" bestFit="1" customWidth="1"/>
    <col min="1804" max="1804" width="10" style="55" customWidth="1"/>
    <col min="1805" max="1805" width="8.44140625" style="55" bestFit="1" customWidth="1"/>
    <col min="1806" max="1806" width="8.6640625" style="55" bestFit="1" customWidth="1"/>
    <col min="1807" max="1807" width="10.109375" style="55" customWidth="1"/>
    <col min="1808" max="1808" width="14.33203125" style="55" customWidth="1"/>
    <col min="1809" max="1809" width="10" style="55" customWidth="1"/>
    <col min="1810" max="1810" width="6" style="55" customWidth="1"/>
    <col min="1811" max="1811" width="25.21875" style="55" customWidth="1"/>
    <col min="1812" max="1812" width="11" style="55" customWidth="1"/>
    <col min="1813" max="1814" width="8.21875" style="55" customWidth="1"/>
    <col min="1815" max="1817" width="9" style="55"/>
    <col min="1818" max="1818" width="11.109375" style="55" customWidth="1"/>
    <col min="1819" max="1819" width="10.88671875" style="55" customWidth="1"/>
    <col min="1820" max="2048" width="9" style="55"/>
    <col min="2049" max="2049" width="15.88671875" style="55" customWidth="1"/>
    <col min="2050" max="2050" width="3.88671875" style="55" bestFit="1" customWidth="1"/>
    <col min="2051" max="2051" width="38.21875" style="55" customWidth="1"/>
    <col min="2052" max="2052" width="13.88671875" style="55" bestFit="1" customWidth="1"/>
    <col min="2053" max="2053" width="16.88671875" style="55" customWidth="1"/>
    <col min="2054" max="2054" width="13.109375" style="55" customWidth="1"/>
    <col min="2055" max="2055" width="7.33203125" style="55" customWidth="1"/>
    <col min="2056" max="2056" width="12.109375" style="55" customWidth="1"/>
    <col min="2057" max="2057" width="10.44140625" style="55" bestFit="1" customWidth="1"/>
    <col min="2058" max="2058" width="7" style="55" bestFit="1" customWidth="1"/>
    <col min="2059" max="2059" width="5.88671875" style="55" bestFit="1" customWidth="1"/>
    <col min="2060" max="2060" width="10" style="55" customWidth="1"/>
    <col min="2061" max="2061" width="8.44140625" style="55" bestFit="1" customWidth="1"/>
    <col min="2062" max="2062" width="8.6640625" style="55" bestFit="1" customWidth="1"/>
    <col min="2063" max="2063" width="10.109375" style="55" customWidth="1"/>
    <col min="2064" max="2064" width="14.33203125" style="55" customWidth="1"/>
    <col min="2065" max="2065" width="10" style="55" customWidth="1"/>
    <col min="2066" max="2066" width="6" style="55" customWidth="1"/>
    <col min="2067" max="2067" width="25.21875" style="55" customWidth="1"/>
    <col min="2068" max="2068" width="11" style="55" customWidth="1"/>
    <col min="2069" max="2070" width="8.21875" style="55" customWidth="1"/>
    <col min="2071" max="2073" width="9" style="55"/>
    <col min="2074" max="2074" width="11.109375" style="55" customWidth="1"/>
    <col min="2075" max="2075" width="10.88671875" style="55" customWidth="1"/>
    <col min="2076" max="2304" width="9" style="55"/>
    <col min="2305" max="2305" width="15.88671875" style="55" customWidth="1"/>
    <col min="2306" max="2306" width="3.88671875" style="55" bestFit="1" customWidth="1"/>
    <col min="2307" max="2307" width="38.21875" style="55" customWidth="1"/>
    <col min="2308" max="2308" width="13.88671875" style="55" bestFit="1" customWidth="1"/>
    <col min="2309" max="2309" width="16.88671875" style="55" customWidth="1"/>
    <col min="2310" max="2310" width="13.109375" style="55" customWidth="1"/>
    <col min="2311" max="2311" width="7.33203125" style="55" customWidth="1"/>
    <col min="2312" max="2312" width="12.109375" style="55" customWidth="1"/>
    <col min="2313" max="2313" width="10.44140625" style="55" bestFit="1" customWidth="1"/>
    <col min="2314" max="2314" width="7" style="55" bestFit="1" customWidth="1"/>
    <col min="2315" max="2315" width="5.88671875" style="55" bestFit="1" customWidth="1"/>
    <col min="2316" max="2316" width="10" style="55" customWidth="1"/>
    <col min="2317" max="2317" width="8.44140625" style="55" bestFit="1" customWidth="1"/>
    <col min="2318" max="2318" width="8.6640625" style="55" bestFit="1" customWidth="1"/>
    <col min="2319" max="2319" width="10.109375" style="55" customWidth="1"/>
    <col min="2320" max="2320" width="14.33203125" style="55" customWidth="1"/>
    <col min="2321" max="2321" width="10" style="55" customWidth="1"/>
    <col min="2322" max="2322" width="6" style="55" customWidth="1"/>
    <col min="2323" max="2323" width="25.21875" style="55" customWidth="1"/>
    <col min="2324" max="2324" width="11" style="55" customWidth="1"/>
    <col min="2325" max="2326" width="8.21875" style="55" customWidth="1"/>
    <col min="2327" max="2329" width="9" style="55"/>
    <col min="2330" max="2330" width="11.109375" style="55" customWidth="1"/>
    <col min="2331" max="2331" width="10.88671875" style="55" customWidth="1"/>
    <col min="2332" max="2560" width="9" style="55"/>
    <col min="2561" max="2561" width="15.88671875" style="55" customWidth="1"/>
    <col min="2562" max="2562" width="3.88671875" style="55" bestFit="1" customWidth="1"/>
    <col min="2563" max="2563" width="38.21875" style="55" customWidth="1"/>
    <col min="2564" max="2564" width="13.88671875" style="55" bestFit="1" customWidth="1"/>
    <col min="2565" max="2565" width="16.88671875" style="55" customWidth="1"/>
    <col min="2566" max="2566" width="13.109375" style="55" customWidth="1"/>
    <col min="2567" max="2567" width="7.33203125" style="55" customWidth="1"/>
    <col min="2568" max="2568" width="12.109375" style="55" customWidth="1"/>
    <col min="2569" max="2569" width="10.44140625" style="55" bestFit="1" customWidth="1"/>
    <col min="2570" max="2570" width="7" style="55" bestFit="1" customWidth="1"/>
    <col min="2571" max="2571" width="5.88671875" style="55" bestFit="1" customWidth="1"/>
    <col min="2572" max="2572" width="10" style="55" customWidth="1"/>
    <col min="2573" max="2573" width="8.44140625" style="55" bestFit="1" customWidth="1"/>
    <col min="2574" max="2574" width="8.6640625" style="55" bestFit="1" customWidth="1"/>
    <col min="2575" max="2575" width="10.109375" style="55" customWidth="1"/>
    <col min="2576" max="2576" width="14.33203125" style="55" customWidth="1"/>
    <col min="2577" max="2577" width="10" style="55" customWidth="1"/>
    <col min="2578" max="2578" width="6" style="55" customWidth="1"/>
    <col min="2579" max="2579" width="25.21875" style="55" customWidth="1"/>
    <col min="2580" max="2580" width="11" style="55" customWidth="1"/>
    <col min="2581" max="2582" width="8.21875" style="55" customWidth="1"/>
    <col min="2583" max="2585" width="9" style="55"/>
    <col min="2586" max="2586" width="11.109375" style="55" customWidth="1"/>
    <col min="2587" max="2587" width="10.88671875" style="55" customWidth="1"/>
    <col min="2588" max="2816" width="9" style="55"/>
    <col min="2817" max="2817" width="15.88671875" style="55" customWidth="1"/>
    <col min="2818" max="2818" width="3.88671875" style="55" bestFit="1" customWidth="1"/>
    <col min="2819" max="2819" width="38.21875" style="55" customWidth="1"/>
    <col min="2820" max="2820" width="13.88671875" style="55" bestFit="1" customWidth="1"/>
    <col min="2821" max="2821" width="16.88671875" style="55" customWidth="1"/>
    <col min="2822" max="2822" width="13.109375" style="55" customWidth="1"/>
    <col min="2823" max="2823" width="7.33203125" style="55" customWidth="1"/>
    <col min="2824" max="2824" width="12.109375" style="55" customWidth="1"/>
    <col min="2825" max="2825" width="10.44140625" style="55" bestFit="1" customWidth="1"/>
    <col min="2826" max="2826" width="7" style="55" bestFit="1" customWidth="1"/>
    <col min="2827" max="2827" width="5.88671875" style="55" bestFit="1" customWidth="1"/>
    <col min="2828" max="2828" width="10" style="55" customWidth="1"/>
    <col min="2829" max="2829" width="8.44140625" style="55" bestFit="1" customWidth="1"/>
    <col min="2830" max="2830" width="8.6640625" style="55" bestFit="1" customWidth="1"/>
    <col min="2831" max="2831" width="10.109375" style="55" customWidth="1"/>
    <col min="2832" max="2832" width="14.33203125" style="55" customWidth="1"/>
    <col min="2833" max="2833" width="10" style="55" customWidth="1"/>
    <col min="2834" max="2834" width="6" style="55" customWidth="1"/>
    <col min="2835" max="2835" width="25.21875" style="55" customWidth="1"/>
    <col min="2836" max="2836" width="11" style="55" customWidth="1"/>
    <col min="2837" max="2838" width="8.21875" style="55" customWidth="1"/>
    <col min="2839" max="2841" width="9" style="55"/>
    <col min="2842" max="2842" width="11.109375" style="55" customWidth="1"/>
    <col min="2843" max="2843" width="10.88671875" style="55" customWidth="1"/>
    <col min="2844" max="3072" width="9" style="55"/>
    <col min="3073" max="3073" width="15.88671875" style="55" customWidth="1"/>
    <col min="3074" max="3074" width="3.88671875" style="55" bestFit="1" customWidth="1"/>
    <col min="3075" max="3075" width="38.21875" style="55" customWidth="1"/>
    <col min="3076" max="3076" width="13.88671875" style="55" bestFit="1" customWidth="1"/>
    <col min="3077" max="3077" width="16.88671875" style="55" customWidth="1"/>
    <col min="3078" max="3078" width="13.109375" style="55" customWidth="1"/>
    <col min="3079" max="3079" width="7.33203125" style="55" customWidth="1"/>
    <col min="3080" max="3080" width="12.109375" style="55" customWidth="1"/>
    <col min="3081" max="3081" width="10.44140625" style="55" bestFit="1" customWidth="1"/>
    <col min="3082" max="3082" width="7" style="55" bestFit="1" customWidth="1"/>
    <col min="3083" max="3083" width="5.88671875" style="55" bestFit="1" customWidth="1"/>
    <col min="3084" max="3084" width="10" style="55" customWidth="1"/>
    <col min="3085" max="3085" width="8.44140625" style="55" bestFit="1" customWidth="1"/>
    <col min="3086" max="3086" width="8.6640625" style="55" bestFit="1" customWidth="1"/>
    <col min="3087" max="3087" width="10.109375" style="55" customWidth="1"/>
    <col min="3088" max="3088" width="14.33203125" style="55" customWidth="1"/>
    <col min="3089" max="3089" width="10" style="55" customWidth="1"/>
    <col min="3090" max="3090" width="6" style="55" customWidth="1"/>
    <col min="3091" max="3091" width="25.21875" style="55" customWidth="1"/>
    <col min="3092" max="3092" width="11" style="55" customWidth="1"/>
    <col min="3093" max="3094" width="8.21875" style="55" customWidth="1"/>
    <col min="3095" max="3097" width="9" style="55"/>
    <col min="3098" max="3098" width="11.109375" style="55" customWidth="1"/>
    <col min="3099" max="3099" width="10.88671875" style="55" customWidth="1"/>
    <col min="3100" max="3328" width="9" style="55"/>
    <col min="3329" max="3329" width="15.88671875" style="55" customWidth="1"/>
    <col min="3330" max="3330" width="3.88671875" style="55" bestFit="1" customWidth="1"/>
    <col min="3331" max="3331" width="38.21875" style="55" customWidth="1"/>
    <col min="3332" max="3332" width="13.88671875" style="55" bestFit="1" customWidth="1"/>
    <col min="3333" max="3333" width="16.88671875" style="55" customWidth="1"/>
    <col min="3334" max="3334" width="13.109375" style="55" customWidth="1"/>
    <col min="3335" max="3335" width="7.33203125" style="55" customWidth="1"/>
    <col min="3336" max="3336" width="12.109375" style="55" customWidth="1"/>
    <col min="3337" max="3337" width="10.44140625" style="55" bestFit="1" customWidth="1"/>
    <col min="3338" max="3338" width="7" style="55" bestFit="1" customWidth="1"/>
    <col min="3339" max="3339" width="5.88671875" style="55" bestFit="1" customWidth="1"/>
    <col min="3340" max="3340" width="10" style="55" customWidth="1"/>
    <col min="3341" max="3341" width="8.44140625" style="55" bestFit="1" customWidth="1"/>
    <col min="3342" max="3342" width="8.6640625" style="55" bestFit="1" customWidth="1"/>
    <col min="3343" max="3343" width="10.109375" style="55" customWidth="1"/>
    <col min="3344" max="3344" width="14.33203125" style="55" customWidth="1"/>
    <col min="3345" max="3345" width="10" style="55" customWidth="1"/>
    <col min="3346" max="3346" width="6" style="55" customWidth="1"/>
    <col min="3347" max="3347" width="25.21875" style="55" customWidth="1"/>
    <col min="3348" max="3348" width="11" style="55" customWidth="1"/>
    <col min="3349" max="3350" width="8.21875" style="55" customWidth="1"/>
    <col min="3351" max="3353" width="9" style="55"/>
    <col min="3354" max="3354" width="11.109375" style="55" customWidth="1"/>
    <col min="3355" max="3355" width="10.88671875" style="55" customWidth="1"/>
    <col min="3356" max="3584" width="9" style="55"/>
    <col min="3585" max="3585" width="15.88671875" style="55" customWidth="1"/>
    <col min="3586" max="3586" width="3.88671875" style="55" bestFit="1" customWidth="1"/>
    <col min="3587" max="3587" width="38.21875" style="55" customWidth="1"/>
    <col min="3588" max="3588" width="13.88671875" style="55" bestFit="1" customWidth="1"/>
    <col min="3589" max="3589" width="16.88671875" style="55" customWidth="1"/>
    <col min="3590" max="3590" width="13.109375" style="55" customWidth="1"/>
    <col min="3591" max="3591" width="7.33203125" style="55" customWidth="1"/>
    <col min="3592" max="3592" width="12.109375" style="55" customWidth="1"/>
    <col min="3593" max="3593" width="10.44140625" style="55" bestFit="1" customWidth="1"/>
    <col min="3594" max="3594" width="7" style="55" bestFit="1" customWidth="1"/>
    <col min="3595" max="3595" width="5.88671875" style="55" bestFit="1" customWidth="1"/>
    <col min="3596" max="3596" width="10" style="55" customWidth="1"/>
    <col min="3597" max="3597" width="8.44140625" style="55" bestFit="1" customWidth="1"/>
    <col min="3598" max="3598" width="8.6640625" style="55" bestFit="1" customWidth="1"/>
    <col min="3599" max="3599" width="10.109375" style="55" customWidth="1"/>
    <col min="3600" max="3600" width="14.33203125" style="55" customWidth="1"/>
    <col min="3601" max="3601" width="10" style="55" customWidth="1"/>
    <col min="3602" max="3602" width="6" style="55" customWidth="1"/>
    <col min="3603" max="3603" width="25.21875" style="55" customWidth="1"/>
    <col min="3604" max="3604" width="11" style="55" customWidth="1"/>
    <col min="3605" max="3606" width="8.21875" style="55" customWidth="1"/>
    <col min="3607" max="3609" width="9" style="55"/>
    <col min="3610" max="3610" width="11.109375" style="55" customWidth="1"/>
    <col min="3611" max="3611" width="10.88671875" style="55" customWidth="1"/>
    <col min="3612" max="3840" width="9" style="55"/>
    <col min="3841" max="3841" width="15.88671875" style="55" customWidth="1"/>
    <col min="3842" max="3842" width="3.88671875" style="55" bestFit="1" customWidth="1"/>
    <col min="3843" max="3843" width="38.21875" style="55" customWidth="1"/>
    <col min="3844" max="3844" width="13.88671875" style="55" bestFit="1" customWidth="1"/>
    <col min="3845" max="3845" width="16.88671875" style="55" customWidth="1"/>
    <col min="3846" max="3846" width="13.109375" style="55" customWidth="1"/>
    <col min="3847" max="3847" width="7.33203125" style="55" customWidth="1"/>
    <col min="3848" max="3848" width="12.109375" style="55" customWidth="1"/>
    <col min="3849" max="3849" width="10.44140625" style="55" bestFit="1" customWidth="1"/>
    <col min="3850" max="3850" width="7" style="55" bestFit="1" customWidth="1"/>
    <col min="3851" max="3851" width="5.88671875" style="55" bestFit="1" customWidth="1"/>
    <col min="3852" max="3852" width="10" style="55" customWidth="1"/>
    <col min="3853" max="3853" width="8.44140625" style="55" bestFit="1" customWidth="1"/>
    <col min="3854" max="3854" width="8.6640625" style="55" bestFit="1" customWidth="1"/>
    <col min="3855" max="3855" width="10.109375" style="55" customWidth="1"/>
    <col min="3856" max="3856" width="14.33203125" style="55" customWidth="1"/>
    <col min="3857" max="3857" width="10" style="55" customWidth="1"/>
    <col min="3858" max="3858" width="6" style="55" customWidth="1"/>
    <col min="3859" max="3859" width="25.21875" style="55" customWidth="1"/>
    <col min="3860" max="3860" width="11" style="55" customWidth="1"/>
    <col min="3861" max="3862" width="8.21875" style="55" customWidth="1"/>
    <col min="3863" max="3865" width="9" style="55"/>
    <col min="3866" max="3866" width="11.109375" style="55" customWidth="1"/>
    <col min="3867" max="3867" width="10.88671875" style="55" customWidth="1"/>
    <col min="3868" max="4096" width="9" style="55"/>
    <col min="4097" max="4097" width="15.88671875" style="55" customWidth="1"/>
    <col min="4098" max="4098" width="3.88671875" style="55" bestFit="1" customWidth="1"/>
    <col min="4099" max="4099" width="38.21875" style="55" customWidth="1"/>
    <col min="4100" max="4100" width="13.88671875" style="55" bestFit="1" customWidth="1"/>
    <col min="4101" max="4101" width="16.88671875" style="55" customWidth="1"/>
    <col min="4102" max="4102" width="13.109375" style="55" customWidth="1"/>
    <col min="4103" max="4103" width="7.33203125" style="55" customWidth="1"/>
    <col min="4104" max="4104" width="12.109375" style="55" customWidth="1"/>
    <col min="4105" max="4105" width="10.44140625" style="55" bestFit="1" customWidth="1"/>
    <col min="4106" max="4106" width="7" style="55" bestFit="1" customWidth="1"/>
    <col min="4107" max="4107" width="5.88671875" style="55" bestFit="1" customWidth="1"/>
    <col min="4108" max="4108" width="10" style="55" customWidth="1"/>
    <col min="4109" max="4109" width="8.44140625" style="55" bestFit="1" customWidth="1"/>
    <col min="4110" max="4110" width="8.6640625" style="55" bestFit="1" customWidth="1"/>
    <col min="4111" max="4111" width="10.109375" style="55" customWidth="1"/>
    <col min="4112" max="4112" width="14.33203125" style="55" customWidth="1"/>
    <col min="4113" max="4113" width="10" style="55" customWidth="1"/>
    <col min="4114" max="4114" width="6" style="55" customWidth="1"/>
    <col min="4115" max="4115" width="25.21875" style="55" customWidth="1"/>
    <col min="4116" max="4116" width="11" style="55" customWidth="1"/>
    <col min="4117" max="4118" width="8.21875" style="55" customWidth="1"/>
    <col min="4119" max="4121" width="9" style="55"/>
    <col min="4122" max="4122" width="11.109375" style="55" customWidth="1"/>
    <col min="4123" max="4123" width="10.88671875" style="55" customWidth="1"/>
    <col min="4124" max="4352" width="9" style="55"/>
    <col min="4353" max="4353" width="15.88671875" style="55" customWidth="1"/>
    <col min="4354" max="4354" width="3.88671875" style="55" bestFit="1" customWidth="1"/>
    <col min="4355" max="4355" width="38.21875" style="55" customWidth="1"/>
    <col min="4356" max="4356" width="13.88671875" style="55" bestFit="1" customWidth="1"/>
    <col min="4357" max="4357" width="16.88671875" style="55" customWidth="1"/>
    <col min="4358" max="4358" width="13.109375" style="55" customWidth="1"/>
    <col min="4359" max="4359" width="7.33203125" style="55" customWidth="1"/>
    <col min="4360" max="4360" width="12.109375" style="55" customWidth="1"/>
    <col min="4361" max="4361" width="10.44140625" style="55" bestFit="1" customWidth="1"/>
    <col min="4362" max="4362" width="7" style="55" bestFit="1" customWidth="1"/>
    <col min="4363" max="4363" width="5.88671875" style="55" bestFit="1" customWidth="1"/>
    <col min="4364" max="4364" width="10" style="55" customWidth="1"/>
    <col min="4365" max="4365" width="8.44140625" style="55" bestFit="1" customWidth="1"/>
    <col min="4366" max="4366" width="8.6640625" style="55" bestFit="1" customWidth="1"/>
    <col min="4367" max="4367" width="10.109375" style="55" customWidth="1"/>
    <col min="4368" max="4368" width="14.33203125" style="55" customWidth="1"/>
    <col min="4369" max="4369" width="10" style="55" customWidth="1"/>
    <col min="4370" max="4370" width="6" style="55" customWidth="1"/>
    <col min="4371" max="4371" width="25.21875" style="55" customWidth="1"/>
    <col min="4372" max="4372" width="11" style="55" customWidth="1"/>
    <col min="4373" max="4374" width="8.21875" style="55" customWidth="1"/>
    <col min="4375" max="4377" width="9" style="55"/>
    <col min="4378" max="4378" width="11.109375" style="55" customWidth="1"/>
    <col min="4379" max="4379" width="10.88671875" style="55" customWidth="1"/>
    <col min="4380" max="4608" width="9" style="55"/>
    <col min="4609" max="4609" width="15.88671875" style="55" customWidth="1"/>
    <col min="4610" max="4610" width="3.88671875" style="55" bestFit="1" customWidth="1"/>
    <col min="4611" max="4611" width="38.21875" style="55" customWidth="1"/>
    <col min="4612" max="4612" width="13.88671875" style="55" bestFit="1" customWidth="1"/>
    <col min="4613" max="4613" width="16.88671875" style="55" customWidth="1"/>
    <col min="4614" max="4614" width="13.109375" style="55" customWidth="1"/>
    <col min="4615" max="4615" width="7.33203125" style="55" customWidth="1"/>
    <col min="4616" max="4616" width="12.109375" style="55" customWidth="1"/>
    <col min="4617" max="4617" width="10.44140625" style="55" bestFit="1" customWidth="1"/>
    <col min="4618" max="4618" width="7" style="55" bestFit="1" customWidth="1"/>
    <col min="4619" max="4619" width="5.88671875" style="55" bestFit="1" customWidth="1"/>
    <col min="4620" max="4620" width="10" style="55" customWidth="1"/>
    <col min="4621" max="4621" width="8.44140625" style="55" bestFit="1" customWidth="1"/>
    <col min="4622" max="4622" width="8.6640625" style="55" bestFit="1" customWidth="1"/>
    <col min="4623" max="4623" width="10.109375" style="55" customWidth="1"/>
    <col min="4624" max="4624" width="14.33203125" style="55" customWidth="1"/>
    <col min="4625" max="4625" width="10" style="55" customWidth="1"/>
    <col min="4626" max="4626" width="6" style="55" customWidth="1"/>
    <col min="4627" max="4627" width="25.21875" style="55" customWidth="1"/>
    <col min="4628" max="4628" width="11" style="55" customWidth="1"/>
    <col min="4629" max="4630" width="8.21875" style="55" customWidth="1"/>
    <col min="4631" max="4633" width="9" style="55"/>
    <col min="4634" max="4634" width="11.109375" style="55" customWidth="1"/>
    <col min="4635" max="4635" width="10.88671875" style="55" customWidth="1"/>
    <col min="4636" max="4864" width="9" style="55"/>
    <col min="4865" max="4865" width="15.88671875" style="55" customWidth="1"/>
    <col min="4866" max="4866" width="3.88671875" style="55" bestFit="1" customWidth="1"/>
    <col min="4867" max="4867" width="38.21875" style="55" customWidth="1"/>
    <col min="4868" max="4868" width="13.88671875" style="55" bestFit="1" customWidth="1"/>
    <col min="4869" max="4869" width="16.88671875" style="55" customWidth="1"/>
    <col min="4870" max="4870" width="13.109375" style="55" customWidth="1"/>
    <col min="4871" max="4871" width="7.33203125" style="55" customWidth="1"/>
    <col min="4872" max="4872" width="12.109375" style="55" customWidth="1"/>
    <col min="4873" max="4873" width="10.44140625" style="55" bestFit="1" customWidth="1"/>
    <col min="4874" max="4874" width="7" style="55" bestFit="1" customWidth="1"/>
    <col min="4875" max="4875" width="5.88671875" style="55" bestFit="1" customWidth="1"/>
    <col min="4876" max="4876" width="10" style="55" customWidth="1"/>
    <col min="4877" max="4877" width="8.44140625" style="55" bestFit="1" customWidth="1"/>
    <col min="4878" max="4878" width="8.6640625" style="55" bestFit="1" customWidth="1"/>
    <col min="4879" max="4879" width="10.109375" style="55" customWidth="1"/>
    <col min="4880" max="4880" width="14.33203125" style="55" customWidth="1"/>
    <col min="4881" max="4881" width="10" style="55" customWidth="1"/>
    <col min="4882" max="4882" width="6" style="55" customWidth="1"/>
    <col min="4883" max="4883" width="25.21875" style="55" customWidth="1"/>
    <col min="4884" max="4884" width="11" style="55" customWidth="1"/>
    <col min="4885" max="4886" width="8.21875" style="55" customWidth="1"/>
    <col min="4887" max="4889" width="9" style="55"/>
    <col min="4890" max="4890" width="11.109375" style="55" customWidth="1"/>
    <col min="4891" max="4891" width="10.88671875" style="55" customWidth="1"/>
    <col min="4892" max="5120" width="9" style="55"/>
    <col min="5121" max="5121" width="15.88671875" style="55" customWidth="1"/>
    <col min="5122" max="5122" width="3.88671875" style="55" bestFit="1" customWidth="1"/>
    <col min="5123" max="5123" width="38.21875" style="55" customWidth="1"/>
    <col min="5124" max="5124" width="13.88671875" style="55" bestFit="1" customWidth="1"/>
    <col min="5125" max="5125" width="16.88671875" style="55" customWidth="1"/>
    <col min="5126" max="5126" width="13.109375" style="55" customWidth="1"/>
    <col min="5127" max="5127" width="7.33203125" style="55" customWidth="1"/>
    <col min="5128" max="5128" width="12.109375" style="55" customWidth="1"/>
    <col min="5129" max="5129" width="10.44140625" style="55" bestFit="1" customWidth="1"/>
    <col min="5130" max="5130" width="7" style="55" bestFit="1" customWidth="1"/>
    <col min="5131" max="5131" width="5.88671875" style="55" bestFit="1" customWidth="1"/>
    <col min="5132" max="5132" width="10" style="55" customWidth="1"/>
    <col min="5133" max="5133" width="8.44140625" style="55" bestFit="1" customWidth="1"/>
    <col min="5134" max="5134" width="8.6640625" style="55" bestFit="1" customWidth="1"/>
    <col min="5135" max="5135" width="10.109375" style="55" customWidth="1"/>
    <col min="5136" max="5136" width="14.33203125" style="55" customWidth="1"/>
    <col min="5137" max="5137" width="10" style="55" customWidth="1"/>
    <col min="5138" max="5138" width="6" style="55" customWidth="1"/>
    <col min="5139" max="5139" width="25.21875" style="55" customWidth="1"/>
    <col min="5140" max="5140" width="11" style="55" customWidth="1"/>
    <col min="5141" max="5142" width="8.21875" style="55" customWidth="1"/>
    <col min="5143" max="5145" width="9" style="55"/>
    <col min="5146" max="5146" width="11.109375" style="55" customWidth="1"/>
    <col min="5147" max="5147" width="10.88671875" style="55" customWidth="1"/>
    <col min="5148" max="5376" width="9" style="55"/>
    <col min="5377" max="5377" width="15.88671875" style="55" customWidth="1"/>
    <col min="5378" max="5378" width="3.88671875" style="55" bestFit="1" customWidth="1"/>
    <col min="5379" max="5379" width="38.21875" style="55" customWidth="1"/>
    <col min="5380" max="5380" width="13.88671875" style="55" bestFit="1" customWidth="1"/>
    <col min="5381" max="5381" width="16.88671875" style="55" customWidth="1"/>
    <col min="5382" max="5382" width="13.109375" style="55" customWidth="1"/>
    <col min="5383" max="5383" width="7.33203125" style="55" customWidth="1"/>
    <col min="5384" max="5384" width="12.109375" style="55" customWidth="1"/>
    <col min="5385" max="5385" width="10.44140625" style="55" bestFit="1" customWidth="1"/>
    <col min="5386" max="5386" width="7" style="55" bestFit="1" customWidth="1"/>
    <col min="5387" max="5387" width="5.88671875" style="55" bestFit="1" customWidth="1"/>
    <col min="5388" max="5388" width="10" style="55" customWidth="1"/>
    <col min="5389" max="5389" width="8.44140625" style="55" bestFit="1" customWidth="1"/>
    <col min="5390" max="5390" width="8.6640625" style="55" bestFit="1" customWidth="1"/>
    <col min="5391" max="5391" width="10.109375" style="55" customWidth="1"/>
    <col min="5392" max="5392" width="14.33203125" style="55" customWidth="1"/>
    <col min="5393" max="5393" width="10" style="55" customWidth="1"/>
    <col min="5394" max="5394" width="6" style="55" customWidth="1"/>
    <col min="5395" max="5395" width="25.21875" style="55" customWidth="1"/>
    <col min="5396" max="5396" width="11" style="55" customWidth="1"/>
    <col min="5397" max="5398" width="8.21875" style="55" customWidth="1"/>
    <col min="5399" max="5401" width="9" style="55"/>
    <col min="5402" max="5402" width="11.109375" style="55" customWidth="1"/>
    <col min="5403" max="5403" width="10.88671875" style="55" customWidth="1"/>
    <col min="5404" max="5632" width="9" style="55"/>
    <col min="5633" max="5633" width="15.88671875" style="55" customWidth="1"/>
    <col min="5634" max="5634" width="3.88671875" style="55" bestFit="1" customWidth="1"/>
    <col min="5635" max="5635" width="38.21875" style="55" customWidth="1"/>
    <col min="5636" max="5636" width="13.88671875" style="55" bestFit="1" customWidth="1"/>
    <col min="5637" max="5637" width="16.88671875" style="55" customWidth="1"/>
    <col min="5638" max="5638" width="13.109375" style="55" customWidth="1"/>
    <col min="5639" max="5639" width="7.33203125" style="55" customWidth="1"/>
    <col min="5640" max="5640" width="12.109375" style="55" customWidth="1"/>
    <col min="5641" max="5641" width="10.44140625" style="55" bestFit="1" customWidth="1"/>
    <col min="5642" max="5642" width="7" style="55" bestFit="1" customWidth="1"/>
    <col min="5643" max="5643" width="5.88671875" style="55" bestFit="1" customWidth="1"/>
    <col min="5644" max="5644" width="10" style="55" customWidth="1"/>
    <col min="5645" max="5645" width="8.44140625" style="55" bestFit="1" customWidth="1"/>
    <col min="5646" max="5646" width="8.6640625" style="55" bestFit="1" customWidth="1"/>
    <col min="5647" max="5647" width="10.109375" style="55" customWidth="1"/>
    <col min="5648" max="5648" width="14.33203125" style="55" customWidth="1"/>
    <col min="5649" max="5649" width="10" style="55" customWidth="1"/>
    <col min="5650" max="5650" width="6" style="55" customWidth="1"/>
    <col min="5651" max="5651" width="25.21875" style="55" customWidth="1"/>
    <col min="5652" max="5652" width="11" style="55" customWidth="1"/>
    <col min="5653" max="5654" width="8.21875" style="55" customWidth="1"/>
    <col min="5655" max="5657" width="9" style="55"/>
    <col min="5658" max="5658" width="11.109375" style="55" customWidth="1"/>
    <col min="5659" max="5659" width="10.88671875" style="55" customWidth="1"/>
    <col min="5660" max="5888" width="9" style="55"/>
    <col min="5889" max="5889" width="15.88671875" style="55" customWidth="1"/>
    <col min="5890" max="5890" width="3.88671875" style="55" bestFit="1" customWidth="1"/>
    <col min="5891" max="5891" width="38.21875" style="55" customWidth="1"/>
    <col min="5892" max="5892" width="13.88671875" style="55" bestFit="1" customWidth="1"/>
    <col min="5893" max="5893" width="16.88671875" style="55" customWidth="1"/>
    <col min="5894" max="5894" width="13.109375" style="55" customWidth="1"/>
    <col min="5895" max="5895" width="7.33203125" style="55" customWidth="1"/>
    <col min="5896" max="5896" width="12.109375" style="55" customWidth="1"/>
    <col min="5897" max="5897" width="10.44140625" style="55" bestFit="1" customWidth="1"/>
    <col min="5898" max="5898" width="7" style="55" bestFit="1" customWidth="1"/>
    <col min="5899" max="5899" width="5.88671875" style="55" bestFit="1" customWidth="1"/>
    <col min="5900" max="5900" width="10" style="55" customWidth="1"/>
    <col min="5901" max="5901" width="8.44140625" style="55" bestFit="1" customWidth="1"/>
    <col min="5902" max="5902" width="8.6640625" style="55" bestFit="1" customWidth="1"/>
    <col min="5903" max="5903" width="10.109375" style="55" customWidth="1"/>
    <col min="5904" max="5904" width="14.33203125" style="55" customWidth="1"/>
    <col min="5905" max="5905" width="10" style="55" customWidth="1"/>
    <col min="5906" max="5906" width="6" style="55" customWidth="1"/>
    <col min="5907" max="5907" width="25.21875" style="55" customWidth="1"/>
    <col min="5908" max="5908" width="11" style="55" customWidth="1"/>
    <col min="5909" max="5910" width="8.21875" style="55" customWidth="1"/>
    <col min="5911" max="5913" width="9" style="55"/>
    <col min="5914" max="5914" width="11.109375" style="55" customWidth="1"/>
    <col min="5915" max="5915" width="10.88671875" style="55" customWidth="1"/>
    <col min="5916" max="6144" width="9" style="55"/>
    <col min="6145" max="6145" width="15.88671875" style="55" customWidth="1"/>
    <col min="6146" max="6146" width="3.88671875" style="55" bestFit="1" customWidth="1"/>
    <col min="6147" max="6147" width="38.21875" style="55" customWidth="1"/>
    <col min="6148" max="6148" width="13.88671875" style="55" bestFit="1" customWidth="1"/>
    <col min="6149" max="6149" width="16.88671875" style="55" customWidth="1"/>
    <col min="6150" max="6150" width="13.109375" style="55" customWidth="1"/>
    <col min="6151" max="6151" width="7.33203125" style="55" customWidth="1"/>
    <col min="6152" max="6152" width="12.109375" style="55" customWidth="1"/>
    <col min="6153" max="6153" width="10.44140625" style="55" bestFit="1" customWidth="1"/>
    <col min="6154" max="6154" width="7" style="55" bestFit="1" customWidth="1"/>
    <col min="6155" max="6155" width="5.88671875" style="55" bestFit="1" customWidth="1"/>
    <col min="6156" max="6156" width="10" style="55" customWidth="1"/>
    <col min="6157" max="6157" width="8.44140625" style="55" bestFit="1" customWidth="1"/>
    <col min="6158" max="6158" width="8.6640625" style="55" bestFit="1" customWidth="1"/>
    <col min="6159" max="6159" width="10.109375" style="55" customWidth="1"/>
    <col min="6160" max="6160" width="14.33203125" style="55" customWidth="1"/>
    <col min="6161" max="6161" width="10" style="55" customWidth="1"/>
    <col min="6162" max="6162" width="6" style="55" customWidth="1"/>
    <col min="6163" max="6163" width="25.21875" style="55" customWidth="1"/>
    <col min="6164" max="6164" width="11" style="55" customWidth="1"/>
    <col min="6165" max="6166" width="8.21875" style="55" customWidth="1"/>
    <col min="6167" max="6169" width="9" style="55"/>
    <col min="6170" max="6170" width="11.109375" style="55" customWidth="1"/>
    <col min="6171" max="6171" width="10.88671875" style="55" customWidth="1"/>
    <col min="6172" max="6400" width="9" style="55"/>
    <col min="6401" max="6401" width="15.88671875" style="55" customWidth="1"/>
    <col min="6402" max="6402" width="3.88671875" style="55" bestFit="1" customWidth="1"/>
    <col min="6403" max="6403" width="38.21875" style="55" customWidth="1"/>
    <col min="6404" max="6404" width="13.88671875" style="55" bestFit="1" customWidth="1"/>
    <col min="6405" max="6405" width="16.88671875" style="55" customWidth="1"/>
    <col min="6406" max="6406" width="13.109375" style="55" customWidth="1"/>
    <col min="6407" max="6407" width="7.33203125" style="55" customWidth="1"/>
    <col min="6408" max="6408" width="12.109375" style="55" customWidth="1"/>
    <col min="6409" max="6409" width="10.44140625" style="55" bestFit="1" customWidth="1"/>
    <col min="6410" max="6410" width="7" style="55" bestFit="1" customWidth="1"/>
    <col min="6411" max="6411" width="5.88671875" style="55" bestFit="1" customWidth="1"/>
    <col min="6412" max="6412" width="10" style="55" customWidth="1"/>
    <col min="6413" max="6413" width="8.44140625" style="55" bestFit="1" customWidth="1"/>
    <col min="6414" max="6414" width="8.6640625" style="55" bestFit="1" customWidth="1"/>
    <col min="6415" max="6415" width="10.109375" style="55" customWidth="1"/>
    <col min="6416" max="6416" width="14.33203125" style="55" customWidth="1"/>
    <col min="6417" max="6417" width="10" style="55" customWidth="1"/>
    <col min="6418" max="6418" width="6" style="55" customWidth="1"/>
    <col min="6419" max="6419" width="25.21875" style="55" customWidth="1"/>
    <col min="6420" max="6420" width="11" style="55" customWidth="1"/>
    <col min="6421" max="6422" width="8.21875" style="55" customWidth="1"/>
    <col min="6423" max="6425" width="9" style="55"/>
    <col min="6426" max="6426" width="11.109375" style="55" customWidth="1"/>
    <col min="6427" max="6427" width="10.88671875" style="55" customWidth="1"/>
    <col min="6428" max="6656" width="9" style="55"/>
    <col min="6657" max="6657" width="15.88671875" style="55" customWidth="1"/>
    <col min="6658" max="6658" width="3.88671875" style="55" bestFit="1" customWidth="1"/>
    <col min="6659" max="6659" width="38.21875" style="55" customWidth="1"/>
    <col min="6660" max="6660" width="13.88671875" style="55" bestFit="1" customWidth="1"/>
    <col min="6661" max="6661" width="16.88671875" style="55" customWidth="1"/>
    <col min="6662" max="6662" width="13.109375" style="55" customWidth="1"/>
    <col min="6663" max="6663" width="7.33203125" style="55" customWidth="1"/>
    <col min="6664" max="6664" width="12.109375" style="55" customWidth="1"/>
    <col min="6665" max="6665" width="10.44140625" style="55" bestFit="1" customWidth="1"/>
    <col min="6666" max="6666" width="7" style="55" bestFit="1" customWidth="1"/>
    <col min="6667" max="6667" width="5.88671875" style="55" bestFit="1" customWidth="1"/>
    <col min="6668" max="6668" width="10" style="55" customWidth="1"/>
    <col min="6669" max="6669" width="8.44140625" style="55" bestFit="1" customWidth="1"/>
    <col min="6670" max="6670" width="8.6640625" style="55" bestFit="1" customWidth="1"/>
    <col min="6671" max="6671" width="10.109375" style="55" customWidth="1"/>
    <col min="6672" max="6672" width="14.33203125" style="55" customWidth="1"/>
    <col min="6673" max="6673" width="10" style="55" customWidth="1"/>
    <col min="6674" max="6674" width="6" style="55" customWidth="1"/>
    <col min="6675" max="6675" width="25.21875" style="55" customWidth="1"/>
    <col min="6676" max="6676" width="11" style="55" customWidth="1"/>
    <col min="6677" max="6678" width="8.21875" style="55" customWidth="1"/>
    <col min="6679" max="6681" width="9" style="55"/>
    <col min="6682" max="6682" width="11.109375" style="55" customWidth="1"/>
    <col min="6683" max="6683" width="10.88671875" style="55" customWidth="1"/>
    <col min="6684" max="6912" width="9" style="55"/>
    <col min="6913" max="6913" width="15.88671875" style="55" customWidth="1"/>
    <col min="6914" max="6914" width="3.88671875" style="55" bestFit="1" customWidth="1"/>
    <col min="6915" max="6915" width="38.21875" style="55" customWidth="1"/>
    <col min="6916" max="6916" width="13.88671875" style="55" bestFit="1" customWidth="1"/>
    <col min="6917" max="6917" width="16.88671875" style="55" customWidth="1"/>
    <col min="6918" max="6918" width="13.109375" style="55" customWidth="1"/>
    <col min="6919" max="6919" width="7.33203125" style="55" customWidth="1"/>
    <col min="6920" max="6920" width="12.109375" style="55" customWidth="1"/>
    <col min="6921" max="6921" width="10.44140625" style="55" bestFit="1" customWidth="1"/>
    <col min="6922" max="6922" width="7" style="55" bestFit="1" customWidth="1"/>
    <col min="6923" max="6923" width="5.88671875" style="55" bestFit="1" customWidth="1"/>
    <col min="6924" max="6924" width="10" style="55" customWidth="1"/>
    <col min="6925" max="6925" width="8.44140625" style="55" bestFit="1" customWidth="1"/>
    <col min="6926" max="6926" width="8.6640625" style="55" bestFit="1" customWidth="1"/>
    <col min="6927" max="6927" width="10.109375" style="55" customWidth="1"/>
    <col min="6928" max="6928" width="14.33203125" style="55" customWidth="1"/>
    <col min="6929" max="6929" width="10" style="55" customWidth="1"/>
    <col min="6930" max="6930" width="6" style="55" customWidth="1"/>
    <col min="6931" max="6931" width="25.21875" style="55" customWidth="1"/>
    <col min="6932" max="6932" width="11" style="55" customWidth="1"/>
    <col min="6933" max="6934" width="8.21875" style="55" customWidth="1"/>
    <col min="6935" max="6937" width="9" style="55"/>
    <col min="6938" max="6938" width="11.109375" style="55" customWidth="1"/>
    <col min="6939" max="6939" width="10.88671875" style="55" customWidth="1"/>
    <col min="6940" max="7168" width="9" style="55"/>
    <col min="7169" max="7169" width="15.88671875" style="55" customWidth="1"/>
    <col min="7170" max="7170" width="3.88671875" style="55" bestFit="1" customWidth="1"/>
    <col min="7171" max="7171" width="38.21875" style="55" customWidth="1"/>
    <col min="7172" max="7172" width="13.88671875" style="55" bestFit="1" customWidth="1"/>
    <col min="7173" max="7173" width="16.88671875" style="55" customWidth="1"/>
    <col min="7174" max="7174" width="13.109375" style="55" customWidth="1"/>
    <col min="7175" max="7175" width="7.33203125" style="55" customWidth="1"/>
    <col min="7176" max="7176" width="12.109375" style="55" customWidth="1"/>
    <col min="7177" max="7177" width="10.44140625" style="55" bestFit="1" customWidth="1"/>
    <col min="7178" max="7178" width="7" style="55" bestFit="1" customWidth="1"/>
    <col min="7179" max="7179" width="5.88671875" style="55" bestFit="1" customWidth="1"/>
    <col min="7180" max="7180" width="10" style="55" customWidth="1"/>
    <col min="7181" max="7181" width="8.44140625" style="55" bestFit="1" customWidth="1"/>
    <col min="7182" max="7182" width="8.6640625" style="55" bestFit="1" customWidth="1"/>
    <col min="7183" max="7183" width="10.109375" style="55" customWidth="1"/>
    <col min="7184" max="7184" width="14.33203125" style="55" customWidth="1"/>
    <col min="7185" max="7185" width="10" style="55" customWidth="1"/>
    <col min="7186" max="7186" width="6" style="55" customWidth="1"/>
    <col min="7187" max="7187" width="25.21875" style="55" customWidth="1"/>
    <col min="7188" max="7188" width="11" style="55" customWidth="1"/>
    <col min="7189" max="7190" width="8.21875" style="55" customWidth="1"/>
    <col min="7191" max="7193" width="9" style="55"/>
    <col min="7194" max="7194" width="11.109375" style="55" customWidth="1"/>
    <col min="7195" max="7195" width="10.88671875" style="55" customWidth="1"/>
    <col min="7196" max="7424" width="9" style="55"/>
    <col min="7425" max="7425" width="15.88671875" style="55" customWidth="1"/>
    <col min="7426" max="7426" width="3.88671875" style="55" bestFit="1" customWidth="1"/>
    <col min="7427" max="7427" width="38.21875" style="55" customWidth="1"/>
    <col min="7428" max="7428" width="13.88671875" style="55" bestFit="1" customWidth="1"/>
    <col min="7429" max="7429" width="16.88671875" style="55" customWidth="1"/>
    <col min="7430" max="7430" width="13.109375" style="55" customWidth="1"/>
    <col min="7431" max="7431" width="7.33203125" style="55" customWidth="1"/>
    <col min="7432" max="7432" width="12.109375" style="55" customWidth="1"/>
    <col min="7433" max="7433" width="10.44140625" style="55" bestFit="1" customWidth="1"/>
    <col min="7434" max="7434" width="7" style="55" bestFit="1" customWidth="1"/>
    <col min="7435" max="7435" width="5.88671875" style="55" bestFit="1" customWidth="1"/>
    <col min="7436" max="7436" width="10" style="55" customWidth="1"/>
    <col min="7437" max="7437" width="8.44140625" style="55" bestFit="1" customWidth="1"/>
    <col min="7438" max="7438" width="8.6640625" style="55" bestFit="1" customWidth="1"/>
    <col min="7439" max="7439" width="10.109375" style="55" customWidth="1"/>
    <col min="7440" max="7440" width="14.33203125" style="55" customWidth="1"/>
    <col min="7441" max="7441" width="10" style="55" customWidth="1"/>
    <col min="7442" max="7442" width="6" style="55" customWidth="1"/>
    <col min="7443" max="7443" width="25.21875" style="55" customWidth="1"/>
    <col min="7444" max="7444" width="11" style="55" customWidth="1"/>
    <col min="7445" max="7446" width="8.21875" style="55" customWidth="1"/>
    <col min="7447" max="7449" width="9" style="55"/>
    <col min="7450" max="7450" width="11.109375" style="55" customWidth="1"/>
    <col min="7451" max="7451" width="10.88671875" style="55" customWidth="1"/>
    <col min="7452" max="7680" width="9" style="55"/>
    <col min="7681" max="7681" width="15.88671875" style="55" customWidth="1"/>
    <col min="7682" max="7682" width="3.88671875" style="55" bestFit="1" customWidth="1"/>
    <col min="7683" max="7683" width="38.21875" style="55" customWidth="1"/>
    <col min="7684" max="7684" width="13.88671875" style="55" bestFit="1" customWidth="1"/>
    <col min="7685" max="7685" width="16.88671875" style="55" customWidth="1"/>
    <col min="7686" max="7686" width="13.109375" style="55" customWidth="1"/>
    <col min="7687" max="7687" width="7.33203125" style="55" customWidth="1"/>
    <col min="7688" max="7688" width="12.109375" style="55" customWidth="1"/>
    <col min="7689" max="7689" width="10.44140625" style="55" bestFit="1" customWidth="1"/>
    <col min="7690" max="7690" width="7" style="55" bestFit="1" customWidth="1"/>
    <col min="7691" max="7691" width="5.88671875" style="55" bestFit="1" customWidth="1"/>
    <col min="7692" max="7692" width="10" style="55" customWidth="1"/>
    <col min="7693" max="7693" width="8.44140625" style="55" bestFit="1" customWidth="1"/>
    <col min="7694" max="7694" width="8.6640625" style="55" bestFit="1" customWidth="1"/>
    <col min="7695" max="7695" width="10.109375" style="55" customWidth="1"/>
    <col min="7696" max="7696" width="14.33203125" style="55" customWidth="1"/>
    <col min="7697" max="7697" width="10" style="55" customWidth="1"/>
    <col min="7698" max="7698" width="6" style="55" customWidth="1"/>
    <col min="7699" max="7699" width="25.21875" style="55" customWidth="1"/>
    <col min="7700" max="7700" width="11" style="55" customWidth="1"/>
    <col min="7701" max="7702" width="8.21875" style="55" customWidth="1"/>
    <col min="7703" max="7705" width="9" style="55"/>
    <col min="7706" max="7706" width="11.109375" style="55" customWidth="1"/>
    <col min="7707" max="7707" width="10.88671875" style="55" customWidth="1"/>
    <col min="7708" max="7936" width="9" style="55"/>
    <col min="7937" max="7937" width="15.88671875" style="55" customWidth="1"/>
    <col min="7938" max="7938" width="3.88671875" style="55" bestFit="1" customWidth="1"/>
    <col min="7939" max="7939" width="38.21875" style="55" customWidth="1"/>
    <col min="7940" max="7940" width="13.88671875" style="55" bestFit="1" customWidth="1"/>
    <col min="7941" max="7941" width="16.88671875" style="55" customWidth="1"/>
    <col min="7942" max="7942" width="13.109375" style="55" customWidth="1"/>
    <col min="7943" max="7943" width="7.33203125" style="55" customWidth="1"/>
    <col min="7944" max="7944" width="12.109375" style="55" customWidth="1"/>
    <col min="7945" max="7945" width="10.44140625" style="55" bestFit="1" customWidth="1"/>
    <col min="7946" max="7946" width="7" style="55" bestFit="1" customWidth="1"/>
    <col min="7947" max="7947" width="5.88671875" style="55" bestFit="1" customWidth="1"/>
    <col min="7948" max="7948" width="10" style="55" customWidth="1"/>
    <col min="7949" max="7949" width="8.44140625" style="55" bestFit="1" customWidth="1"/>
    <col min="7950" max="7950" width="8.6640625" style="55" bestFit="1" customWidth="1"/>
    <col min="7951" max="7951" width="10.109375" style="55" customWidth="1"/>
    <col min="7952" max="7952" width="14.33203125" style="55" customWidth="1"/>
    <col min="7953" max="7953" width="10" style="55" customWidth="1"/>
    <col min="7954" max="7954" width="6" style="55" customWidth="1"/>
    <col min="7955" max="7955" width="25.21875" style="55" customWidth="1"/>
    <col min="7956" max="7956" width="11" style="55" customWidth="1"/>
    <col min="7957" max="7958" width="8.21875" style="55" customWidth="1"/>
    <col min="7959" max="7961" width="9" style="55"/>
    <col min="7962" max="7962" width="11.109375" style="55" customWidth="1"/>
    <col min="7963" max="7963" width="10.88671875" style="55" customWidth="1"/>
    <col min="7964" max="8192" width="9" style="55"/>
    <col min="8193" max="8193" width="15.88671875" style="55" customWidth="1"/>
    <col min="8194" max="8194" width="3.88671875" style="55" bestFit="1" customWidth="1"/>
    <col min="8195" max="8195" width="38.21875" style="55" customWidth="1"/>
    <col min="8196" max="8196" width="13.88671875" style="55" bestFit="1" customWidth="1"/>
    <col min="8197" max="8197" width="16.88671875" style="55" customWidth="1"/>
    <col min="8198" max="8198" width="13.109375" style="55" customWidth="1"/>
    <col min="8199" max="8199" width="7.33203125" style="55" customWidth="1"/>
    <col min="8200" max="8200" width="12.109375" style="55" customWidth="1"/>
    <col min="8201" max="8201" width="10.44140625" style="55" bestFit="1" customWidth="1"/>
    <col min="8202" max="8202" width="7" style="55" bestFit="1" customWidth="1"/>
    <col min="8203" max="8203" width="5.88671875" style="55" bestFit="1" customWidth="1"/>
    <col min="8204" max="8204" width="10" style="55" customWidth="1"/>
    <col min="8205" max="8205" width="8.44140625" style="55" bestFit="1" customWidth="1"/>
    <col min="8206" max="8206" width="8.6640625" style="55" bestFit="1" customWidth="1"/>
    <col min="8207" max="8207" width="10.109375" style="55" customWidth="1"/>
    <col min="8208" max="8208" width="14.33203125" style="55" customWidth="1"/>
    <col min="8209" max="8209" width="10" style="55" customWidth="1"/>
    <col min="8210" max="8210" width="6" style="55" customWidth="1"/>
    <col min="8211" max="8211" width="25.21875" style="55" customWidth="1"/>
    <col min="8212" max="8212" width="11" style="55" customWidth="1"/>
    <col min="8213" max="8214" width="8.21875" style="55" customWidth="1"/>
    <col min="8215" max="8217" width="9" style="55"/>
    <col min="8218" max="8218" width="11.109375" style="55" customWidth="1"/>
    <col min="8219" max="8219" width="10.88671875" style="55" customWidth="1"/>
    <col min="8220" max="8448" width="9" style="55"/>
    <col min="8449" max="8449" width="15.88671875" style="55" customWidth="1"/>
    <col min="8450" max="8450" width="3.88671875" style="55" bestFit="1" customWidth="1"/>
    <col min="8451" max="8451" width="38.21875" style="55" customWidth="1"/>
    <col min="8452" max="8452" width="13.88671875" style="55" bestFit="1" customWidth="1"/>
    <col min="8453" max="8453" width="16.88671875" style="55" customWidth="1"/>
    <col min="8454" max="8454" width="13.109375" style="55" customWidth="1"/>
    <col min="8455" max="8455" width="7.33203125" style="55" customWidth="1"/>
    <col min="8456" max="8456" width="12.109375" style="55" customWidth="1"/>
    <col min="8457" max="8457" width="10.44140625" style="55" bestFit="1" customWidth="1"/>
    <col min="8458" max="8458" width="7" style="55" bestFit="1" customWidth="1"/>
    <col min="8459" max="8459" width="5.88671875" style="55" bestFit="1" customWidth="1"/>
    <col min="8460" max="8460" width="10" style="55" customWidth="1"/>
    <col min="8461" max="8461" width="8.44140625" style="55" bestFit="1" customWidth="1"/>
    <col min="8462" max="8462" width="8.6640625" style="55" bestFit="1" customWidth="1"/>
    <col min="8463" max="8463" width="10.109375" style="55" customWidth="1"/>
    <col min="8464" max="8464" width="14.33203125" style="55" customWidth="1"/>
    <col min="8465" max="8465" width="10" style="55" customWidth="1"/>
    <col min="8466" max="8466" width="6" style="55" customWidth="1"/>
    <col min="8467" max="8467" width="25.21875" style="55" customWidth="1"/>
    <col min="8468" max="8468" width="11" style="55" customWidth="1"/>
    <col min="8469" max="8470" width="8.21875" style="55" customWidth="1"/>
    <col min="8471" max="8473" width="9" style="55"/>
    <col min="8474" max="8474" width="11.109375" style="55" customWidth="1"/>
    <col min="8475" max="8475" width="10.88671875" style="55" customWidth="1"/>
    <col min="8476" max="8704" width="9" style="55"/>
    <col min="8705" max="8705" width="15.88671875" style="55" customWidth="1"/>
    <col min="8706" max="8706" width="3.88671875" style="55" bestFit="1" customWidth="1"/>
    <col min="8707" max="8707" width="38.21875" style="55" customWidth="1"/>
    <col min="8708" max="8708" width="13.88671875" style="55" bestFit="1" customWidth="1"/>
    <col min="8709" max="8709" width="16.88671875" style="55" customWidth="1"/>
    <col min="8710" max="8710" width="13.109375" style="55" customWidth="1"/>
    <col min="8711" max="8711" width="7.33203125" style="55" customWidth="1"/>
    <col min="8712" max="8712" width="12.109375" style="55" customWidth="1"/>
    <col min="8713" max="8713" width="10.44140625" style="55" bestFit="1" customWidth="1"/>
    <col min="8714" max="8714" width="7" style="55" bestFit="1" customWidth="1"/>
    <col min="8715" max="8715" width="5.88671875" style="55" bestFit="1" customWidth="1"/>
    <col min="8716" max="8716" width="10" style="55" customWidth="1"/>
    <col min="8717" max="8717" width="8.44140625" style="55" bestFit="1" customWidth="1"/>
    <col min="8718" max="8718" width="8.6640625" style="55" bestFit="1" customWidth="1"/>
    <col min="8719" max="8719" width="10.109375" style="55" customWidth="1"/>
    <col min="8720" max="8720" width="14.33203125" style="55" customWidth="1"/>
    <col min="8721" max="8721" width="10" style="55" customWidth="1"/>
    <col min="8722" max="8722" width="6" style="55" customWidth="1"/>
    <col min="8723" max="8723" width="25.21875" style="55" customWidth="1"/>
    <col min="8724" max="8724" width="11" style="55" customWidth="1"/>
    <col min="8725" max="8726" width="8.21875" style="55" customWidth="1"/>
    <col min="8727" max="8729" width="9" style="55"/>
    <col min="8730" max="8730" width="11.109375" style="55" customWidth="1"/>
    <col min="8731" max="8731" width="10.88671875" style="55" customWidth="1"/>
    <col min="8732" max="8960" width="9" style="55"/>
    <col min="8961" max="8961" width="15.88671875" style="55" customWidth="1"/>
    <col min="8962" max="8962" width="3.88671875" style="55" bestFit="1" customWidth="1"/>
    <col min="8963" max="8963" width="38.21875" style="55" customWidth="1"/>
    <col min="8964" max="8964" width="13.88671875" style="55" bestFit="1" customWidth="1"/>
    <col min="8965" max="8965" width="16.88671875" style="55" customWidth="1"/>
    <col min="8966" max="8966" width="13.109375" style="55" customWidth="1"/>
    <col min="8967" max="8967" width="7.33203125" style="55" customWidth="1"/>
    <col min="8968" max="8968" width="12.109375" style="55" customWidth="1"/>
    <col min="8969" max="8969" width="10.44140625" style="55" bestFit="1" customWidth="1"/>
    <col min="8970" max="8970" width="7" style="55" bestFit="1" customWidth="1"/>
    <col min="8971" max="8971" width="5.88671875" style="55" bestFit="1" customWidth="1"/>
    <col min="8972" max="8972" width="10" style="55" customWidth="1"/>
    <col min="8973" max="8973" width="8.44140625" style="55" bestFit="1" customWidth="1"/>
    <col min="8974" max="8974" width="8.6640625" style="55" bestFit="1" customWidth="1"/>
    <col min="8975" max="8975" width="10.109375" style="55" customWidth="1"/>
    <col min="8976" max="8976" width="14.33203125" style="55" customWidth="1"/>
    <col min="8977" max="8977" width="10" style="55" customWidth="1"/>
    <col min="8978" max="8978" width="6" style="55" customWidth="1"/>
    <col min="8979" max="8979" width="25.21875" style="55" customWidth="1"/>
    <col min="8980" max="8980" width="11" style="55" customWidth="1"/>
    <col min="8981" max="8982" width="8.21875" style="55" customWidth="1"/>
    <col min="8983" max="8985" width="9" style="55"/>
    <col min="8986" max="8986" width="11.109375" style="55" customWidth="1"/>
    <col min="8987" max="8987" width="10.88671875" style="55" customWidth="1"/>
    <col min="8988" max="9216" width="9" style="55"/>
    <col min="9217" max="9217" width="15.88671875" style="55" customWidth="1"/>
    <col min="9218" max="9218" width="3.88671875" style="55" bestFit="1" customWidth="1"/>
    <col min="9219" max="9219" width="38.21875" style="55" customWidth="1"/>
    <col min="9220" max="9220" width="13.88671875" style="55" bestFit="1" customWidth="1"/>
    <col min="9221" max="9221" width="16.88671875" style="55" customWidth="1"/>
    <col min="9222" max="9222" width="13.109375" style="55" customWidth="1"/>
    <col min="9223" max="9223" width="7.33203125" style="55" customWidth="1"/>
    <col min="9224" max="9224" width="12.109375" style="55" customWidth="1"/>
    <col min="9225" max="9225" width="10.44140625" style="55" bestFit="1" customWidth="1"/>
    <col min="9226" max="9226" width="7" style="55" bestFit="1" customWidth="1"/>
    <col min="9227" max="9227" width="5.88671875" style="55" bestFit="1" customWidth="1"/>
    <col min="9228" max="9228" width="10" style="55" customWidth="1"/>
    <col min="9229" max="9229" width="8.44140625" style="55" bestFit="1" customWidth="1"/>
    <col min="9230" max="9230" width="8.6640625" style="55" bestFit="1" customWidth="1"/>
    <col min="9231" max="9231" width="10.109375" style="55" customWidth="1"/>
    <col min="9232" max="9232" width="14.33203125" style="55" customWidth="1"/>
    <col min="9233" max="9233" width="10" style="55" customWidth="1"/>
    <col min="9234" max="9234" width="6" style="55" customWidth="1"/>
    <col min="9235" max="9235" width="25.21875" style="55" customWidth="1"/>
    <col min="9236" max="9236" width="11" style="55" customWidth="1"/>
    <col min="9237" max="9238" width="8.21875" style="55" customWidth="1"/>
    <col min="9239" max="9241" width="9" style="55"/>
    <col min="9242" max="9242" width="11.109375" style="55" customWidth="1"/>
    <col min="9243" max="9243" width="10.88671875" style="55" customWidth="1"/>
    <col min="9244" max="9472" width="9" style="55"/>
    <col min="9473" max="9473" width="15.88671875" style="55" customWidth="1"/>
    <col min="9474" max="9474" width="3.88671875" style="55" bestFit="1" customWidth="1"/>
    <col min="9475" max="9475" width="38.21875" style="55" customWidth="1"/>
    <col min="9476" max="9476" width="13.88671875" style="55" bestFit="1" customWidth="1"/>
    <col min="9477" max="9477" width="16.88671875" style="55" customWidth="1"/>
    <col min="9478" max="9478" width="13.109375" style="55" customWidth="1"/>
    <col min="9479" max="9479" width="7.33203125" style="55" customWidth="1"/>
    <col min="9480" max="9480" width="12.109375" style="55" customWidth="1"/>
    <col min="9481" max="9481" width="10.44140625" style="55" bestFit="1" customWidth="1"/>
    <col min="9482" max="9482" width="7" style="55" bestFit="1" customWidth="1"/>
    <col min="9483" max="9483" width="5.88671875" style="55" bestFit="1" customWidth="1"/>
    <col min="9484" max="9484" width="10" style="55" customWidth="1"/>
    <col min="9485" max="9485" width="8.44140625" style="55" bestFit="1" customWidth="1"/>
    <col min="9486" max="9486" width="8.6640625" style="55" bestFit="1" customWidth="1"/>
    <col min="9487" max="9487" width="10.109375" style="55" customWidth="1"/>
    <col min="9488" max="9488" width="14.33203125" style="55" customWidth="1"/>
    <col min="9489" max="9489" width="10" style="55" customWidth="1"/>
    <col min="9490" max="9490" width="6" style="55" customWidth="1"/>
    <col min="9491" max="9491" width="25.21875" style="55" customWidth="1"/>
    <col min="9492" max="9492" width="11" style="55" customWidth="1"/>
    <col min="9493" max="9494" width="8.21875" style="55" customWidth="1"/>
    <col min="9495" max="9497" width="9" style="55"/>
    <col min="9498" max="9498" width="11.109375" style="55" customWidth="1"/>
    <col min="9499" max="9499" width="10.88671875" style="55" customWidth="1"/>
    <col min="9500" max="9728" width="9" style="55"/>
    <col min="9729" max="9729" width="15.88671875" style="55" customWidth="1"/>
    <col min="9730" max="9730" width="3.88671875" style="55" bestFit="1" customWidth="1"/>
    <col min="9731" max="9731" width="38.21875" style="55" customWidth="1"/>
    <col min="9732" max="9732" width="13.88671875" style="55" bestFit="1" customWidth="1"/>
    <col min="9733" max="9733" width="16.88671875" style="55" customWidth="1"/>
    <col min="9734" max="9734" width="13.109375" style="55" customWidth="1"/>
    <col min="9735" max="9735" width="7.33203125" style="55" customWidth="1"/>
    <col min="9736" max="9736" width="12.109375" style="55" customWidth="1"/>
    <col min="9737" max="9737" width="10.44140625" style="55" bestFit="1" customWidth="1"/>
    <col min="9738" max="9738" width="7" style="55" bestFit="1" customWidth="1"/>
    <col min="9739" max="9739" width="5.88671875" style="55" bestFit="1" customWidth="1"/>
    <col min="9740" max="9740" width="10" style="55" customWidth="1"/>
    <col min="9741" max="9741" width="8.44140625" style="55" bestFit="1" customWidth="1"/>
    <col min="9742" max="9742" width="8.6640625" style="55" bestFit="1" customWidth="1"/>
    <col min="9743" max="9743" width="10.109375" style="55" customWidth="1"/>
    <col min="9744" max="9744" width="14.33203125" style="55" customWidth="1"/>
    <col min="9745" max="9745" width="10" style="55" customWidth="1"/>
    <col min="9746" max="9746" width="6" style="55" customWidth="1"/>
    <col min="9747" max="9747" width="25.21875" style="55" customWidth="1"/>
    <col min="9748" max="9748" width="11" style="55" customWidth="1"/>
    <col min="9749" max="9750" width="8.21875" style="55" customWidth="1"/>
    <col min="9751" max="9753" width="9" style="55"/>
    <col min="9754" max="9754" width="11.109375" style="55" customWidth="1"/>
    <col min="9755" max="9755" width="10.88671875" style="55" customWidth="1"/>
    <col min="9756" max="9984" width="9" style="55"/>
    <col min="9985" max="9985" width="15.88671875" style="55" customWidth="1"/>
    <col min="9986" max="9986" width="3.88671875" style="55" bestFit="1" customWidth="1"/>
    <col min="9987" max="9987" width="38.21875" style="55" customWidth="1"/>
    <col min="9988" max="9988" width="13.88671875" style="55" bestFit="1" customWidth="1"/>
    <col min="9989" max="9989" width="16.88671875" style="55" customWidth="1"/>
    <col min="9990" max="9990" width="13.109375" style="55" customWidth="1"/>
    <col min="9991" max="9991" width="7.33203125" style="55" customWidth="1"/>
    <col min="9992" max="9992" width="12.109375" style="55" customWidth="1"/>
    <col min="9993" max="9993" width="10.44140625" style="55" bestFit="1" customWidth="1"/>
    <col min="9994" max="9994" width="7" style="55" bestFit="1" customWidth="1"/>
    <col min="9995" max="9995" width="5.88671875" style="55" bestFit="1" customWidth="1"/>
    <col min="9996" max="9996" width="10" style="55" customWidth="1"/>
    <col min="9997" max="9997" width="8.44140625" style="55" bestFit="1" customWidth="1"/>
    <col min="9998" max="9998" width="8.6640625" style="55" bestFit="1" customWidth="1"/>
    <col min="9999" max="9999" width="10.109375" style="55" customWidth="1"/>
    <col min="10000" max="10000" width="14.33203125" style="55" customWidth="1"/>
    <col min="10001" max="10001" width="10" style="55" customWidth="1"/>
    <col min="10002" max="10002" width="6" style="55" customWidth="1"/>
    <col min="10003" max="10003" width="25.21875" style="55" customWidth="1"/>
    <col min="10004" max="10004" width="11" style="55" customWidth="1"/>
    <col min="10005" max="10006" width="8.21875" style="55" customWidth="1"/>
    <col min="10007" max="10009" width="9" style="55"/>
    <col min="10010" max="10010" width="11.109375" style="55" customWidth="1"/>
    <col min="10011" max="10011" width="10.88671875" style="55" customWidth="1"/>
    <col min="10012" max="10240" width="9" style="55"/>
    <col min="10241" max="10241" width="15.88671875" style="55" customWidth="1"/>
    <col min="10242" max="10242" width="3.88671875" style="55" bestFit="1" customWidth="1"/>
    <col min="10243" max="10243" width="38.21875" style="55" customWidth="1"/>
    <col min="10244" max="10244" width="13.88671875" style="55" bestFit="1" customWidth="1"/>
    <col min="10245" max="10245" width="16.88671875" style="55" customWidth="1"/>
    <col min="10246" max="10246" width="13.109375" style="55" customWidth="1"/>
    <col min="10247" max="10247" width="7.33203125" style="55" customWidth="1"/>
    <col min="10248" max="10248" width="12.109375" style="55" customWidth="1"/>
    <col min="10249" max="10249" width="10.44140625" style="55" bestFit="1" customWidth="1"/>
    <col min="10250" max="10250" width="7" style="55" bestFit="1" customWidth="1"/>
    <col min="10251" max="10251" width="5.88671875" style="55" bestFit="1" customWidth="1"/>
    <col min="10252" max="10252" width="10" style="55" customWidth="1"/>
    <col min="10253" max="10253" width="8.44140625" style="55" bestFit="1" customWidth="1"/>
    <col min="10254" max="10254" width="8.6640625" style="55" bestFit="1" customWidth="1"/>
    <col min="10255" max="10255" width="10.109375" style="55" customWidth="1"/>
    <col min="10256" max="10256" width="14.33203125" style="55" customWidth="1"/>
    <col min="10257" max="10257" width="10" style="55" customWidth="1"/>
    <col min="10258" max="10258" width="6" style="55" customWidth="1"/>
    <col min="10259" max="10259" width="25.21875" style="55" customWidth="1"/>
    <col min="10260" max="10260" width="11" style="55" customWidth="1"/>
    <col min="10261" max="10262" width="8.21875" style="55" customWidth="1"/>
    <col min="10263" max="10265" width="9" style="55"/>
    <col min="10266" max="10266" width="11.109375" style="55" customWidth="1"/>
    <col min="10267" max="10267" width="10.88671875" style="55" customWidth="1"/>
    <col min="10268" max="10496" width="9" style="55"/>
    <col min="10497" max="10497" width="15.88671875" style="55" customWidth="1"/>
    <col min="10498" max="10498" width="3.88671875" style="55" bestFit="1" customWidth="1"/>
    <col min="10499" max="10499" width="38.21875" style="55" customWidth="1"/>
    <col min="10500" max="10500" width="13.88671875" style="55" bestFit="1" customWidth="1"/>
    <col min="10501" max="10501" width="16.88671875" style="55" customWidth="1"/>
    <col min="10502" max="10502" width="13.109375" style="55" customWidth="1"/>
    <col min="10503" max="10503" width="7.33203125" style="55" customWidth="1"/>
    <col min="10504" max="10504" width="12.109375" style="55" customWidth="1"/>
    <col min="10505" max="10505" width="10.44140625" style="55" bestFit="1" customWidth="1"/>
    <col min="10506" max="10506" width="7" style="55" bestFit="1" customWidth="1"/>
    <col min="10507" max="10507" width="5.88671875" style="55" bestFit="1" customWidth="1"/>
    <col min="10508" max="10508" width="10" style="55" customWidth="1"/>
    <col min="10509" max="10509" width="8.44140625" style="55" bestFit="1" customWidth="1"/>
    <col min="10510" max="10510" width="8.6640625" style="55" bestFit="1" customWidth="1"/>
    <col min="10511" max="10511" width="10.109375" style="55" customWidth="1"/>
    <col min="10512" max="10512" width="14.33203125" style="55" customWidth="1"/>
    <col min="10513" max="10513" width="10" style="55" customWidth="1"/>
    <col min="10514" max="10514" width="6" style="55" customWidth="1"/>
    <col min="10515" max="10515" width="25.21875" style="55" customWidth="1"/>
    <col min="10516" max="10516" width="11" style="55" customWidth="1"/>
    <col min="10517" max="10518" width="8.21875" style="55" customWidth="1"/>
    <col min="10519" max="10521" width="9" style="55"/>
    <col min="10522" max="10522" width="11.109375" style="55" customWidth="1"/>
    <col min="10523" max="10523" width="10.88671875" style="55" customWidth="1"/>
    <col min="10524" max="10752" width="9" style="55"/>
    <col min="10753" max="10753" width="15.88671875" style="55" customWidth="1"/>
    <col min="10754" max="10754" width="3.88671875" style="55" bestFit="1" customWidth="1"/>
    <col min="10755" max="10755" width="38.21875" style="55" customWidth="1"/>
    <col min="10756" max="10756" width="13.88671875" style="55" bestFit="1" customWidth="1"/>
    <col min="10757" max="10757" width="16.88671875" style="55" customWidth="1"/>
    <col min="10758" max="10758" width="13.109375" style="55" customWidth="1"/>
    <col min="10759" max="10759" width="7.33203125" style="55" customWidth="1"/>
    <col min="10760" max="10760" width="12.109375" style="55" customWidth="1"/>
    <col min="10761" max="10761" width="10.44140625" style="55" bestFit="1" customWidth="1"/>
    <col min="10762" max="10762" width="7" style="55" bestFit="1" customWidth="1"/>
    <col min="10763" max="10763" width="5.88671875" style="55" bestFit="1" customWidth="1"/>
    <col min="10764" max="10764" width="10" style="55" customWidth="1"/>
    <col min="10765" max="10765" width="8.44140625" style="55" bestFit="1" customWidth="1"/>
    <col min="10766" max="10766" width="8.6640625" style="55" bestFit="1" customWidth="1"/>
    <col min="10767" max="10767" width="10.109375" style="55" customWidth="1"/>
    <col min="10768" max="10768" width="14.33203125" style="55" customWidth="1"/>
    <col min="10769" max="10769" width="10" style="55" customWidth="1"/>
    <col min="10770" max="10770" width="6" style="55" customWidth="1"/>
    <col min="10771" max="10771" width="25.21875" style="55" customWidth="1"/>
    <col min="10772" max="10772" width="11" style="55" customWidth="1"/>
    <col min="10773" max="10774" width="8.21875" style="55" customWidth="1"/>
    <col min="10775" max="10777" width="9" style="55"/>
    <col min="10778" max="10778" width="11.109375" style="55" customWidth="1"/>
    <col min="10779" max="10779" width="10.88671875" style="55" customWidth="1"/>
    <col min="10780" max="11008" width="9" style="55"/>
    <col min="11009" max="11009" width="15.88671875" style="55" customWidth="1"/>
    <col min="11010" max="11010" width="3.88671875" style="55" bestFit="1" customWidth="1"/>
    <col min="11011" max="11011" width="38.21875" style="55" customWidth="1"/>
    <col min="11012" max="11012" width="13.88671875" style="55" bestFit="1" customWidth="1"/>
    <col min="11013" max="11013" width="16.88671875" style="55" customWidth="1"/>
    <col min="11014" max="11014" width="13.109375" style="55" customWidth="1"/>
    <col min="11015" max="11015" width="7.33203125" style="55" customWidth="1"/>
    <col min="11016" max="11016" width="12.109375" style="55" customWidth="1"/>
    <col min="11017" max="11017" width="10.44140625" style="55" bestFit="1" customWidth="1"/>
    <col min="11018" max="11018" width="7" style="55" bestFit="1" customWidth="1"/>
    <col min="11019" max="11019" width="5.88671875" style="55" bestFit="1" customWidth="1"/>
    <col min="11020" max="11020" width="10" style="55" customWidth="1"/>
    <col min="11021" max="11021" width="8.44140625" style="55" bestFit="1" customWidth="1"/>
    <col min="11022" max="11022" width="8.6640625" style="55" bestFit="1" customWidth="1"/>
    <col min="11023" max="11023" width="10.109375" style="55" customWidth="1"/>
    <col min="11024" max="11024" width="14.33203125" style="55" customWidth="1"/>
    <col min="11025" max="11025" width="10" style="55" customWidth="1"/>
    <col min="11026" max="11026" width="6" style="55" customWidth="1"/>
    <col min="11027" max="11027" width="25.21875" style="55" customWidth="1"/>
    <col min="11028" max="11028" width="11" style="55" customWidth="1"/>
    <col min="11029" max="11030" width="8.21875" style="55" customWidth="1"/>
    <col min="11031" max="11033" width="9" style="55"/>
    <col min="11034" max="11034" width="11.109375" style="55" customWidth="1"/>
    <col min="11035" max="11035" width="10.88671875" style="55" customWidth="1"/>
    <col min="11036" max="11264" width="9" style="55"/>
    <col min="11265" max="11265" width="15.88671875" style="55" customWidth="1"/>
    <col min="11266" max="11266" width="3.88671875" style="55" bestFit="1" customWidth="1"/>
    <col min="11267" max="11267" width="38.21875" style="55" customWidth="1"/>
    <col min="11268" max="11268" width="13.88671875" style="55" bestFit="1" customWidth="1"/>
    <col min="11269" max="11269" width="16.88671875" style="55" customWidth="1"/>
    <col min="11270" max="11270" width="13.109375" style="55" customWidth="1"/>
    <col min="11271" max="11271" width="7.33203125" style="55" customWidth="1"/>
    <col min="11272" max="11272" width="12.109375" style="55" customWidth="1"/>
    <col min="11273" max="11273" width="10.44140625" style="55" bestFit="1" customWidth="1"/>
    <col min="11274" max="11274" width="7" style="55" bestFit="1" customWidth="1"/>
    <col min="11275" max="11275" width="5.88671875" style="55" bestFit="1" customWidth="1"/>
    <col min="11276" max="11276" width="10" style="55" customWidth="1"/>
    <col min="11277" max="11277" width="8.44140625" style="55" bestFit="1" customWidth="1"/>
    <col min="11278" max="11278" width="8.6640625" style="55" bestFit="1" customWidth="1"/>
    <col min="11279" max="11279" width="10.109375" style="55" customWidth="1"/>
    <col min="11280" max="11280" width="14.33203125" style="55" customWidth="1"/>
    <col min="11281" max="11281" width="10" style="55" customWidth="1"/>
    <col min="11282" max="11282" width="6" style="55" customWidth="1"/>
    <col min="11283" max="11283" width="25.21875" style="55" customWidth="1"/>
    <col min="11284" max="11284" width="11" style="55" customWidth="1"/>
    <col min="11285" max="11286" width="8.21875" style="55" customWidth="1"/>
    <col min="11287" max="11289" width="9" style="55"/>
    <col min="11290" max="11290" width="11.109375" style="55" customWidth="1"/>
    <col min="11291" max="11291" width="10.88671875" style="55" customWidth="1"/>
    <col min="11292" max="11520" width="9" style="55"/>
    <col min="11521" max="11521" width="15.88671875" style="55" customWidth="1"/>
    <col min="11522" max="11522" width="3.88671875" style="55" bestFit="1" customWidth="1"/>
    <col min="11523" max="11523" width="38.21875" style="55" customWidth="1"/>
    <col min="11524" max="11524" width="13.88671875" style="55" bestFit="1" customWidth="1"/>
    <col min="11525" max="11525" width="16.88671875" style="55" customWidth="1"/>
    <col min="11526" max="11526" width="13.109375" style="55" customWidth="1"/>
    <col min="11527" max="11527" width="7.33203125" style="55" customWidth="1"/>
    <col min="11528" max="11528" width="12.109375" style="55" customWidth="1"/>
    <col min="11529" max="11529" width="10.44140625" style="55" bestFit="1" customWidth="1"/>
    <col min="11530" max="11530" width="7" style="55" bestFit="1" customWidth="1"/>
    <col min="11531" max="11531" width="5.88671875" style="55" bestFit="1" customWidth="1"/>
    <col min="11532" max="11532" width="10" style="55" customWidth="1"/>
    <col min="11533" max="11533" width="8.44140625" style="55" bestFit="1" customWidth="1"/>
    <col min="11534" max="11534" width="8.6640625" style="55" bestFit="1" customWidth="1"/>
    <col min="11535" max="11535" width="10.109375" style="55" customWidth="1"/>
    <col min="11536" max="11536" width="14.33203125" style="55" customWidth="1"/>
    <col min="11537" max="11537" width="10" style="55" customWidth="1"/>
    <col min="11538" max="11538" width="6" style="55" customWidth="1"/>
    <col min="11539" max="11539" width="25.21875" style="55" customWidth="1"/>
    <col min="11540" max="11540" width="11" style="55" customWidth="1"/>
    <col min="11541" max="11542" width="8.21875" style="55" customWidth="1"/>
    <col min="11543" max="11545" width="9" style="55"/>
    <col min="11546" max="11546" width="11.109375" style="55" customWidth="1"/>
    <col min="11547" max="11547" width="10.88671875" style="55" customWidth="1"/>
    <col min="11548" max="11776" width="9" style="55"/>
    <col min="11777" max="11777" width="15.88671875" style="55" customWidth="1"/>
    <col min="11778" max="11778" width="3.88671875" style="55" bestFit="1" customWidth="1"/>
    <col min="11779" max="11779" width="38.21875" style="55" customWidth="1"/>
    <col min="11780" max="11780" width="13.88671875" style="55" bestFit="1" customWidth="1"/>
    <col min="11781" max="11781" width="16.88671875" style="55" customWidth="1"/>
    <col min="11782" max="11782" width="13.109375" style="55" customWidth="1"/>
    <col min="11783" max="11783" width="7.33203125" style="55" customWidth="1"/>
    <col min="11784" max="11784" width="12.109375" style="55" customWidth="1"/>
    <col min="11785" max="11785" width="10.44140625" style="55" bestFit="1" customWidth="1"/>
    <col min="11786" max="11786" width="7" style="55" bestFit="1" customWidth="1"/>
    <col min="11787" max="11787" width="5.88671875" style="55" bestFit="1" customWidth="1"/>
    <col min="11788" max="11788" width="10" style="55" customWidth="1"/>
    <col min="11789" max="11789" width="8.44140625" style="55" bestFit="1" customWidth="1"/>
    <col min="11790" max="11790" width="8.6640625" style="55" bestFit="1" customWidth="1"/>
    <col min="11791" max="11791" width="10.109375" style="55" customWidth="1"/>
    <col min="11792" max="11792" width="14.33203125" style="55" customWidth="1"/>
    <col min="11793" max="11793" width="10" style="55" customWidth="1"/>
    <col min="11794" max="11794" width="6" style="55" customWidth="1"/>
    <col min="11795" max="11795" width="25.21875" style="55" customWidth="1"/>
    <col min="11796" max="11796" width="11" style="55" customWidth="1"/>
    <col min="11797" max="11798" width="8.21875" style="55" customWidth="1"/>
    <col min="11799" max="11801" width="9" style="55"/>
    <col min="11802" max="11802" width="11.109375" style="55" customWidth="1"/>
    <col min="11803" max="11803" width="10.88671875" style="55" customWidth="1"/>
    <col min="11804" max="12032" width="9" style="55"/>
    <col min="12033" max="12033" width="15.88671875" style="55" customWidth="1"/>
    <col min="12034" max="12034" width="3.88671875" style="55" bestFit="1" customWidth="1"/>
    <col min="12035" max="12035" width="38.21875" style="55" customWidth="1"/>
    <col min="12036" max="12036" width="13.88671875" style="55" bestFit="1" customWidth="1"/>
    <col min="12037" max="12037" width="16.88671875" style="55" customWidth="1"/>
    <col min="12038" max="12038" width="13.109375" style="55" customWidth="1"/>
    <col min="12039" max="12039" width="7.33203125" style="55" customWidth="1"/>
    <col min="12040" max="12040" width="12.109375" style="55" customWidth="1"/>
    <col min="12041" max="12041" width="10.44140625" style="55" bestFit="1" customWidth="1"/>
    <col min="12042" max="12042" width="7" style="55" bestFit="1" customWidth="1"/>
    <col min="12043" max="12043" width="5.88671875" style="55" bestFit="1" customWidth="1"/>
    <col min="12044" max="12044" width="10" style="55" customWidth="1"/>
    <col min="12045" max="12045" width="8.44140625" style="55" bestFit="1" customWidth="1"/>
    <col min="12046" max="12046" width="8.6640625" style="55" bestFit="1" customWidth="1"/>
    <col min="12047" max="12047" width="10.109375" style="55" customWidth="1"/>
    <col min="12048" max="12048" width="14.33203125" style="55" customWidth="1"/>
    <col min="12049" max="12049" width="10" style="55" customWidth="1"/>
    <col min="12050" max="12050" width="6" style="55" customWidth="1"/>
    <col min="12051" max="12051" width="25.21875" style="55" customWidth="1"/>
    <col min="12052" max="12052" width="11" style="55" customWidth="1"/>
    <col min="12053" max="12054" width="8.21875" style="55" customWidth="1"/>
    <col min="12055" max="12057" width="9" style="55"/>
    <col min="12058" max="12058" width="11.109375" style="55" customWidth="1"/>
    <col min="12059" max="12059" width="10.88671875" style="55" customWidth="1"/>
    <col min="12060" max="12288" width="9" style="55"/>
    <col min="12289" max="12289" width="15.88671875" style="55" customWidth="1"/>
    <col min="12290" max="12290" width="3.88671875" style="55" bestFit="1" customWidth="1"/>
    <col min="12291" max="12291" width="38.21875" style="55" customWidth="1"/>
    <col min="12292" max="12292" width="13.88671875" style="55" bestFit="1" customWidth="1"/>
    <col min="12293" max="12293" width="16.88671875" style="55" customWidth="1"/>
    <col min="12294" max="12294" width="13.109375" style="55" customWidth="1"/>
    <col min="12295" max="12295" width="7.33203125" style="55" customWidth="1"/>
    <col min="12296" max="12296" width="12.109375" style="55" customWidth="1"/>
    <col min="12297" max="12297" width="10.44140625" style="55" bestFit="1" customWidth="1"/>
    <col min="12298" max="12298" width="7" style="55" bestFit="1" customWidth="1"/>
    <col min="12299" max="12299" width="5.88671875" style="55" bestFit="1" customWidth="1"/>
    <col min="12300" max="12300" width="10" style="55" customWidth="1"/>
    <col min="12301" max="12301" width="8.44140625" style="55" bestFit="1" customWidth="1"/>
    <col min="12302" max="12302" width="8.6640625" style="55" bestFit="1" customWidth="1"/>
    <col min="12303" max="12303" width="10.109375" style="55" customWidth="1"/>
    <col min="12304" max="12304" width="14.33203125" style="55" customWidth="1"/>
    <col min="12305" max="12305" width="10" style="55" customWidth="1"/>
    <col min="12306" max="12306" width="6" style="55" customWidth="1"/>
    <col min="12307" max="12307" width="25.21875" style="55" customWidth="1"/>
    <col min="12308" max="12308" width="11" style="55" customWidth="1"/>
    <col min="12309" max="12310" width="8.21875" style="55" customWidth="1"/>
    <col min="12311" max="12313" width="9" style="55"/>
    <col min="12314" max="12314" width="11.109375" style="55" customWidth="1"/>
    <col min="12315" max="12315" width="10.88671875" style="55" customWidth="1"/>
    <col min="12316" max="12544" width="9" style="55"/>
    <col min="12545" max="12545" width="15.88671875" style="55" customWidth="1"/>
    <col min="12546" max="12546" width="3.88671875" style="55" bestFit="1" customWidth="1"/>
    <col min="12547" max="12547" width="38.21875" style="55" customWidth="1"/>
    <col min="12548" max="12548" width="13.88671875" style="55" bestFit="1" customWidth="1"/>
    <col min="12549" max="12549" width="16.88671875" style="55" customWidth="1"/>
    <col min="12550" max="12550" width="13.109375" style="55" customWidth="1"/>
    <col min="12551" max="12551" width="7.33203125" style="55" customWidth="1"/>
    <col min="12552" max="12552" width="12.109375" style="55" customWidth="1"/>
    <col min="12553" max="12553" width="10.44140625" style="55" bestFit="1" customWidth="1"/>
    <col min="12554" max="12554" width="7" style="55" bestFit="1" customWidth="1"/>
    <col min="12555" max="12555" width="5.88671875" style="55" bestFit="1" customWidth="1"/>
    <col min="12556" max="12556" width="10" style="55" customWidth="1"/>
    <col min="12557" max="12557" width="8.44140625" style="55" bestFit="1" customWidth="1"/>
    <col min="12558" max="12558" width="8.6640625" style="55" bestFit="1" customWidth="1"/>
    <col min="12559" max="12559" width="10.109375" style="55" customWidth="1"/>
    <col min="12560" max="12560" width="14.33203125" style="55" customWidth="1"/>
    <col min="12561" max="12561" width="10" style="55" customWidth="1"/>
    <col min="12562" max="12562" width="6" style="55" customWidth="1"/>
    <col min="12563" max="12563" width="25.21875" style="55" customWidth="1"/>
    <col min="12564" max="12564" width="11" style="55" customWidth="1"/>
    <col min="12565" max="12566" width="8.21875" style="55" customWidth="1"/>
    <col min="12567" max="12569" width="9" style="55"/>
    <col min="12570" max="12570" width="11.109375" style="55" customWidth="1"/>
    <col min="12571" max="12571" width="10.88671875" style="55" customWidth="1"/>
    <col min="12572" max="12800" width="9" style="55"/>
    <col min="12801" max="12801" width="15.88671875" style="55" customWidth="1"/>
    <col min="12802" max="12802" width="3.88671875" style="55" bestFit="1" customWidth="1"/>
    <col min="12803" max="12803" width="38.21875" style="55" customWidth="1"/>
    <col min="12804" max="12804" width="13.88671875" style="55" bestFit="1" customWidth="1"/>
    <col min="12805" max="12805" width="16.88671875" style="55" customWidth="1"/>
    <col min="12806" max="12806" width="13.109375" style="55" customWidth="1"/>
    <col min="12807" max="12807" width="7.33203125" style="55" customWidth="1"/>
    <col min="12808" max="12808" width="12.109375" style="55" customWidth="1"/>
    <col min="12809" max="12809" width="10.44140625" style="55" bestFit="1" customWidth="1"/>
    <col min="12810" max="12810" width="7" style="55" bestFit="1" customWidth="1"/>
    <col min="12811" max="12811" width="5.88671875" style="55" bestFit="1" customWidth="1"/>
    <col min="12812" max="12812" width="10" style="55" customWidth="1"/>
    <col min="12813" max="12813" width="8.44140625" style="55" bestFit="1" customWidth="1"/>
    <col min="12814" max="12814" width="8.6640625" style="55" bestFit="1" customWidth="1"/>
    <col min="12815" max="12815" width="10.109375" style="55" customWidth="1"/>
    <col min="12816" max="12816" width="14.33203125" style="55" customWidth="1"/>
    <col min="12817" max="12817" width="10" style="55" customWidth="1"/>
    <col min="12818" max="12818" width="6" style="55" customWidth="1"/>
    <col min="12819" max="12819" width="25.21875" style="55" customWidth="1"/>
    <col min="12820" max="12820" width="11" style="55" customWidth="1"/>
    <col min="12821" max="12822" width="8.21875" style="55" customWidth="1"/>
    <col min="12823" max="12825" width="9" style="55"/>
    <col min="12826" max="12826" width="11.109375" style="55" customWidth="1"/>
    <col min="12827" max="12827" width="10.88671875" style="55" customWidth="1"/>
    <col min="12828" max="13056" width="9" style="55"/>
    <col min="13057" max="13057" width="15.88671875" style="55" customWidth="1"/>
    <col min="13058" max="13058" width="3.88671875" style="55" bestFit="1" customWidth="1"/>
    <col min="13059" max="13059" width="38.21875" style="55" customWidth="1"/>
    <col min="13060" max="13060" width="13.88671875" style="55" bestFit="1" customWidth="1"/>
    <col min="13061" max="13061" width="16.88671875" style="55" customWidth="1"/>
    <col min="13062" max="13062" width="13.109375" style="55" customWidth="1"/>
    <col min="13063" max="13063" width="7.33203125" style="55" customWidth="1"/>
    <col min="13064" max="13064" width="12.109375" style="55" customWidth="1"/>
    <col min="13065" max="13065" width="10.44140625" style="55" bestFit="1" customWidth="1"/>
    <col min="13066" max="13066" width="7" style="55" bestFit="1" customWidth="1"/>
    <col min="13067" max="13067" width="5.88671875" style="55" bestFit="1" customWidth="1"/>
    <col min="13068" max="13068" width="10" style="55" customWidth="1"/>
    <col min="13069" max="13069" width="8.44140625" style="55" bestFit="1" customWidth="1"/>
    <col min="13070" max="13070" width="8.6640625" style="55" bestFit="1" customWidth="1"/>
    <col min="13071" max="13071" width="10.109375" style="55" customWidth="1"/>
    <col min="13072" max="13072" width="14.33203125" style="55" customWidth="1"/>
    <col min="13073" max="13073" width="10" style="55" customWidth="1"/>
    <col min="13074" max="13074" width="6" style="55" customWidth="1"/>
    <col min="13075" max="13075" width="25.21875" style="55" customWidth="1"/>
    <col min="13076" max="13076" width="11" style="55" customWidth="1"/>
    <col min="13077" max="13078" width="8.21875" style="55" customWidth="1"/>
    <col min="13079" max="13081" width="9" style="55"/>
    <col min="13082" max="13082" width="11.109375" style="55" customWidth="1"/>
    <col min="13083" max="13083" width="10.88671875" style="55" customWidth="1"/>
    <col min="13084" max="13312" width="9" style="55"/>
    <col min="13313" max="13313" width="15.88671875" style="55" customWidth="1"/>
    <col min="13314" max="13314" width="3.88671875" style="55" bestFit="1" customWidth="1"/>
    <col min="13315" max="13315" width="38.21875" style="55" customWidth="1"/>
    <col min="13316" max="13316" width="13.88671875" style="55" bestFit="1" customWidth="1"/>
    <col min="13317" max="13317" width="16.88671875" style="55" customWidth="1"/>
    <col min="13318" max="13318" width="13.109375" style="55" customWidth="1"/>
    <col min="13319" max="13319" width="7.33203125" style="55" customWidth="1"/>
    <col min="13320" max="13320" width="12.109375" style="55" customWidth="1"/>
    <col min="13321" max="13321" width="10.44140625" style="55" bestFit="1" customWidth="1"/>
    <col min="13322" max="13322" width="7" style="55" bestFit="1" customWidth="1"/>
    <col min="13323" max="13323" width="5.88671875" style="55" bestFit="1" customWidth="1"/>
    <col min="13324" max="13324" width="10" style="55" customWidth="1"/>
    <col min="13325" max="13325" width="8.44140625" style="55" bestFit="1" customWidth="1"/>
    <col min="13326" max="13326" width="8.6640625" style="55" bestFit="1" customWidth="1"/>
    <col min="13327" max="13327" width="10.109375" style="55" customWidth="1"/>
    <col min="13328" max="13328" width="14.33203125" style="55" customWidth="1"/>
    <col min="13329" max="13329" width="10" style="55" customWidth="1"/>
    <col min="13330" max="13330" width="6" style="55" customWidth="1"/>
    <col min="13331" max="13331" width="25.21875" style="55" customWidth="1"/>
    <col min="13332" max="13332" width="11" style="55" customWidth="1"/>
    <col min="13333" max="13334" width="8.21875" style="55" customWidth="1"/>
    <col min="13335" max="13337" width="9" style="55"/>
    <col min="13338" max="13338" width="11.109375" style="55" customWidth="1"/>
    <col min="13339" max="13339" width="10.88671875" style="55" customWidth="1"/>
    <col min="13340" max="13568" width="9" style="55"/>
    <col min="13569" max="13569" width="15.88671875" style="55" customWidth="1"/>
    <col min="13570" max="13570" width="3.88671875" style="55" bestFit="1" customWidth="1"/>
    <col min="13571" max="13571" width="38.21875" style="55" customWidth="1"/>
    <col min="13572" max="13572" width="13.88671875" style="55" bestFit="1" customWidth="1"/>
    <col min="13573" max="13573" width="16.88671875" style="55" customWidth="1"/>
    <col min="13574" max="13574" width="13.109375" style="55" customWidth="1"/>
    <col min="13575" max="13575" width="7.33203125" style="55" customWidth="1"/>
    <col min="13576" max="13576" width="12.109375" style="55" customWidth="1"/>
    <col min="13577" max="13577" width="10.44140625" style="55" bestFit="1" customWidth="1"/>
    <col min="13578" max="13578" width="7" style="55" bestFit="1" customWidth="1"/>
    <col min="13579" max="13579" width="5.88671875" style="55" bestFit="1" customWidth="1"/>
    <col min="13580" max="13580" width="10" style="55" customWidth="1"/>
    <col min="13581" max="13581" width="8.44140625" style="55" bestFit="1" customWidth="1"/>
    <col min="13582" max="13582" width="8.6640625" style="55" bestFit="1" customWidth="1"/>
    <col min="13583" max="13583" width="10.109375" style="55" customWidth="1"/>
    <col min="13584" max="13584" width="14.33203125" style="55" customWidth="1"/>
    <col min="13585" max="13585" width="10" style="55" customWidth="1"/>
    <col min="13586" max="13586" width="6" style="55" customWidth="1"/>
    <col min="13587" max="13587" width="25.21875" style="55" customWidth="1"/>
    <col min="13588" max="13588" width="11" style="55" customWidth="1"/>
    <col min="13589" max="13590" width="8.21875" style="55" customWidth="1"/>
    <col min="13591" max="13593" width="9" style="55"/>
    <col min="13594" max="13594" width="11.109375" style="55" customWidth="1"/>
    <col min="13595" max="13595" width="10.88671875" style="55" customWidth="1"/>
    <col min="13596" max="13824" width="9" style="55"/>
    <col min="13825" max="13825" width="15.88671875" style="55" customWidth="1"/>
    <col min="13826" max="13826" width="3.88671875" style="55" bestFit="1" customWidth="1"/>
    <col min="13827" max="13827" width="38.21875" style="55" customWidth="1"/>
    <col min="13828" max="13828" width="13.88671875" style="55" bestFit="1" customWidth="1"/>
    <col min="13829" max="13829" width="16.88671875" style="55" customWidth="1"/>
    <col min="13830" max="13830" width="13.109375" style="55" customWidth="1"/>
    <col min="13831" max="13831" width="7.33203125" style="55" customWidth="1"/>
    <col min="13832" max="13832" width="12.109375" style="55" customWidth="1"/>
    <col min="13833" max="13833" width="10.44140625" style="55" bestFit="1" customWidth="1"/>
    <col min="13834" max="13834" width="7" style="55" bestFit="1" customWidth="1"/>
    <col min="13835" max="13835" width="5.88671875" style="55" bestFit="1" customWidth="1"/>
    <col min="13836" max="13836" width="10" style="55" customWidth="1"/>
    <col min="13837" max="13837" width="8.44140625" style="55" bestFit="1" customWidth="1"/>
    <col min="13838" max="13838" width="8.6640625" style="55" bestFit="1" customWidth="1"/>
    <col min="13839" max="13839" width="10.109375" style="55" customWidth="1"/>
    <col min="13840" max="13840" width="14.33203125" style="55" customWidth="1"/>
    <col min="13841" max="13841" width="10" style="55" customWidth="1"/>
    <col min="13842" max="13842" width="6" style="55" customWidth="1"/>
    <col min="13843" max="13843" width="25.21875" style="55" customWidth="1"/>
    <col min="13844" max="13844" width="11" style="55" customWidth="1"/>
    <col min="13845" max="13846" width="8.21875" style="55" customWidth="1"/>
    <col min="13847" max="13849" width="9" style="55"/>
    <col min="13850" max="13850" width="11.109375" style="55" customWidth="1"/>
    <col min="13851" max="13851" width="10.88671875" style="55" customWidth="1"/>
    <col min="13852" max="14080" width="9" style="55"/>
    <col min="14081" max="14081" width="15.88671875" style="55" customWidth="1"/>
    <col min="14082" max="14082" width="3.88671875" style="55" bestFit="1" customWidth="1"/>
    <col min="14083" max="14083" width="38.21875" style="55" customWidth="1"/>
    <col min="14084" max="14084" width="13.88671875" style="55" bestFit="1" customWidth="1"/>
    <col min="14085" max="14085" width="16.88671875" style="55" customWidth="1"/>
    <col min="14086" max="14086" width="13.109375" style="55" customWidth="1"/>
    <col min="14087" max="14087" width="7.33203125" style="55" customWidth="1"/>
    <col min="14088" max="14088" width="12.109375" style="55" customWidth="1"/>
    <col min="14089" max="14089" width="10.44140625" style="55" bestFit="1" customWidth="1"/>
    <col min="14090" max="14090" width="7" style="55" bestFit="1" customWidth="1"/>
    <col min="14091" max="14091" width="5.88671875" style="55" bestFit="1" customWidth="1"/>
    <col min="14092" max="14092" width="10" style="55" customWidth="1"/>
    <col min="14093" max="14093" width="8.44140625" style="55" bestFit="1" customWidth="1"/>
    <col min="14094" max="14094" width="8.6640625" style="55" bestFit="1" customWidth="1"/>
    <col min="14095" max="14095" width="10.109375" style="55" customWidth="1"/>
    <col min="14096" max="14096" width="14.33203125" style="55" customWidth="1"/>
    <col min="14097" max="14097" width="10" style="55" customWidth="1"/>
    <col min="14098" max="14098" width="6" style="55" customWidth="1"/>
    <col min="14099" max="14099" width="25.21875" style="55" customWidth="1"/>
    <col min="14100" max="14100" width="11" style="55" customWidth="1"/>
    <col min="14101" max="14102" width="8.21875" style="55" customWidth="1"/>
    <col min="14103" max="14105" width="9" style="55"/>
    <col min="14106" max="14106" width="11.109375" style="55" customWidth="1"/>
    <col min="14107" max="14107" width="10.88671875" style="55" customWidth="1"/>
    <col min="14108" max="14336" width="9" style="55"/>
    <col min="14337" max="14337" width="15.88671875" style="55" customWidth="1"/>
    <col min="14338" max="14338" width="3.88671875" style="55" bestFit="1" customWidth="1"/>
    <col min="14339" max="14339" width="38.21875" style="55" customWidth="1"/>
    <col min="14340" max="14340" width="13.88671875" style="55" bestFit="1" customWidth="1"/>
    <col min="14341" max="14341" width="16.88671875" style="55" customWidth="1"/>
    <col min="14342" max="14342" width="13.109375" style="55" customWidth="1"/>
    <col min="14343" max="14343" width="7.33203125" style="55" customWidth="1"/>
    <col min="14344" max="14344" width="12.109375" style="55" customWidth="1"/>
    <col min="14345" max="14345" width="10.44140625" style="55" bestFit="1" customWidth="1"/>
    <col min="14346" max="14346" width="7" style="55" bestFit="1" customWidth="1"/>
    <col min="14347" max="14347" width="5.88671875" style="55" bestFit="1" customWidth="1"/>
    <col min="14348" max="14348" width="10" style="55" customWidth="1"/>
    <col min="14349" max="14349" width="8.44140625" style="55" bestFit="1" customWidth="1"/>
    <col min="14350" max="14350" width="8.6640625" style="55" bestFit="1" customWidth="1"/>
    <col min="14351" max="14351" width="10.109375" style="55" customWidth="1"/>
    <col min="14352" max="14352" width="14.33203125" style="55" customWidth="1"/>
    <col min="14353" max="14353" width="10" style="55" customWidth="1"/>
    <col min="14354" max="14354" width="6" style="55" customWidth="1"/>
    <col min="14355" max="14355" width="25.21875" style="55" customWidth="1"/>
    <col min="14356" max="14356" width="11" style="55" customWidth="1"/>
    <col min="14357" max="14358" width="8.21875" style="55" customWidth="1"/>
    <col min="14359" max="14361" width="9" style="55"/>
    <col min="14362" max="14362" width="11.109375" style="55" customWidth="1"/>
    <col min="14363" max="14363" width="10.88671875" style="55" customWidth="1"/>
    <col min="14364" max="14592" width="9" style="55"/>
    <col min="14593" max="14593" width="15.88671875" style="55" customWidth="1"/>
    <col min="14594" max="14594" width="3.88671875" style="55" bestFit="1" customWidth="1"/>
    <col min="14595" max="14595" width="38.21875" style="55" customWidth="1"/>
    <col min="14596" max="14596" width="13.88671875" style="55" bestFit="1" customWidth="1"/>
    <col min="14597" max="14597" width="16.88671875" style="55" customWidth="1"/>
    <col min="14598" max="14598" width="13.109375" style="55" customWidth="1"/>
    <col min="14599" max="14599" width="7.33203125" style="55" customWidth="1"/>
    <col min="14600" max="14600" width="12.109375" style="55" customWidth="1"/>
    <col min="14601" max="14601" width="10.44140625" style="55" bestFit="1" customWidth="1"/>
    <col min="14602" max="14602" width="7" style="55" bestFit="1" customWidth="1"/>
    <col min="14603" max="14603" width="5.88671875" style="55" bestFit="1" customWidth="1"/>
    <col min="14604" max="14604" width="10" style="55" customWidth="1"/>
    <col min="14605" max="14605" width="8.44140625" style="55" bestFit="1" customWidth="1"/>
    <col min="14606" max="14606" width="8.6640625" style="55" bestFit="1" customWidth="1"/>
    <col min="14607" max="14607" width="10.109375" style="55" customWidth="1"/>
    <col min="14608" max="14608" width="14.33203125" style="55" customWidth="1"/>
    <col min="14609" max="14609" width="10" style="55" customWidth="1"/>
    <col min="14610" max="14610" width="6" style="55" customWidth="1"/>
    <col min="14611" max="14611" width="25.21875" style="55" customWidth="1"/>
    <col min="14612" max="14612" width="11" style="55" customWidth="1"/>
    <col min="14613" max="14614" width="8.21875" style="55" customWidth="1"/>
    <col min="14615" max="14617" width="9" style="55"/>
    <col min="14618" max="14618" width="11.109375" style="55" customWidth="1"/>
    <col min="14619" max="14619" width="10.88671875" style="55" customWidth="1"/>
    <col min="14620" max="14848" width="9" style="55"/>
    <col min="14849" max="14849" width="15.88671875" style="55" customWidth="1"/>
    <col min="14850" max="14850" width="3.88671875" style="55" bestFit="1" customWidth="1"/>
    <col min="14851" max="14851" width="38.21875" style="55" customWidth="1"/>
    <col min="14852" max="14852" width="13.88671875" style="55" bestFit="1" customWidth="1"/>
    <col min="14853" max="14853" width="16.88671875" style="55" customWidth="1"/>
    <col min="14854" max="14854" width="13.109375" style="55" customWidth="1"/>
    <col min="14855" max="14855" width="7.33203125" style="55" customWidth="1"/>
    <col min="14856" max="14856" width="12.109375" style="55" customWidth="1"/>
    <col min="14857" max="14857" width="10.44140625" style="55" bestFit="1" customWidth="1"/>
    <col min="14858" max="14858" width="7" style="55" bestFit="1" customWidth="1"/>
    <col min="14859" max="14859" width="5.88671875" style="55" bestFit="1" customWidth="1"/>
    <col min="14860" max="14860" width="10" style="55" customWidth="1"/>
    <col min="14861" max="14861" width="8.44140625" style="55" bestFit="1" customWidth="1"/>
    <col min="14862" max="14862" width="8.6640625" style="55" bestFit="1" customWidth="1"/>
    <col min="14863" max="14863" width="10.109375" style="55" customWidth="1"/>
    <col min="14864" max="14864" width="14.33203125" style="55" customWidth="1"/>
    <col min="14865" max="14865" width="10" style="55" customWidth="1"/>
    <col min="14866" max="14866" width="6" style="55" customWidth="1"/>
    <col min="14867" max="14867" width="25.21875" style="55" customWidth="1"/>
    <col min="14868" max="14868" width="11" style="55" customWidth="1"/>
    <col min="14869" max="14870" width="8.21875" style="55" customWidth="1"/>
    <col min="14871" max="14873" width="9" style="55"/>
    <col min="14874" max="14874" width="11.109375" style="55" customWidth="1"/>
    <col min="14875" max="14875" width="10.88671875" style="55" customWidth="1"/>
    <col min="14876" max="15104" width="9" style="55"/>
    <col min="15105" max="15105" width="15.88671875" style="55" customWidth="1"/>
    <col min="15106" max="15106" width="3.88671875" style="55" bestFit="1" customWidth="1"/>
    <col min="15107" max="15107" width="38.21875" style="55" customWidth="1"/>
    <col min="15108" max="15108" width="13.88671875" style="55" bestFit="1" customWidth="1"/>
    <col min="15109" max="15109" width="16.88671875" style="55" customWidth="1"/>
    <col min="15110" max="15110" width="13.109375" style="55" customWidth="1"/>
    <col min="15111" max="15111" width="7.33203125" style="55" customWidth="1"/>
    <col min="15112" max="15112" width="12.109375" style="55" customWidth="1"/>
    <col min="15113" max="15113" width="10.44140625" style="55" bestFit="1" customWidth="1"/>
    <col min="15114" max="15114" width="7" style="55" bestFit="1" customWidth="1"/>
    <col min="15115" max="15115" width="5.88671875" style="55" bestFit="1" customWidth="1"/>
    <col min="15116" max="15116" width="10" style="55" customWidth="1"/>
    <col min="15117" max="15117" width="8.44140625" style="55" bestFit="1" customWidth="1"/>
    <col min="15118" max="15118" width="8.6640625" style="55" bestFit="1" customWidth="1"/>
    <col min="15119" max="15119" width="10.109375" style="55" customWidth="1"/>
    <col min="15120" max="15120" width="14.33203125" style="55" customWidth="1"/>
    <col min="15121" max="15121" width="10" style="55" customWidth="1"/>
    <col min="15122" max="15122" width="6" style="55" customWidth="1"/>
    <col min="15123" max="15123" width="25.21875" style="55" customWidth="1"/>
    <col min="15124" max="15124" width="11" style="55" customWidth="1"/>
    <col min="15125" max="15126" width="8.21875" style="55" customWidth="1"/>
    <col min="15127" max="15129" width="9" style="55"/>
    <col min="15130" max="15130" width="11.109375" style="55" customWidth="1"/>
    <col min="15131" max="15131" width="10.88671875" style="55" customWidth="1"/>
    <col min="15132" max="15360" width="9" style="55"/>
    <col min="15361" max="15361" width="15.88671875" style="55" customWidth="1"/>
    <col min="15362" max="15362" width="3.88671875" style="55" bestFit="1" customWidth="1"/>
    <col min="15363" max="15363" width="38.21875" style="55" customWidth="1"/>
    <col min="15364" max="15364" width="13.88671875" style="55" bestFit="1" customWidth="1"/>
    <col min="15365" max="15365" width="16.88671875" style="55" customWidth="1"/>
    <col min="15366" max="15366" width="13.109375" style="55" customWidth="1"/>
    <col min="15367" max="15367" width="7.33203125" style="55" customWidth="1"/>
    <col min="15368" max="15368" width="12.109375" style="55" customWidth="1"/>
    <col min="15369" max="15369" width="10.44140625" style="55" bestFit="1" customWidth="1"/>
    <col min="15370" max="15370" width="7" style="55" bestFit="1" customWidth="1"/>
    <col min="15371" max="15371" width="5.88671875" style="55" bestFit="1" customWidth="1"/>
    <col min="15372" max="15372" width="10" style="55" customWidth="1"/>
    <col min="15373" max="15373" width="8.44140625" style="55" bestFit="1" customWidth="1"/>
    <col min="15374" max="15374" width="8.6640625" style="55" bestFit="1" customWidth="1"/>
    <col min="15375" max="15375" width="10.109375" style="55" customWidth="1"/>
    <col min="15376" max="15376" width="14.33203125" style="55" customWidth="1"/>
    <col min="15377" max="15377" width="10" style="55" customWidth="1"/>
    <col min="15378" max="15378" width="6" style="55" customWidth="1"/>
    <col min="15379" max="15379" width="25.21875" style="55" customWidth="1"/>
    <col min="15380" max="15380" width="11" style="55" customWidth="1"/>
    <col min="15381" max="15382" width="8.21875" style="55" customWidth="1"/>
    <col min="15383" max="15385" width="9" style="55"/>
    <col min="15386" max="15386" width="11.109375" style="55" customWidth="1"/>
    <col min="15387" max="15387" width="10.88671875" style="55" customWidth="1"/>
    <col min="15388" max="15616" width="9" style="55"/>
    <col min="15617" max="15617" width="15.88671875" style="55" customWidth="1"/>
    <col min="15618" max="15618" width="3.88671875" style="55" bestFit="1" customWidth="1"/>
    <col min="15619" max="15619" width="38.21875" style="55" customWidth="1"/>
    <col min="15620" max="15620" width="13.88671875" style="55" bestFit="1" customWidth="1"/>
    <col min="15621" max="15621" width="16.88671875" style="55" customWidth="1"/>
    <col min="15622" max="15622" width="13.109375" style="55" customWidth="1"/>
    <col min="15623" max="15623" width="7.33203125" style="55" customWidth="1"/>
    <col min="15624" max="15624" width="12.109375" style="55" customWidth="1"/>
    <col min="15625" max="15625" width="10.44140625" style="55" bestFit="1" customWidth="1"/>
    <col min="15626" max="15626" width="7" style="55" bestFit="1" customWidth="1"/>
    <col min="15627" max="15627" width="5.88671875" style="55" bestFit="1" customWidth="1"/>
    <col min="15628" max="15628" width="10" style="55" customWidth="1"/>
    <col min="15629" max="15629" width="8.44140625" style="55" bestFit="1" customWidth="1"/>
    <col min="15630" max="15630" width="8.6640625" style="55" bestFit="1" customWidth="1"/>
    <col min="15631" max="15631" width="10.109375" style="55" customWidth="1"/>
    <col min="15632" max="15632" width="14.33203125" style="55" customWidth="1"/>
    <col min="15633" max="15633" width="10" style="55" customWidth="1"/>
    <col min="15634" max="15634" width="6" style="55" customWidth="1"/>
    <col min="15635" max="15635" width="25.21875" style="55" customWidth="1"/>
    <col min="15636" max="15636" width="11" style="55" customWidth="1"/>
    <col min="15637" max="15638" width="8.21875" style="55" customWidth="1"/>
    <col min="15639" max="15641" width="9" style="55"/>
    <col min="15642" max="15642" width="11.109375" style="55" customWidth="1"/>
    <col min="15643" max="15643" width="10.88671875" style="55" customWidth="1"/>
    <col min="15644" max="15872" width="9" style="55"/>
    <col min="15873" max="15873" width="15.88671875" style="55" customWidth="1"/>
    <col min="15874" max="15874" width="3.88671875" style="55" bestFit="1" customWidth="1"/>
    <col min="15875" max="15875" width="38.21875" style="55" customWidth="1"/>
    <col min="15876" max="15876" width="13.88671875" style="55" bestFit="1" customWidth="1"/>
    <col min="15877" max="15877" width="16.88671875" style="55" customWidth="1"/>
    <col min="15878" max="15878" width="13.109375" style="55" customWidth="1"/>
    <col min="15879" max="15879" width="7.33203125" style="55" customWidth="1"/>
    <col min="15880" max="15880" width="12.109375" style="55" customWidth="1"/>
    <col min="15881" max="15881" width="10.44140625" style="55" bestFit="1" customWidth="1"/>
    <col min="15882" max="15882" width="7" style="55" bestFit="1" customWidth="1"/>
    <col min="15883" max="15883" width="5.88671875" style="55" bestFit="1" customWidth="1"/>
    <col min="15884" max="15884" width="10" style="55" customWidth="1"/>
    <col min="15885" max="15885" width="8.44140625" style="55" bestFit="1" customWidth="1"/>
    <col min="15886" max="15886" width="8.6640625" style="55" bestFit="1" customWidth="1"/>
    <col min="15887" max="15887" width="10.109375" style="55" customWidth="1"/>
    <col min="15888" max="15888" width="14.33203125" style="55" customWidth="1"/>
    <col min="15889" max="15889" width="10" style="55" customWidth="1"/>
    <col min="15890" max="15890" width="6" style="55" customWidth="1"/>
    <col min="15891" max="15891" width="25.21875" style="55" customWidth="1"/>
    <col min="15892" max="15892" width="11" style="55" customWidth="1"/>
    <col min="15893" max="15894" width="8.21875" style="55" customWidth="1"/>
    <col min="15895" max="15897" width="9" style="55"/>
    <col min="15898" max="15898" width="11.109375" style="55" customWidth="1"/>
    <col min="15899" max="15899" width="10.88671875" style="55" customWidth="1"/>
    <col min="15900" max="16128" width="9" style="55"/>
    <col min="16129" max="16129" width="15.88671875" style="55" customWidth="1"/>
    <col min="16130" max="16130" width="3.88671875" style="55" bestFit="1" customWidth="1"/>
    <col min="16131" max="16131" width="38.21875" style="55" customWidth="1"/>
    <col min="16132" max="16132" width="13.88671875" style="55" bestFit="1" customWidth="1"/>
    <col min="16133" max="16133" width="16.88671875" style="55" customWidth="1"/>
    <col min="16134" max="16134" width="13.109375" style="55" customWidth="1"/>
    <col min="16135" max="16135" width="7.33203125" style="55" customWidth="1"/>
    <col min="16136" max="16136" width="12.109375" style="55" customWidth="1"/>
    <col min="16137" max="16137" width="10.44140625" style="55" bestFit="1" customWidth="1"/>
    <col min="16138" max="16138" width="7" style="55" bestFit="1" customWidth="1"/>
    <col min="16139" max="16139" width="5.88671875" style="55" bestFit="1" customWidth="1"/>
    <col min="16140" max="16140" width="10" style="55" customWidth="1"/>
    <col min="16141" max="16141" width="8.44140625" style="55" bestFit="1" customWidth="1"/>
    <col min="16142" max="16142" width="8.6640625" style="55" bestFit="1" customWidth="1"/>
    <col min="16143" max="16143" width="10.109375" style="55" customWidth="1"/>
    <col min="16144" max="16144" width="14.33203125" style="55" customWidth="1"/>
    <col min="16145" max="16145" width="10" style="55" customWidth="1"/>
    <col min="16146" max="16146" width="6" style="55" customWidth="1"/>
    <col min="16147" max="16147" width="25.21875" style="55" customWidth="1"/>
    <col min="16148" max="16148" width="11" style="55" customWidth="1"/>
    <col min="16149" max="16150" width="8.21875" style="55" customWidth="1"/>
    <col min="16151" max="16153" width="9" style="55"/>
    <col min="16154" max="16154" width="11.109375" style="55" customWidth="1"/>
    <col min="16155" max="16155" width="10.88671875" style="55" customWidth="1"/>
    <col min="16156" max="16384" width="9" style="55"/>
  </cols>
  <sheetData>
    <row r="1" spans="1:27" ht="21.75" customHeight="1">
      <c r="A1" s="139"/>
      <c r="B1" s="139"/>
      <c r="R1" s="138"/>
    </row>
    <row r="2" spans="1:27" ht="15">
      <c r="A2" s="55"/>
      <c r="F2" s="137"/>
      <c r="J2" s="614" t="s">
        <v>315</v>
      </c>
      <c r="K2" s="614"/>
      <c r="L2" s="614"/>
      <c r="M2" s="614"/>
      <c r="N2" s="614"/>
      <c r="O2" s="614"/>
      <c r="P2" s="614"/>
      <c r="Q2" s="135"/>
      <c r="R2" s="615" t="s">
        <v>314</v>
      </c>
      <c r="S2" s="615"/>
      <c r="T2" s="615"/>
      <c r="U2" s="615"/>
      <c r="V2" s="615"/>
      <c r="W2" s="615"/>
      <c r="X2" s="615"/>
    </row>
    <row r="3" spans="1:27" ht="23.25" customHeight="1">
      <c r="A3" s="136" t="s">
        <v>313</v>
      </c>
      <c r="B3" s="136"/>
      <c r="J3" s="135"/>
      <c r="M3" s="616" t="s">
        <v>312</v>
      </c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Z3" s="134" t="s">
        <v>311</v>
      </c>
      <c r="AA3" s="133"/>
    </row>
    <row r="4" spans="1:27" ht="14.25" customHeight="1" thickBot="1">
      <c r="A4" s="599" t="s">
        <v>310</v>
      </c>
      <c r="B4" s="602" t="s">
        <v>309</v>
      </c>
      <c r="C4" s="603"/>
      <c r="D4" s="608"/>
      <c r="E4" s="132"/>
      <c r="F4" s="602" t="s">
        <v>308</v>
      </c>
      <c r="G4" s="610"/>
      <c r="H4" s="613" t="s">
        <v>307</v>
      </c>
      <c r="I4" s="613" t="s">
        <v>306</v>
      </c>
      <c r="J4" s="626" t="s">
        <v>305</v>
      </c>
      <c r="K4" s="617" t="s">
        <v>304</v>
      </c>
      <c r="L4" s="618"/>
      <c r="M4" s="618"/>
      <c r="N4" s="618"/>
      <c r="O4" s="619"/>
      <c r="P4" s="132"/>
      <c r="Q4" s="620"/>
      <c r="R4" s="621"/>
      <c r="S4" s="622"/>
      <c r="T4" s="131"/>
      <c r="U4" s="623" t="s">
        <v>303</v>
      </c>
      <c r="V4" s="613" t="s">
        <v>302</v>
      </c>
      <c r="W4" s="645" t="s">
        <v>301</v>
      </c>
      <c r="X4" s="646"/>
      <c r="Z4" s="628" t="s">
        <v>300</v>
      </c>
      <c r="AA4" s="628" t="s">
        <v>299</v>
      </c>
    </row>
    <row r="5" spans="1:27" ht="11.25" customHeight="1">
      <c r="A5" s="600"/>
      <c r="B5" s="604"/>
      <c r="C5" s="605"/>
      <c r="D5" s="609"/>
      <c r="E5" s="126"/>
      <c r="F5" s="611"/>
      <c r="G5" s="612"/>
      <c r="H5" s="600"/>
      <c r="I5" s="600"/>
      <c r="J5" s="627"/>
      <c r="K5" s="631" t="s">
        <v>298</v>
      </c>
      <c r="L5" s="634" t="s">
        <v>297</v>
      </c>
      <c r="M5" s="637" t="s">
        <v>296</v>
      </c>
      <c r="N5" s="638" t="s">
        <v>295</v>
      </c>
      <c r="O5" s="638" t="s">
        <v>294</v>
      </c>
      <c r="P5" s="130" t="s">
        <v>293</v>
      </c>
      <c r="Q5" s="640" t="s">
        <v>292</v>
      </c>
      <c r="R5" s="641"/>
      <c r="S5" s="642"/>
      <c r="T5" s="129" t="s">
        <v>291</v>
      </c>
      <c r="U5" s="624"/>
      <c r="V5" s="600"/>
      <c r="W5" s="613" t="s">
        <v>290</v>
      </c>
      <c r="X5" s="613" t="s">
        <v>289</v>
      </c>
      <c r="Z5" s="629"/>
      <c r="AA5" s="629"/>
    </row>
    <row r="6" spans="1:27" ht="11.25" customHeight="1">
      <c r="A6" s="600"/>
      <c r="B6" s="604"/>
      <c r="C6" s="605"/>
      <c r="D6" s="599" t="s">
        <v>287</v>
      </c>
      <c r="E6" s="599" t="s">
        <v>288</v>
      </c>
      <c r="F6" s="599" t="s">
        <v>287</v>
      </c>
      <c r="G6" s="613" t="s">
        <v>286</v>
      </c>
      <c r="H6" s="600"/>
      <c r="I6" s="600"/>
      <c r="J6" s="627"/>
      <c r="K6" s="632"/>
      <c r="L6" s="635"/>
      <c r="M6" s="632"/>
      <c r="N6" s="639"/>
      <c r="O6" s="639"/>
      <c r="P6" s="128" t="s">
        <v>285</v>
      </c>
      <c r="Q6" s="128" t="s">
        <v>284</v>
      </c>
      <c r="R6" s="128"/>
      <c r="S6" s="128"/>
      <c r="T6" s="127" t="s">
        <v>283</v>
      </c>
      <c r="U6" s="624"/>
      <c r="V6" s="600"/>
      <c r="W6" s="643"/>
      <c r="X6" s="643"/>
      <c r="Z6" s="629"/>
      <c r="AA6" s="629"/>
    </row>
    <row r="7" spans="1:27" ht="12" customHeight="1">
      <c r="A7" s="600"/>
      <c r="B7" s="604"/>
      <c r="C7" s="605"/>
      <c r="D7" s="600"/>
      <c r="E7" s="600"/>
      <c r="F7" s="600"/>
      <c r="G7" s="600"/>
      <c r="H7" s="600"/>
      <c r="I7" s="600"/>
      <c r="J7" s="627"/>
      <c r="K7" s="632"/>
      <c r="L7" s="635"/>
      <c r="M7" s="632"/>
      <c r="N7" s="639"/>
      <c r="O7" s="639"/>
      <c r="P7" s="128" t="s">
        <v>282</v>
      </c>
      <c r="Q7" s="128" t="s">
        <v>281</v>
      </c>
      <c r="R7" s="128" t="s">
        <v>280</v>
      </c>
      <c r="S7" s="128" t="s">
        <v>279</v>
      </c>
      <c r="T7" s="127" t="s">
        <v>278</v>
      </c>
      <c r="U7" s="624"/>
      <c r="V7" s="600"/>
      <c r="W7" s="643"/>
      <c r="X7" s="643"/>
      <c r="Z7" s="629"/>
      <c r="AA7" s="629"/>
    </row>
    <row r="8" spans="1:27" ht="11.25" customHeight="1">
      <c r="A8" s="601"/>
      <c r="B8" s="606"/>
      <c r="C8" s="607"/>
      <c r="D8" s="601"/>
      <c r="E8" s="601"/>
      <c r="F8" s="601"/>
      <c r="G8" s="601"/>
      <c r="H8" s="601"/>
      <c r="I8" s="601"/>
      <c r="J8" s="611"/>
      <c r="K8" s="633"/>
      <c r="L8" s="636"/>
      <c r="M8" s="633"/>
      <c r="N8" s="612"/>
      <c r="O8" s="612"/>
      <c r="P8" s="126" t="s">
        <v>277</v>
      </c>
      <c r="Q8" s="126" t="s">
        <v>276</v>
      </c>
      <c r="R8" s="126" t="s">
        <v>275</v>
      </c>
      <c r="S8" s="125"/>
      <c r="T8" s="124" t="s">
        <v>274</v>
      </c>
      <c r="U8" s="625"/>
      <c r="V8" s="601"/>
      <c r="W8" s="644"/>
      <c r="X8" s="644"/>
      <c r="Z8" s="630"/>
      <c r="AA8" s="630"/>
    </row>
    <row r="9" spans="1:27" ht="24" customHeight="1">
      <c r="A9" s="123" t="s">
        <v>273</v>
      </c>
      <c r="B9" s="101"/>
      <c r="C9" s="117" t="s">
        <v>272</v>
      </c>
      <c r="D9" s="106" t="s">
        <v>263</v>
      </c>
      <c r="E9" s="111" t="s">
        <v>271</v>
      </c>
      <c r="F9" s="81" t="s">
        <v>132</v>
      </c>
      <c r="G9" s="110">
        <v>1.496</v>
      </c>
      <c r="H9" s="81" t="s">
        <v>124</v>
      </c>
      <c r="I9" s="82">
        <v>1190</v>
      </c>
      <c r="J9" s="116" t="s">
        <v>134</v>
      </c>
      <c r="K9" s="87">
        <v>30.2</v>
      </c>
      <c r="L9" s="86">
        <v>76.876158940397346</v>
      </c>
      <c r="M9" s="87">
        <v>18.7</v>
      </c>
      <c r="N9" s="84">
        <v>21.8</v>
      </c>
      <c r="O9" s="84">
        <v>26.1</v>
      </c>
      <c r="P9" s="82" t="s">
        <v>130</v>
      </c>
      <c r="Q9" s="81" t="s">
        <v>121</v>
      </c>
      <c r="R9" s="81" t="s">
        <v>45</v>
      </c>
      <c r="S9" s="82"/>
      <c r="T9" s="121" t="s">
        <v>76</v>
      </c>
      <c r="U9" s="122">
        <v>161</v>
      </c>
      <c r="V9" s="77">
        <v>138</v>
      </c>
      <c r="W9" s="74">
        <v>115</v>
      </c>
      <c r="X9" s="74" t="s">
        <v>270</v>
      </c>
      <c r="Y9" s="108"/>
      <c r="Z9" s="82">
        <v>1190</v>
      </c>
      <c r="AA9" s="74"/>
    </row>
    <row r="10" spans="1:27" ht="24" customHeight="1">
      <c r="A10" s="113"/>
      <c r="B10" s="99"/>
      <c r="C10" s="115"/>
      <c r="D10" s="106" t="s">
        <v>263</v>
      </c>
      <c r="E10" s="111" t="s">
        <v>269</v>
      </c>
      <c r="F10" s="81" t="s">
        <v>132</v>
      </c>
      <c r="G10" s="110">
        <v>1.496</v>
      </c>
      <c r="H10" s="81" t="s">
        <v>124</v>
      </c>
      <c r="I10" s="82">
        <v>1190</v>
      </c>
      <c r="J10" s="116" t="s">
        <v>134</v>
      </c>
      <c r="K10" s="87">
        <v>29</v>
      </c>
      <c r="L10" s="86">
        <v>80.057241379310341</v>
      </c>
      <c r="M10" s="87">
        <v>18.7</v>
      </c>
      <c r="N10" s="84">
        <v>21.8</v>
      </c>
      <c r="O10" s="84">
        <v>26.1</v>
      </c>
      <c r="P10" s="82" t="s">
        <v>130</v>
      </c>
      <c r="Q10" s="81" t="s">
        <v>121</v>
      </c>
      <c r="R10" s="81" t="s">
        <v>45</v>
      </c>
      <c r="S10" s="82"/>
      <c r="T10" s="121" t="s">
        <v>76</v>
      </c>
      <c r="U10" s="122">
        <v>155</v>
      </c>
      <c r="V10" s="77">
        <v>133</v>
      </c>
      <c r="W10" s="74">
        <v>111</v>
      </c>
      <c r="X10" s="74" t="s">
        <v>264</v>
      </c>
      <c r="Y10" s="108"/>
      <c r="Z10" s="82">
        <v>1190</v>
      </c>
      <c r="AA10" s="74"/>
    </row>
    <row r="11" spans="1:27" ht="24" customHeight="1">
      <c r="A11" s="113"/>
      <c r="B11" s="99"/>
      <c r="C11" s="115"/>
      <c r="D11" s="106" t="s">
        <v>263</v>
      </c>
      <c r="E11" s="111" t="s">
        <v>268</v>
      </c>
      <c r="F11" s="81" t="s">
        <v>132</v>
      </c>
      <c r="G11" s="110">
        <v>1.496</v>
      </c>
      <c r="H11" s="81" t="s">
        <v>124</v>
      </c>
      <c r="I11" s="82">
        <v>1200</v>
      </c>
      <c r="J11" s="116" t="s">
        <v>134</v>
      </c>
      <c r="K11" s="87">
        <v>27.6</v>
      </c>
      <c r="L11" s="86">
        <v>84.118115942028979</v>
      </c>
      <c r="M11" s="87">
        <v>17.2</v>
      </c>
      <c r="N11" s="84">
        <v>20.3</v>
      </c>
      <c r="O11" s="84">
        <v>26.1</v>
      </c>
      <c r="P11" s="82" t="s">
        <v>130</v>
      </c>
      <c r="Q11" s="81" t="s">
        <v>121</v>
      </c>
      <c r="R11" s="81" t="s">
        <v>45</v>
      </c>
      <c r="S11" s="82"/>
      <c r="T11" s="121" t="s">
        <v>76</v>
      </c>
      <c r="U11" s="122">
        <v>160</v>
      </c>
      <c r="V11" s="77">
        <v>135</v>
      </c>
      <c r="W11" s="74">
        <v>105</v>
      </c>
      <c r="X11" s="74" t="s">
        <v>137</v>
      </c>
      <c r="Y11" s="108"/>
      <c r="Z11" s="82">
        <v>1200</v>
      </c>
      <c r="AA11" s="74"/>
    </row>
    <row r="12" spans="1:27" ht="24" customHeight="1">
      <c r="A12" s="113"/>
      <c r="B12" s="99"/>
      <c r="C12" s="115"/>
      <c r="D12" s="106" t="s">
        <v>263</v>
      </c>
      <c r="E12" s="111" t="s">
        <v>267</v>
      </c>
      <c r="F12" s="81" t="s">
        <v>132</v>
      </c>
      <c r="G12" s="110">
        <v>1.496</v>
      </c>
      <c r="H12" s="81" t="s">
        <v>124</v>
      </c>
      <c r="I12" s="82">
        <v>1210</v>
      </c>
      <c r="J12" s="116" t="s">
        <v>134</v>
      </c>
      <c r="K12" s="87">
        <v>27.4</v>
      </c>
      <c r="L12" s="86">
        <v>84.732116788321164</v>
      </c>
      <c r="M12" s="87">
        <v>17.2</v>
      </c>
      <c r="N12" s="84">
        <v>20.3</v>
      </c>
      <c r="O12" s="84">
        <v>26</v>
      </c>
      <c r="P12" s="82" t="s">
        <v>130</v>
      </c>
      <c r="Q12" s="81" t="s">
        <v>121</v>
      </c>
      <c r="R12" s="81" t="s">
        <v>45</v>
      </c>
      <c r="S12" s="82"/>
      <c r="T12" s="121" t="s">
        <v>76</v>
      </c>
      <c r="U12" s="122">
        <v>159</v>
      </c>
      <c r="V12" s="77">
        <v>134</v>
      </c>
      <c r="W12" s="74">
        <v>105</v>
      </c>
      <c r="X12" s="74" t="s">
        <v>137</v>
      </c>
      <c r="Y12" s="108"/>
      <c r="Z12" s="82">
        <v>1210</v>
      </c>
      <c r="AA12" s="74"/>
    </row>
    <row r="13" spans="1:27" ht="24" customHeight="1">
      <c r="A13" s="113"/>
      <c r="B13" s="99"/>
      <c r="C13" s="115"/>
      <c r="D13" s="106" t="s">
        <v>263</v>
      </c>
      <c r="E13" s="111" t="s">
        <v>266</v>
      </c>
      <c r="F13" s="81" t="s">
        <v>132</v>
      </c>
      <c r="G13" s="110">
        <v>1.496</v>
      </c>
      <c r="H13" s="81" t="s">
        <v>124</v>
      </c>
      <c r="I13" s="82">
        <v>1210</v>
      </c>
      <c r="J13" s="116" t="s">
        <v>134</v>
      </c>
      <c r="K13" s="87">
        <v>27.2</v>
      </c>
      <c r="L13" s="86">
        <v>85.355147058823533</v>
      </c>
      <c r="M13" s="87">
        <v>17.2</v>
      </c>
      <c r="N13" s="84">
        <v>20.3</v>
      </c>
      <c r="O13" s="84">
        <v>26</v>
      </c>
      <c r="P13" s="82" t="s">
        <v>130</v>
      </c>
      <c r="Q13" s="81" t="s">
        <v>121</v>
      </c>
      <c r="R13" s="81" t="s">
        <v>45</v>
      </c>
      <c r="S13" s="82"/>
      <c r="T13" s="121" t="s">
        <v>76</v>
      </c>
      <c r="U13" s="122">
        <v>158</v>
      </c>
      <c r="V13" s="77">
        <v>133</v>
      </c>
      <c r="W13" s="74">
        <v>104</v>
      </c>
      <c r="X13" s="74" t="s">
        <v>219</v>
      </c>
      <c r="Y13" s="108"/>
      <c r="Z13" s="82">
        <v>1210</v>
      </c>
      <c r="AA13" s="74"/>
    </row>
    <row r="14" spans="1:27" ht="24" customHeight="1">
      <c r="A14" s="113"/>
      <c r="B14" s="99"/>
      <c r="C14" s="115"/>
      <c r="D14" s="106" t="s">
        <v>263</v>
      </c>
      <c r="E14" s="111" t="s">
        <v>265</v>
      </c>
      <c r="F14" s="81" t="s">
        <v>132</v>
      </c>
      <c r="G14" s="110">
        <v>1.496</v>
      </c>
      <c r="H14" s="81" t="s">
        <v>124</v>
      </c>
      <c r="I14" s="82">
        <v>1190</v>
      </c>
      <c r="J14" s="116" t="s">
        <v>134</v>
      </c>
      <c r="K14" s="87">
        <v>28.9</v>
      </c>
      <c r="L14" s="86">
        <v>80.334256055363326</v>
      </c>
      <c r="M14" s="87">
        <v>18.7</v>
      </c>
      <c r="N14" s="84">
        <v>21.8</v>
      </c>
      <c r="O14" s="84">
        <v>26.1</v>
      </c>
      <c r="P14" s="82" t="s">
        <v>130</v>
      </c>
      <c r="Q14" s="81" t="s">
        <v>121</v>
      </c>
      <c r="R14" s="81" t="s">
        <v>45</v>
      </c>
      <c r="S14" s="82"/>
      <c r="T14" s="121" t="s">
        <v>76</v>
      </c>
      <c r="U14" s="122">
        <v>154</v>
      </c>
      <c r="V14" s="77">
        <v>132</v>
      </c>
      <c r="W14" s="74">
        <v>110</v>
      </c>
      <c r="X14" s="74" t="s">
        <v>264</v>
      </c>
      <c r="Y14" s="108"/>
      <c r="Z14" s="82">
        <v>1190</v>
      </c>
      <c r="AA14" s="74"/>
    </row>
    <row r="15" spans="1:27" ht="24" customHeight="1">
      <c r="A15" s="113"/>
      <c r="B15" s="99"/>
      <c r="C15" s="115"/>
      <c r="D15" s="106" t="s">
        <v>263</v>
      </c>
      <c r="E15" s="111" t="s">
        <v>262</v>
      </c>
      <c r="F15" s="81" t="s">
        <v>132</v>
      </c>
      <c r="G15" s="110">
        <v>1.496</v>
      </c>
      <c r="H15" s="81" t="s">
        <v>124</v>
      </c>
      <c r="I15" s="82">
        <v>1200</v>
      </c>
      <c r="J15" s="116" t="s">
        <v>134</v>
      </c>
      <c r="K15" s="87">
        <v>28.7</v>
      </c>
      <c r="L15" s="86">
        <v>80.89407665505226</v>
      </c>
      <c r="M15" s="87">
        <v>17.2</v>
      </c>
      <c r="N15" s="84">
        <v>20.3</v>
      </c>
      <c r="O15" s="84">
        <v>26.1</v>
      </c>
      <c r="P15" s="82" t="s">
        <v>130</v>
      </c>
      <c r="Q15" s="81" t="s">
        <v>121</v>
      </c>
      <c r="R15" s="81" t="s">
        <v>45</v>
      </c>
      <c r="S15" s="82"/>
      <c r="T15" s="121" t="s">
        <v>76</v>
      </c>
      <c r="U15" s="122">
        <v>166</v>
      </c>
      <c r="V15" s="77">
        <v>141</v>
      </c>
      <c r="W15" s="74">
        <v>109</v>
      </c>
      <c r="X15" s="74" t="s">
        <v>137</v>
      </c>
      <c r="Y15" s="108"/>
      <c r="Z15" s="82">
        <v>1200</v>
      </c>
      <c r="AA15" s="74"/>
    </row>
    <row r="16" spans="1:27" ht="24" customHeight="1">
      <c r="A16" s="113"/>
      <c r="B16" s="99"/>
      <c r="C16" s="115"/>
      <c r="D16" s="106" t="s">
        <v>261</v>
      </c>
      <c r="E16" s="111" t="s">
        <v>248</v>
      </c>
      <c r="F16" s="81" t="s">
        <v>132</v>
      </c>
      <c r="G16" s="110">
        <v>1.496</v>
      </c>
      <c r="H16" s="81" t="s">
        <v>124</v>
      </c>
      <c r="I16" s="82">
        <v>1210</v>
      </c>
      <c r="J16" s="116" t="s">
        <v>134</v>
      </c>
      <c r="K16" s="87">
        <v>27.1</v>
      </c>
      <c r="L16" s="86">
        <v>85.670110701107006</v>
      </c>
      <c r="M16" s="87">
        <v>17.2</v>
      </c>
      <c r="N16" s="84">
        <v>20.3</v>
      </c>
      <c r="O16" s="84">
        <v>26</v>
      </c>
      <c r="P16" s="82" t="s">
        <v>130</v>
      </c>
      <c r="Q16" s="81" t="s">
        <v>121</v>
      </c>
      <c r="R16" s="81" t="s">
        <v>45</v>
      </c>
      <c r="S16" s="82"/>
      <c r="T16" s="121" t="s">
        <v>76</v>
      </c>
      <c r="U16" s="122">
        <v>157</v>
      </c>
      <c r="V16" s="77">
        <v>133</v>
      </c>
      <c r="W16" s="74">
        <v>104</v>
      </c>
      <c r="X16" s="74" t="s">
        <v>219</v>
      </c>
      <c r="Y16" s="108"/>
      <c r="Z16" s="82">
        <v>1210</v>
      </c>
      <c r="AA16" s="74"/>
    </row>
    <row r="17" spans="1:27" ht="24" customHeight="1">
      <c r="A17" s="113"/>
      <c r="B17" s="99"/>
      <c r="C17" s="115"/>
      <c r="D17" s="106" t="s">
        <v>257</v>
      </c>
      <c r="E17" s="111" t="s">
        <v>260</v>
      </c>
      <c r="F17" s="81" t="s">
        <v>132</v>
      </c>
      <c r="G17" s="110">
        <v>1.496</v>
      </c>
      <c r="H17" s="81" t="s">
        <v>124</v>
      </c>
      <c r="I17" s="82">
        <v>1260</v>
      </c>
      <c r="J17" s="116" t="s">
        <v>134</v>
      </c>
      <c r="K17" s="87">
        <v>25.4</v>
      </c>
      <c r="L17" s="86">
        <v>91.403937007874006</v>
      </c>
      <c r="M17" s="87">
        <v>17.2</v>
      </c>
      <c r="N17" s="84">
        <v>20.3</v>
      </c>
      <c r="O17" s="84">
        <v>25.7</v>
      </c>
      <c r="P17" s="82" t="s">
        <v>130</v>
      </c>
      <c r="Q17" s="81" t="s">
        <v>121</v>
      </c>
      <c r="R17" s="82" t="s">
        <v>55</v>
      </c>
      <c r="S17" s="106"/>
      <c r="T17" s="121" t="s">
        <v>76</v>
      </c>
      <c r="U17" s="120">
        <v>147</v>
      </c>
      <c r="V17" s="77">
        <v>125</v>
      </c>
      <c r="W17" s="118">
        <v>98</v>
      </c>
      <c r="X17" s="74" t="s">
        <v>120</v>
      </c>
      <c r="Y17" s="108"/>
      <c r="Z17" s="82">
        <v>1260</v>
      </c>
      <c r="AA17" s="74"/>
    </row>
    <row r="18" spans="1:27" ht="24" customHeight="1">
      <c r="A18" s="113"/>
      <c r="B18" s="99"/>
      <c r="C18" s="115"/>
      <c r="D18" s="106" t="s">
        <v>257</v>
      </c>
      <c r="E18" s="111" t="s">
        <v>259</v>
      </c>
      <c r="F18" s="81" t="s">
        <v>132</v>
      </c>
      <c r="G18" s="110">
        <v>1.496</v>
      </c>
      <c r="H18" s="81" t="s">
        <v>124</v>
      </c>
      <c r="I18" s="82">
        <v>1270</v>
      </c>
      <c r="J18" s="116" t="s">
        <v>134</v>
      </c>
      <c r="K18" s="87">
        <v>25.3</v>
      </c>
      <c r="L18" s="86">
        <v>91.765217391304347</v>
      </c>
      <c r="M18" s="87">
        <v>17.2</v>
      </c>
      <c r="N18" s="84">
        <v>20.3</v>
      </c>
      <c r="O18" s="84">
        <v>25.6</v>
      </c>
      <c r="P18" s="82" t="s">
        <v>130</v>
      </c>
      <c r="Q18" s="81" t="s">
        <v>121</v>
      </c>
      <c r="R18" s="82" t="s">
        <v>55</v>
      </c>
      <c r="S18" s="106"/>
      <c r="T18" s="121" t="s">
        <v>76</v>
      </c>
      <c r="U18" s="120">
        <v>147</v>
      </c>
      <c r="V18" s="77">
        <v>124</v>
      </c>
      <c r="W18" s="118">
        <v>98</v>
      </c>
      <c r="X18" s="74" t="s">
        <v>120</v>
      </c>
      <c r="Y18" s="108"/>
      <c r="Z18" s="82">
        <v>1270</v>
      </c>
      <c r="AA18" s="74"/>
    </row>
    <row r="19" spans="1:27" ht="24" customHeight="1">
      <c r="A19" s="113"/>
      <c r="B19" s="99"/>
      <c r="C19" s="115"/>
      <c r="D19" s="106" t="s">
        <v>257</v>
      </c>
      <c r="E19" s="111" t="s">
        <v>258</v>
      </c>
      <c r="F19" s="81" t="s">
        <v>132</v>
      </c>
      <c r="G19" s="110">
        <v>1.496</v>
      </c>
      <c r="H19" s="81" t="s">
        <v>124</v>
      </c>
      <c r="I19" s="82">
        <v>1280</v>
      </c>
      <c r="J19" s="116" t="s">
        <v>134</v>
      </c>
      <c r="K19" s="87">
        <v>23.5</v>
      </c>
      <c r="L19" s="86">
        <v>98.794042553191488</v>
      </c>
      <c r="M19" s="87">
        <v>17.2</v>
      </c>
      <c r="N19" s="84">
        <v>20.3</v>
      </c>
      <c r="O19" s="84">
        <v>25.5</v>
      </c>
      <c r="P19" s="82" t="s">
        <v>130</v>
      </c>
      <c r="Q19" s="81" t="s">
        <v>121</v>
      </c>
      <c r="R19" s="82" t="s">
        <v>55</v>
      </c>
      <c r="S19" s="106"/>
      <c r="T19" s="121" t="s">
        <v>76</v>
      </c>
      <c r="U19" s="120">
        <v>136</v>
      </c>
      <c r="V19" s="77">
        <v>115</v>
      </c>
      <c r="W19" s="118">
        <v>92</v>
      </c>
      <c r="X19" s="74" t="s">
        <v>128</v>
      </c>
      <c r="Y19" s="108"/>
      <c r="Z19" s="82">
        <v>1280</v>
      </c>
      <c r="AA19" s="74"/>
    </row>
    <row r="20" spans="1:27" ht="24" customHeight="1">
      <c r="A20" s="113"/>
      <c r="B20" s="99"/>
      <c r="C20" s="115"/>
      <c r="D20" s="106" t="s">
        <v>257</v>
      </c>
      <c r="E20" s="111" t="s">
        <v>256</v>
      </c>
      <c r="F20" s="81" t="s">
        <v>132</v>
      </c>
      <c r="G20" s="110">
        <v>1.496</v>
      </c>
      <c r="H20" s="81" t="s">
        <v>124</v>
      </c>
      <c r="I20" s="82">
        <v>1270</v>
      </c>
      <c r="J20" s="116" t="s">
        <v>134</v>
      </c>
      <c r="K20" s="87">
        <v>24.4</v>
      </c>
      <c r="L20" s="86">
        <v>95.15</v>
      </c>
      <c r="M20" s="87">
        <v>17.2</v>
      </c>
      <c r="N20" s="84">
        <v>20.3</v>
      </c>
      <c r="O20" s="84">
        <v>25.6</v>
      </c>
      <c r="P20" s="82" t="s">
        <v>130</v>
      </c>
      <c r="Q20" s="81" t="s">
        <v>121</v>
      </c>
      <c r="R20" s="82" t="s">
        <v>55</v>
      </c>
      <c r="S20" s="106"/>
      <c r="T20" s="121" t="s">
        <v>76</v>
      </c>
      <c r="U20" s="120">
        <v>141</v>
      </c>
      <c r="V20" s="77">
        <v>120</v>
      </c>
      <c r="W20" s="118">
        <v>95</v>
      </c>
      <c r="X20" s="74" t="s">
        <v>120</v>
      </c>
      <c r="Y20" s="108"/>
      <c r="Z20" s="82">
        <v>1270</v>
      </c>
      <c r="AA20" s="74"/>
    </row>
    <row r="21" spans="1:27" ht="24" customHeight="1">
      <c r="A21" s="113"/>
      <c r="B21" s="99"/>
      <c r="C21" s="115"/>
      <c r="D21" s="106" t="s">
        <v>255</v>
      </c>
      <c r="E21" s="111" t="s">
        <v>192</v>
      </c>
      <c r="F21" s="81" t="s">
        <v>132</v>
      </c>
      <c r="G21" s="110">
        <v>1.496</v>
      </c>
      <c r="H21" s="81" t="s">
        <v>124</v>
      </c>
      <c r="I21" s="82">
        <v>1280</v>
      </c>
      <c r="J21" s="116" t="s">
        <v>134</v>
      </c>
      <c r="K21" s="87">
        <v>24.2</v>
      </c>
      <c r="L21" s="86">
        <v>95.936363636363637</v>
      </c>
      <c r="M21" s="87">
        <v>17.2</v>
      </c>
      <c r="N21" s="84">
        <v>20.3</v>
      </c>
      <c r="O21" s="84">
        <v>25.5</v>
      </c>
      <c r="P21" s="82" t="s">
        <v>130</v>
      </c>
      <c r="Q21" s="81" t="s">
        <v>121</v>
      </c>
      <c r="R21" s="82" t="s">
        <v>55</v>
      </c>
      <c r="S21" s="106"/>
      <c r="T21" s="121" t="s">
        <v>76</v>
      </c>
      <c r="U21" s="120">
        <v>140</v>
      </c>
      <c r="V21" s="77">
        <v>119</v>
      </c>
      <c r="W21" s="118">
        <v>94</v>
      </c>
      <c r="X21" s="74" t="s">
        <v>128</v>
      </c>
      <c r="Y21" s="108"/>
      <c r="Z21" s="82">
        <v>1280</v>
      </c>
      <c r="AA21" s="74"/>
    </row>
    <row r="22" spans="1:27" ht="24" customHeight="1">
      <c r="A22" s="113"/>
      <c r="B22" s="99"/>
      <c r="C22" s="115"/>
      <c r="D22" s="106" t="s">
        <v>255</v>
      </c>
      <c r="E22" s="111" t="s">
        <v>196</v>
      </c>
      <c r="F22" s="81" t="s">
        <v>132</v>
      </c>
      <c r="G22" s="110">
        <v>1.496</v>
      </c>
      <c r="H22" s="81" t="s">
        <v>124</v>
      </c>
      <c r="I22" s="82">
        <v>1290</v>
      </c>
      <c r="J22" s="116" t="s">
        <v>134</v>
      </c>
      <c r="K22" s="87">
        <v>24.2</v>
      </c>
      <c r="L22" s="86">
        <v>95.936363636363637</v>
      </c>
      <c r="M22" s="87">
        <v>17.2</v>
      </c>
      <c r="N22" s="84">
        <v>20.3</v>
      </c>
      <c r="O22" s="84">
        <v>25.4</v>
      </c>
      <c r="P22" s="82" t="s">
        <v>130</v>
      </c>
      <c r="Q22" s="81" t="s">
        <v>121</v>
      </c>
      <c r="R22" s="82" t="s">
        <v>55</v>
      </c>
      <c r="S22" s="106"/>
      <c r="T22" s="121" t="s">
        <v>76</v>
      </c>
      <c r="U22" s="120">
        <v>140</v>
      </c>
      <c r="V22" s="77">
        <v>119</v>
      </c>
      <c r="W22" s="118">
        <v>95</v>
      </c>
      <c r="X22" s="74" t="s">
        <v>120</v>
      </c>
      <c r="Y22" s="108"/>
      <c r="Z22" s="82">
        <v>1290</v>
      </c>
      <c r="AA22" s="74"/>
    </row>
    <row r="23" spans="1:27" ht="24" customHeight="1">
      <c r="A23" s="113"/>
      <c r="B23" s="99"/>
      <c r="C23" s="115"/>
      <c r="D23" s="106" t="s">
        <v>253</v>
      </c>
      <c r="E23" s="111" t="s">
        <v>147</v>
      </c>
      <c r="F23" s="81" t="s">
        <v>229</v>
      </c>
      <c r="G23" s="110">
        <v>1.496</v>
      </c>
      <c r="H23" s="81" t="s">
        <v>145</v>
      </c>
      <c r="I23" s="82">
        <v>1080</v>
      </c>
      <c r="J23" s="116" t="s">
        <v>134</v>
      </c>
      <c r="K23" s="87">
        <v>18.7</v>
      </c>
      <c r="L23" s="86">
        <v>124.15294117647058</v>
      </c>
      <c r="M23" s="87">
        <v>20.5</v>
      </c>
      <c r="N23" s="84">
        <v>23.4</v>
      </c>
      <c r="O23" s="84">
        <v>26.8</v>
      </c>
      <c r="P23" s="82" t="s">
        <v>143</v>
      </c>
      <c r="Q23" s="81" t="s">
        <v>121</v>
      </c>
      <c r="R23" s="82" t="s">
        <v>45</v>
      </c>
      <c r="S23" s="106"/>
      <c r="T23" s="114" t="s">
        <v>46</v>
      </c>
      <c r="U23" s="119" t="s">
        <v>158</v>
      </c>
      <c r="V23" s="77" t="s">
        <v>158</v>
      </c>
      <c r="W23" s="118">
        <v>69</v>
      </c>
      <c r="X23" s="74" t="s">
        <v>250</v>
      </c>
      <c r="Y23" s="108"/>
      <c r="Z23" s="82">
        <v>1080</v>
      </c>
      <c r="AA23" s="74"/>
    </row>
    <row r="24" spans="1:27" ht="24" customHeight="1">
      <c r="A24" s="113"/>
      <c r="B24" s="99"/>
      <c r="C24" s="115"/>
      <c r="D24" s="106" t="s">
        <v>253</v>
      </c>
      <c r="E24" s="111" t="s">
        <v>201</v>
      </c>
      <c r="F24" s="81" t="s">
        <v>229</v>
      </c>
      <c r="G24" s="110">
        <v>1.496</v>
      </c>
      <c r="H24" s="81" t="s">
        <v>145</v>
      </c>
      <c r="I24" s="82">
        <v>1090</v>
      </c>
      <c r="J24" s="116" t="s">
        <v>134</v>
      </c>
      <c r="K24" s="87">
        <v>18.5</v>
      </c>
      <c r="L24" s="86">
        <v>125.49513513513514</v>
      </c>
      <c r="M24" s="87">
        <v>18.7</v>
      </c>
      <c r="N24" s="84">
        <v>21.8</v>
      </c>
      <c r="O24" s="84">
        <v>26.8</v>
      </c>
      <c r="P24" s="82" t="s">
        <v>143</v>
      </c>
      <c r="Q24" s="81" t="s">
        <v>121</v>
      </c>
      <c r="R24" s="82" t="s">
        <v>45</v>
      </c>
      <c r="S24" s="106"/>
      <c r="T24" s="114" t="s">
        <v>46</v>
      </c>
      <c r="U24" s="119" t="s">
        <v>158</v>
      </c>
      <c r="V24" s="77" t="s">
        <v>158</v>
      </c>
      <c r="W24" s="118">
        <v>69</v>
      </c>
      <c r="X24" s="74" t="s">
        <v>250</v>
      </c>
      <c r="Y24" s="108"/>
      <c r="Z24" s="82">
        <v>1090</v>
      </c>
      <c r="AA24" s="74"/>
    </row>
    <row r="25" spans="1:27" ht="24" customHeight="1">
      <c r="A25" s="113"/>
      <c r="B25" s="99"/>
      <c r="C25" s="115"/>
      <c r="D25" s="106" t="s">
        <v>253</v>
      </c>
      <c r="E25" s="111" t="s">
        <v>254</v>
      </c>
      <c r="F25" s="81" t="s">
        <v>229</v>
      </c>
      <c r="G25" s="110">
        <v>1.496</v>
      </c>
      <c r="H25" s="81" t="s">
        <v>145</v>
      </c>
      <c r="I25" s="82">
        <v>1100</v>
      </c>
      <c r="J25" s="116" t="s">
        <v>134</v>
      </c>
      <c r="K25" s="87">
        <v>17.899999999999999</v>
      </c>
      <c r="L25" s="86">
        <v>129.70167597765365</v>
      </c>
      <c r="M25" s="87">
        <v>18.7</v>
      </c>
      <c r="N25" s="84">
        <v>21.8</v>
      </c>
      <c r="O25" s="84">
        <v>26.7</v>
      </c>
      <c r="P25" s="82" t="s">
        <v>143</v>
      </c>
      <c r="Q25" s="81" t="s">
        <v>121</v>
      </c>
      <c r="R25" s="82" t="s">
        <v>45</v>
      </c>
      <c r="S25" s="106"/>
      <c r="T25" s="114" t="s">
        <v>46</v>
      </c>
      <c r="U25" s="119" t="s">
        <v>158</v>
      </c>
      <c r="V25" s="77" t="s">
        <v>158</v>
      </c>
      <c r="W25" s="118">
        <v>67</v>
      </c>
      <c r="X25" s="74" t="s">
        <v>250</v>
      </c>
      <c r="Y25" s="108"/>
      <c r="Z25" s="82">
        <v>1100</v>
      </c>
      <c r="AA25" s="74"/>
    </row>
    <row r="26" spans="1:27" ht="24" customHeight="1">
      <c r="A26" s="113"/>
      <c r="B26" s="99"/>
      <c r="C26" s="115"/>
      <c r="D26" s="106" t="s">
        <v>253</v>
      </c>
      <c r="E26" s="111" t="s">
        <v>189</v>
      </c>
      <c r="F26" s="81" t="s">
        <v>229</v>
      </c>
      <c r="G26" s="110">
        <v>1.496</v>
      </c>
      <c r="H26" s="81" t="s">
        <v>145</v>
      </c>
      <c r="I26" s="82">
        <v>1110</v>
      </c>
      <c r="J26" s="116" t="s">
        <v>134</v>
      </c>
      <c r="K26" s="87">
        <v>17.8</v>
      </c>
      <c r="L26" s="86">
        <v>130.43033707865169</v>
      </c>
      <c r="M26" s="87">
        <v>18.7</v>
      </c>
      <c r="N26" s="84">
        <v>21.8</v>
      </c>
      <c r="O26" s="84">
        <v>26.7</v>
      </c>
      <c r="P26" s="82" t="s">
        <v>143</v>
      </c>
      <c r="Q26" s="81" t="s">
        <v>121</v>
      </c>
      <c r="R26" s="82" t="s">
        <v>45</v>
      </c>
      <c r="S26" s="106"/>
      <c r="T26" s="114" t="s">
        <v>46</v>
      </c>
      <c r="U26" s="119"/>
      <c r="V26" s="77"/>
      <c r="W26" s="118">
        <v>66</v>
      </c>
      <c r="X26" s="74" t="s">
        <v>250</v>
      </c>
      <c r="Y26" s="108"/>
      <c r="Z26" s="82">
        <v>1110</v>
      </c>
      <c r="AA26" s="74"/>
    </row>
    <row r="27" spans="1:27" ht="24" customHeight="1">
      <c r="A27" s="113"/>
      <c r="B27" s="99"/>
      <c r="C27" s="115"/>
      <c r="D27" s="106" t="s">
        <v>253</v>
      </c>
      <c r="E27" s="111" t="s">
        <v>252</v>
      </c>
      <c r="F27" s="81" t="s">
        <v>229</v>
      </c>
      <c r="G27" s="110">
        <v>1.496</v>
      </c>
      <c r="H27" s="81" t="s">
        <v>145</v>
      </c>
      <c r="I27" s="82">
        <v>1090</v>
      </c>
      <c r="J27" s="116" t="s">
        <v>134</v>
      </c>
      <c r="K27" s="87">
        <v>18.5</v>
      </c>
      <c r="L27" s="86">
        <v>125.49513513513514</v>
      </c>
      <c r="M27" s="87">
        <v>18.7</v>
      </c>
      <c r="N27" s="84">
        <v>21.8</v>
      </c>
      <c r="O27" s="84">
        <v>26.8</v>
      </c>
      <c r="P27" s="82" t="s">
        <v>143</v>
      </c>
      <c r="Q27" s="81" t="s">
        <v>121</v>
      </c>
      <c r="R27" s="82" t="s">
        <v>45</v>
      </c>
      <c r="S27" s="106"/>
      <c r="T27" s="114" t="s">
        <v>46</v>
      </c>
      <c r="U27" s="119"/>
      <c r="V27" s="77"/>
      <c r="W27" s="118">
        <v>69</v>
      </c>
      <c r="X27" s="74" t="s">
        <v>250</v>
      </c>
      <c r="Y27" s="108"/>
      <c r="Z27" s="82">
        <v>1090</v>
      </c>
      <c r="AA27" s="74"/>
    </row>
    <row r="28" spans="1:27" ht="24" customHeight="1">
      <c r="A28" s="113"/>
      <c r="B28" s="99"/>
      <c r="C28" s="115"/>
      <c r="D28" s="106" t="s">
        <v>251</v>
      </c>
      <c r="E28" s="111" t="s">
        <v>147</v>
      </c>
      <c r="F28" s="81" t="s">
        <v>229</v>
      </c>
      <c r="G28" s="110">
        <v>1.496</v>
      </c>
      <c r="H28" s="81" t="s">
        <v>145</v>
      </c>
      <c r="I28" s="82">
        <v>1110</v>
      </c>
      <c r="J28" s="116" t="s">
        <v>134</v>
      </c>
      <c r="K28" s="87">
        <v>17.600000000000001</v>
      </c>
      <c r="L28" s="86">
        <v>131.91249999999999</v>
      </c>
      <c r="M28" s="87">
        <v>18.7</v>
      </c>
      <c r="N28" s="84">
        <v>21.8</v>
      </c>
      <c r="O28" s="84">
        <v>26.7</v>
      </c>
      <c r="P28" s="82" t="s">
        <v>143</v>
      </c>
      <c r="Q28" s="81" t="s">
        <v>121</v>
      </c>
      <c r="R28" s="82" t="s">
        <v>45</v>
      </c>
      <c r="S28" s="106"/>
      <c r="T28" s="114" t="s">
        <v>46</v>
      </c>
      <c r="U28" s="119" t="s">
        <v>158</v>
      </c>
      <c r="V28" s="77" t="s">
        <v>158</v>
      </c>
      <c r="W28" s="118">
        <v>65</v>
      </c>
      <c r="X28" s="74" t="s">
        <v>250</v>
      </c>
      <c r="Y28" s="108"/>
      <c r="Z28" s="82">
        <v>1110</v>
      </c>
      <c r="AA28" s="74"/>
    </row>
    <row r="29" spans="1:27" ht="24" customHeight="1">
      <c r="A29" s="113"/>
      <c r="B29" s="99"/>
      <c r="C29" s="115"/>
      <c r="D29" s="106" t="s">
        <v>249</v>
      </c>
      <c r="E29" s="111" t="s">
        <v>236</v>
      </c>
      <c r="F29" s="81" t="s">
        <v>229</v>
      </c>
      <c r="G29" s="110">
        <v>1.496</v>
      </c>
      <c r="H29" s="81" t="s">
        <v>145</v>
      </c>
      <c r="I29" s="82">
        <v>1160</v>
      </c>
      <c r="J29" s="116" t="s">
        <v>134</v>
      </c>
      <c r="K29" s="87">
        <v>16.600000000000001</v>
      </c>
      <c r="L29" s="86">
        <v>139.85903614457828</v>
      </c>
      <c r="M29" s="87">
        <v>18.7</v>
      </c>
      <c r="N29" s="84">
        <v>21.8</v>
      </c>
      <c r="O29" s="84">
        <v>26.3</v>
      </c>
      <c r="P29" s="82" t="s">
        <v>143</v>
      </c>
      <c r="Q29" s="81" t="s">
        <v>121</v>
      </c>
      <c r="R29" s="82" t="s">
        <v>55</v>
      </c>
      <c r="S29" s="106"/>
      <c r="T29" s="114" t="s">
        <v>46</v>
      </c>
      <c r="U29" s="119" t="s">
        <v>158</v>
      </c>
      <c r="V29" s="77" t="s">
        <v>158</v>
      </c>
      <c r="W29" s="118">
        <v>63</v>
      </c>
      <c r="X29" s="74" t="s">
        <v>150</v>
      </c>
      <c r="Y29" s="108"/>
      <c r="Z29" s="82">
        <v>1160</v>
      </c>
      <c r="AA29" s="74"/>
    </row>
    <row r="30" spans="1:27" ht="24" customHeight="1">
      <c r="A30" s="113"/>
      <c r="B30" s="99"/>
      <c r="C30" s="115"/>
      <c r="D30" s="106" t="s">
        <v>249</v>
      </c>
      <c r="E30" s="111" t="s">
        <v>192</v>
      </c>
      <c r="F30" s="81" t="s">
        <v>229</v>
      </c>
      <c r="G30" s="110">
        <v>1.496</v>
      </c>
      <c r="H30" s="81" t="s">
        <v>145</v>
      </c>
      <c r="I30" s="82">
        <v>1170</v>
      </c>
      <c r="J30" s="116" t="s">
        <v>134</v>
      </c>
      <c r="K30" s="87">
        <v>16</v>
      </c>
      <c r="L30" s="86">
        <v>145.10374999999999</v>
      </c>
      <c r="M30" s="87">
        <v>18.7</v>
      </c>
      <c r="N30" s="84">
        <v>21.8</v>
      </c>
      <c r="O30" s="84">
        <v>26.3</v>
      </c>
      <c r="P30" s="82" t="s">
        <v>143</v>
      </c>
      <c r="Q30" s="81" t="s">
        <v>121</v>
      </c>
      <c r="R30" s="82" t="s">
        <v>55</v>
      </c>
      <c r="S30" s="106"/>
      <c r="T30" s="114" t="s">
        <v>46</v>
      </c>
      <c r="U30" s="119" t="s">
        <v>158</v>
      </c>
      <c r="V30" s="77" t="s">
        <v>158</v>
      </c>
      <c r="W30" s="118">
        <v>60</v>
      </c>
      <c r="X30" s="74" t="s">
        <v>150</v>
      </c>
      <c r="Y30" s="108"/>
      <c r="Z30" s="82">
        <v>1170</v>
      </c>
      <c r="AA30" s="74"/>
    </row>
    <row r="31" spans="1:27" ht="24" customHeight="1">
      <c r="A31" s="113"/>
      <c r="B31" s="99"/>
      <c r="C31" s="115"/>
      <c r="D31" s="106" t="s">
        <v>249</v>
      </c>
      <c r="E31" s="111" t="s">
        <v>196</v>
      </c>
      <c r="F31" s="81" t="s">
        <v>229</v>
      </c>
      <c r="G31" s="110">
        <v>1.496</v>
      </c>
      <c r="H31" s="81" t="s">
        <v>145</v>
      </c>
      <c r="I31" s="82">
        <v>1180</v>
      </c>
      <c r="J31" s="116" t="s">
        <v>134</v>
      </c>
      <c r="K31" s="87">
        <v>15.9</v>
      </c>
      <c r="L31" s="86">
        <v>146.01635220125786</v>
      </c>
      <c r="M31" s="87">
        <v>18.7</v>
      </c>
      <c r="N31" s="84">
        <v>21.8</v>
      </c>
      <c r="O31" s="84">
        <v>26.2</v>
      </c>
      <c r="P31" s="82" t="s">
        <v>143</v>
      </c>
      <c r="Q31" s="81" t="s">
        <v>121</v>
      </c>
      <c r="R31" s="82" t="s">
        <v>55</v>
      </c>
      <c r="S31" s="106"/>
      <c r="T31" s="114" t="s">
        <v>46</v>
      </c>
      <c r="U31" s="119" t="s">
        <v>158</v>
      </c>
      <c r="V31" s="77" t="s">
        <v>158</v>
      </c>
      <c r="W31" s="118">
        <v>60</v>
      </c>
      <c r="X31" s="74" t="s">
        <v>150</v>
      </c>
      <c r="Y31" s="108"/>
      <c r="Z31" s="82">
        <v>1180</v>
      </c>
      <c r="AA31" s="74"/>
    </row>
    <row r="32" spans="1:27" ht="24" customHeight="1">
      <c r="A32" s="113"/>
      <c r="B32" s="99"/>
      <c r="C32" s="115"/>
      <c r="D32" s="106" t="s">
        <v>249</v>
      </c>
      <c r="E32" s="111" t="s">
        <v>248</v>
      </c>
      <c r="F32" s="81" t="s">
        <v>229</v>
      </c>
      <c r="G32" s="110">
        <v>1.496</v>
      </c>
      <c r="H32" s="81" t="s">
        <v>145</v>
      </c>
      <c r="I32" s="82" t="s">
        <v>247</v>
      </c>
      <c r="J32" s="116" t="s">
        <v>134</v>
      </c>
      <c r="K32" s="87">
        <v>16.399999999999999</v>
      </c>
      <c r="L32" s="86">
        <v>141.56463414634146</v>
      </c>
      <c r="M32" s="87">
        <v>18.7</v>
      </c>
      <c r="N32" s="84">
        <v>21.8</v>
      </c>
      <c r="O32" s="84">
        <v>26.3</v>
      </c>
      <c r="P32" s="82" t="s">
        <v>143</v>
      </c>
      <c r="Q32" s="81" t="s">
        <v>121</v>
      </c>
      <c r="R32" s="82" t="s">
        <v>55</v>
      </c>
      <c r="S32" s="106"/>
      <c r="T32" s="114" t="s">
        <v>46</v>
      </c>
      <c r="U32" s="119"/>
      <c r="V32" s="77"/>
      <c r="W32" s="118">
        <v>62</v>
      </c>
      <c r="X32" s="74" t="s">
        <v>150</v>
      </c>
      <c r="Y32" s="108"/>
      <c r="Z32" s="82">
        <v>1160</v>
      </c>
      <c r="AA32" s="74">
        <v>1170</v>
      </c>
    </row>
    <row r="33" spans="1:27" ht="24" customHeight="1">
      <c r="A33" s="113"/>
      <c r="B33" s="99"/>
      <c r="C33" s="115"/>
      <c r="D33" s="106" t="s">
        <v>246</v>
      </c>
      <c r="E33" s="111" t="s">
        <v>147</v>
      </c>
      <c r="F33" s="81" t="s">
        <v>229</v>
      </c>
      <c r="G33" s="110">
        <v>1.496</v>
      </c>
      <c r="H33" s="81" t="s">
        <v>145</v>
      </c>
      <c r="I33" s="82">
        <v>1180</v>
      </c>
      <c r="J33" s="116" t="s">
        <v>134</v>
      </c>
      <c r="K33" s="87">
        <v>16.100000000000001</v>
      </c>
      <c r="L33" s="86">
        <v>144.20248447204966</v>
      </c>
      <c r="M33" s="87">
        <v>18.7</v>
      </c>
      <c r="N33" s="84">
        <v>21.8</v>
      </c>
      <c r="O33" s="84">
        <v>26.2</v>
      </c>
      <c r="P33" s="82" t="s">
        <v>143</v>
      </c>
      <c r="Q33" s="81" t="s">
        <v>121</v>
      </c>
      <c r="R33" s="82" t="s">
        <v>55</v>
      </c>
      <c r="S33" s="106"/>
      <c r="T33" s="114" t="s">
        <v>46</v>
      </c>
      <c r="U33" s="119" t="s">
        <v>158</v>
      </c>
      <c r="V33" s="77" t="s">
        <v>158</v>
      </c>
      <c r="W33" s="118">
        <v>61</v>
      </c>
      <c r="X33" s="74" t="s">
        <v>150</v>
      </c>
      <c r="Y33" s="108"/>
      <c r="Z33" s="82">
        <v>1180</v>
      </c>
      <c r="AA33" s="74"/>
    </row>
    <row r="34" spans="1:27" ht="20.399999999999999">
      <c r="A34" s="113"/>
      <c r="B34" s="101"/>
      <c r="C34" s="117" t="s">
        <v>245</v>
      </c>
      <c r="D34" s="106" t="s">
        <v>238</v>
      </c>
      <c r="E34" s="111" t="s">
        <v>244</v>
      </c>
      <c r="F34" s="81" t="s">
        <v>232</v>
      </c>
      <c r="G34" s="110">
        <v>1.496</v>
      </c>
      <c r="H34" s="81" t="s">
        <v>124</v>
      </c>
      <c r="I34" s="82" t="s">
        <v>243</v>
      </c>
      <c r="J34" s="116" t="s">
        <v>134</v>
      </c>
      <c r="K34" s="87">
        <v>25</v>
      </c>
      <c r="L34" s="86">
        <v>92.866399999999999</v>
      </c>
      <c r="M34" s="87">
        <v>15.8</v>
      </c>
      <c r="N34" s="84">
        <v>19</v>
      </c>
      <c r="O34" s="84" t="s">
        <v>242</v>
      </c>
      <c r="P34" s="82" t="s">
        <v>130</v>
      </c>
      <c r="Q34" s="81" t="s">
        <v>121</v>
      </c>
      <c r="R34" s="82" t="s">
        <v>45</v>
      </c>
      <c r="S34" s="106"/>
      <c r="T34" s="114" t="s">
        <v>76</v>
      </c>
      <c r="U34" s="105">
        <v>158</v>
      </c>
      <c r="V34" s="77">
        <f>IF(K34&lt;&gt;0, IF(K34&gt;=N34,ROUNDDOWN(K34/N34*100,0),""),"")</f>
        <v>131</v>
      </c>
      <c r="W34" s="74">
        <v>100</v>
      </c>
      <c r="X34" s="74" t="s">
        <v>219</v>
      </c>
      <c r="Y34" s="108"/>
      <c r="Z34" s="82">
        <v>1350</v>
      </c>
      <c r="AA34" s="74">
        <v>1370</v>
      </c>
    </row>
    <row r="35" spans="1:27" ht="20.399999999999999">
      <c r="A35" s="113"/>
      <c r="B35" s="99"/>
      <c r="C35" s="115"/>
      <c r="D35" s="106" t="s">
        <v>238</v>
      </c>
      <c r="E35" s="111" t="s">
        <v>241</v>
      </c>
      <c r="F35" s="81" t="s">
        <v>232</v>
      </c>
      <c r="G35" s="110">
        <v>1.496</v>
      </c>
      <c r="H35" s="81" t="s">
        <v>124</v>
      </c>
      <c r="I35" s="82" t="s">
        <v>240</v>
      </c>
      <c r="J35" s="116" t="s">
        <v>134</v>
      </c>
      <c r="K35" s="87">
        <v>24.8</v>
      </c>
      <c r="L35" s="86">
        <v>93.615322580645156</v>
      </c>
      <c r="M35" s="87">
        <v>15.8</v>
      </c>
      <c r="N35" s="84">
        <v>19</v>
      </c>
      <c r="O35" s="84" t="s">
        <v>239</v>
      </c>
      <c r="P35" s="82" t="s">
        <v>130</v>
      </c>
      <c r="Q35" s="81" t="s">
        <v>121</v>
      </c>
      <c r="R35" s="82" t="s">
        <v>45</v>
      </c>
      <c r="S35" s="106"/>
      <c r="T35" s="114" t="s">
        <v>76</v>
      </c>
      <c r="U35" s="105">
        <v>156</v>
      </c>
      <c r="V35" s="77">
        <f>IF(K35&lt;&gt;0, IF(K35&gt;=N35,ROUNDDOWN(K35/N35*100,0),""),"")</f>
        <v>130</v>
      </c>
      <c r="W35" s="74">
        <v>100</v>
      </c>
      <c r="X35" s="74" t="s">
        <v>219</v>
      </c>
      <c r="Y35" s="108"/>
      <c r="Z35" s="82">
        <v>1380</v>
      </c>
      <c r="AA35" s="74">
        <v>1400</v>
      </c>
    </row>
    <row r="36" spans="1:27" ht="22.5" customHeight="1">
      <c r="A36" s="113"/>
      <c r="B36" s="99"/>
      <c r="C36" s="115"/>
      <c r="D36" s="106" t="s">
        <v>238</v>
      </c>
      <c r="E36" s="111" t="s">
        <v>192</v>
      </c>
      <c r="F36" s="81" t="s">
        <v>232</v>
      </c>
      <c r="G36" s="110">
        <v>1.496</v>
      </c>
      <c r="H36" s="81" t="s">
        <v>124</v>
      </c>
      <c r="I36" s="82">
        <v>1350</v>
      </c>
      <c r="J36" s="116" t="s">
        <v>134</v>
      </c>
      <c r="K36" s="87">
        <v>26</v>
      </c>
      <c r="L36" s="86">
        <v>89.294615384615383</v>
      </c>
      <c r="M36" s="87">
        <v>15.8</v>
      </c>
      <c r="N36" s="84">
        <v>19</v>
      </c>
      <c r="O36" s="84">
        <v>25</v>
      </c>
      <c r="P36" s="82" t="s">
        <v>130</v>
      </c>
      <c r="Q36" s="81" t="s">
        <v>121</v>
      </c>
      <c r="R36" s="82" t="s">
        <v>45</v>
      </c>
      <c r="S36" s="106"/>
      <c r="T36" s="114" t="s">
        <v>76</v>
      </c>
      <c r="U36" s="105">
        <v>164</v>
      </c>
      <c r="V36" s="77">
        <v>136</v>
      </c>
      <c r="W36" s="74">
        <v>104</v>
      </c>
      <c r="X36" s="74" t="s">
        <v>219</v>
      </c>
      <c r="Y36" s="108"/>
      <c r="Z36" s="82">
        <v>1350</v>
      </c>
      <c r="AA36" s="74"/>
    </row>
    <row r="37" spans="1:27" ht="22.5" customHeight="1">
      <c r="A37" s="113"/>
      <c r="B37" s="99"/>
      <c r="C37" s="115"/>
      <c r="D37" s="106" t="s">
        <v>238</v>
      </c>
      <c r="E37" s="111" t="s">
        <v>196</v>
      </c>
      <c r="F37" s="81" t="s">
        <v>232</v>
      </c>
      <c r="G37" s="110">
        <v>1.496</v>
      </c>
      <c r="H37" s="81" t="s">
        <v>124</v>
      </c>
      <c r="I37" s="82">
        <v>1380</v>
      </c>
      <c r="J37" s="116" t="s">
        <v>134</v>
      </c>
      <c r="K37" s="87">
        <v>25.3</v>
      </c>
      <c r="L37" s="86">
        <v>91.765217391304347</v>
      </c>
      <c r="M37" s="87">
        <v>15.8</v>
      </c>
      <c r="N37" s="84">
        <v>19</v>
      </c>
      <c r="O37" s="84">
        <v>24.8</v>
      </c>
      <c r="P37" s="82" t="s">
        <v>130</v>
      </c>
      <c r="Q37" s="81" t="s">
        <v>121</v>
      </c>
      <c r="R37" s="82" t="s">
        <v>45</v>
      </c>
      <c r="S37" s="106"/>
      <c r="T37" s="114" t="s">
        <v>76</v>
      </c>
      <c r="U37" s="105">
        <v>160</v>
      </c>
      <c r="V37" s="77">
        <v>133</v>
      </c>
      <c r="W37" s="74">
        <v>102</v>
      </c>
      <c r="X37" s="74" t="s">
        <v>219</v>
      </c>
      <c r="Y37" s="108"/>
      <c r="Z37" s="82">
        <v>1380</v>
      </c>
      <c r="AA37" s="74"/>
    </row>
    <row r="38" spans="1:27" ht="22.5" customHeight="1">
      <c r="A38" s="113"/>
      <c r="B38" s="99"/>
      <c r="C38" s="115"/>
      <c r="D38" s="106" t="s">
        <v>238</v>
      </c>
      <c r="E38" s="111" t="s">
        <v>195</v>
      </c>
      <c r="F38" s="81" t="s">
        <v>232</v>
      </c>
      <c r="G38" s="110">
        <v>1.496</v>
      </c>
      <c r="H38" s="81" t="s">
        <v>124</v>
      </c>
      <c r="I38" s="82">
        <v>1400</v>
      </c>
      <c r="J38" s="116" t="s">
        <v>134</v>
      </c>
      <c r="K38" s="87">
        <v>25.2</v>
      </c>
      <c r="L38" s="86">
        <v>92.129365079365073</v>
      </c>
      <c r="M38" s="87">
        <v>15.8</v>
      </c>
      <c r="N38" s="84">
        <v>19</v>
      </c>
      <c r="O38" s="84">
        <v>24.6</v>
      </c>
      <c r="P38" s="82" t="s">
        <v>130</v>
      </c>
      <c r="Q38" s="81" t="s">
        <v>121</v>
      </c>
      <c r="R38" s="82" t="s">
        <v>45</v>
      </c>
      <c r="S38" s="106"/>
      <c r="T38" s="114" t="s">
        <v>76</v>
      </c>
      <c r="U38" s="105">
        <v>159</v>
      </c>
      <c r="V38" s="77">
        <v>132</v>
      </c>
      <c r="W38" s="74">
        <v>102</v>
      </c>
      <c r="X38" s="74" t="s">
        <v>219</v>
      </c>
      <c r="Y38" s="108"/>
      <c r="Z38" s="82">
        <v>1400</v>
      </c>
      <c r="AA38" s="74"/>
    </row>
    <row r="39" spans="1:27" ht="22.5" customHeight="1">
      <c r="A39" s="113"/>
      <c r="B39" s="99"/>
      <c r="C39" s="115"/>
      <c r="D39" s="106" t="s">
        <v>237</v>
      </c>
      <c r="E39" s="111" t="s">
        <v>189</v>
      </c>
      <c r="F39" s="81" t="s">
        <v>232</v>
      </c>
      <c r="G39" s="110">
        <v>1.496</v>
      </c>
      <c r="H39" s="81" t="s">
        <v>124</v>
      </c>
      <c r="I39" s="82">
        <v>1380</v>
      </c>
      <c r="J39" s="116" t="s">
        <v>134</v>
      </c>
      <c r="K39" s="87">
        <v>25.4</v>
      </c>
      <c r="L39" s="86">
        <v>91.403937007874006</v>
      </c>
      <c r="M39" s="87">
        <v>15.8</v>
      </c>
      <c r="N39" s="84">
        <v>19</v>
      </c>
      <c r="O39" s="84">
        <v>24.8</v>
      </c>
      <c r="P39" s="82" t="s">
        <v>130</v>
      </c>
      <c r="Q39" s="81" t="s">
        <v>121</v>
      </c>
      <c r="R39" s="82" t="s">
        <v>45</v>
      </c>
      <c r="S39" s="106"/>
      <c r="T39" s="114" t="s">
        <v>76</v>
      </c>
      <c r="U39" s="105">
        <v>160</v>
      </c>
      <c r="V39" s="77">
        <v>133</v>
      </c>
      <c r="W39" s="74">
        <v>102</v>
      </c>
      <c r="X39" s="74" t="s">
        <v>219</v>
      </c>
      <c r="Y39" s="108"/>
      <c r="Z39" s="82">
        <v>1380</v>
      </c>
      <c r="AA39" s="74"/>
    </row>
    <row r="40" spans="1:27" ht="20.399999999999999">
      <c r="A40" s="113"/>
      <c r="B40" s="99"/>
      <c r="C40" s="115"/>
      <c r="D40" s="106" t="s">
        <v>233</v>
      </c>
      <c r="E40" s="111" t="s">
        <v>236</v>
      </c>
      <c r="F40" s="81" t="s">
        <v>232</v>
      </c>
      <c r="G40" s="110">
        <v>1.496</v>
      </c>
      <c r="H40" s="81" t="s">
        <v>124</v>
      </c>
      <c r="I40" s="82" t="s">
        <v>235</v>
      </c>
      <c r="J40" s="116" t="s">
        <v>134</v>
      </c>
      <c r="K40" s="87">
        <v>22</v>
      </c>
      <c r="L40" s="86">
        <v>105.52999999999999</v>
      </c>
      <c r="M40" s="87">
        <v>14.4</v>
      </c>
      <c r="N40" s="84">
        <v>17.600000000000001</v>
      </c>
      <c r="O40" s="84" t="s">
        <v>234</v>
      </c>
      <c r="P40" s="82" t="s">
        <v>130</v>
      </c>
      <c r="Q40" s="81" t="s">
        <v>121</v>
      </c>
      <c r="R40" s="82" t="s">
        <v>55</v>
      </c>
      <c r="S40" s="106"/>
      <c r="T40" s="114" t="s">
        <v>76</v>
      </c>
      <c r="U40" s="105">
        <v>152</v>
      </c>
      <c r="V40" s="77">
        <f>IF(K40&lt;&gt;0, IF(K40&gt;=N40,ROUNDDOWN(K40/N40*100,0),""),"")</f>
        <v>125</v>
      </c>
      <c r="W40" s="74">
        <v>90</v>
      </c>
      <c r="X40" s="74" t="s">
        <v>128</v>
      </c>
      <c r="Y40" s="108"/>
      <c r="Z40" s="82">
        <v>1430</v>
      </c>
      <c r="AA40" s="74">
        <v>1450</v>
      </c>
    </row>
    <row r="41" spans="1:27" ht="22.5" customHeight="1">
      <c r="A41" s="113"/>
      <c r="B41" s="99"/>
      <c r="C41" s="115"/>
      <c r="D41" s="106" t="s">
        <v>233</v>
      </c>
      <c r="E41" s="111" t="s">
        <v>192</v>
      </c>
      <c r="F41" s="81" t="s">
        <v>232</v>
      </c>
      <c r="G41" s="110">
        <v>1.496</v>
      </c>
      <c r="H41" s="81" t="s">
        <v>124</v>
      </c>
      <c r="I41" s="82">
        <v>1430</v>
      </c>
      <c r="J41" s="116" t="s">
        <v>134</v>
      </c>
      <c r="K41" s="87">
        <v>21.5</v>
      </c>
      <c r="L41" s="86">
        <v>107.98418604651162</v>
      </c>
      <c r="M41" s="87">
        <v>14.4</v>
      </c>
      <c r="N41" s="84">
        <v>17.600000000000001</v>
      </c>
      <c r="O41" s="84">
        <v>24.4</v>
      </c>
      <c r="P41" s="82" t="s">
        <v>130</v>
      </c>
      <c r="Q41" s="81" t="s">
        <v>121</v>
      </c>
      <c r="R41" s="82" t="s">
        <v>55</v>
      </c>
      <c r="S41" s="106"/>
      <c r="T41" s="114" t="s">
        <v>76</v>
      </c>
      <c r="U41" s="105">
        <v>149</v>
      </c>
      <c r="V41" s="77">
        <v>122</v>
      </c>
      <c r="W41" s="74">
        <v>88</v>
      </c>
      <c r="X41" s="74" t="s">
        <v>231</v>
      </c>
      <c r="Y41" s="108"/>
      <c r="Z41" s="82">
        <v>1430</v>
      </c>
      <c r="AA41" s="74"/>
    </row>
    <row r="42" spans="1:27" ht="22.5" customHeight="1">
      <c r="A42" s="113"/>
      <c r="B42" s="99"/>
      <c r="C42" s="115"/>
      <c r="D42" s="106" t="s">
        <v>233</v>
      </c>
      <c r="E42" s="111" t="s">
        <v>196</v>
      </c>
      <c r="F42" s="81" t="s">
        <v>232</v>
      </c>
      <c r="G42" s="110">
        <v>1.496</v>
      </c>
      <c r="H42" s="81" t="s">
        <v>124</v>
      </c>
      <c r="I42" s="82">
        <v>1450</v>
      </c>
      <c r="J42" s="116" t="s">
        <v>134</v>
      </c>
      <c r="K42" s="87">
        <v>21.3</v>
      </c>
      <c r="L42" s="86">
        <v>108.99812206572769</v>
      </c>
      <c r="M42" s="87">
        <v>14.4</v>
      </c>
      <c r="N42" s="84">
        <v>17.600000000000001</v>
      </c>
      <c r="O42" s="84">
        <v>24.2</v>
      </c>
      <c r="P42" s="82" t="s">
        <v>130</v>
      </c>
      <c r="Q42" s="81" t="s">
        <v>121</v>
      </c>
      <c r="R42" s="82" t="s">
        <v>55</v>
      </c>
      <c r="S42" s="106"/>
      <c r="T42" s="114" t="s">
        <v>76</v>
      </c>
      <c r="U42" s="105">
        <v>147</v>
      </c>
      <c r="V42" s="77">
        <v>121</v>
      </c>
      <c r="W42" s="74">
        <v>88</v>
      </c>
      <c r="X42" s="74" t="s">
        <v>231</v>
      </c>
      <c r="Y42" s="108"/>
      <c r="Z42" s="82">
        <v>1450</v>
      </c>
      <c r="AA42" s="74"/>
    </row>
    <row r="43" spans="1:27" ht="22.5" customHeight="1">
      <c r="A43" s="113"/>
      <c r="B43" s="99"/>
      <c r="C43" s="115"/>
      <c r="D43" s="106" t="s">
        <v>233</v>
      </c>
      <c r="E43" s="111" t="s">
        <v>195</v>
      </c>
      <c r="F43" s="81" t="s">
        <v>232</v>
      </c>
      <c r="G43" s="110">
        <v>1.496</v>
      </c>
      <c r="H43" s="81" t="s">
        <v>124</v>
      </c>
      <c r="I43" s="82">
        <v>1480</v>
      </c>
      <c r="J43" s="109" t="s">
        <v>134</v>
      </c>
      <c r="K43" s="87">
        <v>21.2</v>
      </c>
      <c r="L43" s="86">
        <v>109.51226415094339</v>
      </c>
      <c r="M43" s="85">
        <v>14.4</v>
      </c>
      <c r="N43" s="84">
        <v>17.600000000000001</v>
      </c>
      <c r="O43" s="84">
        <v>24</v>
      </c>
      <c r="P43" s="82" t="s">
        <v>130</v>
      </c>
      <c r="Q43" s="81" t="s">
        <v>121</v>
      </c>
      <c r="R43" s="82" t="s">
        <v>55</v>
      </c>
      <c r="S43" s="106"/>
      <c r="T43" s="114" t="s">
        <v>76</v>
      </c>
      <c r="U43" s="105">
        <v>147</v>
      </c>
      <c r="V43" s="77">
        <v>120</v>
      </c>
      <c r="W43" s="74">
        <v>88</v>
      </c>
      <c r="X43" s="74" t="s">
        <v>231</v>
      </c>
      <c r="Y43" s="108"/>
      <c r="Z43" s="82">
        <v>1480</v>
      </c>
      <c r="AA43" s="74"/>
    </row>
    <row r="44" spans="1:27" ht="22.5" customHeight="1">
      <c r="A44" s="113"/>
      <c r="B44" s="99"/>
      <c r="C44" s="115"/>
      <c r="D44" s="106" t="s">
        <v>233</v>
      </c>
      <c r="E44" s="111" t="s">
        <v>189</v>
      </c>
      <c r="F44" s="81" t="s">
        <v>232</v>
      </c>
      <c r="G44" s="110">
        <v>1.496</v>
      </c>
      <c r="H44" s="81" t="s">
        <v>124</v>
      </c>
      <c r="I44" s="82">
        <v>1460</v>
      </c>
      <c r="J44" s="109" t="s">
        <v>134</v>
      </c>
      <c r="K44" s="87">
        <v>21.4</v>
      </c>
      <c r="L44" s="86">
        <v>108.48878504672898</v>
      </c>
      <c r="M44" s="85">
        <v>14.4</v>
      </c>
      <c r="N44" s="84">
        <v>17.600000000000001</v>
      </c>
      <c r="O44" s="84">
        <v>24.1</v>
      </c>
      <c r="P44" s="82" t="s">
        <v>130</v>
      </c>
      <c r="Q44" s="81" t="s">
        <v>121</v>
      </c>
      <c r="R44" s="82" t="s">
        <v>55</v>
      </c>
      <c r="S44" s="106"/>
      <c r="T44" s="114" t="s">
        <v>76</v>
      </c>
      <c r="U44" s="105">
        <v>148</v>
      </c>
      <c r="V44" s="77">
        <v>121</v>
      </c>
      <c r="W44" s="74">
        <v>88</v>
      </c>
      <c r="X44" s="74" t="s">
        <v>231</v>
      </c>
      <c r="Y44" s="108"/>
      <c r="Z44" s="82">
        <v>1460</v>
      </c>
      <c r="AA44" s="74"/>
    </row>
    <row r="45" spans="1:27" ht="20.25" customHeight="1">
      <c r="A45" s="113"/>
      <c r="B45" s="94"/>
      <c r="C45" s="112"/>
      <c r="D45" s="106" t="s">
        <v>230</v>
      </c>
      <c r="E45" s="111" t="s">
        <v>69</v>
      </c>
      <c r="F45" s="81" t="s">
        <v>229</v>
      </c>
      <c r="G45" s="110">
        <v>1.496</v>
      </c>
      <c r="H45" s="89" t="s">
        <v>145</v>
      </c>
      <c r="I45" s="82">
        <v>1320</v>
      </c>
      <c r="J45" s="109" t="s">
        <v>134</v>
      </c>
      <c r="K45" s="87">
        <v>15</v>
      </c>
      <c r="L45" s="86">
        <v>154.77733333333333</v>
      </c>
      <c r="M45" s="85">
        <v>15.8</v>
      </c>
      <c r="N45" s="84">
        <v>19</v>
      </c>
      <c r="O45" s="84">
        <v>25.2</v>
      </c>
      <c r="P45" s="82" t="s">
        <v>143</v>
      </c>
      <c r="Q45" s="81" t="s">
        <v>121</v>
      </c>
      <c r="R45" s="82" t="s">
        <v>55</v>
      </c>
      <c r="S45" s="106"/>
      <c r="T45" s="79" t="s">
        <v>46</v>
      </c>
      <c r="U45" s="105"/>
      <c r="V45" s="77"/>
      <c r="W45" s="74">
        <v>59</v>
      </c>
      <c r="X45" s="74" t="s">
        <v>157</v>
      </c>
      <c r="Y45" s="108"/>
      <c r="Z45" s="82">
        <v>1320</v>
      </c>
      <c r="AA45" s="74"/>
    </row>
    <row r="46" spans="1:27" ht="20.25" customHeight="1">
      <c r="A46" s="104"/>
      <c r="B46" s="99"/>
      <c r="C46" s="98" t="s">
        <v>228</v>
      </c>
      <c r="D46" s="92" t="s">
        <v>225</v>
      </c>
      <c r="E46" s="91" t="s">
        <v>147</v>
      </c>
      <c r="F46" s="89" t="s">
        <v>160</v>
      </c>
      <c r="G46" s="90">
        <v>1.496</v>
      </c>
      <c r="H46" s="89" t="s">
        <v>145</v>
      </c>
      <c r="I46" s="75" t="s">
        <v>227</v>
      </c>
      <c r="J46" s="107" t="s">
        <v>134</v>
      </c>
      <c r="K46" s="87">
        <v>15.7</v>
      </c>
      <c r="L46" s="86">
        <v>147.87643312101909</v>
      </c>
      <c r="M46" s="85">
        <v>15.8</v>
      </c>
      <c r="N46" s="84">
        <v>19</v>
      </c>
      <c r="O46" s="84" t="s">
        <v>226</v>
      </c>
      <c r="P46" s="82" t="s">
        <v>159</v>
      </c>
      <c r="Q46" s="81" t="s">
        <v>52</v>
      </c>
      <c r="R46" s="82" t="s">
        <v>45</v>
      </c>
      <c r="S46" s="106"/>
      <c r="T46" s="79" t="s">
        <v>46</v>
      </c>
      <c r="U46" s="105"/>
      <c r="V46" s="77"/>
      <c r="W46" s="74">
        <v>63</v>
      </c>
      <c r="X46" s="74" t="s">
        <v>150</v>
      </c>
      <c r="Y46" s="76"/>
      <c r="Z46" s="75">
        <v>1360</v>
      </c>
      <c r="AA46" s="74">
        <v>1370</v>
      </c>
    </row>
    <row r="47" spans="1:27" ht="20.25" customHeight="1">
      <c r="A47" s="104"/>
      <c r="B47" s="99"/>
      <c r="C47" s="98"/>
      <c r="D47" s="92" t="s">
        <v>225</v>
      </c>
      <c r="E47" s="91" t="s">
        <v>135</v>
      </c>
      <c r="F47" s="89" t="s">
        <v>160</v>
      </c>
      <c r="G47" s="90">
        <v>1.496</v>
      </c>
      <c r="H47" s="89" t="s">
        <v>48</v>
      </c>
      <c r="I47" s="75">
        <v>1350</v>
      </c>
      <c r="J47" s="107" t="s">
        <v>134</v>
      </c>
      <c r="K47" s="87">
        <v>15.3</v>
      </c>
      <c r="L47" s="86">
        <v>151.74248366013074</v>
      </c>
      <c r="M47" s="85">
        <v>15.8</v>
      </c>
      <c r="N47" s="84">
        <v>19</v>
      </c>
      <c r="O47" s="84">
        <v>25</v>
      </c>
      <c r="P47" s="82" t="s">
        <v>216</v>
      </c>
      <c r="Q47" s="81" t="s">
        <v>52</v>
      </c>
      <c r="R47" s="82" t="s">
        <v>45</v>
      </c>
      <c r="S47" s="106"/>
      <c r="T47" s="79" t="s">
        <v>46</v>
      </c>
      <c r="U47" s="105"/>
      <c r="V47" s="77"/>
      <c r="W47" s="74">
        <v>61</v>
      </c>
      <c r="X47" s="74" t="s">
        <v>150</v>
      </c>
      <c r="Y47" s="76"/>
      <c r="Z47" s="75">
        <v>1350</v>
      </c>
      <c r="AA47" s="74"/>
    </row>
    <row r="48" spans="1:27" ht="27" customHeight="1">
      <c r="A48" s="104"/>
      <c r="B48" s="99"/>
      <c r="C48" s="72"/>
      <c r="D48" s="92" t="s">
        <v>224</v>
      </c>
      <c r="E48" s="91" t="s">
        <v>223</v>
      </c>
      <c r="F48" s="89" t="s">
        <v>125</v>
      </c>
      <c r="G48" s="90">
        <v>1.9930000000000001</v>
      </c>
      <c r="H48" s="89" t="s">
        <v>124</v>
      </c>
      <c r="I48" s="75" t="s">
        <v>222</v>
      </c>
      <c r="J48" s="88" t="s">
        <v>134</v>
      </c>
      <c r="K48" s="87">
        <v>24.2</v>
      </c>
      <c r="L48" s="86">
        <v>95.936363636363637</v>
      </c>
      <c r="M48" s="85">
        <v>14.4</v>
      </c>
      <c r="N48" s="84">
        <v>17.600000000000001</v>
      </c>
      <c r="O48" s="84" t="s">
        <v>221</v>
      </c>
      <c r="P48" s="83" t="s">
        <v>122</v>
      </c>
      <c r="Q48" s="81" t="s">
        <v>121</v>
      </c>
      <c r="R48" s="81" t="s">
        <v>45</v>
      </c>
      <c r="S48" s="80"/>
      <c r="T48" s="79" t="s">
        <v>76</v>
      </c>
      <c r="U48" s="78">
        <v>168</v>
      </c>
      <c r="V48" s="77">
        <v>137</v>
      </c>
      <c r="W48" s="74" t="s">
        <v>220</v>
      </c>
      <c r="X48" s="74" t="s">
        <v>219</v>
      </c>
      <c r="Y48" s="76"/>
      <c r="Z48" s="75">
        <v>1460</v>
      </c>
      <c r="AA48" s="74">
        <v>1490</v>
      </c>
    </row>
    <row r="49" spans="1:27" ht="27" customHeight="1">
      <c r="A49" s="104"/>
      <c r="B49" s="99"/>
      <c r="D49" s="92" t="s">
        <v>218</v>
      </c>
      <c r="E49" s="91" t="s">
        <v>69</v>
      </c>
      <c r="F49" s="89" t="s">
        <v>217</v>
      </c>
      <c r="G49" s="90">
        <v>1.9950000000000001</v>
      </c>
      <c r="H49" s="89" t="s">
        <v>48</v>
      </c>
      <c r="I49" s="75">
        <v>1430</v>
      </c>
      <c r="J49" s="88" t="s">
        <v>123</v>
      </c>
      <c r="K49" s="87">
        <v>12.5</v>
      </c>
      <c r="L49" s="86">
        <v>185.7328</v>
      </c>
      <c r="M49" s="85">
        <v>14.4</v>
      </c>
      <c r="N49" s="84">
        <v>17.600000000000001</v>
      </c>
      <c r="O49" s="84">
        <v>24.4</v>
      </c>
      <c r="P49" s="83" t="s">
        <v>216</v>
      </c>
      <c r="Q49" s="81" t="s">
        <v>52</v>
      </c>
      <c r="R49" s="81" t="s">
        <v>45</v>
      </c>
      <c r="S49" s="80"/>
      <c r="T49" s="79" t="s">
        <v>76</v>
      </c>
      <c r="U49" s="78"/>
      <c r="V49" s="77"/>
      <c r="W49" s="74">
        <v>51</v>
      </c>
      <c r="X49" s="74"/>
      <c r="Y49" s="76"/>
      <c r="Z49" s="75">
        <v>1430</v>
      </c>
      <c r="AA49" s="74"/>
    </row>
    <row r="50" spans="1:27" ht="20.399999999999999">
      <c r="A50" s="104"/>
      <c r="B50" s="101"/>
      <c r="C50" s="100" t="s">
        <v>215</v>
      </c>
      <c r="D50" s="92" t="s">
        <v>206</v>
      </c>
      <c r="E50" s="91" t="s">
        <v>147</v>
      </c>
      <c r="F50" s="89" t="s">
        <v>204</v>
      </c>
      <c r="G50" s="90">
        <v>1.9930000000000001</v>
      </c>
      <c r="H50" s="89" t="s">
        <v>124</v>
      </c>
      <c r="I50" s="75">
        <v>1810</v>
      </c>
      <c r="J50" s="88" t="s">
        <v>172</v>
      </c>
      <c r="K50" s="87">
        <v>20</v>
      </c>
      <c r="L50" s="86">
        <v>116.083</v>
      </c>
      <c r="M50" s="85">
        <v>11.1</v>
      </c>
      <c r="N50" s="84">
        <v>14.4</v>
      </c>
      <c r="O50" s="84">
        <v>21</v>
      </c>
      <c r="P50" s="83" t="s">
        <v>130</v>
      </c>
      <c r="Q50" s="82" t="s">
        <v>121</v>
      </c>
      <c r="R50" s="81" t="s">
        <v>45</v>
      </c>
      <c r="S50" s="80"/>
      <c r="T50" s="79" t="s">
        <v>76</v>
      </c>
      <c r="U50" s="78">
        <v>180</v>
      </c>
      <c r="V50" s="77">
        <v>138</v>
      </c>
      <c r="W50" s="74">
        <v>95</v>
      </c>
      <c r="X50" s="74" t="s">
        <v>164</v>
      </c>
      <c r="Y50" s="76"/>
      <c r="Z50" s="75">
        <v>1810</v>
      </c>
      <c r="AA50" s="74"/>
    </row>
    <row r="51" spans="1:27" ht="23.4">
      <c r="A51" s="73"/>
      <c r="B51" s="99"/>
      <c r="C51" s="98"/>
      <c r="D51" s="92" t="s">
        <v>206</v>
      </c>
      <c r="E51" s="91" t="s">
        <v>214</v>
      </c>
      <c r="F51" s="89" t="s">
        <v>204</v>
      </c>
      <c r="G51" s="90">
        <v>1.9930000000000001</v>
      </c>
      <c r="H51" s="89" t="s">
        <v>124</v>
      </c>
      <c r="I51" s="75" t="s">
        <v>213</v>
      </c>
      <c r="J51" s="88" t="s">
        <v>172</v>
      </c>
      <c r="K51" s="87">
        <v>19.600000000000001</v>
      </c>
      <c r="L51" s="86">
        <v>118.45204081632652</v>
      </c>
      <c r="M51" s="85">
        <v>11.1</v>
      </c>
      <c r="N51" s="84">
        <v>14.4</v>
      </c>
      <c r="O51" s="84" t="s">
        <v>212</v>
      </c>
      <c r="P51" s="83" t="s">
        <v>130</v>
      </c>
      <c r="Q51" s="82" t="s">
        <v>121</v>
      </c>
      <c r="R51" s="81" t="s">
        <v>45</v>
      </c>
      <c r="S51" s="80"/>
      <c r="T51" s="79" t="s">
        <v>76</v>
      </c>
      <c r="U51" s="78">
        <v>176</v>
      </c>
      <c r="V51" s="77">
        <v>136</v>
      </c>
      <c r="W51" s="74">
        <v>94</v>
      </c>
      <c r="X51" s="74" t="s">
        <v>211</v>
      </c>
      <c r="Y51" s="76"/>
      <c r="Z51" s="75">
        <v>1830</v>
      </c>
      <c r="AA51" s="74">
        <v>1840</v>
      </c>
    </row>
    <row r="52" spans="1:27" ht="20.399999999999999">
      <c r="A52" s="73"/>
      <c r="B52" s="99"/>
      <c r="C52" s="98"/>
      <c r="D52" s="92" t="s">
        <v>206</v>
      </c>
      <c r="E52" s="91" t="s">
        <v>210</v>
      </c>
      <c r="F52" s="89" t="s">
        <v>204</v>
      </c>
      <c r="G52" s="90">
        <v>1.9930000000000001</v>
      </c>
      <c r="H52" s="89" t="s">
        <v>124</v>
      </c>
      <c r="I52" s="75">
        <v>1840</v>
      </c>
      <c r="J52" s="88" t="s">
        <v>139</v>
      </c>
      <c r="K52" s="87">
        <v>19.5</v>
      </c>
      <c r="L52" s="86">
        <v>119.05948717948716</v>
      </c>
      <c r="M52" s="85">
        <v>11.1</v>
      </c>
      <c r="N52" s="84">
        <v>14.4</v>
      </c>
      <c r="O52" s="84">
        <v>20.7</v>
      </c>
      <c r="P52" s="83" t="s">
        <v>130</v>
      </c>
      <c r="Q52" s="82" t="s">
        <v>121</v>
      </c>
      <c r="R52" s="81" t="s">
        <v>45</v>
      </c>
      <c r="S52" s="80"/>
      <c r="T52" s="79" t="s">
        <v>76</v>
      </c>
      <c r="U52" s="78">
        <v>175</v>
      </c>
      <c r="V52" s="77">
        <v>135</v>
      </c>
      <c r="W52" s="74">
        <v>94</v>
      </c>
      <c r="X52" s="74" t="s">
        <v>128</v>
      </c>
      <c r="Y52" s="76"/>
      <c r="Z52" s="75">
        <v>1840</v>
      </c>
      <c r="AA52" s="74"/>
    </row>
    <row r="53" spans="1:27" ht="20.399999999999999">
      <c r="A53" s="73"/>
      <c r="B53" s="99"/>
      <c r="C53" s="98"/>
      <c r="D53" s="92" t="s">
        <v>206</v>
      </c>
      <c r="E53" s="91" t="s">
        <v>209</v>
      </c>
      <c r="F53" s="89" t="s">
        <v>204</v>
      </c>
      <c r="G53" s="90">
        <v>1.9930000000000001</v>
      </c>
      <c r="H53" s="89" t="s">
        <v>124</v>
      </c>
      <c r="I53" s="75">
        <v>1830</v>
      </c>
      <c r="J53" s="88" t="s">
        <v>208</v>
      </c>
      <c r="K53" s="87">
        <v>19.8</v>
      </c>
      <c r="L53" s="86">
        <v>117.25555555555556</v>
      </c>
      <c r="M53" s="85">
        <v>11.1</v>
      </c>
      <c r="N53" s="84">
        <v>14.4</v>
      </c>
      <c r="O53" s="84" t="s">
        <v>207</v>
      </c>
      <c r="P53" s="83" t="s">
        <v>130</v>
      </c>
      <c r="Q53" s="82" t="s">
        <v>121</v>
      </c>
      <c r="R53" s="81" t="s">
        <v>45</v>
      </c>
      <c r="S53" s="80"/>
      <c r="T53" s="79" t="s">
        <v>76</v>
      </c>
      <c r="U53" s="78">
        <v>178</v>
      </c>
      <c r="V53" s="77">
        <v>137</v>
      </c>
      <c r="W53" s="74">
        <v>95</v>
      </c>
      <c r="X53" s="74" t="s">
        <v>120</v>
      </c>
      <c r="Y53" s="76"/>
      <c r="Z53" s="75">
        <v>1830</v>
      </c>
      <c r="AA53" s="74"/>
    </row>
    <row r="54" spans="1:27" ht="20.399999999999999">
      <c r="A54" s="73"/>
      <c r="B54" s="99"/>
      <c r="C54" s="98"/>
      <c r="D54" s="92" t="s">
        <v>206</v>
      </c>
      <c r="E54" s="91" t="s">
        <v>205</v>
      </c>
      <c r="F54" s="89" t="s">
        <v>204</v>
      </c>
      <c r="G54" s="90">
        <v>1.9930000000000001</v>
      </c>
      <c r="H54" s="89" t="s">
        <v>124</v>
      </c>
      <c r="I54" s="75">
        <v>1820</v>
      </c>
      <c r="J54" s="88" t="s">
        <v>203</v>
      </c>
      <c r="K54" s="87">
        <v>19.8</v>
      </c>
      <c r="L54" s="86">
        <v>117.25555555555556</v>
      </c>
      <c r="M54" s="85">
        <v>11.1</v>
      </c>
      <c r="N54" s="84">
        <v>14.4</v>
      </c>
      <c r="O54" s="84" t="s">
        <v>202</v>
      </c>
      <c r="P54" s="83" t="s">
        <v>130</v>
      </c>
      <c r="Q54" s="82" t="s">
        <v>121</v>
      </c>
      <c r="R54" s="81" t="s">
        <v>45</v>
      </c>
      <c r="S54" s="80"/>
      <c r="T54" s="79" t="s">
        <v>76</v>
      </c>
      <c r="U54" s="78">
        <v>178</v>
      </c>
      <c r="V54" s="77">
        <v>137</v>
      </c>
      <c r="W54" s="74">
        <v>94</v>
      </c>
      <c r="X54" s="74" t="s">
        <v>128</v>
      </c>
      <c r="Y54" s="76"/>
      <c r="Z54" s="75">
        <v>1820</v>
      </c>
      <c r="AA54" s="74"/>
    </row>
    <row r="55" spans="1:27" ht="20.25" customHeight="1">
      <c r="A55" s="73"/>
      <c r="B55" s="99"/>
      <c r="C55" s="98"/>
      <c r="D55" s="92" t="s">
        <v>181</v>
      </c>
      <c r="E55" s="91" t="s">
        <v>147</v>
      </c>
      <c r="F55" s="89" t="s">
        <v>160</v>
      </c>
      <c r="G55" s="90">
        <v>1.496</v>
      </c>
      <c r="H55" s="89" t="s">
        <v>145</v>
      </c>
      <c r="I55" s="75">
        <v>1710</v>
      </c>
      <c r="J55" s="88" t="s">
        <v>172</v>
      </c>
      <c r="K55" s="87">
        <v>13.9</v>
      </c>
      <c r="L55" s="86">
        <v>167.02589928057554</v>
      </c>
      <c r="M55" s="85">
        <v>12.2</v>
      </c>
      <c r="N55" s="84">
        <v>15.4</v>
      </c>
      <c r="O55" s="84">
        <v>22</v>
      </c>
      <c r="P55" s="83" t="s">
        <v>176</v>
      </c>
      <c r="Q55" s="82" t="s">
        <v>52</v>
      </c>
      <c r="R55" s="81" t="s">
        <v>45</v>
      </c>
      <c r="S55" s="80"/>
      <c r="T55" s="79" t="s">
        <v>190</v>
      </c>
      <c r="U55" s="78">
        <v>113</v>
      </c>
      <c r="V55" s="77"/>
      <c r="W55" s="74">
        <v>63</v>
      </c>
      <c r="X55" s="74" t="s">
        <v>150</v>
      </c>
      <c r="Y55" s="76"/>
      <c r="Z55" s="75">
        <v>1710</v>
      </c>
      <c r="AA55" s="74"/>
    </row>
    <row r="56" spans="1:27" ht="20.25" customHeight="1">
      <c r="A56" s="73"/>
      <c r="B56" s="99"/>
      <c r="C56" s="98"/>
      <c r="D56" s="92" t="s">
        <v>181</v>
      </c>
      <c r="E56" s="91" t="s">
        <v>201</v>
      </c>
      <c r="F56" s="89" t="s">
        <v>160</v>
      </c>
      <c r="G56" s="90">
        <v>1.496</v>
      </c>
      <c r="H56" s="89" t="s">
        <v>145</v>
      </c>
      <c r="I56" s="75" t="s">
        <v>200</v>
      </c>
      <c r="J56" s="88" t="s">
        <v>172</v>
      </c>
      <c r="K56" s="87">
        <v>13.7</v>
      </c>
      <c r="L56" s="86">
        <v>169.46423357664233</v>
      </c>
      <c r="M56" s="85">
        <v>12.2</v>
      </c>
      <c r="N56" s="84">
        <v>15.4</v>
      </c>
      <c r="O56" s="84" t="s">
        <v>199</v>
      </c>
      <c r="P56" s="83" t="s">
        <v>176</v>
      </c>
      <c r="Q56" s="82" t="s">
        <v>52</v>
      </c>
      <c r="R56" s="81" t="s">
        <v>45</v>
      </c>
      <c r="S56" s="92" t="s">
        <v>198</v>
      </c>
      <c r="T56" s="79" t="s">
        <v>190</v>
      </c>
      <c r="U56" s="78">
        <v>112</v>
      </c>
      <c r="V56" s="77"/>
      <c r="W56" s="74" t="s">
        <v>197</v>
      </c>
      <c r="X56" s="74" t="s">
        <v>150</v>
      </c>
      <c r="Y56" s="76"/>
      <c r="Z56" s="75">
        <v>1730</v>
      </c>
      <c r="AA56" s="74">
        <v>1740</v>
      </c>
    </row>
    <row r="57" spans="1:27" ht="20.25" customHeight="1">
      <c r="A57" s="73"/>
      <c r="B57" s="99"/>
      <c r="C57" s="98"/>
      <c r="D57" s="92" t="s">
        <v>181</v>
      </c>
      <c r="E57" s="91" t="s">
        <v>196</v>
      </c>
      <c r="F57" s="89" t="s">
        <v>160</v>
      </c>
      <c r="G57" s="90">
        <v>1.496</v>
      </c>
      <c r="H57" s="89" t="s">
        <v>145</v>
      </c>
      <c r="I57" s="75">
        <v>1780</v>
      </c>
      <c r="J57" s="88" t="s">
        <v>139</v>
      </c>
      <c r="K57" s="87">
        <v>13.5</v>
      </c>
      <c r="L57" s="86">
        <v>171.97481481481481</v>
      </c>
      <c r="M57" s="85">
        <v>11.1</v>
      </c>
      <c r="N57" s="84">
        <v>14.4</v>
      </c>
      <c r="O57" s="84">
        <v>21.3</v>
      </c>
      <c r="P57" s="83" t="s">
        <v>194</v>
      </c>
      <c r="Q57" s="82" t="s">
        <v>52</v>
      </c>
      <c r="R57" s="81" t="s">
        <v>45</v>
      </c>
      <c r="S57" s="92"/>
      <c r="T57" s="79" t="s">
        <v>193</v>
      </c>
      <c r="U57" s="78">
        <v>121</v>
      </c>
      <c r="V57" s="77"/>
      <c r="W57" s="74">
        <v>63</v>
      </c>
      <c r="X57" s="74" t="s">
        <v>150</v>
      </c>
      <c r="Y57" s="76"/>
      <c r="Z57" s="75">
        <v>1780</v>
      </c>
      <c r="AA57" s="74"/>
    </row>
    <row r="58" spans="1:27" ht="20.25" customHeight="1">
      <c r="A58" s="73"/>
      <c r="B58" s="99"/>
      <c r="C58" s="98"/>
      <c r="D58" s="92" t="s">
        <v>181</v>
      </c>
      <c r="E58" s="91" t="s">
        <v>195</v>
      </c>
      <c r="F58" s="89" t="s">
        <v>160</v>
      </c>
      <c r="G58" s="90">
        <v>1.496</v>
      </c>
      <c r="H58" s="89" t="s">
        <v>145</v>
      </c>
      <c r="I58" s="75">
        <v>1790</v>
      </c>
      <c r="J58" s="88" t="s">
        <v>139</v>
      </c>
      <c r="K58" s="87">
        <v>13.4</v>
      </c>
      <c r="L58" s="86">
        <v>173.25820895522384</v>
      </c>
      <c r="M58" s="85">
        <v>11.1</v>
      </c>
      <c r="N58" s="84">
        <v>14.4</v>
      </c>
      <c r="O58" s="84">
        <v>21.2</v>
      </c>
      <c r="P58" s="83" t="s">
        <v>194</v>
      </c>
      <c r="Q58" s="82" t="s">
        <v>52</v>
      </c>
      <c r="R58" s="81" t="s">
        <v>45</v>
      </c>
      <c r="S58" s="92"/>
      <c r="T58" s="79" t="s">
        <v>193</v>
      </c>
      <c r="U58" s="78">
        <v>120</v>
      </c>
      <c r="V58" s="77"/>
      <c r="W58" s="74">
        <v>63</v>
      </c>
      <c r="X58" s="74" t="s">
        <v>150</v>
      </c>
      <c r="Y58" s="76"/>
      <c r="Z58" s="75">
        <v>1790</v>
      </c>
      <c r="AA58" s="74"/>
    </row>
    <row r="59" spans="1:27" ht="20.25" customHeight="1">
      <c r="A59" s="73"/>
      <c r="B59" s="99"/>
      <c r="C59" s="98"/>
      <c r="D59" s="92" t="s">
        <v>181</v>
      </c>
      <c r="E59" s="91" t="s">
        <v>192</v>
      </c>
      <c r="F59" s="89" t="s">
        <v>160</v>
      </c>
      <c r="G59" s="90">
        <v>1.496</v>
      </c>
      <c r="H59" s="89" t="s">
        <v>145</v>
      </c>
      <c r="I59" s="75">
        <v>1740</v>
      </c>
      <c r="J59" s="88" t="s">
        <v>139</v>
      </c>
      <c r="K59" s="87">
        <v>13.2</v>
      </c>
      <c r="L59" s="86">
        <v>175.88333333333335</v>
      </c>
      <c r="M59" s="85">
        <v>12.2</v>
      </c>
      <c r="N59" s="84">
        <v>15.4</v>
      </c>
      <c r="O59" s="84">
        <v>21.7</v>
      </c>
      <c r="P59" s="83" t="s">
        <v>176</v>
      </c>
      <c r="Q59" s="82" t="s">
        <v>52</v>
      </c>
      <c r="R59" s="81" t="s">
        <v>45</v>
      </c>
      <c r="S59" s="92" t="s">
        <v>191</v>
      </c>
      <c r="T59" s="79" t="s">
        <v>190</v>
      </c>
      <c r="U59" s="78">
        <v>108</v>
      </c>
      <c r="V59" s="77" t="s">
        <v>158</v>
      </c>
      <c r="W59" s="74">
        <v>60</v>
      </c>
      <c r="X59" s="74" t="s">
        <v>150</v>
      </c>
      <c r="Y59" s="76"/>
      <c r="Z59" s="75">
        <v>1740</v>
      </c>
      <c r="AA59" s="74"/>
    </row>
    <row r="60" spans="1:27" ht="20.25" customHeight="1">
      <c r="A60" s="73"/>
      <c r="B60" s="99"/>
      <c r="C60" s="98"/>
      <c r="D60" s="92" t="s">
        <v>181</v>
      </c>
      <c r="E60" s="91" t="s">
        <v>189</v>
      </c>
      <c r="F60" s="89" t="s">
        <v>160</v>
      </c>
      <c r="G60" s="90">
        <v>1.496</v>
      </c>
      <c r="H60" s="89" t="s">
        <v>145</v>
      </c>
      <c r="I60" s="75">
        <v>1710</v>
      </c>
      <c r="J60" s="88" t="s">
        <v>139</v>
      </c>
      <c r="K60" s="87">
        <v>13.2</v>
      </c>
      <c r="L60" s="86">
        <v>175.88333333333335</v>
      </c>
      <c r="M60" s="85">
        <v>12.2</v>
      </c>
      <c r="N60" s="84">
        <v>15.4</v>
      </c>
      <c r="O60" s="84">
        <v>22</v>
      </c>
      <c r="P60" s="83" t="s">
        <v>167</v>
      </c>
      <c r="Q60" s="82" t="s">
        <v>52</v>
      </c>
      <c r="R60" s="81" t="s">
        <v>45</v>
      </c>
      <c r="S60" s="92"/>
      <c r="T60" s="79" t="s">
        <v>46</v>
      </c>
      <c r="U60" s="78">
        <v>108</v>
      </c>
      <c r="V60" s="77"/>
      <c r="W60" s="74">
        <v>60</v>
      </c>
      <c r="X60" s="74" t="s">
        <v>150</v>
      </c>
      <c r="Y60" s="76"/>
      <c r="Z60" s="75">
        <v>1710</v>
      </c>
      <c r="AA60" s="74"/>
    </row>
    <row r="61" spans="1:27" ht="20.25" customHeight="1">
      <c r="A61" s="73"/>
      <c r="B61" s="99"/>
      <c r="C61" s="98"/>
      <c r="D61" s="92" t="s">
        <v>181</v>
      </c>
      <c r="E61" s="91" t="s">
        <v>188</v>
      </c>
      <c r="F61" s="89" t="s">
        <v>160</v>
      </c>
      <c r="G61" s="90">
        <v>1.496</v>
      </c>
      <c r="H61" s="89" t="s">
        <v>145</v>
      </c>
      <c r="I61" s="75">
        <v>1730</v>
      </c>
      <c r="J61" s="88" t="s">
        <v>139</v>
      </c>
      <c r="K61" s="87">
        <v>13.1</v>
      </c>
      <c r="L61" s="86">
        <v>177.22595419847329</v>
      </c>
      <c r="M61" s="85">
        <v>12.2</v>
      </c>
      <c r="N61" s="84">
        <v>15.4</v>
      </c>
      <c r="O61" s="84">
        <v>21.8</v>
      </c>
      <c r="P61" s="83" t="s">
        <v>167</v>
      </c>
      <c r="Q61" s="82" t="s">
        <v>52</v>
      </c>
      <c r="R61" s="81" t="s">
        <v>45</v>
      </c>
      <c r="S61" s="92"/>
      <c r="T61" s="79" t="s">
        <v>46</v>
      </c>
      <c r="U61" s="78">
        <v>107</v>
      </c>
      <c r="V61" s="77"/>
      <c r="W61" s="74">
        <v>60</v>
      </c>
      <c r="X61" s="74" t="s">
        <v>150</v>
      </c>
      <c r="Y61" s="76"/>
      <c r="Z61" s="75">
        <v>1730</v>
      </c>
      <c r="AA61" s="74"/>
    </row>
    <row r="62" spans="1:27" ht="20.25" customHeight="1">
      <c r="A62" s="73"/>
      <c r="B62" s="99"/>
      <c r="C62" s="98"/>
      <c r="D62" s="92" t="s">
        <v>181</v>
      </c>
      <c r="E62" s="91" t="s">
        <v>187</v>
      </c>
      <c r="F62" s="89" t="s">
        <v>160</v>
      </c>
      <c r="G62" s="90">
        <v>1.496</v>
      </c>
      <c r="H62" s="89" t="s">
        <v>145</v>
      </c>
      <c r="I62" s="75">
        <v>1740</v>
      </c>
      <c r="J62" s="88" t="s">
        <v>139</v>
      </c>
      <c r="K62" s="87">
        <v>12.9</v>
      </c>
      <c r="L62" s="86">
        <v>179.9736434108527</v>
      </c>
      <c r="M62" s="85">
        <v>12.2</v>
      </c>
      <c r="N62" s="84">
        <v>15.4</v>
      </c>
      <c r="O62" s="84">
        <v>21.7</v>
      </c>
      <c r="P62" s="83" t="s">
        <v>167</v>
      </c>
      <c r="Q62" s="82" t="s">
        <v>52</v>
      </c>
      <c r="R62" s="81" t="s">
        <v>45</v>
      </c>
      <c r="S62" s="92"/>
      <c r="T62" s="79" t="s">
        <v>46</v>
      </c>
      <c r="U62" s="78">
        <v>105</v>
      </c>
      <c r="V62" s="77"/>
      <c r="W62" s="74">
        <v>59</v>
      </c>
      <c r="X62" s="74" t="s">
        <v>157</v>
      </c>
      <c r="Y62" s="76"/>
      <c r="Z62" s="75">
        <v>1740</v>
      </c>
      <c r="AA62" s="74"/>
    </row>
    <row r="63" spans="1:27" ht="20.25" customHeight="1">
      <c r="A63" s="73"/>
      <c r="B63" s="99"/>
      <c r="C63" s="98"/>
      <c r="D63" s="92" t="s">
        <v>181</v>
      </c>
      <c r="E63" s="91" t="s">
        <v>186</v>
      </c>
      <c r="F63" s="89" t="s">
        <v>160</v>
      </c>
      <c r="G63" s="90">
        <v>1.496</v>
      </c>
      <c r="H63" s="89" t="s">
        <v>145</v>
      </c>
      <c r="I63" s="75">
        <v>1760</v>
      </c>
      <c r="J63" s="88" t="s">
        <v>139</v>
      </c>
      <c r="K63" s="87">
        <v>12.8</v>
      </c>
      <c r="L63" s="86">
        <v>181.37968749999999</v>
      </c>
      <c r="M63" s="85">
        <v>12.2</v>
      </c>
      <c r="N63" s="84">
        <v>15.4</v>
      </c>
      <c r="O63" s="84">
        <v>21.5</v>
      </c>
      <c r="P63" s="83" t="s">
        <v>167</v>
      </c>
      <c r="Q63" s="82" t="s">
        <v>52</v>
      </c>
      <c r="R63" s="81" t="s">
        <v>45</v>
      </c>
      <c r="S63" s="92"/>
      <c r="T63" s="79" t="s">
        <v>46</v>
      </c>
      <c r="U63" s="78">
        <v>104</v>
      </c>
      <c r="V63" s="77"/>
      <c r="W63" s="74">
        <v>59</v>
      </c>
      <c r="X63" s="74" t="s">
        <v>157</v>
      </c>
      <c r="Y63" s="76"/>
      <c r="Z63" s="75">
        <v>1760</v>
      </c>
      <c r="AA63" s="74"/>
    </row>
    <row r="64" spans="1:27" ht="20.25" customHeight="1">
      <c r="A64" s="73"/>
      <c r="B64" s="99"/>
      <c r="C64" s="98"/>
      <c r="D64" s="92" t="s">
        <v>181</v>
      </c>
      <c r="E64" s="91" t="s">
        <v>185</v>
      </c>
      <c r="F64" s="89" t="s">
        <v>160</v>
      </c>
      <c r="G64" s="90">
        <v>1.496</v>
      </c>
      <c r="H64" s="89" t="s">
        <v>145</v>
      </c>
      <c r="I64" s="75">
        <v>1770</v>
      </c>
      <c r="J64" s="88" t="s">
        <v>139</v>
      </c>
      <c r="K64" s="87">
        <v>12.8</v>
      </c>
      <c r="L64" s="86">
        <v>181.37968749999999</v>
      </c>
      <c r="M64" s="85">
        <v>11.1</v>
      </c>
      <c r="N64" s="84">
        <v>14.4</v>
      </c>
      <c r="O64" s="84">
        <v>21.4</v>
      </c>
      <c r="P64" s="83" t="s">
        <v>167</v>
      </c>
      <c r="Q64" s="82" t="s">
        <v>52</v>
      </c>
      <c r="R64" s="81" t="s">
        <v>45</v>
      </c>
      <c r="S64" s="92"/>
      <c r="T64" s="79" t="s">
        <v>46</v>
      </c>
      <c r="U64" s="78">
        <v>115</v>
      </c>
      <c r="V64" s="77"/>
      <c r="W64" s="74">
        <v>59</v>
      </c>
      <c r="X64" s="74" t="s">
        <v>157</v>
      </c>
      <c r="Y64" s="76"/>
      <c r="Z64" s="75">
        <v>1770</v>
      </c>
      <c r="AA64" s="74"/>
    </row>
    <row r="65" spans="1:27" ht="20.25" customHeight="1">
      <c r="A65" s="73"/>
      <c r="B65" s="99"/>
      <c r="C65" s="98"/>
      <c r="D65" s="92" t="s">
        <v>181</v>
      </c>
      <c r="E65" s="91" t="s">
        <v>184</v>
      </c>
      <c r="F65" s="89" t="s">
        <v>160</v>
      </c>
      <c r="G65" s="90">
        <v>1.496</v>
      </c>
      <c r="H65" s="89" t="s">
        <v>145</v>
      </c>
      <c r="I65" s="75" t="s">
        <v>183</v>
      </c>
      <c r="J65" s="88" t="s">
        <v>139</v>
      </c>
      <c r="K65" s="87">
        <v>12.7</v>
      </c>
      <c r="L65" s="86">
        <v>182.80787401574801</v>
      </c>
      <c r="M65" s="85">
        <v>11.1</v>
      </c>
      <c r="N65" s="84">
        <v>14.4</v>
      </c>
      <c r="O65" s="84" t="s">
        <v>182</v>
      </c>
      <c r="P65" s="83" t="s">
        <v>167</v>
      </c>
      <c r="Q65" s="82" t="s">
        <v>52</v>
      </c>
      <c r="R65" s="81" t="s">
        <v>45</v>
      </c>
      <c r="S65" s="92"/>
      <c r="T65" s="79" t="s">
        <v>46</v>
      </c>
      <c r="U65" s="78">
        <v>114</v>
      </c>
      <c r="V65" s="77"/>
      <c r="W65" s="74">
        <v>59</v>
      </c>
      <c r="X65" s="74" t="s">
        <v>157</v>
      </c>
      <c r="Y65" s="76"/>
      <c r="Z65" s="75">
        <v>1780</v>
      </c>
      <c r="AA65" s="74">
        <v>1790</v>
      </c>
    </row>
    <row r="66" spans="1:27" ht="20.25" customHeight="1">
      <c r="A66" s="73"/>
      <c r="B66" s="99"/>
      <c r="C66" s="98"/>
      <c r="D66" s="92" t="s">
        <v>181</v>
      </c>
      <c r="E66" s="91" t="s">
        <v>180</v>
      </c>
      <c r="F66" s="89" t="s">
        <v>160</v>
      </c>
      <c r="G66" s="90">
        <v>1.496</v>
      </c>
      <c r="H66" s="89" t="s">
        <v>145</v>
      </c>
      <c r="I66" s="75">
        <v>1740</v>
      </c>
      <c r="J66" s="88" t="s">
        <v>139</v>
      </c>
      <c r="K66" s="87">
        <v>12.5</v>
      </c>
      <c r="L66" s="86">
        <v>185.7328</v>
      </c>
      <c r="M66" s="85">
        <v>12.2</v>
      </c>
      <c r="N66" s="84">
        <v>15.4</v>
      </c>
      <c r="O66" s="84">
        <v>21.7</v>
      </c>
      <c r="P66" s="83" t="s">
        <v>167</v>
      </c>
      <c r="Q66" s="82" t="s">
        <v>52</v>
      </c>
      <c r="R66" s="81" t="s">
        <v>45</v>
      </c>
      <c r="S66" s="92"/>
      <c r="T66" s="79" t="s">
        <v>46</v>
      </c>
      <c r="U66" s="78">
        <v>102</v>
      </c>
      <c r="V66" s="77"/>
      <c r="W66" s="74">
        <v>57</v>
      </c>
      <c r="X66" s="74" t="s">
        <v>157</v>
      </c>
      <c r="Y66" s="76"/>
      <c r="Z66" s="75">
        <v>1740</v>
      </c>
      <c r="AA66" s="74"/>
    </row>
    <row r="67" spans="1:27" ht="20.25" customHeight="1">
      <c r="A67" s="73"/>
      <c r="B67" s="99"/>
      <c r="C67" s="98"/>
      <c r="D67" s="92" t="s">
        <v>169</v>
      </c>
      <c r="E67" s="91" t="s">
        <v>147</v>
      </c>
      <c r="F67" s="89" t="s">
        <v>160</v>
      </c>
      <c r="G67" s="90">
        <v>1.496</v>
      </c>
      <c r="H67" s="89" t="s">
        <v>145</v>
      </c>
      <c r="I67" s="75">
        <v>1790</v>
      </c>
      <c r="J67" s="88" t="s">
        <v>172</v>
      </c>
      <c r="K67" s="87">
        <v>13.3</v>
      </c>
      <c r="L67" s="86">
        <v>174.56090225563909</v>
      </c>
      <c r="M67" s="85">
        <v>11.1</v>
      </c>
      <c r="N67" s="84">
        <v>14.4</v>
      </c>
      <c r="O67" s="84">
        <v>21.2</v>
      </c>
      <c r="P67" s="83" t="s">
        <v>176</v>
      </c>
      <c r="Q67" s="82" t="s">
        <v>52</v>
      </c>
      <c r="R67" s="81" t="s">
        <v>55</v>
      </c>
      <c r="S67" s="92"/>
      <c r="T67" s="79" t="s">
        <v>46</v>
      </c>
      <c r="U67" s="78">
        <v>119</v>
      </c>
      <c r="V67" s="77"/>
      <c r="W67" s="74">
        <v>62</v>
      </c>
      <c r="X67" s="74" t="s">
        <v>150</v>
      </c>
      <c r="Y67" s="76"/>
      <c r="Z67" s="75">
        <v>1790</v>
      </c>
      <c r="AA67" s="74"/>
    </row>
    <row r="68" spans="1:27" ht="20.25" customHeight="1">
      <c r="A68" s="73"/>
      <c r="B68" s="99"/>
      <c r="C68" s="98"/>
      <c r="D68" s="92" t="s">
        <v>169</v>
      </c>
      <c r="E68" s="91" t="s">
        <v>179</v>
      </c>
      <c r="F68" s="89" t="s">
        <v>160</v>
      </c>
      <c r="G68" s="90">
        <v>1.496</v>
      </c>
      <c r="H68" s="89" t="s">
        <v>145</v>
      </c>
      <c r="I68" s="75" t="s">
        <v>173</v>
      </c>
      <c r="J68" s="88" t="s">
        <v>172</v>
      </c>
      <c r="K68" s="87">
        <v>13.1</v>
      </c>
      <c r="L68" s="86">
        <v>177.22595419847329</v>
      </c>
      <c r="M68" s="85">
        <v>11.1</v>
      </c>
      <c r="N68" s="84">
        <v>14.4</v>
      </c>
      <c r="O68" s="84" t="s">
        <v>178</v>
      </c>
      <c r="P68" s="83" t="s">
        <v>176</v>
      </c>
      <c r="Q68" s="82" t="s">
        <v>52</v>
      </c>
      <c r="R68" s="81" t="s">
        <v>55</v>
      </c>
      <c r="S68" s="92"/>
      <c r="T68" s="79" t="s">
        <v>46</v>
      </c>
      <c r="U68" s="78">
        <v>118</v>
      </c>
      <c r="V68" s="77"/>
      <c r="W68" s="74">
        <v>62</v>
      </c>
      <c r="X68" s="74" t="s">
        <v>150</v>
      </c>
      <c r="Y68" s="76"/>
      <c r="Z68" s="75">
        <v>1800</v>
      </c>
      <c r="AA68" s="74">
        <v>1810</v>
      </c>
    </row>
    <row r="69" spans="1:27" ht="20.25" customHeight="1">
      <c r="A69" s="73"/>
      <c r="B69" s="99"/>
      <c r="C69" s="98"/>
      <c r="D69" s="92" t="s">
        <v>169</v>
      </c>
      <c r="E69" s="91" t="s">
        <v>177</v>
      </c>
      <c r="F69" s="89" t="s">
        <v>160</v>
      </c>
      <c r="G69" s="90">
        <v>1.496</v>
      </c>
      <c r="H69" s="89" t="s">
        <v>145</v>
      </c>
      <c r="I69" s="75">
        <v>1860</v>
      </c>
      <c r="J69" s="88" t="s">
        <v>139</v>
      </c>
      <c r="K69" s="87">
        <v>12.9</v>
      </c>
      <c r="L69" s="86">
        <v>179.9736434108527</v>
      </c>
      <c r="M69" s="85">
        <v>11.1</v>
      </c>
      <c r="N69" s="84">
        <v>14.4</v>
      </c>
      <c r="O69" s="84">
        <v>20.5</v>
      </c>
      <c r="P69" s="83" t="s">
        <v>176</v>
      </c>
      <c r="Q69" s="82" t="s">
        <v>52</v>
      </c>
      <c r="R69" s="81" t="s">
        <v>55</v>
      </c>
      <c r="S69" s="92"/>
      <c r="T69" s="79" t="s">
        <v>46</v>
      </c>
      <c r="U69" s="78">
        <v>116</v>
      </c>
      <c r="V69" s="77"/>
      <c r="W69" s="74">
        <v>62</v>
      </c>
      <c r="X69" s="74" t="s">
        <v>150</v>
      </c>
      <c r="Y69" s="76"/>
      <c r="Z69" s="75">
        <v>1860</v>
      </c>
      <c r="AA69" s="74"/>
    </row>
    <row r="70" spans="1:27" ht="20.25" customHeight="1">
      <c r="A70" s="73"/>
      <c r="B70" s="99"/>
      <c r="C70" s="98"/>
      <c r="D70" s="92" t="s">
        <v>169</v>
      </c>
      <c r="E70" s="91" t="s">
        <v>175</v>
      </c>
      <c r="F70" s="89" t="s">
        <v>160</v>
      </c>
      <c r="G70" s="90">
        <v>1.496</v>
      </c>
      <c r="H70" s="89" t="s">
        <v>145</v>
      </c>
      <c r="I70" s="75">
        <v>1800</v>
      </c>
      <c r="J70" s="88" t="s">
        <v>172</v>
      </c>
      <c r="K70" s="87">
        <v>12.2</v>
      </c>
      <c r="L70" s="86">
        <v>190.3</v>
      </c>
      <c r="M70" s="85">
        <v>11.1</v>
      </c>
      <c r="N70" s="84">
        <v>14.4</v>
      </c>
      <c r="O70" s="84">
        <v>21.1</v>
      </c>
      <c r="P70" s="83" t="s">
        <v>167</v>
      </c>
      <c r="Q70" s="82" t="s">
        <v>52</v>
      </c>
      <c r="R70" s="81" t="s">
        <v>55</v>
      </c>
      <c r="S70" s="80"/>
      <c r="T70" s="79" t="s">
        <v>46</v>
      </c>
      <c r="U70" s="78">
        <v>109</v>
      </c>
      <c r="V70" s="77" t="s">
        <v>158</v>
      </c>
      <c r="W70" s="74">
        <v>57</v>
      </c>
      <c r="X70" s="74" t="s">
        <v>157</v>
      </c>
      <c r="Y70" s="76"/>
      <c r="Z70" s="75">
        <v>1800</v>
      </c>
      <c r="AA70" s="74"/>
    </row>
    <row r="71" spans="1:27" ht="20.25" customHeight="1">
      <c r="A71" s="73"/>
      <c r="B71" s="99"/>
      <c r="C71" s="98"/>
      <c r="D71" s="92" t="s">
        <v>169</v>
      </c>
      <c r="E71" s="91" t="s">
        <v>174</v>
      </c>
      <c r="F71" s="89" t="s">
        <v>160</v>
      </c>
      <c r="G71" s="90">
        <v>1.496</v>
      </c>
      <c r="H71" s="89" t="s">
        <v>145</v>
      </c>
      <c r="I71" s="75" t="s">
        <v>173</v>
      </c>
      <c r="J71" s="88" t="s">
        <v>172</v>
      </c>
      <c r="K71" s="87">
        <v>12.1</v>
      </c>
      <c r="L71" s="86">
        <v>191.87272727272727</v>
      </c>
      <c r="M71" s="85">
        <v>11.1</v>
      </c>
      <c r="N71" s="84">
        <v>14.4</v>
      </c>
      <c r="O71" s="84" t="s">
        <v>171</v>
      </c>
      <c r="P71" s="83" t="s">
        <v>167</v>
      </c>
      <c r="Q71" s="82" t="s">
        <v>52</v>
      </c>
      <c r="R71" s="81" t="s">
        <v>55</v>
      </c>
      <c r="S71" s="80"/>
      <c r="T71" s="79" t="s">
        <v>46</v>
      </c>
      <c r="U71" s="78">
        <v>109</v>
      </c>
      <c r="V71" s="77" t="s">
        <v>158</v>
      </c>
      <c r="W71" s="74">
        <v>57</v>
      </c>
      <c r="X71" s="74" t="s">
        <v>157</v>
      </c>
      <c r="Y71" s="76"/>
      <c r="Z71" s="75">
        <v>1800</v>
      </c>
      <c r="AA71" s="74">
        <v>1810</v>
      </c>
    </row>
    <row r="72" spans="1:27" ht="20.25" customHeight="1">
      <c r="A72" s="73"/>
      <c r="B72" s="99"/>
      <c r="C72" s="98"/>
      <c r="D72" s="92" t="s">
        <v>169</v>
      </c>
      <c r="E72" s="91" t="s">
        <v>170</v>
      </c>
      <c r="F72" s="89" t="s">
        <v>160</v>
      </c>
      <c r="G72" s="90">
        <v>1.496</v>
      </c>
      <c r="H72" s="89" t="s">
        <v>145</v>
      </c>
      <c r="I72" s="75">
        <v>1830</v>
      </c>
      <c r="J72" s="88" t="s">
        <v>139</v>
      </c>
      <c r="K72" s="87">
        <v>12</v>
      </c>
      <c r="L72" s="86">
        <v>193.47166666666664</v>
      </c>
      <c r="M72" s="85">
        <v>11.1</v>
      </c>
      <c r="N72" s="84">
        <v>14.4</v>
      </c>
      <c r="O72" s="84">
        <v>20.8</v>
      </c>
      <c r="P72" s="83" t="s">
        <v>167</v>
      </c>
      <c r="Q72" s="82" t="s">
        <v>52</v>
      </c>
      <c r="R72" s="81" t="s">
        <v>55</v>
      </c>
      <c r="S72" s="80"/>
      <c r="T72" s="79" t="s">
        <v>46</v>
      </c>
      <c r="U72" s="78">
        <v>108</v>
      </c>
      <c r="V72" s="77" t="s">
        <v>158</v>
      </c>
      <c r="W72" s="74">
        <v>57</v>
      </c>
      <c r="X72" s="74" t="s">
        <v>157</v>
      </c>
      <c r="Y72" s="76"/>
      <c r="Z72" s="75">
        <v>1830</v>
      </c>
      <c r="AA72" s="74"/>
    </row>
    <row r="73" spans="1:27" ht="20.25" customHeight="1">
      <c r="A73" s="73"/>
      <c r="B73" s="94"/>
      <c r="C73" s="93"/>
      <c r="D73" s="92" t="s">
        <v>169</v>
      </c>
      <c r="E73" s="91" t="s">
        <v>168</v>
      </c>
      <c r="F73" s="89" t="s">
        <v>160</v>
      </c>
      <c r="G73" s="90">
        <v>1.496</v>
      </c>
      <c r="H73" s="89" t="s">
        <v>145</v>
      </c>
      <c r="I73" s="75">
        <v>1860</v>
      </c>
      <c r="J73" s="88" t="s">
        <v>139</v>
      </c>
      <c r="K73" s="87">
        <v>11.9</v>
      </c>
      <c r="L73" s="86">
        <v>195.0974789915966</v>
      </c>
      <c r="M73" s="85">
        <v>11.1</v>
      </c>
      <c r="N73" s="84">
        <v>14.4</v>
      </c>
      <c r="O73" s="84">
        <v>20.5</v>
      </c>
      <c r="P73" s="83" t="s">
        <v>167</v>
      </c>
      <c r="Q73" s="82" t="s">
        <v>52</v>
      </c>
      <c r="R73" s="81" t="s">
        <v>55</v>
      </c>
      <c r="S73" s="80"/>
      <c r="T73" s="79" t="s">
        <v>46</v>
      </c>
      <c r="U73" s="78">
        <v>107</v>
      </c>
      <c r="V73" s="77" t="s">
        <v>158</v>
      </c>
      <c r="W73" s="74">
        <v>58</v>
      </c>
      <c r="X73" s="74" t="s">
        <v>157</v>
      </c>
      <c r="Y73" s="76"/>
      <c r="Z73" s="75">
        <v>1860</v>
      </c>
      <c r="AA73" s="74"/>
    </row>
    <row r="74" spans="1:27" ht="33" customHeight="1">
      <c r="A74" s="73"/>
      <c r="B74" s="101"/>
      <c r="C74" s="100" t="s">
        <v>166</v>
      </c>
      <c r="D74" s="92" t="s">
        <v>165</v>
      </c>
      <c r="E74" s="91" t="s">
        <v>69</v>
      </c>
      <c r="F74" s="89" t="s">
        <v>125</v>
      </c>
      <c r="G74" s="90">
        <v>1.9930000000000001</v>
      </c>
      <c r="H74" s="89" t="s">
        <v>124</v>
      </c>
      <c r="I74" s="75">
        <v>1560</v>
      </c>
      <c r="J74" s="88" t="s">
        <v>134</v>
      </c>
      <c r="K74" s="103">
        <v>22.1</v>
      </c>
      <c r="L74" s="102">
        <v>105.0524886877828</v>
      </c>
      <c r="M74" s="85">
        <v>13.2</v>
      </c>
      <c r="N74" s="84">
        <v>16.5</v>
      </c>
      <c r="O74" s="84">
        <v>23.3</v>
      </c>
      <c r="P74" s="83" t="s">
        <v>71</v>
      </c>
      <c r="Q74" s="82" t="s">
        <v>121</v>
      </c>
      <c r="R74" s="81" t="s">
        <v>45</v>
      </c>
      <c r="S74" s="80"/>
      <c r="T74" s="79" t="s">
        <v>76</v>
      </c>
      <c r="U74" s="78">
        <v>167</v>
      </c>
      <c r="V74" s="77">
        <v>133</v>
      </c>
      <c r="W74" s="74">
        <v>94</v>
      </c>
      <c r="X74" s="74" t="s">
        <v>128</v>
      </c>
      <c r="Y74" s="76"/>
      <c r="Z74" s="75">
        <v>1560</v>
      </c>
      <c r="AA74" s="74"/>
    </row>
    <row r="75" spans="1:27" ht="33" customHeight="1">
      <c r="A75" s="73"/>
      <c r="B75" s="99"/>
      <c r="C75" s="98"/>
      <c r="D75" s="92" t="s">
        <v>165</v>
      </c>
      <c r="E75" s="91" t="s">
        <v>58</v>
      </c>
      <c r="F75" s="89" t="s">
        <v>125</v>
      </c>
      <c r="G75" s="90">
        <v>1.9930000000000001</v>
      </c>
      <c r="H75" s="89" t="s">
        <v>124</v>
      </c>
      <c r="I75" s="75">
        <v>1580</v>
      </c>
      <c r="J75" s="88" t="s">
        <v>134</v>
      </c>
      <c r="K75" s="87">
        <v>22</v>
      </c>
      <c r="L75" s="86">
        <v>105.52999999999999</v>
      </c>
      <c r="M75" s="85">
        <v>13.2</v>
      </c>
      <c r="N75" s="84">
        <v>16.5</v>
      </c>
      <c r="O75" s="84">
        <v>23.1</v>
      </c>
      <c r="P75" s="83" t="s">
        <v>71</v>
      </c>
      <c r="Q75" s="82" t="s">
        <v>121</v>
      </c>
      <c r="R75" s="81" t="s">
        <v>45</v>
      </c>
      <c r="S75" s="80"/>
      <c r="T75" s="79" t="s">
        <v>76</v>
      </c>
      <c r="U75" s="78">
        <v>166</v>
      </c>
      <c r="V75" s="77">
        <v>133</v>
      </c>
      <c r="W75" s="74">
        <v>95</v>
      </c>
      <c r="X75" s="74" t="s">
        <v>164</v>
      </c>
      <c r="Y75" s="76"/>
      <c r="Z75" s="75">
        <v>1580</v>
      </c>
      <c r="AA75" s="74"/>
    </row>
    <row r="76" spans="1:27" ht="33" customHeight="1">
      <c r="A76" s="73"/>
      <c r="B76" s="99"/>
      <c r="C76" s="98"/>
      <c r="D76" s="92" t="s">
        <v>163</v>
      </c>
      <c r="E76" s="91" t="s">
        <v>69</v>
      </c>
      <c r="F76" s="89" t="s">
        <v>125</v>
      </c>
      <c r="G76" s="90">
        <v>1.9930000000000001</v>
      </c>
      <c r="H76" s="89" t="s">
        <v>124</v>
      </c>
      <c r="I76" s="75">
        <v>1610</v>
      </c>
      <c r="J76" s="88" t="s">
        <v>134</v>
      </c>
      <c r="K76" s="87">
        <v>21.7</v>
      </c>
      <c r="L76" s="86">
        <v>106.9889400921659</v>
      </c>
      <c r="M76" s="85">
        <v>13.2</v>
      </c>
      <c r="N76" s="84">
        <v>16.5</v>
      </c>
      <c r="O76" s="84">
        <v>22.9</v>
      </c>
      <c r="P76" s="83" t="s">
        <v>71</v>
      </c>
      <c r="Q76" s="82" t="s">
        <v>121</v>
      </c>
      <c r="R76" s="81" t="s">
        <v>55</v>
      </c>
      <c r="S76" s="80"/>
      <c r="T76" s="79" t="s">
        <v>76</v>
      </c>
      <c r="U76" s="78">
        <v>164</v>
      </c>
      <c r="V76" s="77">
        <v>131</v>
      </c>
      <c r="W76" s="74">
        <v>94</v>
      </c>
      <c r="X76" s="74" t="s">
        <v>128</v>
      </c>
      <c r="Y76" s="76"/>
      <c r="Z76" s="75">
        <v>1610</v>
      </c>
      <c r="AA76" s="74"/>
    </row>
    <row r="77" spans="1:27" ht="33" customHeight="1">
      <c r="A77" s="73"/>
      <c r="B77" s="99"/>
      <c r="C77" s="98"/>
      <c r="D77" s="92" t="s">
        <v>163</v>
      </c>
      <c r="E77" s="91" t="s">
        <v>58</v>
      </c>
      <c r="F77" s="89" t="s">
        <v>125</v>
      </c>
      <c r="G77" s="90">
        <v>1.9930000000000001</v>
      </c>
      <c r="H77" s="89" t="s">
        <v>124</v>
      </c>
      <c r="I77" s="75">
        <v>1630</v>
      </c>
      <c r="J77" s="88" t="s">
        <v>134</v>
      </c>
      <c r="K77" s="87">
        <v>21.5</v>
      </c>
      <c r="L77" s="86">
        <v>107.98418604651162</v>
      </c>
      <c r="M77" s="85">
        <v>13.2</v>
      </c>
      <c r="N77" s="84">
        <v>16.5</v>
      </c>
      <c r="O77" s="84">
        <v>22.7</v>
      </c>
      <c r="P77" s="83" t="s">
        <v>71</v>
      </c>
      <c r="Q77" s="82" t="s">
        <v>121</v>
      </c>
      <c r="R77" s="81" t="s">
        <v>55</v>
      </c>
      <c r="S77" s="80"/>
      <c r="T77" s="79" t="s">
        <v>76</v>
      </c>
      <c r="U77" s="78">
        <v>162</v>
      </c>
      <c r="V77" s="77">
        <v>130</v>
      </c>
      <c r="W77" s="74">
        <v>94</v>
      </c>
      <c r="X77" s="74" t="s">
        <v>128</v>
      </c>
      <c r="Y77" s="76"/>
      <c r="Z77" s="75">
        <v>1630</v>
      </c>
      <c r="AA77" s="74"/>
    </row>
    <row r="78" spans="1:27" ht="20.25" customHeight="1">
      <c r="A78" s="73"/>
      <c r="B78" s="99"/>
      <c r="C78" s="98"/>
      <c r="D78" s="92" t="s">
        <v>162</v>
      </c>
      <c r="E78" s="91" t="s">
        <v>69</v>
      </c>
      <c r="F78" s="89" t="s">
        <v>160</v>
      </c>
      <c r="G78" s="90">
        <v>1.496</v>
      </c>
      <c r="H78" s="89" t="s">
        <v>145</v>
      </c>
      <c r="I78" s="75">
        <v>1460</v>
      </c>
      <c r="J78" s="88" t="s">
        <v>134</v>
      </c>
      <c r="K78" s="87">
        <v>14.6</v>
      </c>
      <c r="L78" s="86">
        <v>159.01780821917808</v>
      </c>
      <c r="M78" s="85">
        <v>14.4</v>
      </c>
      <c r="N78" s="84">
        <v>17.600000000000001</v>
      </c>
      <c r="O78" s="84">
        <v>24.1</v>
      </c>
      <c r="P78" s="83" t="s">
        <v>159</v>
      </c>
      <c r="Q78" s="82" t="s">
        <v>52</v>
      </c>
      <c r="R78" s="81" t="s">
        <v>45</v>
      </c>
      <c r="S78" s="80"/>
      <c r="T78" s="79" t="s">
        <v>46</v>
      </c>
      <c r="U78" s="78">
        <v>101</v>
      </c>
      <c r="V78" s="77" t="s">
        <v>158</v>
      </c>
      <c r="W78" s="74">
        <v>60</v>
      </c>
      <c r="X78" s="74" t="s">
        <v>150</v>
      </c>
      <c r="Y78" s="76"/>
      <c r="Z78" s="75">
        <v>1460</v>
      </c>
      <c r="AA78" s="74"/>
    </row>
    <row r="79" spans="1:27" ht="20.25" customHeight="1">
      <c r="A79" s="73"/>
      <c r="B79" s="99"/>
      <c r="C79" s="98"/>
      <c r="D79" s="92" t="s">
        <v>162</v>
      </c>
      <c r="E79" s="91" t="s">
        <v>58</v>
      </c>
      <c r="F79" s="89" t="s">
        <v>160</v>
      </c>
      <c r="G79" s="90">
        <v>1.496</v>
      </c>
      <c r="H79" s="89" t="s">
        <v>145</v>
      </c>
      <c r="I79" s="75">
        <v>1490</v>
      </c>
      <c r="J79" s="88" t="s">
        <v>134</v>
      </c>
      <c r="K79" s="87">
        <v>14.5</v>
      </c>
      <c r="L79" s="86">
        <v>160.11448275862068</v>
      </c>
      <c r="M79" s="85">
        <v>14.4</v>
      </c>
      <c r="N79" s="84">
        <v>17.600000000000001</v>
      </c>
      <c r="O79" s="84">
        <v>23.9</v>
      </c>
      <c r="P79" s="83" t="s">
        <v>159</v>
      </c>
      <c r="Q79" s="82" t="s">
        <v>52</v>
      </c>
      <c r="R79" s="81" t="s">
        <v>45</v>
      </c>
      <c r="S79" s="80"/>
      <c r="T79" s="79" t="s">
        <v>46</v>
      </c>
      <c r="U79" s="78">
        <v>100</v>
      </c>
      <c r="V79" s="77" t="s">
        <v>158</v>
      </c>
      <c r="W79" s="74">
        <v>60</v>
      </c>
      <c r="X79" s="74" t="s">
        <v>150</v>
      </c>
      <c r="Y79" s="76"/>
      <c r="Z79" s="75">
        <v>1490</v>
      </c>
      <c r="AA79" s="74"/>
    </row>
    <row r="80" spans="1:27" ht="20.25" customHeight="1">
      <c r="A80" s="73"/>
      <c r="B80" s="99"/>
      <c r="C80" s="98"/>
      <c r="D80" s="92" t="s">
        <v>161</v>
      </c>
      <c r="E80" s="91" t="s">
        <v>69</v>
      </c>
      <c r="F80" s="89" t="s">
        <v>160</v>
      </c>
      <c r="G80" s="90">
        <v>1.496</v>
      </c>
      <c r="H80" s="89" t="s">
        <v>145</v>
      </c>
      <c r="I80" s="75">
        <v>1520</v>
      </c>
      <c r="J80" s="88" t="s">
        <v>134</v>
      </c>
      <c r="K80" s="87">
        <v>13.9</v>
      </c>
      <c r="L80" s="86">
        <v>167.02589928057554</v>
      </c>
      <c r="M80" s="85">
        <v>14.4</v>
      </c>
      <c r="N80" s="84">
        <v>17.600000000000001</v>
      </c>
      <c r="O80" s="84">
        <v>23.6</v>
      </c>
      <c r="P80" s="83" t="s">
        <v>159</v>
      </c>
      <c r="Q80" s="82" t="s">
        <v>52</v>
      </c>
      <c r="R80" s="81" t="s">
        <v>55</v>
      </c>
      <c r="S80" s="80"/>
      <c r="T80" s="79" t="s">
        <v>46</v>
      </c>
      <c r="U80" s="78" t="s">
        <v>158</v>
      </c>
      <c r="V80" s="77" t="s">
        <v>158</v>
      </c>
      <c r="W80" s="74">
        <v>58</v>
      </c>
      <c r="X80" s="74" t="s">
        <v>157</v>
      </c>
      <c r="Y80" s="76"/>
      <c r="Z80" s="75">
        <v>1520</v>
      </c>
      <c r="AA80" s="74"/>
    </row>
    <row r="81" spans="1:27" ht="20.25" customHeight="1">
      <c r="A81" s="73"/>
      <c r="B81" s="94"/>
      <c r="C81" s="93"/>
      <c r="D81" s="92" t="s">
        <v>161</v>
      </c>
      <c r="E81" s="91" t="s">
        <v>58</v>
      </c>
      <c r="F81" s="89" t="s">
        <v>160</v>
      </c>
      <c r="G81" s="90">
        <v>1.496</v>
      </c>
      <c r="H81" s="89" t="s">
        <v>145</v>
      </c>
      <c r="I81" s="75">
        <v>1540</v>
      </c>
      <c r="J81" s="88" t="s">
        <v>134</v>
      </c>
      <c r="K81" s="87">
        <v>13.9</v>
      </c>
      <c r="L81" s="86">
        <v>167.02589928057554</v>
      </c>
      <c r="M81" s="85">
        <v>13.2</v>
      </c>
      <c r="N81" s="84">
        <v>16.5</v>
      </c>
      <c r="O81" s="84">
        <v>23.5</v>
      </c>
      <c r="P81" s="83" t="s">
        <v>159</v>
      </c>
      <c r="Q81" s="82" t="s">
        <v>52</v>
      </c>
      <c r="R81" s="81" t="s">
        <v>55</v>
      </c>
      <c r="S81" s="80"/>
      <c r="T81" s="79" t="s">
        <v>46</v>
      </c>
      <c r="U81" s="78">
        <v>105</v>
      </c>
      <c r="V81" s="77" t="s">
        <v>158</v>
      </c>
      <c r="W81" s="74">
        <v>59</v>
      </c>
      <c r="X81" s="74" t="s">
        <v>157</v>
      </c>
      <c r="Y81" s="76"/>
      <c r="Z81" s="75">
        <v>1540</v>
      </c>
      <c r="AA81" s="74"/>
    </row>
    <row r="82" spans="1:27" ht="20.25" customHeight="1">
      <c r="A82" s="73"/>
      <c r="B82" s="101"/>
      <c r="C82" s="100" t="s">
        <v>156</v>
      </c>
      <c r="D82" s="92" t="s">
        <v>155</v>
      </c>
      <c r="E82" s="91" t="s">
        <v>69</v>
      </c>
      <c r="F82" s="89" t="s">
        <v>146</v>
      </c>
      <c r="G82" s="90">
        <v>1.496</v>
      </c>
      <c r="H82" s="89" t="s">
        <v>145</v>
      </c>
      <c r="I82" s="75">
        <v>1370</v>
      </c>
      <c r="J82" s="88" t="s">
        <v>131</v>
      </c>
      <c r="K82" s="97">
        <v>16.5</v>
      </c>
      <c r="L82" s="96">
        <v>140.70666666666668</v>
      </c>
      <c r="M82" s="85">
        <v>15.8</v>
      </c>
      <c r="N82" s="84">
        <v>19</v>
      </c>
      <c r="O82" s="84">
        <v>24.8</v>
      </c>
      <c r="P82" s="83" t="s">
        <v>143</v>
      </c>
      <c r="Q82" s="82" t="s">
        <v>121</v>
      </c>
      <c r="R82" s="81" t="s">
        <v>45</v>
      </c>
      <c r="S82" s="80"/>
      <c r="T82" s="79" t="s">
        <v>46</v>
      </c>
      <c r="U82" s="78">
        <v>104</v>
      </c>
      <c r="V82" s="77"/>
      <c r="W82" s="74">
        <v>66</v>
      </c>
      <c r="X82" s="74" t="s">
        <v>151</v>
      </c>
      <c r="Y82" s="76"/>
      <c r="Z82" s="74">
        <v>1370</v>
      </c>
      <c r="AA82" s="74"/>
    </row>
    <row r="83" spans="1:27" ht="20.25" customHeight="1">
      <c r="A83" s="73"/>
      <c r="B83" s="99"/>
      <c r="C83" s="98"/>
      <c r="D83" s="92" t="s">
        <v>155</v>
      </c>
      <c r="E83" s="91" t="s">
        <v>58</v>
      </c>
      <c r="F83" s="89" t="s">
        <v>146</v>
      </c>
      <c r="G83" s="90">
        <v>1.496</v>
      </c>
      <c r="H83" s="89" t="s">
        <v>145</v>
      </c>
      <c r="I83" s="75">
        <v>1380</v>
      </c>
      <c r="J83" s="88" t="s">
        <v>131</v>
      </c>
      <c r="K83" s="97">
        <v>16.399999999999999</v>
      </c>
      <c r="L83" s="96">
        <v>141.56463414634146</v>
      </c>
      <c r="M83" s="85">
        <v>15.8</v>
      </c>
      <c r="N83" s="84">
        <v>19</v>
      </c>
      <c r="O83" s="84">
        <v>24.8</v>
      </c>
      <c r="P83" s="83" t="s">
        <v>143</v>
      </c>
      <c r="Q83" s="82" t="s">
        <v>121</v>
      </c>
      <c r="R83" s="81" t="s">
        <v>45</v>
      </c>
      <c r="S83" s="80"/>
      <c r="T83" s="79" t="s">
        <v>46</v>
      </c>
      <c r="U83" s="78">
        <v>103</v>
      </c>
      <c r="V83" s="77"/>
      <c r="W83" s="74">
        <v>66</v>
      </c>
      <c r="X83" s="74" t="s">
        <v>151</v>
      </c>
      <c r="Y83" s="76"/>
      <c r="Z83" s="74">
        <v>1380</v>
      </c>
      <c r="AA83" s="74"/>
    </row>
    <row r="84" spans="1:27" ht="20.25" customHeight="1">
      <c r="A84" s="73"/>
      <c r="B84" s="99"/>
      <c r="C84" s="98"/>
      <c r="D84" s="92" t="s">
        <v>155</v>
      </c>
      <c r="E84" s="91" t="s">
        <v>135</v>
      </c>
      <c r="F84" s="89" t="s">
        <v>146</v>
      </c>
      <c r="G84" s="90">
        <v>1.496</v>
      </c>
      <c r="H84" s="89" t="s">
        <v>145</v>
      </c>
      <c r="I84" s="75">
        <v>1400</v>
      </c>
      <c r="J84" s="88" t="s">
        <v>139</v>
      </c>
      <c r="K84" s="97">
        <v>16.3</v>
      </c>
      <c r="L84" s="96">
        <v>142.43312883435584</v>
      </c>
      <c r="M84" s="85">
        <v>15.8</v>
      </c>
      <c r="N84" s="84">
        <v>19</v>
      </c>
      <c r="O84" s="84">
        <v>24.6</v>
      </c>
      <c r="P84" s="83" t="s">
        <v>143</v>
      </c>
      <c r="Q84" s="82" t="s">
        <v>121</v>
      </c>
      <c r="R84" s="81" t="s">
        <v>45</v>
      </c>
      <c r="S84" s="80"/>
      <c r="T84" s="79" t="s">
        <v>46</v>
      </c>
      <c r="U84" s="78">
        <v>103</v>
      </c>
      <c r="V84" s="77"/>
      <c r="W84" s="74">
        <v>66</v>
      </c>
      <c r="X84" s="74" t="s">
        <v>151</v>
      </c>
      <c r="Y84" s="76"/>
      <c r="Z84" s="74">
        <v>1400</v>
      </c>
      <c r="AA84" s="74"/>
    </row>
    <row r="85" spans="1:27" ht="20.25" customHeight="1">
      <c r="A85" s="73"/>
      <c r="B85" s="99"/>
      <c r="C85" s="98"/>
      <c r="D85" s="92" t="s">
        <v>152</v>
      </c>
      <c r="E85" s="91" t="s">
        <v>147</v>
      </c>
      <c r="F85" s="89" t="s">
        <v>146</v>
      </c>
      <c r="G85" s="90">
        <v>1.496</v>
      </c>
      <c r="H85" s="89" t="s">
        <v>145</v>
      </c>
      <c r="I85" s="75" t="s">
        <v>154</v>
      </c>
      <c r="J85" s="88" t="s">
        <v>144</v>
      </c>
      <c r="K85" s="97">
        <v>16.399999999999999</v>
      </c>
      <c r="L85" s="96">
        <v>141.56463414634146</v>
      </c>
      <c r="M85" s="85">
        <v>15.8</v>
      </c>
      <c r="N85" s="84">
        <v>19</v>
      </c>
      <c r="O85" s="84" t="s">
        <v>153</v>
      </c>
      <c r="P85" s="83" t="s">
        <v>143</v>
      </c>
      <c r="Q85" s="82" t="s">
        <v>121</v>
      </c>
      <c r="R85" s="81" t="s">
        <v>45</v>
      </c>
      <c r="S85" s="80"/>
      <c r="T85" s="79" t="s">
        <v>46</v>
      </c>
      <c r="U85" s="78">
        <v>103</v>
      </c>
      <c r="V85" s="77"/>
      <c r="W85" s="74">
        <v>66</v>
      </c>
      <c r="X85" s="74" t="s">
        <v>151</v>
      </c>
      <c r="Y85" s="76"/>
      <c r="Z85" s="74">
        <v>1390</v>
      </c>
      <c r="AA85" s="74">
        <v>1400</v>
      </c>
    </row>
    <row r="86" spans="1:27" ht="20.25" customHeight="1">
      <c r="A86" s="73"/>
      <c r="B86" s="99"/>
      <c r="C86" s="98"/>
      <c r="D86" s="92" t="s">
        <v>152</v>
      </c>
      <c r="E86" s="91" t="s">
        <v>135</v>
      </c>
      <c r="F86" s="89" t="s">
        <v>146</v>
      </c>
      <c r="G86" s="90">
        <v>1.496</v>
      </c>
      <c r="H86" s="89" t="s">
        <v>145</v>
      </c>
      <c r="I86" s="75">
        <v>1440</v>
      </c>
      <c r="J86" s="88" t="s">
        <v>131</v>
      </c>
      <c r="K86" s="97">
        <v>16.100000000000001</v>
      </c>
      <c r="L86" s="96">
        <v>144</v>
      </c>
      <c r="M86" s="85">
        <v>14.4</v>
      </c>
      <c r="N86" s="84">
        <v>17.600000000000001</v>
      </c>
      <c r="O86" s="84">
        <v>24.3</v>
      </c>
      <c r="P86" s="83" t="s">
        <v>143</v>
      </c>
      <c r="Q86" s="82" t="s">
        <v>121</v>
      </c>
      <c r="R86" s="81" t="s">
        <v>45</v>
      </c>
      <c r="S86" s="80"/>
      <c r="T86" s="79" t="s">
        <v>46</v>
      </c>
      <c r="U86" s="78">
        <v>111</v>
      </c>
      <c r="V86" s="77"/>
      <c r="W86" s="74">
        <v>66</v>
      </c>
      <c r="X86" s="74" t="s">
        <v>151</v>
      </c>
      <c r="Y86" s="76"/>
      <c r="Z86" s="74">
        <v>1440</v>
      </c>
      <c r="AA86" s="74"/>
    </row>
    <row r="87" spans="1:27" ht="20.25" customHeight="1">
      <c r="A87" s="73"/>
      <c r="B87" s="99"/>
      <c r="C87" s="98"/>
      <c r="D87" s="92" t="s">
        <v>149</v>
      </c>
      <c r="E87" s="91" t="s">
        <v>69</v>
      </c>
      <c r="F87" s="89" t="s">
        <v>146</v>
      </c>
      <c r="G87" s="90">
        <v>1.496</v>
      </c>
      <c r="H87" s="89" t="s">
        <v>145</v>
      </c>
      <c r="I87" s="75">
        <v>1460</v>
      </c>
      <c r="J87" s="88" t="s">
        <v>131</v>
      </c>
      <c r="K87" s="97">
        <v>14.5</v>
      </c>
      <c r="L87" s="96">
        <v>160.11448275862068</v>
      </c>
      <c r="M87" s="85">
        <v>14.4</v>
      </c>
      <c r="N87" s="84">
        <v>17.600000000000001</v>
      </c>
      <c r="O87" s="84">
        <v>24.1</v>
      </c>
      <c r="P87" s="83" t="s">
        <v>143</v>
      </c>
      <c r="Q87" s="82" t="s">
        <v>121</v>
      </c>
      <c r="R87" s="81" t="s">
        <v>55</v>
      </c>
      <c r="S87" s="80"/>
      <c r="T87" s="79" t="s">
        <v>46</v>
      </c>
      <c r="U87" s="78">
        <v>100</v>
      </c>
      <c r="V87" s="77"/>
      <c r="W87" s="74">
        <v>60</v>
      </c>
      <c r="X87" s="74" t="s">
        <v>150</v>
      </c>
      <c r="Y87" s="76"/>
      <c r="Z87" s="74">
        <v>1460</v>
      </c>
      <c r="AA87" s="74"/>
    </row>
    <row r="88" spans="1:27" ht="20.25" customHeight="1">
      <c r="A88" s="73"/>
      <c r="B88" s="99"/>
      <c r="C88" s="98"/>
      <c r="D88" s="92" t="s">
        <v>149</v>
      </c>
      <c r="E88" s="91" t="s">
        <v>58</v>
      </c>
      <c r="F88" s="89" t="s">
        <v>146</v>
      </c>
      <c r="G88" s="90">
        <v>1.496</v>
      </c>
      <c r="H88" s="89" t="s">
        <v>145</v>
      </c>
      <c r="I88" s="75">
        <v>1470</v>
      </c>
      <c r="J88" s="88" t="s">
        <v>131</v>
      </c>
      <c r="K88" s="97">
        <v>14.4</v>
      </c>
      <c r="L88" s="96">
        <v>161.22638888888889</v>
      </c>
      <c r="M88" s="85">
        <v>14.4</v>
      </c>
      <c r="N88" s="84">
        <v>17.600000000000001</v>
      </c>
      <c r="O88" s="84">
        <v>24.1</v>
      </c>
      <c r="P88" s="83" t="s">
        <v>143</v>
      </c>
      <c r="Q88" s="82" t="s">
        <v>121</v>
      </c>
      <c r="R88" s="81" t="s">
        <v>55</v>
      </c>
      <c r="S88" s="80"/>
      <c r="T88" s="79" t="s">
        <v>46</v>
      </c>
      <c r="U88" s="78">
        <v>100</v>
      </c>
      <c r="V88" s="77"/>
      <c r="W88" s="74">
        <v>59</v>
      </c>
      <c r="X88" s="74" t="s">
        <v>142</v>
      </c>
      <c r="Y88" s="76"/>
      <c r="Z88" s="74">
        <v>1470</v>
      </c>
      <c r="AA88" s="74"/>
    </row>
    <row r="89" spans="1:27" ht="20.25" customHeight="1">
      <c r="A89" s="73"/>
      <c r="B89" s="99"/>
      <c r="C89" s="98"/>
      <c r="D89" s="92" t="s">
        <v>148</v>
      </c>
      <c r="E89" s="91" t="s">
        <v>147</v>
      </c>
      <c r="F89" s="89" t="s">
        <v>146</v>
      </c>
      <c r="G89" s="90">
        <v>1.496</v>
      </c>
      <c r="H89" s="89" t="s">
        <v>145</v>
      </c>
      <c r="I89" s="75">
        <v>1470</v>
      </c>
      <c r="J89" s="88" t="s">
        <v>144</v>
      </c>
      <c r="K89" s="97">
        <v>14.4</v>
      </c>
      <c r="L89" s="96">
        <v>161.22638888888889</v>
      </c>
      <c r="M89" s="85">
        <v>14.4</v>
      </c>
      <c r="N89" s="84">
        <v>17.600000000000001</v>
      </c>
      <c r="O89" s="84">
        <v>24.1</v>
      </c>
      <c r="P89" s="83" t="s">
        <v>143</v>
      </c>
      <c r="Q89" s="82" t="s">
        <v>121</v>
      </c>
      <c r="R89" s="81" t="s">
        <v>55</v>
      </c>
      <c r="S89" s="80"/>
      <c r="T89" s="79" t="s">
        <v>46</v>
      </c>
      <c r="U89" s="78">
        <v>100</v>
      </c>
      <c r="V89" s="77"/>
      <c r="W89" s="74">
        <v>59</v>
      </c>
      <c r="X89" s="74" t="s">
        <v>142</v>
      </c>
      <c r="Y89" s="76"/>
      <c r="Z89" s="74">
        <v>1470</v>
      </c>
      <c r="AA89" s="74"/>
    </row>
    <row r="90" spans="1:27" ht="28.5" customHeight="1">
      <c r="A90" s="73"/>
      <c r="B90" s="99"/>
      <c r="C90" s="98"/>
      <c r="D90" s="92" t="s">
        <v>141</v>
      </c>
      <c r="E90" s="91" t="s">
        <v>69</v>
      </c>
      <c r="F90" s="89" t="s">
        <v>132</v>
      </c>
      <c r="G90" s="90">
        <v>1.496</v>
      </c>
      <c r="H90" s="89" t="s">
        <v>124</v>
      </c>
      <c r="I90" s="75">
        <v>1430</v>
      </c>
      <c r="J90" s="88" t="s">
        <v>123</v>
      </c>
      <c r="K90" s="97">
        <v>26</v>
      </c>
      <c r="L90" s="96">
        <v>89.294615384615383</v>
      </c>
      <c r="M90" s="85">
        <v>14.4</v>
      </c>
      <c r="N90" s="84">
        <v>17.600000000000001</v>
      </c>
      <c r="O90" s="84">
        <v>24.4</v>
      </c>
      <c r="P90" s="83" t="s">
        <v>130</v>
      </c>
      <c r="Q90" s="82" t="s">
        <v>129</v>
      </c>
      <c r="R90" s="81" t="s">
        <v>45</v>
      </c>
      <c r="S90" s="80"/>
      <c r="T90" s="79" t="s">
        <v>76</v>
      </c>
      <c r="U90" s="78">
        <v>180</v>
      </c>
      <c r="V90" s="77">
        <v>147</v>
      </c>
      <c r="W90" s="74">
        <v>106</v>
      </c>
      <c r="X90" s="74" t="s">
        <v>137</v>
      </c>
      <c r="Y90" s="76"/>
      <c r="Z90" s="75">
        <v>1430</v>
      </c>
      <c r="AA90" s="74"/>
    </row>
    <row r="91" spans="1:27" ht="28.5" customHeight="1">
      <c r="A91" s="73"/>
      <c r="B91" s="99"/>
      <c r="C91" s="98"/>
      <c r="D91" s="92" t="s">
        <v>141</v>
      </c>
      <c r="E91" s="91" t="s">
        <v>58</v>
      </c>
      <c r="F91" s="89" t="s">
        <v>132</v>
      </c>
      <c r="G91" s="90">
        <v>1.496</v>
      </c>
      <c r="H91" s="89" t="s">
        <v>124</v>
      </c>
      <c r="I91" s="75">
        <v>1460</v>
      </c>
      <c r="J91" s="88" t="s">
        <v>131</v>
      </c>
      <c r="K91" s="97">
        <v>25.6</v>
      </c>
      <c r="L91" s="96">
        <v>90.689843749999994</v>
      </c>
      <c r="M91" s="85">
        <v>14.4</v>
      </c>
      <c r="N91" s="84">
        <v>17.600000000000001</v>
      </c>
      <c r="O91" s="84">
        <v>24.1</v>
      </c>
      <c r="P91" s="83" t="s">
        <v>130</v>
      </c>
      <c r="Q91" s="82" t="s">
        <v>129</v>
      </c>
      <c r="R91" s="81" t="s">
        <v>45</v>
      </c>
      <c r="S91" s="80"/>
      <c r="T91" s="79" t="s">
        <v>76</v>
      </c>
      <c r="U91" s="78">
        <v>177</v>
      </c>
      <c r="V91" s="77">
        <v>145</v>
      </c>
      <c r="W91" s="74">
        <v>106</v>
      </c>
      <c r="X91" s="74" t="s">
        <v>137</v>
      </c>
      <c r="Y91" s="76"/>
      <c r="Z91" s="75">
        <v>1460</v>
      </c>
      <c r="AA91" s="74"/>
    </row>
    <row r="92" spans="1:27" ht="28.5" customHeight="1">
      <c r="A92" s="73"/>
      <c r="B92" s="99"/>
      <c r="C92" s="98"/>
      <c r="D92" s="92" t="s">
        <v>141</v>
      </c>
      <c r="E92" s="91" t="s">
        <v>135</v>
      </c>
      <c r="F92" s="89" t="s">
        <v>132</v>
      </c>
      <c r="G92" s="90">
        <v>1.496</v>
      </c>
      <c r="H92" s="89" t="s">
        <v>124</v>
      </c>
      <c r="I92" s="75">
        <v>1480</v>
      </c>
      <c r="J92" s="88" t="s">
        <v>131</v>
      </c>
      <c r="K92" s="97">
        <v>25.4</v>
      </c>
      <c r="L92" s="96">
        <v>91.403937007874006</v>
      </c>
      <c r="M92" s="85">
        <v>14.4</v>
      </c>
      <c r="N92" s="84">
        <v>17.600000000000001</v>
      </c>
      <c r="O92" s="84">
        <v>24</v>
      </c>
      <c r="P92" s="83" t="s">
        <v>130</v>
      </c>
      <c r="Q92" s="82" t="s">
        <v>129</v>
      </c>
      <c r="R92" s="81" t="s">
        <v>45</v>
      </c>
      <c r="S92" s="80"/>
      <c r="T92" s="79" t="s">
        <v>76</v>
      </c>
      <c r="U92" s="78">
        <v>176</v>
      </c>
      <c r="V92" s="77">
        <v>144</v>
      </c>
      <c r="W92" s="74">
        <v>105</v>
      </c>
      <c r="X92" s="74" t="s">
        <v>137</v>
      </c>
      <c r="Y92" s="76"/>
      <c r="Z92" s="75">
        <v>1480</v>
      </c>
      <c r="AA92" s="74"/>
    </row>
    <row r="93" spans="1:27" ht="28.5" customHeight="1">
      <c r="A93" s="73"/>
      <c r="B93" s="99"/>
      <c r="C93" s="98"/>
      <c r="D93" s="92" t="s">
        <v>141</v>
      </c>
      <c r="E93" s="91" t="s">
        <v>140</v>
      </c>
      <c r="F93" s="89" t="s">
        <v>132</v>
      </c>
      <c r="G93" s="90">
        <v>1.496</v>
      </c>
      <c r="H93" s="89" t="s">
        <v>124</v>
      </c>
      <c r="I93" s="75">
        <v>1480</v>
      </c>
      <c r="J93" s="88" t="s">
        <v>139</v>
      </c>
      <c r="K93" s="97">
        <v>25.3</v>
      </c>
      <c r="L93" s="96">
        <v>91.765217391304347</v>
      </c>
      <c r="M93" s="85">
        <v>14.4</v>
      </c>
      <c r="N93" s="84">
        <v>17.600000000000001</v>
      </c>
      <c r="O93" s="84">
        <v>24</v>
      </c>
      <c r="P93" s="83" t="s">
        <v>130</v>
      </c>
      <c r="Q93" s="82" t="s">
        <v>129</v>
      </c>
      <c r="R93" s="81" t="s">
        <v>45</v>
      </c>
      <c r="S93" s="80"/>
      <c r="T93" s="79" t="s">
        <v>76</v>
      </c>
      <c r="U93" s="78">
        <v>175</v>
      </c>
      <c r="V93" s="77">
        <v>143</v>
      </c>
      <c r="W93" s="74">
        <v>105</v>
      </c>
      <c r="X93" s="74" t="s">
        <v>137</v>
      </c>
      <c r="Y93" s="76"/>
      <c r="Z93" s="75">
        <v>1480</v>
      </c>
      <c r="AA93" s="74"/>
    </row>
    <row r="94" spans="1:27" ht="28.5" customHeight="1">
      <c r="A94" s="73"/>
      <c r="B94" s="99"/>
      <c r="C94" s="98"/>
      <c r="D94" s="92" t="s">
        <v>138</v>
      </c>
      <c r="E94" s="91" t="s">
        <v>69</v>
      </c>
      <c r="F94" s="89" t="s">
        <v>132</v>
      </c>
      <c r="G94" s="90">
        <v>1.496</v>
      </c>
      <c r="H94" s="89" t="s">
        <v>124</v>
      </c>
      <c r="I94" s="75">
        <v>1480</v>
      </c>
      <c r="J94" s="88" t="s">
        <v>134</v>
      </c>
      <c r="K94" s="97">
        <v>25.5</v>
      </c>
      <c r="L94" s="96">
        <v>91.045490196078433</v>
      </c>
      <c r="M94" s="85">
        <v>14.4</v>
      </c>
      <c r="N94" s="84">
        <v>17.600000000000001</v>
      </c>
      <c r="O94" s="84">
        <v>24</v>
      </c>
      <c r="P94" s="83" t="s">
        <v>130</v>
      </c>
      <c r="Q94" s="82" t="s">
        <v>129</v>
      </c>
      <c r="R94" s="81" t="s">
        <v>45</v>
      </c>
      <c r="S94" s="80"/>
      <c r="T94" s="79" t="s">
        <v>76</v>
      </c>
      <c r="U94" s="78">
        <v>177</v>
      </c>
      <c r="V94" s="77">
        <v>144</v>
      </c>
      <c r="W94" s="74">
        <v>106</v>
      </c>
      <c r="X94" s="74" t="s">
        <v>137</v>
      </c>
      <c r="Y94" s="76"/>
      <c r="Z94" s="75">
        <v>1480</v>
      </c>
      <c r="AA94" s="74"/>
    </row>
    <row r="95" spans="1:27" ht="28.5" customHeight="1">
      <c r="A95" s="73"/>
      <c r="B95" s="99"/>
      <c r="C95" s="98"/>
      <c r="D95" s="92" t="s">
        <v>138</v>
      </c>
      <c r="E95" s="91" t="s">
        <v>58</v>
      </c>
      <c r="F95" s="89" t="s">
        <v>132</v>
      </c>
      <c r="G95" s="90">
        <v>1.496</v>
      </c>
      <c r="H95" s="89" t="s">
        <v>124</v>
      </c>
      <c r="I95" s="75">
        <v>1490</v>
      </c>
      <c r="J95" s="88" t="s">
        <v>131</v>
      </c>
      <c r="K95" s="97">
        <v>25.3</v>
      </c>
      <c r="L95" s="96">
        <v>91.765217391304347</v>
      </c>
      <c r="M95" s="85">
        <v>14.4</v>
      </c>
      <c r="N95" s="84">
        <v>17.600000000000001</v>
      </c>
      <c r="O95" s="84">
        <v>23.9</v>
      </c>
      <c r="P95" s="83" t="s">
        <v>130</v>
      </c>
      <c r="Q95" s="82" t="s">
        <v>129</v>
      </c>
      <c r="R95" s="81" t="s">
        <v>45</v>
      </c>
      <c r="S95" s="80"/>
      <c r="T95" s="79" t="s">
        <v>76</v>
      </c>
      <c r="U95" s="78">
        <v>175</v>
      </c>
      <c r="V95" s="77">
        <v>143</v>
      </c>
      <c r="W95" s="74">
        <v>105</v>
      </c>
      <c r="X95" s="74" t="s">
        <v>137</v>
      </c>
      <c r="Y95" s="76"/>
      <c r="Z95" s="75">
        <v>1490</v>
      </c>
      <c r="AA95" s="74"/>
    </row>
    <row r="96" spans="1:27" ht="28.5" customHeight="1">
      <c r="A96" s="73"/>
      <c r="B96" s="99"/>
      <c r="C96" s="98"/>
      <c r="D96" s="92" t="s">
        <v>138</v>
      </c>
      <c r="E96" s="91" t="s">
        <v>135</v>
      </c>
      <c r="F96" s="89" t="s">
        <v>132</v>
      </c>
      <c r="G96" s="90">
        <v>1.496</v>
      </c>
      <c r="H96" s="89" t="s">
        <v>124</v>
      </c>
      <c r="I96" s="75">
        <v>1530</v>
      </c>
      <c r="J96" s="88" t="s">
        <v>131</v>
      </c>
      <c r="K96" s="97">
        <v>25</v>
      </c>
      <c r="L96" s="96">
        <v>92.866399999999999</v>
      </c>
      <c r="M96" s="85">
        <v>14.4</v>
      </c>
      <c r="N96" s="84">
        <v>17.600000000000001</v>
      </c>
      <c r="O96" s="84">
        <v>23.6</v>
      </c>
      <c r="P96" s="83" t="s">
        <v>130</v>
      </c>
      <c r="Q96" s="82" t="s">
        <v>129</v>
      </c>
      <c r="R96" s="81" t="s">
        <v>45</v>
      </c>
      <c r="S96" s="80"/>
      <c r="T96" s="79" t="s">
        <v>76</v>
      </c>
      <c r="U96" s="78">
        <v>173</v>
      </c>
      <c r="V96" s="77">
        <v>142</v>
      </c>
      <c r="W96" s="74">
        <v>105</v>
      </c>
      <c r="X96" s="74" t="s">
        <v>137</v>
      </c>
      <c r="Y96" s="76"/>
      <c r="Z96" s="75">
        <v>1530</v>
      </c>
      <c r="AA96" s="74"/>
    </row>
    <row r="97" spans="1:27" ht="28.5" customHeight="1">
      <c r="A97" s="73"/>
      <c r="B97" s="99"/>
      <c r="C97" s="98"/>
      <c r="D97" s="92" t="s">
        <v>136</v>
      </c>
      <c r="E97" s="91" t="s">
        <v>69</v>
      </c>
      <c r="F97" s="89" t="s">
        <v>132</v>
      </c>
      <c r="G97" s="90">
        <v>1.496</v>
      </c>
      <c r="H97" s="89" t="s">
        <v>124</v>
      </c>
      <c r="I97" s="75">
        <v>1510</v>
      </c>
      <c r="J97" s="88" t="s">
        <v>123</v>
      </c>
      <c r="K97" s="97">
        <v>21.6</v>
      </c>
      <c r="L97" s="96">
        <v>107.48425925925925</v>
      </c>
      <c r="M97" s="85">
        <v>14.4</v>
      </c>
      <c r="N97" s="84">
        <v>17.600000000000001</v>
      </c>
      <c r="O97" s="84">
        <v>23.7</v>
      </c>
      <c r="P97" s="83" t="s">
        <v>130</v>
      </c>
      <c r="Q97" s="82" t="s">
        <v>129</v>
      </c>
      <c r="R97" s="81" t="s">
        <v>55</v>
      </c>
      <c r="S97" s="80"/>
      <c r="T97" s="79" t="s">
        <v>76</v>
      </c>
      <c r="U97" s="78">
        <v>150</v>
      </c>
      <c r="V97" s="77">
        <v>122</v>
      </c>
      <c r="W97" s="74">
        <v>91</v>
      </c>
      <c r="X97" s="74" t="s">
        <v>128</v>
      </c>
      <c r="Y97" s="76"/>
      <c r="Z97" s="75">
        <v>1510</v>
      </c>
      <c r="AA97" s="74"/>
    </row>
    <row r="98" spans="1:27" ht="28.5" customHeight="1">
      <c r="A98" s="73"/>
      <c r="B98" s="99"/>
      <c r="C98" s="98"/>
      <c r="D98" s="92" t="s">
        <v>136</v>
      </c>
      <c r="E98" s="91" t="s">
        <v>58</v>
      </c>
      <c r="F98" s="89" t="s">
        <v>132</v>
      </c>
      <c r="G98" s="90">
        <v>1.496</v>
      </c>
      <c r="H98" s="89" t="s">
        <v>124</v>
      </c>
      <c r="I98" s="75">
        <v>1550</v>
      </c>
      <c r="J98" s="88" t="s">
        <v>131</v>
      </c>
      <c r="K98" s="97">
        <v>21.3</v>
      </c>
      <c r="L98" s="96">
        <v>108.99812206572769</v>
      </c>
      <c r="M98" s="85">
        <v>13.2</v>
      </c>
      <c r="N98" s="84">
        <v>16.5</v>
      </c>
      <c r="O98" s="84">
        <v>23.4</v>
      </c>
      <c r="P98" s="83" t="s">
        <v>130</v>
      </c>
      <c r="Q98" s="82" t="s">
        <v>129</v>
      </c>
      <c r="R98" s="81" t="s">
        <v>55</v>
      </c>
      <c r="S98" s="80"/>
      <c r="T98" s="79" t="s">
        <v>76</v>
      </c>
      <c r="U98" s="78">
        <v>161</v>
      </c>
      <c r="V98" s="77">
        <v>129</v>
      </c>
      <c r="W98" s="74">
        <v>91</v>
      </c>
      <c r="X98" s="74" t="s">
        <v>128</v>
      </c>
      <c r="Y98" s="76"/>
      <c r="Z98" s="75">
        <v>1550</v>
      </c>
      <c r="AA98" s="74"/>
    </row>
    <row r="99" spans="1:27" ht="28.5" customHeight="1">
      <c r="A99" s="73"/>
      <c r="B99" s="99"/>
      <c r="C99" s="98"/>
      <c r="D99" s="92" t="s">
        <v>136</v>
      </c>
      <c r="E99" s="91" t="s">
        <v>135</v>
      </c>
      <c r="F99" s="89" t="s">
        <v>132</v>
      </c>
      <c r="G99" s="90">
        <v>1.496</v>
      </c>
      <c r="H99" s="89" t="s">
        <v>124</v>
      </c>
      <c r="I99" s="75">
        <v>1560</v>
      </c>
      <c r="J99" s="88" t="s">
        <v>131</v>
      </c>
      <c r="K99" s="97">
        <v>21.2</v>
      </c>
      <c r="L99" s="96">
        <v>109.51226415094339</v>
      </c>
      <c r="M99" s="85">
        <v>13.2</v>
      </c>
      <c r="N99" s="84">
        <v>16.5</v>
      </c>
      <c r="O99" s="84">
        <v>23.3</v>
      </c>
      <c r="P99" s="83" t="s">
        <v>130</v>
      </c>
      <c r="Q99" s="82" t="s">
        <v>129</v>
      </c>
      <c r="R99" s="81" t="s">
        <v>55</v>
      </c>
      <c r="S99" s="80"/>
      <c r="T99" s="79" t="s">
        <v>76</v>
      </c>
      <c r="U99" s="78">
        <v>160</v>
      </c>
      <c r="V99" s="77">
        <v>128</v>
      </c>
      <c r="W99" s="74">
        <v>90</v>
      </c>
      <c r="X99" s="74" t="s">
        <v>128</v>
      </c>
      <c r="Y99" s="76"/>
      <c r="Z99" s="75">
        <v>1560</v>
      </c>
      <c r="AA99" s="74"/>
    </row>
    <row r="100" spans="1:27" ht="28.5" customHeight="1">
      <c r="A100" s="73"/>
      <c r="B100" s="99"/>
      <c r="C100" s="98"/>
      <c r="D100" s="92" t="s">
        <v>133</v>
      </c>
      <c r="E100" s="91" t="s">
        <v>69</v>
      </c>
      <c r="F100" s="89" t="s">
        <v>132</v>
      </c>
      <c r="G100" s="90">
        <v>1.496</v>
      </c>
      <c r="H100" s="89" t="s">
        <v>124</v>
      </c>
      <c r="I100" s="75">
        <v>1560</v>
      </c>
      <c r="J100" s="88" t="s">
        <v>134</v>
      </c>
      <c r="K100" s="97">
        <v>21.3</v>
      </c>
      <c r="L100" s="96">
        <v>108.99812206572769</v>
      </c>
      <c r="M100" s="85">
        <v>13.2</v>
      </c>
      <c r="N100" s="84">
        <v>16.5</v>
      </c>
      <c r="O100" s="84">
        <v>23.3</v>
      </c>
      <c r="P100" s="83" t="s">
        <v>130</v>
      </c>
      <c r="Q100" s="82" t="s">
        <v>129</v>
      </c>
      <c r="R100" s="81" t="s">
        <v>55</v>
      </c>
      <c r="S100" s="80"/>
      <c r="T100" s="79" t="s">
        <v>76</v>
      </c>
      <c r="U100" s="78">
        <v>161</v>
      </c>
      <c r="V100" s="77">
        <v>129</v>
      </c>
      <c r="W100" s="74">
        <v>91</v>
      </c>
      <c r="X100" s="74" t="s">
        <v>128</v>
      </c>
      <c r="Y100" s="76"/>
      <c r="Z100" s="75">
        <v>1560</v>
      </c>
      <c r="AA100" s="74"/>
    </row>
    <row r="101" spans="1:27" ht="28.5" customHeight="1">
      <c r="A101" s="73"/>
      <c r="B101" s="94"/>
      <c r="C101" s="93"/>
      <c r="D101" s="92" t="s">
        <v>133</v>
      </c>
      <c r="E101" s="91" t="s">
        <v>58</v>
      </c>
      <c r="F101" s="89" t="s">
        <v>132</v>
      </c>
      <c r="G101" s="90">
        <v>1.496</v>
      </c>
      <c r="H101" s="89" t="s">
        <v>124</v>
      </c>
      <c r="I101" s="75">
        <v>1580</v>
      </c>
      <c r="J101" s="88" t="s">
        <v>131</v>
      </c>
      <c r="K101" s="97">
        <v>21.1</v>
      </c>
      <c r="L101" s="96">
        <v>110.03127962085307</v>
      </c>
      <c r="M101" s="85">
        <v>13.2</v>
      </c>
      <c r="N101" s="84">
        <v>16.5</v>
      </c>
      <c r="O101" s="84">
        <v>23.1</v>
      </c>
      <c r="P101" s="83" t="s">
        <v>130</v>
      </c>
      <c r="Q101" s="82" t="s">
        <v>129</v>
      </c>
      <c r="R101" s="81" t="s">
        <v>55</v>
      </c>
      <c r="S101" s="80"/>
      <c r="T101" s="79" t="s">
        <v>76</v>
      </c>
      <c r="U101" s="78">
        <v>159</v>
      </c>
      <c r="V101" s="77">
        <v>127</v>
      </c>
      <c r="W101" s="74">
        <v>91</v>
      </c>
      <c r="X101" s="74" t="s">
        <v>128</v>
      </c>
      <c r="Y101" s="76"/>
      <c r="Z101" s="75">
        <v>1580</v>
      </c>
      <c r="AA101" s="74"/>
    </row>
    <row r="102" spans="1:27" ht="28.5" customHeight="1">
      <c r="A102" s="95"/>
      <c r="B102" s="94"/>
      <c r="C102" s="93" t="s">
        <v>127</v>
      </c>
      <c r="D102" s="92" t="s">
        <v>126</v>
      </c>
      <c r="E102" s="91" t="s">
        <v>69</v>
      </c>
      <c r="F102" s="89" t="s">
        <v>125</v>
      </c>
      <c r="G102" s="90">
        <v>1.9930000000000001</v>
      </c>
      <c r="H102" s="89" t="s">
        <v>124</v>
      </c>
      <c r="I102" s="75">
        <v>1460</v>
      </c>
      <c r="J102" s="88" t="s">
        <v>123</v>
      </c>
      <c r="K102" s="87">
        <v>23.6</v>
      </c>
      <c r="L102" s="86">
        <v>98.375423728813558</v>
      </c>
      <c r="M102" s="85">
        <v>14.4</v>
      </c>
      <c r="N102" s="84">
        <v>17.600000000000001</v>
      </c>
      <c r="O102" s="84">
        <v>24.1</v>
      </c>
      <c r="P102" s="83" t="s">
        <v>122</v>
      </c>
      <c r="Q102" s="82" t="s">
        <v>121</v>
      </c>
      <c r="R102" s="81" t="s">
        <v>45</v>
      </c>
      <c r="S102" s="80"/>
      <c r="T102" s="79" t="s">
        <v>76</v>
      </c>
      <c r="U102" s="78">
        <v>163</v>
      </c>
      <c r="V102" s="77">
        <v>134</v>
      </c>
      <c r="W102" s="74">
        <v>97</v>
      </c>
      <c r="X102" s="74" t="s">
        <v>120</v>
      </c>
      <c r="Y102" s="76"/>
      <c r="Z102" s="75">
        <v>1460</v>
      </c>
      <c r="AA102" s="74"/>
    </row>
    <row r="103" spans="1:27" ht="20.25" customHeight="1">
      <c r="A103" s="73"/>
      <c r="B103" s="73"/>
      <c r="C103" s="72"/>
      <c r="D103" s="72"/>
      <c r="E103" s="71"/>
      <c r="F103" s="69"/>
      <c r="G103" s="70"/>
      <c r="H103" s="69"/>
      <c r="I103" s="68"/>
      <c r="J103" s="67"/>
      <c r="K103" s="65"/>
      <c r="L103" s="66"/>
      <c r="M103" s="65"/>
      <c r="N103" s="65"/>
      <c r="O103" s="65"/>
      <c r="P103" s="63"/>
      <c r="Q103" s="64"/>
      <c r="R103" s="63"/>
      <c r="S103" s="62"/>
      <c r="T103" s="61"/>
      <c r="U103" s="60"/>
      <c r="V103" s="60"/>
      <c r="W103" s="59"/>
      <c r="X103" s="59"/>
    </row>
    <row r="104" spans="1:27" ht="20.25" customHeight="1">
      <c r="A104" s="73"/>
      <c r="B104" s="73"/>
      <c r="C104" s="72"/>
      <c r="D104" s="72"/>
      <c r="E104" s="71"/>
      <c r="F104" s="69"/>
      <c r="G104" s="70"/>
      <c r="H104" s="69"/>
      <c r="I104" s="68"/>
      <c r="J104" s="67"/>
      <c r="K104" s="65"/>
      <c r="L104" s="66"/>
      <c r="M104" s="65"/>
      <c r="N104" s="65"/>
      <c r="O104" s="65"/>
      <c r="P104" s="63"/>
      <c r="Q104" s="64"/>
      <c r="R104" s="63"/>
      <c r="S104" s="62"/>
      <c r="T104" s="61"/>
      <c r="U104" s="60"/>
      <c r="V104" s="60"/>
      <c r="W104" s="59"/>
      <c r="X104" s="59"/>
    </row>
    <row r="105" spans="1:27" ht="20.25" customHeight="1">
      <c r="A105" s="73"/>
      <c r="B105" s="73"/>
      <c r="C105" s="72"/>
      <c r="D105" s="72"/>
      <c r="E105" s="71"/>
      <c r="F105" s="69"/>
      <c r="G105" s="70"/>
      <c r="H105" s="69"/>
      <c r="I105" s="68"/>
      <c r="J105" s="67"/>
      <c r="K105" s="65"/>
      <c r="L105" s="66"/>
      <c r="M105" s="65"/>
      <c r="N105" s="65"/>
      <c r="O105" s="65"/>
      <c r="P105" s="63"/>
      <c r="Q105" s="64"/>
      <c r="R105" s="63"/>
      <c r="S105" s="62"/>
      <c r="T105" s="61"/>
      <c r="U105" s="60"/>
      <c r="V105" s="60"/>
      <c r="W105" s="59"/>
      <c r="X105" s="59"/>
    </row>
    <row r="106" spans="1:27" ht="20.25" customHeight="1">
      <c r="A106" s="73"/>
      <c r="B106" s="73"/>
      <c r="C106" s="72"/>
      <c r="D106" s="72"/>
      <c r="E106" s="71"/>
      <c r="F106" s="69"/>
      <c r="G106" s="70"/>
      <c r="H106" s="69"/>
      <c r="I106" s="68"/>
      <c r="J106" s="67"/>
      <c r="K106" s="65"/>
      <c r="L106" s="66"/>
      <c r="M106" s="65"/>
      <c r="N106" s="65"/>
      <c r="O106" s="65"/>
      <c r="P106" s="63"/>
      <c r="Q106" s="64"/>
      <c r="R106" s="63"/>
      <c r="S106" s="62"/>
      <c r="T106" s="61"/>
      <c r="U106" s="60"/>
      <c r="V106" s="60"/>
      <c r="W106" s="59"/>
      <c r="X106" s="59"/>
    </row>
    <row r="107" spans="1:27" ht="20.25" customHeight="1">
      <c r="A107" s="73"/>
      <c r="B107" s="73"/>
      <c r="C107" s="72"/>
      <c r="D107" s="72"/>
      <c r="E107" s="71"/>
      <c r="F107" s="69"/>
      <c r="G107" s="70"/>
      <c r="H107" s="69"/>
      <c r="I107" s="68"/>
      <c r="J107" s="67"/>
      <c r="K107" s="65"/>
      <c r="L107" s="66"/>
      <c r="M107" s="65"/>
      <c r="N107" s="65"/>
      <c r="O107" s="65"/>
      <c r="P107" s="63"/>
      <c r="Q107" s="64"/>
      <c r="R107" s="63"/>
      <c r="S107" s="62"/>
      <c r="T107" s="61"/>
      <c r="U107" s="60"/>
      <c r="V107" s="60"/>
      <c r="W107" s="59"/>
      <c r="X107" s="59"/>
    </row>
    <row r="108" spans="1:27" ht="20.25" customHeight="1">
      <c r="A108" s="73"/>
      <c r="B108" s="73"/>
      <c r="C108" s="72"/>
      <c r="D108" s="72"/>
      <c r="E108" s="71"/>
      <c r="F108" s="69"/>
      <c r="G108" s="70"/>
      <c r="H108" s="69"/>
      <c r="I108" s="68"/>
      <c r="J108" s="67"/>
      <c r="K108" s="65"/>
      <c r="L108" s="66"/>
      <c r="M108" s="65"/>
      <c r="N108" s="65"/>
      <c r="O108" s="65"/>
      <c r="P108" s="63"/>
      <c r="Q108" s="64"/>
      <c r="R108" s="63"/>
      <c r="S108" s="62"/>
      <c r="T108" s="61"/>
      <c r="U108" s="60"/>
      <c r="V108" s="60"/>
      <c r="W108" s="59"/>
      <c r="X108" s="59"/>
    </row>
    <row r="109" spans="1:27" ht="20.25" customHeight="1">
      <c r="A109" s="73"/>
      <c r="B109" s="73"/>
      <c r="C109" s="72"/>
      <c r="D109" s="72"/>
      <c r="E109" s="71"/>
      <c r="F109" s="69"/>
      <c r="G109" s="70"/>
      <c r="H109" s="69"/>
      <c r="I109" s="68"/>
      <c r="J109" s="67"/>
      <c r="K109" s="65"/>
      <c r="L109" s="66"/>
      <c r="M109" s="65"/>
      <c r="N109" s="65"/>
      <c r="O109" s="65"/>
      <c r="P109" s="63"/>
      <c r="Q109" s="64"/>
      <c r="R109" s="63"/>
      <c r="S109" s="62"/>
      <c r="T109" s="61"/>
      <c r="U109" s="60"/>
      <c r="V109" s="60"/>
      <c r="W109" s="59"/>
      <c r="X109" s="59"/>
    </row>
    <row r="110" spans="1:27" ht="20.25" customHeight="1">
      <c r="A110" s="73"/>
      <c r="B110" s="73"/>
      <c r="C110" s="72"/>
      <c r="D110" s="72"/>
      <c r="E110" s="71"/>
      <c r="F110" s="69"/>
      <c r="G110" s="70"/>
      <c r="H110" s="69"/>
      <c r="I110" s="68"/>
      <c r="J110" s="67"/>
      <c r="K110" s="65"/>
      <c r="L110" s="66"/>
      <c r="M110" s="65"/>
      <c r="N110" s="65"/>
      <c r="O110" s="65"/>
      <c r="P110" s="63"/>
      <c r="Q110" s="64"/>
      <c r="R110" s="63"/>
      <c r="S110" s="62"/>
      <c r="T110" s="61"/>
      <c r="U110" s="60"/>
      <c r="V110" s="60"/>
      <c r="W110" s="59"/>
      <c r="X110" s="59"/>
    </row>
    <row r="111" spans="1:27" ht="20.25" customHeight="1">
      <c r="A111" s="73"/>
      <c r="B111" s="73"/>
      <c r="C111" s="72"/>
      <c r="D111" s="72"/>
      <c r="E111" s="71"/>
      <c r="F111" s="69"/>
      <c r="G111" s="70"/>
      <c r="H111" s="69"/>
      <c r="I111" s="68"/>
      <c r="J111" s="67"/>
      <c r="K111" s="65"/>
      <c r="L111" s="66"/>
      <c r="M111" s="65"/>
      <c r="N111" s="65"/>
      <c r="O111" s="65"/>
      <c r="P111" s="63"/>
      <c r="Q111" s="64"/>
      <c r="R111" s="63"/>
      <c r="S111" s="62"/>
      <c r="T111" s="61"/>
      <c r="U111" s="60"/>
      <c r="V111" s="60"/>
      <c r="W111" s="59"/>
      <c r="X111" s="59"/>
    </row>
    <row r="112" spans="1:27" ht="20.25" customHeight="1">
      <c r="A112" s="73"/>
      <c r="B112" s="73"/>
      <c r="C112" s="72"/>
      <c r="D112" s="72"/>
      <c r="E112" s="71"/>
      <c r="F112" s="69"/>
      <c r="G112" s="70"/>
      <c r="H112" s="69"/>
      <c r="I112" s="68"/>
      <c r="J112" s="67"/>
      <c r="K112" s="65"/>
      <c r="L112" s="66"/>
      <c r="M112" s="65"/>
      <c r="N112" s="65"/>
      <c r="O112" s="65"/>
      <c r="P112" s="63"/>
      <c r="Q112" s="64"/>
      <c r="R112" s="63"/>
      <c r="S112" s="62"/>
      <c r="T112" s="61"/>
      <c r="U112" s="60"/>
      <c r="V112" s="60"/>
      <c r="W112" s="59"/>
      <c r="X112" s="59"/>
    </row>
    <row r="113" spans="1:24" ht="20.25" customHeight="1">
      <c r="A113" s="73"/>
      <c r="B113" s="73"/>
      <c r="C113" s="72"/>
      <c r="D113" s="72"/>
      <c r="E113" s="71"/>
      <c r="F113" s="69"/>
      <c r="G113" s="70"/>
      <c r="H113" s="69"/>
      <c r="I113" s="68"/>
      <c r="J113" s="67"/>
      <c r="K113" s="65"/>
      <c r="L113" s="66"/>
      <c r="M113" s="65"/>
      <c r="N113" s="65"/>
      <c r="O113" s="65"/>
      <c r="P113" s="63"/>
      <c r="Q113" s="64"/>
      <c r="R113" s="63"/>
      <c r="S113" s="62"/>
      <c r="T113" s="61"/>
      <c r="U113" s="60"/>
      <c r="V113" s="60"/>
      <c r="W113" s="59"/>
      <c r="X113" s="59"/>
    </row>
    <row r="114" spans="1:24" ht="20.25" customHeight="1">
      <c r="A114" s="73"/>
      <c r="B114" s="73"/>
      <c r="C114" s="72"/>
      <c r="D114" s="72"/>
      <c r="E114" s="71"/>
      <c r="F114" s="69"/>
      <c r="G114" s="70"/>
      <c r="H114" s="69"/>
      <c r="I114" s="68"/>
      <c r="J114" s="67"/>
      <c r="K114" s="65"/>
      <c r="L114" s="66"/>
      <c r="M114" s="65"/>
      <c r="N114" s="65"/>
      <c r="O114" s="65"/>
      <c r="P114" s="63"/>
      <c r="Q114" s="64"/>
      <c r="R114" s="63"/>
      <c r="S114" s="62"/>
      <c r="T114" s="61"/>
      <c r="U114" s="60"/>
      <c r="V114" s="60"/>
      <c r="W114" s="59"/>
      <c r="X114" s="59"/>
    </row>
    <row r="115" spans="1:24">
      <c r="A115" s="58"/>
      <c r="B115" s="57"/>
      <c r="C115" s="57"/>
    </row>
    <row r="116" spans="1:24">
      <c r="B116" s="55" t="s">
        <v>119</v>
      </c>
    </row>
    <row r="117" spans="1:24">
      <c r="B117" s="55" t="s">
        <v>118</v>
      </c>
    </row>
    <row r="118" spans="1:24">
      <c r="B118" s="55" t="s">
        <v>117</v>
      </c>
    </row>
    <row r="119" spans="1:24">
      <c r="B119" s="55" t="s">
        <v>116</v>
      </c>
    </row>
    <row r="120" spans="1:24">
      <c r="B120" s="55" t="s">
        <v>115</v>
      </c>
    </row>
    <row r="121" spans="1:24">
      <c r="B121" s="55" t="s">
        <v>114</v>
      </c>
    </row>
    <row r="122" spans="1:24">
      <c r="B122" s="55" t="s">
        <v>113</v>
      </c>
    </row>
    <row r="123" spans="1:24">
      <c r="B123" s="55" t="s">
        <v>112</v>
      </c>
    </row>
  </sheetData>
  <sheetProtection selectLockedCells="1"/>
  <mergeCells count="29">
    <mergeCell ref="I4:I8"/>
    <mergeCell ref="AA4:AA8"/>
    <mergeCell ref="K5:K8"/>
    <mergeCell ref="L5:L8"/>
    <mergeCell ref="M5:M8"/>
    <mergeCell ref="N5:N8"/>
    <mergeCell ref="O5:O8"/>
    <mergeCell ref="Q5:S5"/>
    <mergeCell ref="W5:W8"/>
    <mergeCell ref="X5:X8"/>
    <mergeCell ref="V4:V8"/>
    <mergeCell ref="W4:X4"/>
    <mergeCell ref="Z4:Z8"/>
    <mergeCell ref="J2:P2"/>
    <mergeCell ref="R2:X2"/>
    <mergeCell ref="M3:X3"/>
    <mergeCell ref="K4:O4"/>
    <mergeCell ref="Q4:S4"/>
    <mergeCell ref="U4:U8"/>
    <mergeCell ref="J4:J8"/>
    <mergeCell ref="A4:A8"/>
    <mergeCell ref="B4:C8"/>
    <mergeCell ref="D4:D5"/>
    <mergeCell ref="F4:G5"/>
    <mergeCell ref="H4:H8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45" firstPageNumber="0" fitToHeight="0" orientation="landscape" r:id="rId1"/>
  <headerFooter alignWithMargins="0">
    <oddHeader>&amp;R様式1-1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6B31C-539B-4095-B012-0B38AFFA6953}">
  <sheetPr>
    <tabColor rgb="FFFFFF00"/>
  </sheetPr>
  <dimension ref="A1:AI111"/>
  <sheetViews>
    <sheetView view="pageBreakPreview" topLeftCell="A77" zoomScaleNormal="100" zoomScaleSheetLayoutView="100" workbookViewId="0">
      <selection activeCell="I87" sqref="I87"/>
    </sheetView>
  </sheetViews>
  <sheetFormatPr defaultColWidth="9.77734375" defaultRowHeight="10.199999999999999"/>
  <cols>
    <col min="1" max="1" width="6.77734375" style="220" bestFit="1" customWidth="1"/>
    <col min="2" max="2" width="4" style="217" bestFit="1" customWidth="1"/>
    <col min="3" max="3" width="7.77734375" style="217" bestFit="1" customWidth="1"/>
    <col min="4" max="4" width="10.5546875" style="217" bestFit="1" customWidth="1"/>
    <col min="5" max="5" width="10.5546875" style="217" customWidth="1"/>
    <col min="6" max="6" width="9.21875" style="217" bestFit="1" customWidth="1"/>
    <col min="7" max="7" width="7.6640625" style="217" bestFit="1" customWidth="1"/>
    <col min="8" max="8" width="12.21875" style="217" bestFit="1" customWidth="1"/>
    <col min="9" max="10" width="7.77734375" style="217" bestFit="1" customWidth="1"/>
    <col min="11" max="11" width="6.21875" style="217" bestFit="1" customWidth="1"/>
    <col min="12" max="12" width="13.21875" style="217" bestFit="1" customWidth="1"/>
    <col min="13" max="13" width="9.33203125" style="217" bestFit="1" customWidth="1"/>
    <col min="14" max="15" width="8.88671875" style="217" bestFit="1" customWidth="1"/>
    <col min="16" max="17" width="7.6640625" style="217" bestFit="1" customWidth="1"/>
    <col min="18" max="18" width="4.5546875" style="217" bestFit="1" customWidth="1"/>
    <col min="19" max="19" width="20.88671875" style="217" customWidth="1"/>
    <col min="20" max="20" width="8.88671875" style="217" bestFit="1" customWidth="1"/>
    <col min="21" max="23" width="8.77734375" style="217" bestFit="1" customWidth="1"/>
    <col min="24" max="24" width="12.88671875" style="217" customWidth="1"/>
    <col min="25" max="25" width="9.77734375" style="218" customWidth="1"/>
    <col min="26" max="26" width="9.77734375" style="217" customWidth="1"/>
    <col min="27" max="16384" width="9.77734375" style="217"/>
  </cols>
  <sheetData>
    <row r="1" spans="1:26" ht="15.6">
      <c r="A1" s="369"/>
      <c r="B1" s="369"/>
      <c r="R1" s="367"/>
    </row>
    <row r="2" spans="1:26" ht="15">
      <c r="A2" s="217"/>
      <c r="F2" s="366"/>
      <c r="J2" s="657" t="s">
        <v>0</v>
      </c>
      <c r="K2" s="657"/>
      <c r="L2" s="657"/>
      <c r="M2" s="657"/>
      <c r="N2" s="657"/>
      <c r="O2" s="657"/>
      <c r="P2" s="657"/>
      <c r="Q2" s="363"/>
      <c r="R2" s="658"/>
      <c r="S2" s="659"/>
      <c r="T2" s="659"/>
      <c r="U2" s="659"/>
      <c r="V2" s="659"/>
      <c r="X2" s="362" t="s">
        <v>1312</v>
      </c>
    </row>
    <row r="3" spans="1:26" ht="15.75" customHeight="1">
      <c r="A3" s="365" t="s">
        <v>2</v>
      </c>
      <c r="B3" s="364"/>
      <c r="J3" s="363"/>
      <c r="R3" s="362"/>
      <c r="S3" s="718" t="s">
        <v>1598</v>
      </c>
      <c r="T3" s="660"/>
      <c r="U3" s="660"/>
      <c r="V3" s="660"/>
      <c r="W3" s="660"/>
      <c r="X3" s="660"/>
    </row>
    <row r="4" spans="1:26" ht="10.8" thickBot="1">
      <c r="A4" s="661" t="s">
        <v>7</v>
      </c>
      <c r="B4" s="664" t="s">
        <v>8</v>
      </c>
      <c r="C4" s="665"/>
      <c r="D4" s="670"/>
      <c r="E4" s="672"/>
      <c r="F4" s="664" t="s">
        <v>9</v>
      </c>
      <c r="G4" s="674"/>
      <c r="H4" s="677" t="s">
        <v>10</v>
      </c>
      <c r="I4" s="678" t="s">
        <v>11</v>
      </c>
      <c r="J4" s="684" t="s">
        <v>12</v>
      </c>
      <c r="K4" s="719" t="s">
        <v>417</v>
      </c>
      <c r="L4" s="670"/>
      <c r="M4" s="670"/>
      <c r="N4" s="670"/>
      <c r="O4" s="672"/>
      <c r="P4" s="677" t="s">
        <v>14</v>
      </c>
      <c r="Q4" s="689" t="s">
        <v>15</v>
      </c>
      <c r="R4" s="690"/>
      <c r="S4" s="691"/>
      <c r="T4" s="710" t="s">
        <v>16</v>
      </c>
      <c r="U4" s="712" t="s">
        <v>17</v>
      </c>
      <c r="V4" s="677" t="s">
        <v>18</v>
      </c>
      <c r="W4" s="715" t="s">
        <v>19</v>
      </c>
      <c r="X4" s="716"/>
    </row>
    <row r="5" spans="1:26">
      <c r="A5" s="662"/>
      <c r="B5" s="666"/>
      <c r="C5" s="667"/>
      <c r="D5" s="671"/>
      <c r="E5" s="673"/>
      <c r="F5" s="675"/>
      <c r="G5" s="676"/>
      <c r="H5" s="662"/>
      <c r="I5" s="679"/>
      <c r="J5" s="685"/>
      <c r="K5" s="695" t="s">
        <v>26</v>
      </c>
      <c r="L5" s="698" t="s">
        <v>413</v>
      </c>
      <c r="M5" s="701" t="s">
        <v>28</v>
      </c>
      <c r="N5" s="702" t="s">
        <v>29</v>
      </c>
      <c r="O5" s="702" t="s">
        <v>22</v>
      </c>
      <c r="P5" s="682"/>
      <c r="Q5" s="692"/>
      <c r="R5" s="693"/>
      <c r="S5" s="694"/>
      <c r="T5" s="711"/>
      <c r="U5" s="713"/>
      <c r="V5" s="662"/>
      <c r="W5" s="677" t="s">
        <v>23</v>
      </c>
      <c r="X5" s="677" t="s">
        <v>24</v>
      </c>
      <c r="Z5" s="704"/>
    </row>
    <row r="6" spans="1:26">
      <c r="A6" s="662"/>
      <c r="B6" s="666"/>
      <c r="C6" s="667"/>
      <c r="D6" s="661" t="s">
        <v>30</v>
      </c>
      <c r="E6" s="681" t="s">
        <v>31</v>
      </c>
      <c r="F6" s="661" t="s">
        <v>30</v>
      </c>
      <c r="G6" s="678" t="s">
        <v>412</v>
      </c>
      <c r="H6" s="662"/>
      <c r="I6" s="679"/>
      <c r="J6" s="685"/>
      <c r="K6" s="696"/>
      <c r="L6" s="699"/>
      <c r="M6" s="696"/>
      <c r="N6" s="703"/>
      <c r="O6" s="703"/>
      <c r="P6" s="682"/>
      <c r="Q6" s="677" t="s">
        <v>33</v>
      </c>
      <c r="R6" s="677" t="s">
        <v>34</v>
      </c>
      <c r="S6" s="661" t="s">
        <v>35</v>
      </c>
      <c r="T6" s="705" t="s">
        <v>36</v>
      </c>
      <c r="U6" s="713"/>
      <c r="V6" s="662"/>
      <c r="W6" s="708"/>
      <c r="X6" s="708"/>
      <c r="Z6" s="704"/>
    </row>
    <row r="7" spans="1:26">
      <c r="A7" s="662"/>
      <c r="B7" s="666"/>
      <c r="C7" s="667"/>
      <c r="D7" s="662"/>
      <c r="E7" s="662"/>
      <c r="F7" s="662"/>
      <c r="G7" s="662"/>
      <c r="H7" s="662"/>
      <c r="I7" s="679"/>
      <c r="J7" s="685"/>
      <c r="K7" s="696"/>
      <c r="L7" s="699"/>
      <c r="M7" s="696"/>
      <c r="N7" s="703"/>
      <c r="O7" s="703"/>
      <c r="P7" s="682"/>
      <c r="Q7" s="682"/>
      <c r="R7" s="682"/>
      <c r="S7" s="662"/>
      <c r="T7" s="706"/>
      <c r="U7" s="713"/>
      <c r="V7" s="662"/>
      <c r="W7" s="708"/>
      <c r="X7" s="708"/>
      <c r="Z7" s="704"/>
    </row>
    <row r="8" spans="1:26">
      <c r="A8" s="663"/>
      <c r="B8" s="668"/>
      <c r="C8" s="669"/>
      <c r="D8" s="663"/>
      <c r="E8" s="663"/>
      <c r="F8" s="663"/>
      <c r="G8" s="663"/>
      <c r="H8" s="663"/>
      <c r="I8" s="680"/>
      <c r="J8" s="675"/>
      <c r="K8" s="697"/>
      <c r="L8" s="700"/>
      <c r="M8" s="697"/>
      <c r="N8" s="676"/>
      <c r="O8" s="676"/>
      <c r="P8" s="683"/>
      <c r="Q8" s="683"/>
      <c r="R8" s="683"/>
      <c r="S8" s="663"/>
      <c r="T8" s="707"/>
      <c r="U8" s="714"/>
      <c r="V8" s="663"/>
      <c r="W8" s="709"/>
      <c r="X8" s="709"/>
      <c r="Z8" s="704"/>
    </row>
    <row r="9" spans="1:26" ht="57.6">
      <c r="A9" s="442" t="s">
        <v>1597</v>
      </c>
      <c r="B9" s="358"/>
      <c r="C9" s="275" t="s">
        <v>1596</v>
      </c>
      <c r="D9" s="260" t="s">
        <v>1594</v>
      </c>
      <c r="E9" s="267" t="s">
        <v>170</v>
      </c>
      <c r="F9" s="270" t="s">
        <v>1592</v>
      </c>
      <c r="G9" s="355">
        <v>1.49</v>
      </c>
      <c r="H9" s="270" t="s">
        <v>629</v>
      </c>
      <c r="I9" s="270">
        <v>1280</v>
      </c>
      <c r="J9" s="340">
        <v>5</v>
      </c>
      <c r="K9" s="343">
        <v>28.2</v>
      </c>
      <c r="L9" s="342">
        <f t="shared" ref="L9:L40" si="0">IF(K9&gt;0,1/K9*34.6*67.1,"")</f>
        <v>82.328368794326238</v>
      </c>
      <c r="M9" s="337">
        <v>17.2</v>
      </c>
      <c r="N9" s="336">
        <v>20.3</v>
      </c>
      <c r="O9" s="305" t="s">
        <v>1115</v>
      </c>
      <c r="P9" s="270" t="s">
        <v>946</v>
      </c>
      <c r="Q9" s="270" t="s">
        <v>701</v>
      </c>
      <c r="R9" s="270" t="s">
        <v>45</v>
      </c>
      <c r="S9" s="270"/>
      <c r="T9" s="429" t="s">
        <v>626</v>
      </c>
      <c r="U9" s="334">
        <v>163</v>
      </c>
      <c r="V9" s="270">
        <v>138</v>
      </c>
      <c r="W9" s="270">
        <v>110</v>
      </c>
      <c r="X9" s="270" t="s">
        <v>733</v>
      </c>
      <c r="Y9" s="249"/>
      <c r="Z9" s="240"/>
    </row>
    <row r="10" spans="1:26" ht="57.6">
      <c r="A10" s="441"/>
      <c r="B10" s="358"/>
      <c r="C10" s="358"/>
      <c r="D10" s="260" t="s">
        <v>1594</v>
      </c>
      <c r="E10" s="267" t="s">
        <v>1591</v>
      </c>
      <c r="F10" s="270" t="s">
        <v>1592</v>
      </c>
      <c r="G10" s="355">
        <v>1.49</v>
      </c>
      <c r="H10" s="270" t="s">
        <v>629</v>
      </c>
      <c r="I10" s="270" t="s">
        <v>1068</v>
      </c>
      <c r="J10" s="340">
        <v>5</v>
      </c>
      <c r="K10" s="339">
        <v>28</v>
      </c>
      <c r="L10" s="338">
        <f t="shared" si="0"/>
        <v>82.916428571428568</v>
      </c>
      <c r="M10" s="337">
        <v>17.2</v>
      </c>
      <c r="N10" s="336">
        <v>20.3</v>
      </c>
      <c r="O10" s="305" t="s">
        <v>1067</v>
      </c>
      <c r="P10" s="270" t="s">
        <v>946</v>
      </c>
      <c r="Q10" s="270" t="s">
        <v>701</v>
      </c>
      <c r="R10" s="270" t="s">
        <v>45</v>
      </c>
      <c r="S10" s="270"/>
      <c r="T10" s="428" t="s">
        <v>626</v>
      </c>
      <c r="U10" s="334">
        <v>162</v>
      </c>
      <c r="V10" s="270">
        <v>137</v>
      </c>
      <c r="W10" s="270">
        <v>110</v>
      </c>
      <c r="X10" s="270" t="s">
        <v>733</v>
      </c>
      <c r="Y10" s="249"/>
      <c r="Z10" s="240"/>
    </row>
    <row r="11" spans="1:26" ht="57.6">
      <c r="A11" s="441"/>
      <c r="B11" s="358"/>
      <c r="C11" s="358"/>
      <c r="D11" s="260" t="s">
        <v>1594</v>
      </c>
      <c r="E11" s="267" t="s">
        <v>814</v>
      </c>
      <c r="F11" s="270" t="s">
        <v>1592</v>
      </c>
      <c r="G11" s="355">
        <v>1.49</v>
      </c>
      <c r="H11" s="270" t="s">
        <v>629</v>
      </c>
      <c r="I11" s="270">
        <v>1310</v>
      </c>
      <c r="J11" s="340">
        <v>5</v>
      </c>
      <c r="K11" s="339">
        <v>27.7</v>
      </c>
      <c r="L11" s="338">
        <f t="shared" si="0"/>
        <v>83.814440433212994</v>
      </c>
      <c r="M11" s="337">
        <v>17.2</v>
      </c>
      <c r="N11" s="336">
        <v>20.3</v>
      </c>
      <c r="O11" s="305" t="s">
        <v>1595</v>
      </c>
      <c r="P11" s="270" t="s">
        <v>946</v>
      </c>
      <c r="Q11" s="270" t="s">
        <v>701</v>
      </c>
      <c r="R11" s="270" t="s">
        <v>45</v>
      </c>
      <c r="S11" s="270"/>
      <c r="T11" s="428" t="s">
        <v>626</v>
      </c>
      <c r="U11" s="334">
        <v>161</v>
      </c>
      <c r="V11" s="270">
        <v>136</v>
      </c>
      <c r="W11" s="270">
        <v>109</v>
      </c>
      <c r="X11" s="270" t="s">
        <v>137</v>
      </c>
      <c r="Y11" s="249"/>
      <c r="Z11" s="240"/>
    </row>
    <row r="12" spans="1:26" ht="57.6">
      <c r="A12" s="441"/>
      <c r="B12" s="358"/>
      <c r="C12" s="358"/>
      <c r="D12" s="260" t="s">
        <v>1594</v>
      </c>
      <c r="E12" s="267" t="s">
        <v>1593</v>
      </c>
      <c r="F12" s="270" t="s">
        <v>1592</v>
      </c>
      <c r="G12" s="355">
        <v>1.49</v>
      </c>
      <c r="H12" s="270" t="s">
        <v>629</v>
      </c>
      <c r="I12" s="270">
        <v>1320</v>
      </c>
      <c r="J12" s="340">
        <v>5</v>
      </c>
      <c r="K12" s="339">
        <v>27.7</v>
      </c>
      <c r="L12" s="338">
        <f t="shared" si="0"/>
        <v>83.814440433212994</v>
      </c>
      <c r="M12" s="337">
        <v>15.8</v>
      </c>
      <c r="N12" s="336">
        <v>19</v>
      </c>
      <c r="O12" s="305" t="s">
        <v>1064</v>
      </c>
      <c r="P12" s="270" t="s">
        <v>946</v>
      </c>
      <c r="Q12" s="270" t="s">
        <v>701</v>
      </c>
      <c r="R12" s="270" t="s">
        <v>45</v>
      </c>
      <c r="S12" s="270"/>
      <c r="T12" s="428" t="s">
        <v>626</v>
      </c>
      <c r="U12" s="334">
        <v>175</v>
      </c>
      <c r="V12" s="270">
        <v>145</v>
      </c>
      <c r="W12" s="270">
        <v>109</v>
      </c>
      <c r="X12" s="270" t="s">
        <v>137</v>
      </c>
      <c r="Y12" s="249"/>
      <c r="Z12" s="240"/>
    </row>
    <row r="13" spans="1:26" ht="57.6">
      <c r="A13" s="441"/>
      <c r="B13" s="358"/>
      <c r="C13" s="358"/>
      <c r="D13" s="260" t="s">
        <v>1589</v>
      </c>
      <c r="E13" s="267" t="s">
        <v>170</v>
      </c>
      <c r="F13" s="270" t="s">
        <v>1587</v>
      </c>
      <c r="G13" s="355">
        <v>1.49</v>
      </c>
      <c r="H13" s="270" t="s">
        <v>629</v>
      </c>
      <c r="I13" s="270">
        <v>1360</v>
      </c>
      <c r="J13" s="340">
        <v>5</v>
      </c>
      <c r="K13" s="339">
        <v>26.6</v>
      </c>
      <c r="L13" s="338">
        <f t="shared" si="0"/>
        <v>87.280451127819546</v>
      </c>
      <c r="M13" s="337">
        <v>15.8</v>
      </c>
      <c r="N13" s="336">
        <v>19</v>
      </c>
      <c r="O13" s="305" t="s">
        <v>1088</v>
      </c>
      <c r="P13" s="270" t="s">
        <v>946</v>
      </c>
      <c r="Q13" s="270" t="s">
        <v>701</v>
      </c>
      <c r="R13" s="270" t="s">
        <v>514</v>
      </c>
      <c r="S13" s="270"/>
      <c r="T13" s="428" t="s">
        <v>626</v>
      </c>
      <c r="U13" s="334">
        <v>168</v>
      </c>
      <c r="V13" s="270">
        <v>140</v>
      </c>
      <c r="W13" s="270">
        <v>106</v>
      </c>
      <c r="X13" s="270" t="s">
        <v>137</v>
      </c>
      <c r="Y13" s="249"/>
      <c r="Z13" s="240"/>
    </row>
    <row r="14" spans="1:26" ht="57.6">
      <c r="A14" s="441"/>
      <c r="B14" s="358"/>
      <c r="C14" s="358"/>
      <c r="D14" s="260" t="s">
        <v>1589</v>
      </c>
      <c r="E14" s="267" t="s">
        <v>1591</v>
      </c>
      <c r="F14" s="270" t="s">
        <v>1587</v>
      </c>
      <c r="G14" s="355">
        <v>1.49</v>
      </c>
      <c r="H14" s="270" t="s">
        <v>629</v>
      </c>
      <c r="I14" s="270" t="s">
        <v>1590</v>
      </c>
      <c r="J14" s="340">
        <v>5</v>
      </c>
      <c r="K14" s="339">
        <v>26.4</v>
      </c>
      <c r="L14" s="338">
        <f t="shared" si="0"/>
        <v>87.941666666666677</v>
      </c>
      <c r="M14" s="337">
        <v>15.8</v>
      </c>
      <c r="N14" s="336">
        <v>19</v>
      </c>
      <c r="O14" s="305" t="s">
        <v>1125</v>
      </c>
      <c r="P14" s="270" t="s">
        <v>946</v>
      </c>
      <c r="Q14" s="270" t="s">
        <v>701</v>
      </c>
      <c r="R14" s="270" t="s">
        <v>514</v>
      </c>
      <c r="S14" s="270"/>
      <c r="T14" s="428" t="s">
        <v>626</v>
      </c>
      <c r="U14" s="334">
        <v>167</v>
      </c>
      <c r="V14" s="270">
        <v>138</v>
      </c>
      <c r="W14" s="270">
        <v>106</v>
      </c>
      <c r="X14" s="270" t="s">
        <v>137</v>
      </c>
      <c r="Y14" s="249"/>
      <c r="Z14" s="240"/>
    </row>
    <row r="15" spans="1:26" ht="57.6">
      <c r="A15" s="441"/>
      <c r="B15" s="358"/>
      <c r="C15" s="358"/>
      <c r="D15" s="260" t="s">
        <v>1589</v>
      </c>
      <c r="E15" s="267" t="s">
        <v>1588</v>
      </c>
      <c r="F15" s="270" t="s">
        <v>1587</v>
      </c>
      <c r="G15" s="355">
        <v>1.49</v>
      </c>
      <c r="H15" s="270" t="s">
        <v>629</v>
      </c>
      <c r="I15" s="270" t="s">
        <v>154</v>
      </c>
      <c r="J15" s="340">
        <v>5</v>
      </c>
      <c r="K15" s="339">
        <v>26.2</v>
      </c>
      <c r="L15" s="338">
        <f t="shared" si="0"/>
        <v>88.612977099236645</v>
      </c>
      <c r="M15" s="337">
        <v>15.8</v>
      </c>
      <c r="N15" s="336">
        <v>19</v>
      </c>
      <c r="O15" s="305" t="s">
        <v>1586</v>
      </c>
      <c r="P15" s="270" t="s">
        <v>946</v>
      </c>
      <c r="Q15" s="270" t="s">
        <v>701</v>
      </c>
      <c r="R15" s="270" t="s">
        <v>514</v>
      </c>
      <c r="S15" s="270"/>
      <c r="T15" s="428" t="s">
        <v>626</v>
      </c>
      <c r="U15" s="334">
        <v>165</v>
      </c>
      <c r="V15" s="270">
        <v>137</v>
      </c>
      <c r="W15" s="270">
        <v>106</v>
      </c>
      <c r="X15" s="270" t="s">
        <v>137</v>
      </c>
      <c r="Y15" s="249"/>
      <c r="Z15" s="240"/>
    </row>
    <row r="16" spans="1:26" ht="57.6" customHeight="1">
      <c r="A16" s="440"/>
      <c r="B16" s="356"/>
      <c r="C16" s="268"/>
      <c r="D16" s="260" t="s">
        <v>1585</v>
      </c>
      <c r="E16" s="267" t="s">
        <v>1010</v>
      </c>
      <c r="F16" s="270" t="s">
        <v>619</v>
      </c>
      <c r="G16" s="270">
        <v>1.6180000000000001</v>
      </c>
      <c r="H16" s="270" t="s">
        <v>48</v>
      </c>
      <c r="I16" s="270" t="s">
        <v>1584</v>
      </c>
      <c r="J16" s="340">
        <v>5</v>
      </c>
      <c r="K16" s="343">
        <v>12.5</v>
      </c>
      <c r="L16" s="342">
        <f t="shared" si="0"/>
        <v>185.7328</v>
      </c>
      <c r="M16" s="337">
        <v>14.4</v>
      </c>
      <c r="N16" s="336">
        <v>17.600000000000001</v>
      </c>
      <c r="O16" s="305" t="s">
        <v>1583</v>
      </c>
      <c r="P16" s="270" t="s">
        <v>616</v>
      </c>
      <c r="Q16" s="270" t="s">
        <v>52</v>
      </c>
      <c r="R16" s="270" t="s">
        <v>514</v>
      </c>
      <c r="S16" s="270"/>
      <c r="T16" s="429" t="s">
        <v>615</v>
      </c>
      <c r="U16" s="334"/>
      <c r="V16" s="270"/>
      <c r="W16" s="270"/>
      <c r="X16" s="270"/>
      <c r="Y16" s="249"/>
      <c r="Z16" s="240"/>
    </row>
    <row r="17" spans="1:27" ht="57.6" customHeight="1">
      <c r="A17" s="440"/>
      <c r="B17" s="424"/>
      <c r="C17" s="261"/>
      <c r="D17" s="260" t="s">
        <v>1582</v>
      </c>
      <c r="E17" s="267" t="s">
        <v>1581</v>
      </c>
      <c r="F17" s="270" t="s">
        <v>619</v>
      </c>
      <c r="G17" s="270">
        <v>1.6180000000000001</v>
      </c>
      <c r="H17" s="270" t="s">
        <v>568</v>
      </c>
      <c r="I17" s="270" t="s">
        <v>1580</v>
      </c>
      <c r="J17" s="340">
        <v>5</v>
      </c>
      <c r="K17" s="423">
        <v>10.7</v>
      </c>
      <c r="L17" s="422">
        <f t="shared" si="0"/>
        <v>216.97757009345796</v>
      </c>
      <c r="M17" s="337">
        <v>14.4</v>
      </c>
      <c r="N17" s="336">
        <v>17.600000000000001</v>
      </c>
      <c r="O17" s="305" t="s">
        <v>1579</v>
      </c>
      <c r="P17" s="270" t="s">
        <v>616</v>
      </c>
      <c r="Q17" s="270" t="s">
        <v>52</v>
      </c>
      <c r="R17" s="270" t="s">
        <v>514</v>
      </c>
      <c r="S17" s="270"/>
      <c r="T17" s="428" t="s">
        <v>615</v>
      </c>
      <c r="U17" s="334"/>
      <c r="V17" s="270"/>
      <c r="W17" s="270"/>
      <c r="X17" s="270"/>
      <c r="Y17" s="249"/>
      <c r="Z17" s="240"/>
    </row>
    <row r="18" spans="1:27" ht="67.2">
      <c r="A18" s="440"/>
      <c r="B18" s="427"/>
      <c r="C18" s="275" t="s">
        <v>1578</v>
      </c>
      <c r="D18" s="260" t="s">
        <v>1567</v>
      </c>
      <c r="E18" s="267" t="s">
        <v>1577</v>
      </c>
      <c r="F18" s="270" t="s">
        <v>1194</v>
      </c>
      <c r="G18" s="270">
        <v>1.986</v>
      </c>
      <c r="H18" s="270" t="s">
        <v>629</v>
      </c>
      <c r="I18" s="270" t="s">
        <v>1576</v>
      </c>
      <c r="J18" s="340">
        <v>5</v>
      </c>
      <c r="K18" s="343">
        <v>26.3</v>
      </c>
      <c r="L18" s="342">
        <f t="shared" si="0"/>
        <v>88.276045627376419</v>
      </c>
      <c r="M18" s="337">
        <v>14.4</v>
      </c>
      <c r="N18" s="336">
        <v>17.600000000000001</v>
      </c>
      <c r="O18" s="305" t="s">
        <v>1575</v>
      </c>
      <c r="P18" s="270" t="s">
        <v>702</v>
      </c>
      <c r="Q18" s="270" t="s">
        <v>701</v>
      </c>
      <c r="R18" s="270" t="s">
        <v>45</v>
      </c>
      <c r="S18" s="270" t="s">
        <v>1570</v>
      </c>
      <c r="T18" s="429" t="s">
        <v>626</v>
      </c>
      <c r="U18" s="334">
        <v>182</v>
      </c>
      <c r="V18" s="270">
        <v>149</v>
      </c>
      <c r="W18" s="270" t="s">
        <v>1574</v>
      </c>
      <c r="X18" s="270" t="s">
        <v>733</v>
      </c>
      <c r="Y18" s="249"/>
      <c r="Z18" s="240"/>
    </row>
    <row r="19" spans="1:27" ht="67.2">
      <c r="A19" s="440"/>
      <c r="B19" s="356"/>
      <c r="C19" s="268"/>
      <c r="D19" s="260" t="s">
        <v>1567</v>
      </c>
      <c r="E19" s="267" t="s">
        <v>1573</v>
      </c>
      <c r="F19" s="270" t="s">
        <v>1194</v>
      </c>
      <c r="G19" s="270">
        <v>1.986</v>
      </c>
      <c r="H19" s="270" t="s">
        <v>629</v>
      </c>
      <c r="I19" s="270" t="s">
        <v>1572</v>
      </c>
      <c r="J19" s="340">
        <v>5</v>
      </c>
      <c r="K19" s="339">
        <v>26.3</v>
      </c>
      <c r="L19" s="338">
        <f t="shared" si="0"/>
        <v>88.276045627376419</v>
      </c>
      <c r="M19" s="337">
        <v>13.2</v>
      </c>
      <c r="N19" s="336">
        <v>16.5</v>
      </c>
      <c r="O19" s="305" t="s">
        <v>1571</v>
      </c>
      <c r="P19" s="270" t="s">
        <v>702</v>
      </c>
      <c r="Q19" s="270" t="s">
        <v>701</v>
      </c>
      <c r="R19" s="270" t="s">
        <v>45</v>
      </c>
      <c r="S19" s="270" t="s">
        <v>1570</v>
      </c>
      <c r="T19" s="428" t="s">
        <v>626</v>
      </c>
      <c r="U19" s="334">
        <v>199</v>
      </c>
      <c r="V19" s="270">
        <v>159</v>
      </c>
      <c r="W19" s="270" t="s">
        <v>1569</v>
      </c>
      <c r="X19" s="270" t="s">
        <v>733</v>
      </c>
      <c r="Y19" s="249"/>
      <c r="Z19" s="240"/>
    </row>
    <row r="20" spans="1:27" ht="67.2">
      <c r="A20" s="440"/>
      <c r="B20" s="356"/>
      <c r="C20" s="268"/>
      <c r="D20" s="260" t="s">
        <v>1567</v>
      </c>
      <c r="E20" s="267" t="s">
        <v>140</v>
      </c>
      <c r="F20" s="270" t="s">
        <v>1194</v>
      </c>
      <c r="G20" s="270">
        <v>1.986</v>
      </c>
      <c r="H20" s="270" t="s">
        <v>629</v>
      </c>
      <c r="I20" s="270">
        <v>1530</v>
      </c>
      <c r="J20" s="340">
        <v>5</v>
      </c>
      <c r="K20" s="339">
        <v>24.7</v>
      </c>
      <c r="L20" s="338">
        <f t="shared" si="0"/>
        <v>93.994331983805665</v>
      </c>
      <c r="M20" s="337">
        <v>14.4</v>
      </c>
      <c r="N20" s="336">
        <v>17.600000000000001</v>
      </c>
      <c r="O20" s="305" t="s">
        <v>1568</v>
      </c>
      <c r="P20" s="270" t="s">
        <v>702</v>
      </c>
      <c r="Q20" s="270" t="s">
        <v>701</v>
      </c>
      <c r="R20" s="270" t="s">
        <v>45</v>
      </c>
      <c r="S20" s="270" t="s">
        <v>1552</v>
      </c>
      <c r="T20" s="428" t="s">
        <v>626</v>
      </c>
      <c r="U20" s="334">
        <v>171</v>
      </c>
      <c r="V20" s="270">
        <v>140</v>
      </c>
      <c r="W20" s="270">
        <v>104</v>
      </c>
      <c r="X20" s="270" t="s">
        <v>711</v>
      </c>
      <c r="Y20" s="249"/>
      <c r="Z20" s="240"/>
    </row>
    <row r="21" spans="1:27" ht="67.2">
      <c r="A21" s="440"/>
      <c r="B21" s="356"/>
      <c r="C21" s="268"/>
      <c r="D21" s="260" t="s">
        <v>1567</v>
      </c>
      <c r="E21" s="267" t="s">
        <v>1566</v>
      </c>
      <c r="F21" s="270" t="s">
        <v>1194</v>
      </c>
      <c r="G21" s="270">
        <v>1.986</v>
      </c>
      <c r="H21" s="270" t="s">
        <v>629</v>
      </c>
      <c r="I21" s="270" t="s">
        <v>1565</v>
      </c>
      <c r="J21" s="340">
        <v>5</v>
      </c>
      <c r="K21" s="339">
        <v>24.7</v>
      </c>
      <c r="L21" s="338">
        <f t="shared" si="0"/>
        <v>93.994331983805665</v>
      </c>
      <c r="M21" s="337">
        <v>13.2</v>
      </c>
      <c r="N21" s="336">
        <v>16.5</v>
      </c>
      <c r="O21" s="305" t="s">
        <v>1564</v>
      </c>
      <c r="P21" s="270" t="s">
        <v>702</v>
      </c>
      <c r="Q21" s="270" t="s">
        <v>701</v>
      </c>
      <c r="R21" s="270" t="s">
        <v>45</v>
      </c>
      <c r="S21" s="270" t="s">
        <v>1552</v>
      </c>
      <c r="T21" s="428" t="s">
        <v>626</v>
      </c>
      <c r="U21" s="334">
        <v>187</v>
      </c>
      <c r="V21" s="270">
        <v>149</v>
      </c>
      <c r="W21" s="270" t="s">
        <v>1170</v>
      </c>
      <c r="X21" s="270" t="s">
        <v>137</v>
      </c>
      <c r="Y21" s="249"/>
      <c r="Z21" s="240"/>
    </row>
    <row r="22" spans="1:27" ht="67.2">
      <c r="A22" s="440"/>
      <c r="B22" s="356"/>
      <c r="C22" s="268"/>
      <c r="D22" s="260" t="s">
        <v>1556</v>
      </c>
      <c r="E22" s="267" t="s">
        <v>1563</v>
      </c>
      <c r="F22" s="270" t="s">
        <v>1009</v>
      </c>
      <c r="G22" s="270">
        <v>1.986</v>
      </c>
      <c r="H22" s="270" t="s">
        <v>629</v>
      </c>
      <c r="I22" s="270" t="s">
        <v>1562</v>
      </c>
      <c r="J22" s="340">
        <v>5</v>
      </c>
      <c r="K22" s="339">
        <v>25.2</v>
      </c>
      <c r="L22" s="338">
        <f t="shared" si="0"/>
        <v>92.129365079365073</v>
      </c>
      <c r="M22" s="337">
        <v>13.2</v>
      </c>
      <c r="N22" s="336">
        <v>16.5</v>
      </c>
      <c r="O22" s="305" t="s">
        <v>1561</v>
      </c>
      <c r="P22" s="270" t="s">
        <v>702</v>
      </c>
      <c r="Q22" s="270" t="s">
        <v>701</v>
      </c>
      <c r="R22" s="270" t="s">
        <v>514</v>
      </c>
      <c r="S22" s="270" t="s">
        <v>1560</v>
      </c>
      <c r="T22" s="428" t="s">
        <v>626</v>
      </c>
      <c r="U22" s="334">
        <v>190</v>
      </c>
      <c r="V22" s="270">
        <v>152</v>
      </c>
      <c r="W22" s="270" t="s">
        <v>792</v>
      </c>
      <c r="X22" s="270" t="s">
        <v>137</v>
      </c>
      <c r="Y22" s="249"/>
      <c r="Z22" s="240"/>
    </row>
    <row r="23" spans="1:27" ht="67.2">
      <c r="A23" s="440"/>
      <c r="B23" s="356"/>
      <c r="C23" s="268"/>
      <c r="D23" s="260" t="s">
        <v>1556</v>
      </c>
      <c r="E23" s="267" t="s">
        <v>1559</v>
      </c>
      <c r="F23" s="270" t="s">
        <v>1009</v>
      </c>
      <c r="G23" s="270">
        <v>1.986</v>
      </c>
      <c r="H23" s="270" t="s">
        <v>629</v>
      </c>
      <c r="I23" s="270" t="s">
        <v>1558</v>
      </c>
      <c r="J23" s="340">
        <v>5</v>
      </c>
      <c r="K23" s="339">
        <v>25</v>
      </c>
      <c r="L23" s="338">
        <f t="shared" si="0"/>
        <v>92.866399999999999</v>
      </c>
      <c r="M23" s="337">
        <v>13.2</v>
      </c>
      <c r="N23" s="336">
        <v>16.5</v>
      </c>
      <c r="O23" s="305" t="s">
        <v>995</v>
      </c>
      <c r="P23" s="270" t="s">
        <v>702</v>
      </c>
      <c r="Q23" s="270" t="s">
        <v>701</v>
      </c>
      <c r="R23" s="270" t="s">
        <v>514</v>
      </c>
      <c r="S23" s="270" t="s">
        <v>1426</v>
      </c>
      <c r="T23" s="428" t="s">
        <v>626</v>
      </c>
      <c r="U23" s="334">
        <v>189</v>
      </c>
      <c r="V23" s="270">
        <v>151</v>
      </c>
      <c r="W23" s="270" t="s">
        <v>1557</v>
      </c>
      <c r="X23" s="270" t="s">
        <v>137</v>
      </c>
      <c r="Y23" s="249"/>
      <c r="Z23" s="240"/>
    </row>
    <row r="24" spans="1:27" ht="67.2">
      <c r="A24" s="440"/>
      <c r="B24" s="424"/>
      <c r="C24" s="261"/>
      <c r="D24" s="260" t="s">
        <v>1556</v>
      </c>
      <c r="E24" s="267" t="s">
        <v>1555</v>
      </c>
      <c r="F24" s="270" t="s">
        <v>1009</v>
      </c>
      <c r="G24" s="270">
        <v>1.986</v>
      </c>
      <c r="H24" s="270" t="s">
        <v>629</v>
      </c>
      <c r="I24" s="270" t="s">
        <v>1554</v>
      </c>
      <c r="J24" s="340">
        <v>5</v>
      </c>
      <c r="K24" s="439">
        <v>23.4</v>
      </c>
      <c r="L24" s="438">
        <f t="shared" si="0"/>
        <v>99.21623931623931</v>
      </c>
      <c r="M24" s="337">
        <v>13.2</v>
      </c>
      <c r="N24" s="336">
        <v>16.5</v>
      </c>
      <c r="O24" s="305" t="s">
        <v>1553</v>
      </c>
      <c r="P24" s="270" t="s">
        <v>702</v>
      </c>
      <c r="Q24" s="270" t="s">
        <v>701</v>
      </c>
      <c r="R24" s="270" t="s">
        <v>514</v>
      </c>
      <c r="S24" s="270" t="s">
        <v>1552</v>
      </c>
      <c r="T24" s="428" t="s">
        <v>626</v>
      </c>
      <c r="U24" s="334">
        <v>177</v>
      </c>
      <c r="V24" s="270">
        <v>141</v>
      </c>
      <c r="W24" s="270" t="s">
        <v>1551</v>
      </c>
      <c r="X24" s="270" t="s">
        <v>711</v>
      </c>
      <c r="Y24" s="249"/>
      <c r="Z24" s="240"/>
    </row>
    <row r="25" spans="1:27" ht="67.2">
      <c r="A25" s="357"/>
      <c r="B25" s="431"/>
      <c r="C25" s="430" t="s">
        <v>1550</v>
      </c>
      <c r="D25" s="260" t="s">
        <v>1549</v>
      </c>
      <c r="E25" s="267" t="s">
        <v>1069</v>
      </c>
      <c r="F25" s="270" t="s">
        <v>903</v>
      </c>
      <c r="G25" s="270">
        <v>2.4870000000000001</v>
      </c>
      <c r="H25" s="270" t="s">
        <v>629</v>
      </c>
      <c r="I25" s="270" t="s">
        <v>918</v>
      </c>
      <c r="J25" s="340">
        <v>5</v>
      </c>
      <c r="K25" s="343">
        <v>22.3</v>
      </c>
      <c r="L25" s="342">
        <f t="shared" si="0"/>
        <v>104.11031390134528</v>
      </c>
      <c r="M25" s="337">
        <v>12.2</v>
      </c>
      <c r="N25" s="336">
        <v>15.4</v>
      </c>
      <c r="O25" s="305" t="s">
        <v>917</v>
      </c>
      <c r="P25" s="270" t="s">
        <v>702</v>
      </c>
      <c r="Q25" s="270" t="s">
        <v>701</v>
      </c>
      <c r="R25" s="270" t="s">
        <v>45</v>
      </c>
      <c r="S25" s="270"/>
      <c r="T25" s="429" t="s">
        <v>626</v>
      </c>
      <c r="U25" s="334">
        <v>182</v>
      </c>
      <c r="V25" s="270">
        <v>144</v>
      </c>
      <c r="W25" s="270" t="s">
        <v>859</v>
      </c>
      <c r="X25" s="270" t="s">
        <v>711</v>
      </c>
      <c r="Y25" s="239"/>
      <c r="Z25" s="240"/>
    </row>
    <row r="26" spans="1:27" ht="67.2">
      <c r="A26" s="357"/>
      <c r="B26" s="427"/>
      <c r="C26" s="275" t="s">
        <v>1548</v>
      </c>
      <c r="D26" s="260" t="s">
        <v>1539</v>
      </c>
      <c r="E26" s="267" t="s">
        <v>69</v>
      </c>
      <c r="F26" s="270" t="s">
        <v>726</v>
      </c>
      <c r="G26" s="270">
        <v>2.4870000000000001</v>
      </c>
      <c r="H26" s="270" t="s">
        <v>629</v>
      </c>
      <c r="I26" s="270">
        <v>1730</v>
      </c>
      <c r="J26" s="340">
        <v>5</v>
      </c>
      <c r="K26" s="343">
        <v>22.2</v>
      </c>
      <c r="L26" s="342">
        <f t="shared" si="0"/>
        <v>104.57927927927929</v>
      </c>
      <c r="M26" s="337">
        <v>12.2</v>
      </c>
      <c r="N26" s="336">
        <v>15.4</v>
      </c>
      <c r="O26" s="305" t="s">
        <v>1497</v>
      </c>
      <c r="P26" s="270" t="s">
        <v>702</v>
      </c>
      <c r="Q26" s="270" t="s">
        <v>701</v>
      </c>
      <c r="R26" s="270" t="s">
        <v>45</v>
      </c>
      <c r="S26" s="270"/>
      <c r="T26" s="429" t="s">
        <v>626</v>
      </c>
      <c r="U26" s="334">
        <v>181</v>
      </c>
      <c r="V26" s="270">
        <v>144</v>
      </c>
      <c r="W26" s="270">
        <v>101</v>
      </c>
      <c r="X26" s="270" t="s">
        <v>711</v>
      </c>
      <c r="Y26" s="239"/>
      <c r="Z26" s="240"/>
    </row>
    <row r="27" spans="1:27" ht="67.2">
      <c r="A27" s="357"/>
      <c r="B27" s="356"/>
      <c r="C27" s="268"/>
      <c r="D27" s="260" t="s">
        <v>1539</v>
      </c>
      <c r="E27" s="267" t="s">
        <v>1547</v>
      </c>
      <c r="F27" s="270" t="s">
        <v>726</v>
      </c>
      <c r="G27" s="270">
        <v>2.4870000000000001</v>
      </c>
      <c r="H27" s="270" t="s">
        <v>629</v>
      </c>
      <c r="I27" s="270" t="s">
        <v>876</v>
      </c>
      <c r="J27" s="340">
        <v>5</v>
      </c>
      <c r="K27" s="339">
        <v>21.7</v>
      </c>
      <c r="L27" s="338">
        <f t="shared" si="0"/>
        <v>106.9889400921659</v>
      </c>
      <c r="M27" s="337">
        <v>12.2</v>
      </c>
      <c r="N27" s="336">
        <v>15.4</v>
      </c>
      <c r="O27" s="305" t="s">
        <v>875</v>
      </c>
      <c r="P27" s="270" t="s">
        <v>702</v>
      </c>
      <c r="Q27" s="270" t="s">
        <v>701</v>
      </c>
      <c r="R27" s="270" t="s">
        <v>45</v>
      </c>
      <c r="S27" s="270" t="s">
        <v>1426</v>
      </c>
      <c r="T27" s="434" t="s">
        <v>626</v>
      </c>
      <c r="U27" s="334">
        <v>177</v>
      </c>
      <c r="V27" s="270">
        <v>140</v>
      </c>
      <c r="W27" s="270">
        <v>100</v>
      </c>
      <c r="X27" s="270" t="s">
        <v>711</v>
      </c>
      <c r="Y27" s="249"/>
      <c r="Z27" s="245"/>
      <c r="AA27" s="300"/>
    </row>
    <row r="28" spans="1:27" ht="67.2">
      <c r="A28" s="357"/>
      <c r="B28" s="356"/>
      <c r="C28" s="268"/>
      <c r="D28" s="260" t="s">
        <v>1539</v>
      </c>
      <c r="E28" s="267" t="s">
        <v>1546</v>
      </c>
      <c r="F28" s="270" t="s">
        <v>726</v>
      </c>
      <c r="G28" s="270">
        <v>2.4870000000000001</v>
      </c>
      <c r="H28" s="270" t="s">
        <v>629</v>
      </c>
      <c r="I28" s="270" t="s">
        <v>1545</v>
      </c>
      <c r="J28" s="340">
        <v>5</v>
      </c>
      <c r="K28" s="339">
        <v>21.7</v>
      </c>
      <c r="L28" s="338">
        <f t="shared" si="0"/>
        <v>106.9889400921659</v>
      </c>
      <c r="M28" s="337">
        <v>11.1</v>
      </c>
      <c r="N28" s="336">
        <v>14.4</v>
      </c>
      <c r="O28" s="305" t="s">
        <v>1544</v>
      </c>
      <c r="P28" s="270" t="s">
        <v>702</v>
      </c>
      <c r="Q28" s="270" t="s">
        <v>701</v>
      </c>
      <c r="R28" s="270" t="s">
        <v>45</v>
      </c>
      <c r="S28" s="270" t="s">
        <v>1426</v>
      </c>
      <c r="T28" s="434" t="s">
        <v>626</v>
      </c>
      <c r="U28" s="334">
        <v>195</v>
      </c>
      <c r="V28" s="270">
        <v>150</v>
      </c>
      <c r="W28" s="270" t="s">
        <v>1543</v>
      </c>
      <c r="X28" s="270" t="s">
        <v>711</v>
      </c>
      <c r="Y28" s="249"/>
      <c r="Z28" s="245"/>
      <c r="AA28" s="300"/>
    </row>
    <row r="29" spans="1:27" ht="67.2">
      <c r="A29" s="357"/>
      <c r="B29" s="356"/>
      <c r="C29" s="268"/>
      <c r="D29" s="260" t="s">
        <v>1539</v>
      </c>
      <c r="E29" s="267" t="s">
        <v>710</v>
      </c>
      <c r="F29" s="270" t="s">
        <v>726</v>
      </c>
      <c r="G29" s="270">
        <v>2.4870000000000001</v>
      </c>
      <c r="H29" s="270" t="s">
        <v>629</v>
      </c>
      <c r="I29" s="270">
        <v>1760</v>
      </c>
      <c r="J29" s="340">
        <v>5</v>
      </c>
      <c r="K29" s="339">
        <v>21.5</v>
      </c>
      <c r="L29" s="338">
        <f t="shared" si="0"/>
        <v>107.98418604651162</v>
      </c>
      <c r="M29" s="337">
        <v>12.2</v>
      </c>
      <c r="N29" s="336">
        <v>15.4</v>
      </c>
      <c r="O29" s="305" t="s">
        <v>895</v>
      </c>
      <c r="P29" s="270" t="s">
        <v>702</v>
      </c>
      <c r="Q29" s="270" t="s">
        <v>701</v>
      </c>
      <c r="R29" s="270" t="s">
        <v>45</v>
      </c>
      <c r="S29" s="270" t="s">
        <v>1424</v>
      </c>
      <c r="T29" s="434" t="s">
        <v>626</v>
      </c>
      <c r="U29" s="334">
        <v>176</v>
      </c>
      <c r="V29" s="270">
        <v>139</v>
      </c>
      <c r="W29" s="270">
        <v>100</v>
      </c>
      <c r="X29" s="270" t="s">
        <v>711</v>
      </c>
      <c r="Y29" s="249"/>
      <c r="Z29" s="245"/>
      <c r="AA29" s="300"/>
    </row>
    <row r="30" spans="1:27" ht="67.2">
      <c r="A30" s="357"/>
      <c r="B30" s="356"/>
      <c r="C30" s="268"/>
      <c r="D30" s="260" t="s">
        <v>1539</v>
      </c>
      <c r="E30" s="267" t="s">
        <v>1542</v>
      </c>
      <c r="F30" s="270" t="s">
        <v>726</v>
      </c>
      <c r="G30" s="270">
        <v>2.4870000000000001</v>
      </c>
      <c r="H30" s="270" t="s">
        <v>629</v>
      </c>
      <c r="I30" s="270" t="s">
        <v>1537</v>
      </c>
      <c r="J30" s="340">
        <v>5</v>
      </c>
      <c r="K30" s="339">
        <v>21.5</v>
      </c>
      <c r="L30" s="338">
        <f t="shared" si="0"/>
        <v>107.98418604651162</v>
      </c>
      <c r="M30" s="337">
        <v>11.1</v>
      </c>
      <c r="N30" s="336">
        <v>14.4</v>
      </c>
      <c r="O30" s="305" t="s">
        <v>1536</v>
      </c>
      <c r="P30" s="270" t="s">
        <v>702</v>
      </c>
      <c r="Q30" s="270" t="s">
        <v>701</v>
      </c>
      <c r="R30" s="270" t="s">
        <v>45</v>
      </c>
      <c r="S30" s="270" t="s">
        <v>1424</v>
      </c>
      <c r="T30" s="434" t="s">
        <v>626</v>
      </c>
      <c r="U30" s="334">
        <v>193</v>
      </c>
      <c r="V30" s="270">
        <v>149</v>
      </c>
      <c r="W30" s="270" t="s">
        <v>978</v>
      </c>
      <c r="X30" s="270" t="s">
        <v>711</v>
      </c>
      <c r="Y30" s="249"/>
      <c r="Z30" s="245"/>
      <c r="AA30" s="300"/>
    </row>
    <row r="31" spans="1:27" ht="67.2">
      <c r="A31" s="357"/>
      <c r="B31" s="356"/>
      <c r="C31" s="268"/>
      <c r="D31" s="260" t="s">
        <v>1539</v>
      </c>
      <c r="E31" s="267" t="s">
        <v>1541</v>
      </c>
      <c r="F31" s="270" t="s">
        <v>726</v>
      </c>
      <c r="G31" s="270">
        <v>2.4870000000000001</v>
      </c>
      <c r="H31" s="270" t="s">
        <v>629</v>
      </c>
      <c r="I31" s="270" t="s">
        <v>1364</v>
      </c>
      <c r="J31" s="340">
        <v>5</v>
      </c>
      <c r="K31" s="339">
        <v>20.9</v>
      </c>
      <c r="L31" s="338">
        <f t="shared" si="0"/>
        <v>111.08421052631577</v>
      </c>
      <c r="M31" s="337">
        <v>12.2</v>
      </c>
      <c r="N31" s="336">
        <v>15.4</v>
      </c>
      <c r="O31" s="305" t="s">
        <v>1363</v>
      </c>
      <c r="P31" s="270" t="s">
        <v>702</v>
      </c>
      <c r="Q31" s="270" t="s">
        <v>701</v>
      </c>
      <c r="R31" s="270" t="s">
        <v>45</v>
      </c>
      <c r="S31" s="270" t="s">
        <v>1540</v>
      </c>
      <c r="T31" s="434" t="s">
        <v>626</v>
      </c>
      <c r="U31" s="334">
        <v>171</v>
      </c>
      <c r="V31" s="270">
        <v>135</v>
      </c>
      <c r="W31" s="270" t="s">
        <v>1371</v>
      </c>
      <c r="X31" s="270" t="s">
        <v>120</v>
      </c>
      <c r="Y31" s="249"/>
      <c r="Z31" s="245"/>
      <c r="AA31" s="300"/>
    </row>
    <row r="32" spans="1:27" ht="67.2">
      <c r="A32" s="357"/>
      <c r="B32" s="356"/>
      <c r="C32" s="268"/>
      <c r="D32" s="260" t="s">
        <v>1539</v>
      </c>
      <c r="E32" s="267" t="s">
        <v>1538</v>
      </c>
      <c r="F32" s="270" t="s">
        <v>726</v>
      </c>
      <c r="G32" s="270">
        <v>2.4870000000000001</v>
      </c>
      <c r="H32" s="270" t="s">
        <v>629</v>
      </c>
      <c r="I32" s="270" t="s">
        <v>1537</v>
      </c>
      <c r="J32" s="340">
        <v>5</v>
      </c>
      <c r="K32" s="339">
        <v>20.9</v>
      </c>
      <c r="L32" s="338">
        <f t="shared" si="0"/>
        <v>111.08421052631577</v>
      </c>
      <c r="M32" s="337">
        <v>11.1</v>
      </c>
      <c r="N32" s="336">
        <v>14.4</v>
      </c>
      <c r="O32" s="305" t="s">
        <v>1536</v>
      </c>
      <c r="P32" s="270" t="s">
        <v>702</v>
      </c>
      <c r="Q32" s="270" t="s">
        <v>701</v>
      </c>
      <c r="R32" s="270" t="s">
        <v>45</v>
      </c>
      <c r="S32" s="270" t="s">
        <v>1535</v>
      </c>
      <c r="T32" s="434" t="s">
        <v>626</v>
      </c>
      <c r="U32" s="334">
        <v>188</v>
      </c>
      <c r="V32" s="270">
        <v>145</v>
      </c>
      <c r="W32" s="270" t="s">
        <v>1462</v>
      </c>
      <c r="X32" s="270" t="s">
        <v>120</v>
      </c>
      <c r="Y32" s="249"/>
      <c r="Z32" s="245"/>
      <c r="AA32" s="300"/>
    </row>
    <row r="33" spans="1:35" ht="67.2">
      <c r="A33" s="357"/>
      <c r="B33" s="356"/>
      <c r="C33" s="268"/>
      <c r="D33" s="260" t="s">
        <v>1519</v>
      </c>
      <c r="E33" s="267" t="s">
        <v>69</v>
      </c>
      <c r="F33" s="270" t="s">
        <v>705</v>
      </c>
      <c r="G33" s="270">
        <v>2.4870000000000001</v>
      </c>
      <c r="H33" s="270" t="s">
        <v>629</v>
      </c>
      <c r="I33" s="270">
        <v>1790</v>
      </c>
      <c r="J33" s="340">
        <v>5</v>
      </c>
      <c r="K33" s="339">
        <v>21.6</v>
      </c>
      <c r="L33" s="338">
        <f t="shared" si="0"/>
        <v>107.48425925925925</v>
      </c>
      <c r="M33" s="337">
        <v>11.1</v>
      </c>
      <c r="N33" s="336">
        <v>14.4</v>
      </c>
      <c r="O33" s="305" t="s">
        <v>1534</v>
      </c>
      <c r="P33" s="270" t="s">
        <v>702</v>
      </c>
      <c r="Q33" s="270" t="s">
        <v>701</v>
      </c>
      <c r="R33" s="270" t="s">
        <v>514</v>
      </c>
      <c r="S33" s="270"/>
      <c r="T33" s="428" t="s">
        <v>626</v>
      </c>
      <c r="U33" s="334">
        <v>194</v>
      </c>
      <c r="V33" s="270">
        <v>150</v>
      </c>
      <c r="W33" s="270">
        <v>101</v>
      </c>
      <c r="X33" s="270" t="s">
        <v>711</v>
      </c>
      <c r="Y33" s="239"/>
      <c r="Z33" s="240"/>
    </row>
    <row r="34" spans="1:35" ht="67.2">
      <c r="A34" s="357"/>
      <c r="B34" s="356"/>
      <c r="C34" s="268"/>
      <c r="D34" s="260" t="s">
        <v>1519</v>
      </c>
      <c r="E34" s="267" t="s">
        <v>1533</v>
      </c>
      <c r="F34" s="270" t="s">
        <v>705</v>
      </c>
      <c r="G34" s="270">
        <v>2.4870000000000001</v>
      </c>
      <c r="H34" s="270" t="s">
        <v>629</v>
      </c>
      <c r="I34" s="270">
        <v>1800</v>
      </c>
      <c r="J34" s="340">
        <v>5</v>
      </c>
      <c r="K34" s="339">
        <v>21.5</v>
      </c>
      <c r="L34" s="338">
        <f t="shared" si="0"/>
        <v>107.98418604651162</v>
      </c>
      <c r="M34" s="337">
        <v>11.1</v>
      </c>
      <c r="N34" s="336">
        <v>14.4</v>
      </c>
      <c r="O34" s="305" t="s">
        <v>1532</v>
      </c>
      <c r="P34" s="270" t="s">
        <v>702</v>
      </c>
      <c r="Q34" s="270" t="s">
        <v>701</v>
      </c>
      <c r="R34" s="270" t="s">
        <v>514</v>
      </c>
      <c r="S34" s="270"/>
      <c r="T34" s="434" t="s">
        <v>626</v>
      </c>
      <c r="U34" s="334">
        <v>193</v>
      </c>
      <c r="V34" s="270">
        <v>149</v>
      </c>
      <c r="W34" s="270">
        <v>101</v>
      </c>
      <c r="X34" s="270" t="s">
        <v>711</v>
      </c>
      <c r="Y34" s="249"/>
      <c r="Z34" s="245"/>
    </row>
    <row r="35" spans="1:35" ht="67.2">
      <c r="A35" s="357"/>
      <c r="B35" s="356"/>
      <c r="C35" s="268"/>
      <c r="D35" s="260" t="s">
        <v>1519</v>
      </c>
      <c r="E35" s="267" t="s">
        <v>1531</v>
      </c>
      <c r="F35" s="270" t="s">
        <v>705</v>
      </c>
      <c r="G35" s="270">
        <v>2.4870000000000001</v>
      </c>
      <c r="H35" s="270" t="s">
        <v>629</v>
      </c>
      <c r="I35" s="270" t="s">
        <v>1530</v>
      </c>
      <c r="J35" s="340">
        <v>5</v>
      </c>
      <c r="K35" s="339">
        <v>21.1</v>
      </c>
      <c r="L35" s="338">
        <f t="shared" si="0"/>
        <v>110.03127962085307</v>
      </c>
      <c r="M35" s="337">
        <v>11.1</v>
      </c>
      <c r="N35" s="336">
        <v>14.4</v>
      </c>
      <c r="O35" s="305" t="s">
        <v>1529</v>
      </c>
      <c r="P35" s="270" t="s">
        <v>702</v>
      </c>
      <c r="Q35" s="270" t="s">
        <v>701</v>
      </c>
      <c r="R35" s="270" t="s">
        <v>514</v>
      </c>
      <c r="S35" s="270" t="s">
        <v>1424</v>
      </c>
      <c r="T35" s="434" t="s">
        <v>626</v>
      </c>
      <c r="U35" s="334">
        <v>190</v>
      </c>
      <c r="V35" s="270">
        <v>146</v>
      </c>
      <c r="W35" s="270" t="s">
        <v>859</v>
      </c>
      <c r="X35" s="270" t="s">
        <v>711</v>
      </c>
      <c r="Y35" s="249"/>
      <c r="Z35" s="245"/>
      <c r="AA35" s="300"/>
    </row>
    <row r="36" spans="1:35" ht="67.2">
      <c r="A36" s="357"/>
      <c r="B36" s="356"/>
      <c r="C36" s="268"/>
      <c r="D36" s="260" t="s">
        <v>1519</v>
      </c>
      <c r="E36" s="267" t="s">
        <v>1528</v>
      </c>
      <c r="F36" s="270" t="s">
        <v>705</v>
      </c>
      <c r="G36" s="270">
        <v>2.4870000000000001</v>
      </c>
      <c r="H36" s="270" t="s">
        <v>629</v>
      </c>
      <c r="I36" s="270" t="s">
        <v>1523</v>
      </c>
      <c r="J36" s="340">
        <v>5</v>
      </c>
      <c r="K36" s="339">
        <v>21</v>
      </c>
      <c r="L36" s="338">
        <f t="shared" si="0"/>
        <v>110.55523809523808</v>
      </c>
      <c r="M36" s="337">
        <v>11.1</v>
      </c>
      <c r="N36" s="336">
        <v>14.4</v>
      </c>
      <c r="O36" s="305" t="s">
        <v>1522</v>
      </c>
      <c r="P36" s="270" t="s">
        <v>702</v>
      </c>
      <c r="Q36" s="270" t="s">
        <v>701</v>
      </c>
      <c r="R36" s="270" t="s">
        <v>514</v>
      </c>
      <c r="S36" s="270" t="s">
        <v>1426</v>
      </c>
      <c r="T36" s="434" t="s">
        <v>626</v>
      </c>
      <c r="U36" s="334">
        <v>189</v>
      </c>
      <c r="V36" s="270">
        <v>145</v>
      </c>
      <c r="W36" s="270" t="s">
        <v>859</v>
      </c>
      <c r="X36" s="270" t="s">
        <v>711</v>
      </c>
      <c r="Y36" s="249"/>
      <c r="Z36" s="245"/>
      <c r="AA36" s="300"/>
    </row>
    <row r="37" spans="1:35" ht="67.2">
      <c r="A37" s="357"/>
      <c r="B37" s="356"/>
      <c r="C37" s="268"/>
      <c r="D37" s="260" t="s">
        <v>1519</v>
      </c>
      <c r="E37" s="267" t="s">
        <v>1527</v>
      </c>
      <c r="F37" s="270" t="s">
        <v>705</v>
      </c>
      <c r="G37" s="270">
        <v>2.4870000000000001</v>
      </c>
      <c r="H37" s="270" t="s">
        <v>629</v>
      </c>
      <c r="I37" s="270" t="s">
        <v>1526</v>
      </c>
      <c r="J37" s="340">
        <v>5</v>
      </c>
      <c r="K37" s="339">
        <v>20.7</v>
      </c>
      <c r="L37" s="338">
        <f t="shared" si="0"/>
        <v>112.15748792270531</v>
      </c>
      <c r="M37" s="337">
        <v>11.1</v>
      </c>
      <c r="N37" s="336">
        <v>14.4</v>
      </c>
      <c r="O37" s="305" t="s">
        <v>1525</v>
      </c>
      <c r="P37" s="270" t="s">
        <v>702</v>
      </c>
      <c r="Q37" s="270" t="s">
        <v>701</v>
      </c>
      <c r="R37" s="270" t="s">
        <v>514</v>
      </c>
      <c r="S37" s="270" t="s">
        <v>1424</v>
      </c>
      <c r="T37" s="434" t="s">
        <v>626</v>
      </c>
      <c r="U37" s="334">
        <v>186</v>
      </c>
      <c r="V37" s="270">
        <v>143</v>
      </c>
      <c r="W37" s="270" t="s">
        <v>900</v>
      </c>
      <c r="X37" s="270" t="s">
        <v>711</v>
      </c>
      <c r="Y37" s="249"/>
      <c r="Z37" s="245"/>
      <c r="AA37" s="300"/>
    </row>
    <row r="38" spans="1:35" ht="67.2">
      <c r="A38" s="357"/>
      <c r="B38" s="356"/>
      <c r="C38" s="268"/>
      <c r="D38" s="260" t="s">
        <v>1519</v>
      </c>
      <c r="E38" s="267" t="s">
        <v>1524</v>
      </c>
      <c r="F38" s="270" t="s">
        <v>705</v>
      </c>
      <c r="G38" s="270">
        <v>2.4870000000000001</v>
      </c>
      <c r="H38" s="270" t="s">
        <v>629</v>
      </c>
      <c r="I38" s="270" t="s">
        <v>1523</v>
      </c>
      <c r="J38" s="340">
        <v>5</v>
      </c>
      <c r="K38" s="339">
        <v>20.100000000000001</v>
      </c>
      <c r="L38" s="338">
        <f t="shared" si="0"/>
        <v>115.50547263681591</v>
      </c>
      <c r="M38" s="337">
        <v>11.1</v>
      </c>
      <c r="N38" s="336">
        <v>14.4</v>
      </c>
      <c r="O38" s="305" t="s">
        <v>1522</v>
      </c>
      <c r="P38" s="270" t="s">
        <v>702</v>
      </c>
      <c r="Q38" s="270" t="s">
        <v>701</v>
      </c>
      <c r="R38" s="270" t="s">
        <v>514</v>
      </c>
      <c r="S38" s="270" t="s">
        <v>1521</v>
      </c>
      <c r="T38" s="434" t="s">
        <v>626</v>
      </c>
      <c r="U38" s="334">
        <v>181</v>
      </c>
      <c r="V38" s="270">
        <v>139</v>
      </c>
      <c r="W38" s="270" t="s">
        <v>1514</v>
      </c>
      <c r="X38" s="270" t="s">
        <v>120</v>
      </c>
      <c r="Y38" s="249"/>
      <c r="Z38" s="245"/>
      <c r="AA38" s="300"/>
      <c r="AB38" s="300"/>
      <c r="AC38" s="300"/>
      <c r="AD38" s="240"/>
      <c r="AE38" s="240"/>
      <c r="AF38" s="300"/>
      <c r="AG38" s="240"/>
      <c r="AH38" s="240"/>
      <c r="AI38" s="240"/>
    </row>
    <row r="39" spans="1:35" ht="67.2">
      <c r="A39" s="357"/>
      <c r="B39" s="356"/>
      <c r="C39" s="268"/>
      <c r="D39" s="260" t="s">
        <v>1519</v>
      </c>
      <c r="E39" s="267" t="s">
        <v>195</v>
      </c>
      <c r="F39" s="270" t="s">
        <v>705</v>
      </c>
      <c r="G39" s="270">
        <v>2.4870000000000001</v>
      </c>
      <c r="H39" s="270" t="s">
        <v>629</v>
      </c>
      <c r="I39" s="270">
        <v>1810</v>
      </c>
      <c r="J39" s="340">
        <v>5</v>
      </c>
      <c r="K39" s="339">
        <v>19.899999999999999</v>
      </c>
      <c r="L39" s="338">
        <f t="shared" si="0"/>
        <v>116.66633165829145</v>
      </c>
      <c r="M39" s="337">
        <v>11.1</v>
      </c>
      <c r="N39" s="336">
        <v>14.4</v>
      </c>
      <c r="O39" s="305" t="s">
        <v>1520</v>
      </c>
      <c r="P39" s="270" t="s">
        <v>702</v>
      </c>
      <c r="Q39" s="270" t="s">
        <v>701</v>
      </c>
      <c r="R39" s="270" t="s">
        <v>514</v>
      </c>
      <c r="S39" s="270" t="s">
        <v>1515</v>
      </c>
      <c r="T39" s="428" t="s">
        <v>626</v>
      </c>
      <c r="U39" s="334">
        <v>179</v>
      </c>
      <c r="V39" s="270">
        <v>138</v>
      </c>
      <c r="W39" s="270">
        <v>94</v>
      </c>
      <c r="X39" s="270" t="s">
        <v>808</v>
      </c>
      <c r="Y39" s="239"/>
      <c r="Z39" s="240"/>
    </row>
    <row r="40" spans="1:35" ht="67.2">
      <c r="A40" s="357"/>
      <c r="B40" s="424"/>
      <c r="C40" s="261"/>
      <c r="D40" s="260" t="s">
        <v>1519</v>
      </c>
      <c r="E40" s="267" t="s">
        <v>1518</v>
      </c>
      <c r="F40" s="270" t="s">
        <v>705</v>
      </c>
      <c r="G40" s="270">
        <v>2.4870000000000001</v>
      </c>
      <c r="H40" s="270" t="s">
        <v>629</v>
      </c>
      <c r="I40" s="270" t="s">
        <v>1517</v>
      </c>
      <c r="J40" s="340">
        <v>5</v>
      </c>
      <c r="K40" s="339">
        <v>19.899999999999999</v>
      </c>
      <c r="L40" s="338">
        <f t="shared" si="0"/>
        <v>116.66633165829145</v>
      </c>
      <c r="M40" s="337">
        <v>11.1</v>
      </c>
      <c r="N40" s="336">
        <v>14.4</v>
      </c>
      <c r="O40" s="305" t="s">
        <v>1516</v>
      </c>
      <c r="P40" s="270" t="s">
        <v>702</v>
      </c>
      <c r="Q40" s="270" t="s">
        <v>701</v>
      </c>
      <c r="R40" s="270" t="s">
        <v>514</v>
      </c>
      <c r="S40" s="270" t="s">
        <v>1515</v>
      </c>
      <c r="T40" s="434" t="s">
        <v>626</v>
      </c>
      <c r="U40" s="334">
        <v>179</v>
      </c>
      <c r="V40" s="270">
        <v>138</v>
      </c>
      <c r="W40" s="270" t="s">
        <v>1514</v>
      </c>
      <c r="X40" s="270" t="s">
        <v>120</v>
      </c>
      <c r="Y40" s="249"/>
      <c r="Z40" s="245"/>
      <c r="AA40" s="300"/>
    </row>
    <row r="41" spans="1:35" ht="67.2">
      <c r="A41" s="357"/>
      <c r="B41" s="427"/>
      <c r="C41" s="275" t="s">
        <v>1513</v>
      </c>
      <c r="D41" s="260" t="s">
        <v>1509</v>
      </c>
      <c r="E41" s="267" t="s">
        <v>1512</v>
      </c>
      <c r="F41" s="270" t="s">
        <v>726</v>
      </c>
      <c r="G41" s="270">
        <v>2.4870000000000001</v>
      </c>
      <c r="H41" s="270" t="s">
        <v>629</v>
      </c>
      <c r="I41" s="270" t="s">
        <v>1511</v>
      </c>
      <c r="J41" s="340">
        <v>5</v>
      </c>
      <c r="K41" s="343">
        <v>20.3</v>
      </c>
      <c r="L41" s="342">
        <f t="shared" ref="L41:L72" si="1">IF(K41&gt;0,1/K41*34.6*67.1,"")</f>
        <v>114.36748768472904</v>
      </c>
      <c r="M41" s="337">
        <v>10.199999999999999</v>
      </c>
      <c r="N41" s="336">
        <v>13.5</v>
      </c>
      <c r="O41" s="305" t="s">
        <v>1510</v>
      </c>
      <c r="P41" s="270" t="s">
        <v>702</v>
      </c>
      <c r="Q41" s="270" t="s">
        <v>701</v>
      </c>
      <c r="R41" s="270" t="s">
        <v>45</v>
      </c>
      <c r="S41" s="270"/>
      <c r="T41" s="429" t="s">
        <v>626</v>
      </c>
      <c r="U41" s="334">
        <v>199</v>
      </c>
      <c r="V41" s="270">
        <v>150</v>
      </c>
      <c r="W41" s="270" t="s">
        <v>782</v>
      </c>
      <c r="X41" s="270" t="s">
        <v>711</v>
      </c>
      <c r="Y41" s="249"/>
      <c r="Z41" s="240"/>
    </row>
    <row r="42" spans="1:35" ht="67.2">
      <c r="A42" s="357"/>
      <c r="B42" s="356"/>
      <c r="C42" s="268"/>
      <c r="D42" s="260" t="s">
        <v>1509</v>
      </c>
      <c r="E42" s="267" t="s">
        <v>1305</v>
      </c>
      <c r="F42" s="270" t="s">
        <v>726</v>
      </c>
      <c r="G42" s="270">
        <v>2.4870000000000001</v>
      </c>
      <c r="H42" s="270" t="s">
        <v>629</v>
      </c>
      <c r="I42" s="270">
        <v>1980</v>
      </c>
      <c r="J42" s="340">
        <v>5</v>
      </c>
      <c r="K42" s="339">
        <v>20.3</v>
      </c>
      <c r="L42" s="338">
        <f t="shared" si="1"/>
        <v>114.36748768472904</v>
      </c>
      <c r="M42" s="337">
        <v>10.199999999999999</v>
      </c>
      <c r="N42" s="336">
        <v>13.5</v>
      </c>
      <c r="O42" s="305" t="s">
        <v>848</v>
      </c>
      <c r="P42" s="270" t="s">
        <v>702</v>
      </c>
      <c r="Q42" s="270" t="s">
        <v>701</v>
      </c>
      <c r="R42" s="270" t="s">
        <v>45</v>
      </c>
      <c r="S42" s="270"/>
      <c r="T42" s="437" t="s">
        <v>626</v>
      </c>
      <c r="U42" s="334">
        <v>199</v>
      </c>
      <c r="V42" s="270">
        <v>150</v>
      </c>
      <c r="W42" s="270">
        <v>105</v>
      </c>
      <c r="X42" s="270" t="s">
        <v>137</v>
      </c>
      <c r="Y42" s="249"/>
      <c r="Z42" s="240"/>
    </row>
    <row r="43" spans="1:35" ht="67.2">
      <c r="A43" s="357"/>
      <c r="B43" s="356"/>
      <c r="C43" s="268"/>
      <c r="D43" s="260" t="s">
        <v>1505</v>
      </c>
      <c r="E43" s="267" t="s">
        <v>1508</v>
      </c>
      <c r="F43" s="270" t="s">
        <v>705</v>
      </c>
      <c r="G43" s="270">
        <v>2.4870000000000001</v>
      </c>
      <c r="H43" s="270" t="s">
        <v>629</v>
      </c>
      <c r="I43" s="270" t="s">
        <v>1507</v>
      </c>
      <c r="J43" s="340">
        <v>5</v>
      </c>
      <c r="K43" s="339">
        <v>18.7</v>
      </c>
      <c r="L43" s="338">
        <f t="shared" si="1"/>
        <v>124.15294117647058</v>
      </c>
      <c r="M43" s="337">
        <v>9.4</v>
      </c>
      <c r="N43" s="336">
        <v>12.7</v>
      </c>
      <c r="O43" s="305" t="s">
        <v>1506</v>
      </c>
      <c r="P43" s="270" t="s">
        <v>702</v>
      </c>
      <c r="Q43" s="270" t="s">
        <v>701</v>
      </c>
      <c r="R43" s="270" t="s">
        <v>514</v>
      </c>
      <c r="S43" s="270"/>
      <c r="T43" s="428" t="s">
        <v>626</v>
      </c>
      <c r="U43" s="334">
        <v>198</v>
      </c>
      <c r="V43" s="270">
        <v>147</v>
      </c>
      <c r="W43" s="270">
        <v>98</v>
      </c>
      <c r="X43" s="270" t="s">
        <v>120</v>
      </c>
      <c r="Y43" s="249"/>
      <c r="Z43" s="240"/>
    </row>
    <row r="44" spans="1:35" ht="67.2">
      <c r="A44" s="357"/>
      <c r="B44" s="424"/>
      <c r="C44" s="261"/>
      <c r="D44" s="260" t="s">
        <v>1505</v>
      </c>
      <c r="E44" s="267" t="s">
        <v>1504</v>
      </c>
      <c r="F44" s="270" t="s">
        <v>705</v>
      </c>
      <c r="G44" s="270">
        <v>2.4870000000000001</v>
      </c>
      <c r="H44" s="270" t="s">
        <v>629</v>
      </c>
      <c r="I44" s="270" t="s">
        <v>1503</v>
      </c>
      <c r="J44" s="340">
        <v>5</v>
      </c>
      <c r="K44" s="339">
        <v>18.7</v>
      </c>
      <c r="L44" s="338">
        <f t="shared" si="1"/>
        <v>124.15294117647058</v>
      </c>
      <c r="M44" s="337">
        <v>9.4</v>
      </c>
      <c r="N44" s="336">
        <v>12.7</v>
      </c>
      <c r="O44" s="305" t="s">
        <v>1502</v>
      </c>
      <c r="P44" s="270" t="s">
        <v>702</v>
      </c>
      <c r="Q44" s="270" t="s">
        <v>701</v>
      </c>
      <c r="R44" s="270" t="s">
        <v>514</v>
      </c>
      <c r="S44" s="270"/>
      <c r="T44" s="428" t="s">
        <v>626</v>
      </c>
      <c r="U44" s="334">
        <v>198</v>
      </c>
      <c r="V44" s="270">
        <v>147</v>
      </c>
      <c r="W44" s="270" t="s">
        <v>900</v>
      </c>
      <c r="X44" s="270" t="s">
        <v>711</v>
      </c>
      <c r="Y44" s="249"/>
      <c r="Z44" s="240"/>
    </row>
    <row r="45" spans="1:35" ht="57.6">
      <c r="A45" s="357"/>
      <c r="B45" s="427"/>
      <c r="C45" s="275" t="s">
        <v>1501</v>
      </c>
      <c r="D45" s="260" t="s">
        <v>1498</v>
      </c>
      <c r="E45" s="267" t="s">
        <v>1500</v>
      </c>
      <c r="F45" s="270" t="s">
        <v>1486</v>
      </c>
      <c r="G45" s="270">
        <v>2.4929999999999999</v>
      </c>
      <c r="H45" s="270" t="s">
        <v>629</v>
      </c>
      <c r="I45" s="270" t="s">
        <v>812</v>
      </c>
      <c r="J45" s="340">
        <v>5</v>
      </c>
      <c r="K45" s="343">
        <v>18</v>
      </c>
      <c r="L45" s="342">
        <f t="shared" si="1"/>
        <v>128.98111111111109</v>
      </c>
      <c r="M45" s="337">
        <v>12.2</v>
      </c>
      <c r="N45" s="336">
        <v>15.4</v>
      </c>
      <c r="O45" s="305" t="s">
        <v>811</v>
      </c>
      <c r="P45" s="270" t="s">
        <v>627</v>
      </c>
      <c r="Q45" s="270" t="s">
        <v>701</v>
      </c>
      <c r="R45" s="270" t="s">
        <v>80</v>
      </c>
      <c r="S45" s="270"/>
      <c r="T45" s="429" t="s">
        <v>626</v>
      </c>
      <c r="U45" s="334">
        <v>147</v>
      </c>
      <c r="V45" s="270">
        <v>116</v>
      </c>
      <c r="W45" s="270" t="s">
        <v>1499</v>
      </c>
      <c r="X45" s="270" t="s">
        <v>625</v>
      </c>
      <c r="Y45" s="239"/>
      <c r="Z45" s="240"/>
    </row>
    <row r="46" spans="1:35" ht="57.6">
      <c r="A46" s="357"/>
      <c r="B46" s="356"/>
      <c r="C46" s="268"/>
      <c r="D46" s="260" t="s">
        <v>1498</v>
      </c>
      <c r="E46" s="267" t="s">
        <v>189</v>
      </c>
      <c r="F46" s="270" t="s">
        <v>1486</v>
      </c>
      <c r="G46" s="270">
        <v>2.4929999999999999</v>
      </c>
      <c r="H46" s="270" t="s">
        <v>629</v>
      </c>
      <c r="I46" s="270">
        <v>1730</v>
      </c>
      <c r="J46" s="340">
        <v>5</v>
      </c>
      <c r="K46" s="339">
        <v>17.899999999999999</v>
      </c>
      <c r="L46" s="338">
        <f t="shared" si="1"/>
        <v>129.70167597765365</v>
      </c>
      <c r="M46" s="337">
        <v>12.2</v>
      </c>
      <c r="N46" s="336">
        <v>15.4</v>
      </c>
      <c r="O46" s="305" t="s">
        <v>1497</v>
      </c>
      <c r="P46" s="270" t="s">
        <v>627</v>
      </c>
      <c r="Q46" s="270" t="s">
        <v>701</v>
      </c>
      <c r="R46" s="270" t="s">
        <v>80</v>
      </c>
      <c r="S46" s="270"/>
      <c r="T46" s="428" t="s">
        <v>626</v>
      </c>
      <c r="U46" s="334">
        <v>146</v>
      </c>
      <c r="V46" s="270">
        <v>116</v>
      </c>
      <c r="W46" s="270">
        <v>82</v>
      </c>
      <c r="X46" s="270" t="s">
        <v>625</v>
      </c>
      <c r="Y46" s="239"/>
      <c r="Z46" s="240"/>
    </row>
    <row r="47" spans="1:35" ht="57.6">
      <c r="A47" s="357"/>
      <c r="B47" s="424"/>
      <c r="C47" s="261"/>
      <c r="D47" s="260" t="s">
        <v>1496</v>
      </c>
      <c r="E47" s="267" t="s">
        <v>862</v>
      </c>
      <c r="F47" s="270" t="s">
        <v>1486</v>
      </c>
      <c r="G47" s="270">
        <v>2.4929999999999999</v>
      </c>
      <c r="H47" s="270" t="s">
        <v>629</v>
      </c>
      <c r="I47" s="270" t="s">
        <v>870</v>
      </c>
      <c r="J47" s="340">
        <v>5</v>
      </c>
      <c r="K47" s="339">
        <v>16.2</v>
      </c>
      <c r="L47" s="338">
        <f t="shared" si="1"/>
        <v>143.31234567901234</v>
      </c>
      <c r="M47" s="337">
        <v>11.1</v>
      </c>
      <c r="N47" s="336">
        <v>14.4</v>
      </c>
      <c r="O47" s="305" t="s">
        <v>869</v>
      </c>
      <c r="P47" s="270" t="s">
        <v>627</v>
      </c>
      <c r="Q47" s="270" t="s">
        <v>52</v>
      </c>
      <c r="R47" s="270" t="s">
        <v>514</v>
      </c>
      <c r="S47" s="270"/>
      <c r="T47" s="428" t="s">
        <v>626</v>
      </c>
      <c r="U47" s="334">
        <v>145</v>
      </c>
      <c r="V47" s="270">
        <v>112</v>
      </c>
      <c r="W47" s="270">
        <v>76</v>
      </c>
      <c r="X47" s="270" t="s">
        <v>828</v>
      </c>
      <c r="Y47" s="239"/>
      <c r="Z47" s="240"/>
    </row>
    <row r="48" spans="1:35" ht="67.2">
      <c r="A48" s="357"/>
      <c r="B48" s="427"/>
      <c r="C48" s="275" t="s">
        <v>1495</v>
      </c>
      <c r="D48" s="260" t="s">
        <v>1494</v>
      </c>
      <c r="E48" s="267" t="s">
        <v>1124</v>
      </c>
      <c r="F48" s="270" t="s">
        <v>726</v>
      </c>
      <c r="G48" s="270">
        <v>2.4870000000000001</v>
      </c>
      <c r="H48" s="270" t="s">
        <v>629</v>
      </c>
      <c r="I48" s="270">
        <v>2270</v>
      </c>
      <c r="J48" s="340">
        <v>7</v>
      </c>
      <c r="K48" s="343">
        <v>17.899999999999999</v>
      </c>
      <c r="L48" s="342">
        <f t="shared" si="1"/>
        <v>129.70167597765365</v>
      </c>
      <c r="M48" s="337">
        <v>8.6999999999999993</v>
      </c>
      <c r="N48" s="336">
        <v>11.9</v>
      </c>
      <c r="O48" s="305" t="s">
        <v>1456</v>
      </c>
      <c r="P48" s="270" t="s">
        <v>702</v>
      </c>
      <c r="Q48" s="270" t="s">
        <v>701</v>
      </c>
      <c r="R48" s="270" t="s">
        <v>45</v>
      </c>
      <c r="S48" s="270"/>
      <c r="T48" s="429" t="s">
        <v>626</v>
      </c>
      <c r="U48" s="334">
        <v>205</v>
      </c>
      <c r="V48" s="270">
        <v>150</v>
      </c>
      <c r="W48" s="270">
        <v>111</v>
      </c>
      <c r="X48" s="270" t="s">
        <v>733</v>
      </c>
      <c r="Y48" s="249"/>
      <c r="Z48" s="240"/>
    </row>
    <row r="49" spans="1:26" ht="67.2">
      <c r="A49" s="357"/>
      <c r="B49" s="356"/>
      <c r="C49" s="268"/>
      <c r="D49" s="260" t="s">
        <v>1494</v>
      </c>
      <c r="E49" s="267" t="s">
        <v>551</v>
      </c>
      <c r="F49" s="270" t="s">
        <v>726</v>
      </c>
      <c r="G49" s="270">
        <v>2.4870000000000001</v>
      </c>
      <c r="H49" s="270" t="s">
        <v>629</v>
      </c>
      <c r="I49" s="270">
        <v>2290</v>
      </c>
      <c r="J49" s="340">
        <v>7</v>
      </c>
      <c r="K49" s="339">
        <v>17.899999999999999</v>
      </c>
      <c r="L49" s="338">
        <f t="shared" si="1"/>
        <v>129.70167597765365</v>
      </c>
      <c r="M49" s="337">
        <v>7.4</v>
      </c>
      <c r="N49" s="336">
        <v>10.6</v>
      </c>
      <c r="O49" s="305" t="s">
        <v>1493</v>
      </c>
      <c r="P49" s="270" t="s">
        <v>702</v>
      </c>
      <c r="Q49" s="270" t="s">
        <v>701</v>
      </c>
      <c r="R49" s="270" t="s">
        <v>45</v>
      </c>
      <c r="S49" s="270"/>
      <c r="T49" s="428" t="s">
        <v>626</v>
      </c>
      <c r="U49" s="334">
        <v>241</v>
      </c>
      <c r="V49" s="270">
        <v>168</v>
      </c>
      <c r="W49" s="270">
        <v>114</v>
      </c>
      <c r="X49" s="270" t="s">
        <v>733</v>
      </c>
      <c r="Y49" s="249"/>
      <c r="Z49" s="240"/>
    </row>
    <row r="50" spans="1:26" ht="67.2">
      <c r="A50" s="357"/>
      <c r="B50" s="356"/>
      <c r="C50" s="268"/>
      <c r="D50" s="260" t="s">
        <v>1494</v>
      </c>
      <c r="E50" s="267" t="s">
        <v>620</v>
      </c>
      <c r="F50" s="270" t="s">
        <v>726</v>
      </c>
      <c r="G50" s="270">
        <v>2.4870000000000001</v>
      </c>
      <c r="H50" s="270" t="s">
        <v>629</v>
      </c>
      <c r="I50" s="270">
        <v>2270</v>
      </c>
      <c r="J50" s="340">
        <v>4</v>
      </c>
      <c r="K50" s="339">
        <v>17.8</v>
      </c>
      <c r="L50" s="338">
        <f t="shared" si="1"/>
        <v>130.43033707865169</v>
      </c>
      <c r="M50" s="337">
        <v>8.6999999999999993</v>
      </c>
      <c r="N50" s="336">
        <v>11.9</v>
      </c>
      <c r="O50" s="305" t="s">
        <v>1456</v>
      </c>
      <c r="P50" s="270" t="s">
        <v>702</v>
      </c>
      <c r="Q50" s="270" t="s">
        <v>701</v>
      </c>
      <c r="R50" s="270" t="s">
        <v>45</v>
      </c>
      <c r="S50" s="270"/>
      <c r="T50" s="428" t="s">
        <v>626</v>
      </c>
      <c r="U50" s="334">
        <v>204</v>
      </c>
      <c r="V50" s="270">
        <v>149</v>
      </c>
      <c r="W50" s="270">
        <v>111</v>
      </c>
      <c r="X50" s="270" t="s">
        <v>733</v>
      </c>
      <c r="Y50" s="249"/>
      <c r="Z50" s="240"/>
    </row>
    <row r="51" spans="1:26" ht="67.2">
      <c r="A51" s="357"/>
      <c r="B51" s="356"/>
      <c r="C51" s="268"/>
      <c r="D51" s="260" t="s">
        <v>1494</v>
      </c>
      <c r="E51" s="267" t="s">
        <v>1490</v>
      </c>
      <c r="F51" s="270" t="s">
        <v>726</v>
      </c>
      <c r="G51" s="270">
        <v>2.4870000000000001</v>
      </c>
      <c r="H51" s="270" t="s">
        <v>629</v>
      </c>
      <c r="I51" s="270">
        <v>2290</v>
      </c>
      <c r="J51" s="340">
        <v>4</v>
      </c>
      <c r="K51" s="339">
        <v>17.8</v>
      </c>
      <c r="L51" s="338">
        <f t="shared" si="1"/>
        <v>130.43033707865169</v>
      </c>
      <c r="M51" s="337">
        <v>7.4</v>
      </c>
      <c r="N51" s="336">
        <v>10.6</v>
      </c>
      <c r="O51" s="305" t="s">
        <v>1493</v>
      </c>
      <c r="P51" s="270" t="s">
        <v>702</v>
      </c>
      <c r="Q51" s="270" t="s">
        <v>701</v>
      </c>
      <c r="R51" s="270" t="s">
        <v>45</v>
      </c>
      <c r="S51" s="270"/>
      <c r="T51" s="428" t="s">
        <v>626</v>
      </c>
      <c r="U51" s="334">
        <v>240</v>
      </c>
      <c r="V51" s="270">
        <v>167</v>
      </c>
      <c r="W51" s="270">
        <v>113</v>
      </c>
      <c r="X51" s="270" t="s">
        <v>733</v>
      </c>
      <c r="Y51" s="249"/>
      <c r="Z51" s="240"/>
    </row>
    <row r="52" spans="1:26" ht="67.2">
      <c r="A52" s="357"/>
      <c r="B52" s="356"/>
      <c r="C52" s="268"/>
      <c r="D52" s="260" t="s">
        <v>1491</v>
      </c>
      <c r="E52" s="267" t="s">
        <v>1124</v>
      </c>
      <c r="F52" s="270" t="s">
        <v>705</v>
      </c>
      <c r="G52" s="270">
        <v>2.4870000000000001</v>
      </c>
      <c r="H52" s="270" t="s">
        <v>629</v>
      </c>
      <c r="I52" s="270">
        <v>2320</v>
      </c>
      <c r="J52" s="340">
        <v>7</v>
      </c>
      <c r="K52" s="339">
        <v>17.600000000000001</v>
      </c>
      <c r="L52" s="338">
        <f t="shared" si="1"/>
        <v>131.91249999999999</v>
      </c>
      <c r="M52" s="337">
        <v>7.4</v>
      </c>
      <c r="N52" s="336">
        <v>10.6</v>
      </c>
      <c r="O52" s="305" t="s">
        <v>1492</v>
      </c>
      <c r="P52" s="270" t="s">
        <v>702</v>
      </c>
      <c r="Q52" s="270" t="s">
        <v>701</v>
      </c>
      <c r="R52" s="270" t="s">
        <v>514</v>
      </c>
      <c r="S52" s="270"/>
      <c r="T52" s="428" t="s">
        <v>626</v>
      </c>
      <c r="U52" s="334">
        <v>237</v>
      </c>
      <c r="V52" s="270">
        <v>166</v>
      </c>
      <c r="W52" s="270">
        <v>114</v>
      </c>
      <c r="X52" s="270" t="s">
        <v>733</v>
      </c>
      <c r="Y52" s="249"/>
      <c r="Z52" s="240"/>
    </row>
    <row r="53" spans="1:26" ht="67.2">
      <c r="A53" s="357"/>
      <c r="B53" s="356"/>
      <c r="C53" s="268"/>
      <c r="D53" s="260" t="s">
        <v>1491</v>
      </c>
      <c r="E53" s="267" t="s">
        <v>551</v>
      </c>
      <c r="F53" s="270" t="s">
        <v>705</v>
      </c>
      <c r="G53" s="270">
        <v>2.4870000000000001</v>
      </c>
      <c r="H53" s="270" t="s">
        <v>629</v>
      </c>
      <c r="I53" s="270">
        <v>2340</v>
      </c>
      <c r="J53" s="340">
        <v>7</v>
      </c>
      <c r="K53" s="339">
        <v>17.600000000000001</v>
      </c>
      <c r="L53" s="338">
        <f t="shared" si="1"/>
        <v>131.91249999999999</v>
      </c>
      <c r="M53" s="337">
        <v>7.4</v>
      </c>
      <c r="N53" s="336">
        <v>10.6</v>
      </c>
      <c r="O53" s="305" t="s">
        <v>1489</v>
      </c>
      <c r="P53" s="270" t="s">
        <v>702</v>
      </c>
      <c r="Q53" s="270" t="s">
        <v>701</v>
      </c>
      <c r="R53" s="270" t="s">
        <v>514</v>
      </c>
      <c r="S53" s="270"/>
      <c r="T53" s="428" t="s">
        <v>626</v>
      </c>
      <c r="U53" s="334">
        <v>237</v>
      </c>
      <c r="V53" s="270">
        <v>166</v>
      </c>
      <c r="W53" s="270">
        <v>116</v>
      </c>
      <c r="X53" s="270" t="s">
        <v>1101</v>
      </c>
      <c r="Y53" s="249"/>
      <c r="Z53" s="240"/>
    </row>
    <row r="54" spans="1:26" ht="67.2">
      <c r="A54" s="357"/>
      <c r="B54" s="356"/>
      <c r="C54" s="268"/>
      <c r="D54" s="260" t="s">
        <v>1491</v>
      </c>
      <c r="E54" s="267" t="s">
        <v>620</v>
      </c>
      <c r="F54" s="270" t="s">
        <v>705</v>
      </c>
      <c r="G54" s="270">
        <v>2.4870000000000001</v>
      </c>
      <c r="H54" s="270" t="s">
        <v>629</v>
      </c>
      <c r="I54" s="270">
        <v>2320</v>
      </c>
      <c r="J54" s="340">
        <v>4</v>
      </c>
      <c r="K54" s="339">
        <v>17.5</v>
      </c>
      <c r="L54" s="338">
        <f t="shared" si="1"/>
        <v>132.66628571428569</v>
      </c>
      <c r="M54" s="337">
        <v>7.4</v>
      </c>
      <c r="N54" s="336">
        <v>10.6</v>
      </c>
      <c r="O54" s="305" t="s">
        <v>1492</v>
      </c>
      <c r="P54" s="270" t="s">
        <v>702</v>
      </c>
      <c r="Q54" s="270" t="s">
        <v>701</v>
      </c>
      <c r="R54" s="270" t="s">
        <v>514</v>
      </c>
      <c r="S54" s="270"/>
      <c r="T54" s="428" t="s">
        <v>626</v>
      </c>
      <c r="U54" s="334">
        <v>236</v>
      </c>
      <c r="V54" s="270">
        <v>165</v>
      </c>
      <c r="W54" s="270">
        <v>113</v>
      </c>
      <c r="X54" s="270" t="s">
        <v>733</v>
      </c>
      <c r="Y54" s="249"/>
      <c r="Z54" s="240"/>
    </row>
    <row r="55" spans="1:26" ht="67.2">
      <c r="A55" s="357"/>
      <c r="B55" s="424"/>
      <c r="C55" s="261"/>
      <c r="D55" s="260" t="s">
        <v>1491</v>
      </c>
      <c r="E55" s="267" t="s">
        <v>1490</v>
      </c>
      <c r="F55" s="270" t="s">
        <v>705</v>
      </c>
      <c r="G55" s="270">
        <v>2.4870000000000001</v>
      </c>
      <c r="H55" s="270" t="s">
        <v>629</v>
      </c>
      <c r="I55" s="270">
        <v>2340</v>
      </c>
      <c r="J55" s="340">
        <v>4</v>
      </c>
      <c r="K55" s="339">
        <v>17.5</v>
      </c>
      <c r="L55" s="338">
        <f t="shared" si="1"/>
        <v>132.66628571428569</v>
      </c>
      <c r="M55" s="337">
        <v>7.4</v>
      </c>
      <c r="N55" s="336">
        <v>10.6</v>
      </c>
      <c r="O55" s="305" t="s">
        <v>1489</v>
      </c>
      <c r="P55" s="270" t="s">
        <v>702</v>
      </c>
      <c r="Q55" s="270" t="s">
        <v>701</v>
      </c>
      <c r="R55" s="270" t="s">
        <v>514</v>
      </c>
      <c r="S55" s="270"/>
      <c r="T55" s="428" t="s">
        <v>626</v>
      </c>
      <c r="U55" s="334">
        <v>236</v>
      </c>
      <c r="V55" s="270">
        <v>165</v>
      </c>
      <c r="W55" s="270">
        <v>115</v>
      </c>
      <c r="X55" s="270" t="s">
        <v>1101</v>
      </c>
      <c r="Y55" s="249"/>
      <c r="Z55" s="240"/>
    </row>
    <row r="56" spans="1:26" ht="57.6">
      <c r="A56" s="357"/>
      <c r="B56" s="431"/>
      <c r="C56" s="430" t="s">
        <v>1488</v>
      </c>
      <c r="D56" s="260" t="s">
        <v>1487</v>
      </c>
      <c r="E56" s="267" t="s">
        <v>620</v>
      </c>
      <c r="F56" s="270" t="s">
        <v>1486</v>
      </c>
      <c r="G56" s="270">
        <v>2.4929999999999999</v>
      </c>
      <c r="H56" s="270" t="s">
        <v>629</v>
      </c>
      <c r="I56" s="270" t="s">
        <v>1485</v>
      </c>
      <c r="J56" s="340">
        <v>4</v>
      </c>
      <c r="K56" s="343">
        <v>17.7</v>
      </c>
      <c r="L56" s="342">
        <f t="shared" si="1"/>
        <v>131.16723163841806</v>
      </c>
      <c r="M56" s="337">
        <v>12.2</v>
      </c>
      <c r="N56" s="336">
        <v>15.4</v>
      </c>
      <c r="O56" s="305" t="s">
        <v>875</v>
      </c>
      <c r="P56" s="270" t="s">
        <v>627</v>
      </c>
      <c r="Q56" s="270" t="s">
        <v>701</v>
      </c>
      <c r="R56" s="270" t="s">
        <v>80</v>
      </c>
      <c r="S56" s="270"/>
      <c r="T56" s="429" t="s">
        <v>626</v>
      </c>
      <c r="U56" s="334">
        <v>145</v>
      </c>
      <c r="V56" s="270">
        <v>114</v>
      </c>
      <c r="W56" s="270" t="s">
        <v>1484</v>
      </c>
      <c r="X56" s="270" t="s">
        <v>625</v>
      </c>
      <c r="Y56" s="239"/>
      <c r="Z56" s="240"/>
    </row>
    <row r="57" spans="1:26" ht="67.2">
      <c r="A57" s="357"/>
      <c r="B57" s="427"/>
      <c r="C57" s="275" t="s">
        <v>1483</v>
      </c>
      <c r="D57" s="260" t="s">
        <v>1481</v>
      </c>
      <c r="E57" s="267" t="s">
        <v>691</v>
      </c>
      <c r="F57" s="270" t="s">
        <v>1438</v>
      </c>
      <c r="G57" s="270">
        <v>3.456</v>
      </c>
      <c r="H57" s="270" t="s">
        <v>629</v>
      </c>
      <c r="I57" s="270">
        <v>1990</v>
      </c>
      <c r="J57" s="340">
        <v>4</v>
      </c>
      <c r="K57" s="343">
        <v>14.4</v>
      </c>
      <c r="L57" s="342">
        <f t="shared" si="1"/>
        <v>161.22638888888889</v>
      </c>
      <c r="M57" s="337">
        <v>10.199999999999999</v>
      </c>
      <c r="N57" s="336">
        <v>13.5</v>
      </c>
      <c r="O57" s="305" t="s">
        <v>1482</v>
      </c>
      <c r="P57" s="270" t="s">
        <v>702</v>
      </c>
      <c r="Q57" s="270" t="s">
        <v>701</v>
      </c>
      <c r="R57" s="270" t="s">
        <v>80</v>
      </c>
      <c r="S57" s="270"/>
      <c r="T57" s="429" t="s">
        <v>626</v>
      </c>
      <c r="U57" s="334">
        <v>141</v>
      </c>
      <c r="V57" s="270">
        <v>106</v>
      </c>
      <c r="W57" s="270">
        <v>75</v>
      </c>
      <c r="X57" s="270" t="s">
        <v>828</v>
      </c>
      <c r="Y57" s="249"/>
      <c r="Z57" s="240"/>
    </row>
    <row r="58" spans="1:26" ht="67.2">
      <c r="A58" s="357"/>
      <c r="B58" s="424"/>
      <c r="C58" s="261"/>
      <c r="D58" s="260" t="s">
        <v>1481</v>
      </c>
      <c r="E58" s="267" t="s">
        <v>1480</v>
      </c>
      <c r="F58" s="270" t="s">
        <v>1438</v>
      </c>
      <c r="G58" s="270">
        <v>3.456</v>
      </c>
      <c r="H58" s="270" t="s">
        <v>629</v>
      </c>
      <c r="I58" s="270" t="s">
        <v>1479</v>
      </c>
      <c r="J58" s="340">
        <v>4</v>
      </c>
      <c r="K58" s="339">
        <v>14.4</v>
      </c>
      <c r="L58" s="338">
        <f t="shared" si="1"/>
        <v>161.22638888888889</v>
      </c>
      <c r="M58" s="337">
        <v>9.4</v>
      </c>
      <c r="N58" s="336">
        <v>12.7</v>
      </c>
      <c r="O58" s="305" t="s">
        <v>1478</v>
      </c>
      <c r="P58" s="270" t="s">
        <v>702</v>
      </c>
      <c r="Q58" s="270" t="s">
        <v>701</v>
      </c>
      <c r="R58" s="270" t="s">
        <v>80</v>
      </c>
      <c r="S58" s="270"/>
      <c r="T58" s="428" t="s">
        <v>626</v>
      </c>
      <c r="U58" s="334">
        <v>153</v>
      </c>
      <c r="V58" s="270">
        <v>113</v>
      </c>
      <c r="W58" s="270">
        <v>75</v>
      </c>
      <c r="X58" s="270" t="s">
        <v>828</v>
      </c>
      <c r="Y58" s="249"/>
      <c r="Z58" s="240"/>
    </row>
    <row r="59" spans="1:26" ht="57.6">
      <c r="A59" s="357"/>
      <c r="B59" s="427"/>
      <c r="C59" s="275" t="s">
        <v>1477</v>
      </c>
      <c r="D59" s="260" t="s">
        <v>1473</v>
      </c>
      <c r="E59" s="267" t="s">
        <v>195</v>
      </c>
      <c r="F59" s="270" t="s">
        <v>834</v>
      </c>
      <c r="G59" s="270">
        <v>2.3929999999999998</v>
      </c>
      <c r="H59" s="270" t="s">
        <v>833</v>
      </c>
      <c r="I59" s="270">
        <v>2100</v>
      </c>
      <c r="J59" s="340">
        <v>5</v>
      </c>
      <c r="K59" s="339">
        <v>14.3</v>
      </c>
      <c r="L59" s="338">
        <f t="shared" si="1"/>
        <v>162.35384615384615</v>
      </c>
      <c r="M59" s="337">
        <v>9.4</v>
      </c>
      <c r="N59" s="336">
        <v>12.7</v>
      </c>
      <c r="O59" s="305" t="s">
        <v>1476</v>
      </c>
      <c r="P59" s="270" t="s">
        <v>830</v>
      </c>
      <c r="Q59" s="270" t="s">
        <v>52</v>
      </c>
      <c r="R59" s="270" t="s">
        <v>514</v>
      </c>
      <c r="S59" s="270"/>
      <c r="T59" s="428" t="s">
        <v>564</v>
      </c>
      <c r="U59" s="334">
        <v>152</v>
      </c>
      <c r="V59" s="270">
        <v>112</v>
      </c>
      <c r="W59" s="270">
        <v>79</v>
      </c>
      <c r="X59" s="270" t="s">
        <v>828</v>
      </c>
      <c r="Y59" s="249"/>
      <c r="Z59" s="240"/>
    </row>
    <row r="60" spans="1:26" ht="57.6">
      <c r="A60" s="357"/>
      <c r="B60" s="356"/>
      <c r="C60" s="268"/>
      <c r="D60" s="260" t="s">
        <v>1473</v>
      </c>
      <c r="E60" s="267" t="s">
        <v>1475</v>
      </c>
      <c r="F60" s="270" t="s">
        <v>834</v>
      </c>
      <c r="G60" s="270">
        <v>2.3929999999999998</v>
      </c>
      <c r="H60" s="270" t="s">
        <v>833</v>
      </c>
      <c r="I60" s="270">
        <v>2110</v>
      </c>
      <c r="J60" s="340">
        <v>5</v>
      </c>
      <c r="K60" s="339">
        <v>14.3</v>
      </c>
      <c r="L60" s="338">
        <f t="shared" si="1"/>
        <v>162.35384615384615</v>
      </c>
      <c r="M60" s="337">
        <v>8.6999999999999993</v>
      </c>
      <c r="N60" s="336">
        <v>11.9</v>
      </c>
      <c r="O60" s="305" t="s">
        <v>1474</v>
      </c>
      <c r="P60" s="270" t="s">
        <v>830</v>
      </c>
      <c r="Q60" s="270" t="s">
        <v>52</v>
      </c>
      <c r="R60" s="270" t="s">
        <v>514</v>
      </c>
      <c r="S60" s="270"/>
      <c r="T60" s="437" t="s">
        <v>564</v>
      </c>
      <c r="U60" s="334">
        <v>164</v>
      </c>
      <c r="V60" s="270">
        <v>120</v>
      </c>
      <c r="W60" s="270">
        <v>79</v>
      </c>
      <c r="X60" s="270" t="s">
        <v>828</v>
      </c>
      <c r="Y60" s="249"/>
      <c r="Z60" s="240"/>
    </row>
    <row r="61" spans="1:26" ht="57.6">
      <c r="A61" s="357"/>
      <c r="B61" s="424"/>
      <c r="C61" s="261"/>
      <c r="D61" s="260" t="s">
        <v>1473</v>
      </c>
      <c r="E61" s="267" t="s">
        <v>1472</v>
      </c>
      <c r="F61" s="270" t="s">
        <v>834</v>
      </c>
      <c r="G61" s="270">
        <v>2.3929999999999998</v>
      </c>
      <c r="H61" s="270" t="s">
        <v>833</v>
      </c>
      <c r="I61" s="270" t="s">
        <v>1471</v>
      </c>
      <c r="J61" s="340">
        <v>5</v>
      </c>
      <c r="K61" s="339">
        <v>14.3</v>
      </c>
      <c r="L61" s="338">
        <f t="shared" si="1"/>
        <v>162.35384615384615</v>
      </c>
      <c r="M61" s="337">
        <v>8.6999999999999993</v>
      </c>
      <c r="N61" s="336">
        <v>11.9</v>
      </c>
      <c r="O61" s="305" t="s">
        <v>1470</v>
      </c>
      <c r="P61" s="270" t="s">
        <v>830</v>
      </c>
      <c r="Q61" s="270" t="s">
        <v>52</v>
      </c>
      <c r="R61" s="270" t="s">
        <v>514</v>
      </c>
      <c r="S61" s="270"/>
      <c r="T61" s="428" t="s">
        <v>564</v>
      </c>
      <c r="U61" s="334">
        <v>164</v>
      </c>
      <c r="V61" s="270">
        <v>120</v>
      </c>
      <c r="W61" s="270" t="s">
        <v>1469</v>
      </c>
      <c r="X61" s="270" t="s">
        <v>625</v>
      </c>
      <c r="Y61" s="249"/>
      <c r="Z61" s="240"/>
    </row>
    <row r="62" spans="1:26" ht="57.6">
      <c r="A62" s="357"/>
      <c r="B62" s="427"/>
      <c r="C62" s="275" t="s">
        <v>1468</v>
      </c>
      <c r="D62" s="260" t="s">
        <v>1465</v>
      </c>
      <c r="E62" s="267" t="s">
        <v>555</v>
      </c>
      <c r="F62" s="270" t="s">
        <v>834</v>
      </c>
      <c r="G62" s="270">
        <v>2.3929999999999998</v>
      </c>
      <c r="H62" s="270" t="s">
        <v>833</v>
      </c>
      <c r="I62" s="270" t="s">
        <v>1467</v>
      </c>
      <c r="J62" s="340">
        <v>6</v>
      </c>
      <c r="K62" s="339">
        <v>13.8</v>
      </c>
      <c r="L62" s="338">
        <f t="shared" si="1"/>
        <v>168.23623188405796</v>
      </c>
      <c r="M62" s="337">
        <v>7.4</v>
      </c>
      <c r="N62" s="336">
        <v>10.6</v>
      </c>
      <c r="O62" s="305" t="s">
        <v>1466</v>
      </c>
      <c r="P62" s="270" t="s">
        <v>830</v>
      </c>
      <c r="Q62" s="270" t="s">
        <v>52</v>
      </c>
      <c r="R62" s="270" t="s">
        <v>514</v>
      </c>
      <c r="S62" s="270"/>
      <c r="T62" s="428" t="s">
        <v>564</v>
      </c>
      <c r="U62" s="334">
        <v>186</v>
      </c>
      <c r="V62" s="270">
        <v>130</v>
      </c>
      <c r="W62" s="270" t="s">
        <v>1462</v>
      </c>
      <c r="X62" s="270" t="s">
        <v>120</v>
      </c>
      <c r="Y62" s="249"/>
      <c r="Z62" s="240"/>
    </row>
    <row r="63" spans="1:26" ht="57.6">
      <c r="A63" s="357"/>
      <c r="B63" s="424"/>
      <c r="C63" s="261"/>
      <c r="D63" s="260" t="s">
        <v>1465</v>
      </c>
      <c r="E63" s="267" t="s">
        <v>1010</v>
      </c>
      <c r="F63" s="270" t="s">
        <v>834</v>
      </c>
      <c r="G63" s="270">
        <v>2.3929999999999998</v>
      </c>
      <c r="H63" s="270" t="s">
        <v>833</v>
      </c>
      <c r="I63" s="270" t="s">
        <v>1464</v>
      </c>
      <c r="J63" s="340">
        <v>4</v>
      </c>
      <c r="K63" s="339">
        <v>13.5</v>
      </c>
      <c r="L63" s="338">
        <f t="shared" si="1"/>
        <v>171.97481481481481</v>
      </c>
      <c r="M63" s="337">
        <v>7.4</v>
      </c>
      <c r="N63" s="336">
        <v>10.6</v>
      </c>
      <c r="O63" s="305" t="s">
        <v>1463</v>
      </c>
      <c r="P63" s="270" t="s">
        <v>830</v>
      </c>
      <c r="Q63" s="270" t="s">
        <v>52</v>
      </c>
      <c r="R63" s="270" t="s">
        <v>514</v>
      </c>
      <c r="S63" s="270"/>
      <c r="T63" s="428" t="s">
        <v>564</v>
      </c>
      <c r="U63" s="334">
        <v>182</v>
      </c>
      <c r="V63" s="270">
        <v>127</v>
      </c>
      <c r="W63" s="270" t="s">
        <v>1462</v>
      </c>
      <c r="X63" s="270" t="s">
        <v>120</v>
      </c>
      <c r="Y63" s="249"/>
      <c r="Z63" s="240"/>
    </row>
    <row r="64" spans="1:26" ht="67.2">
      <c r="A64" s="357"/>
      <c r="B64" s="427"/>
      <c r="C64" s="275" t="s">
        <v>1461</v>
      </c>
      <c r="D64" s="260" t="s">
        <v>1455</v>
      </c>
      <c r="E64" s="267" t="s">
        <v>1460</v>
      </c>
      <c r="F64" s="270" t="s">
        <v>1438</v>
      </c>
      <c r="G64" s="270">
        <v>3.456</v>
      </c>
      <c r="H64" s="270" t="s">
        <v>629</v>
      </c>
      <c r="I64" s="270" t="s">
        <v>1459</v>
      </c>
      <c r="J64" s="340">
        <v>5</v>
      </c>
      <c r="K64" s="343">
        <v>13.6</v>
      </c>
      <c r="L64" s="342">
        <f t="shared" si="1"/>
        <v>170.71029411764707</v>
      </c>
      <c r="M64" s="337">
        <v>8.6999999999999993</v>
      </c>
      <c r="N64" s="336">
        <v>11.9</v>
      </c>
      <c r="O64" s="305" t="s">
        <v>1458</v>
      </c>
      <c r="P64" s="270" t="s">
        <v>702</v>
      </c>
      <c r="Q64" s="270" t="s">
        <v>701</v>
      </c>
      <c r="R64" s="270" t="s">
        <v>80</v>
      </c>
      <c r="S64" s="270"/>
      <c r="T64" s="436" t="s">
        <v>626</v>
      </c>
      <c r="U64" s="334">
        <v>156</v>
      </c>
      <c r="V64" s="270">
        <v>114</v>
      </c>
      <c r="W64" s="270" t="s">
        <v>1441</v>
      </c>
      <c r="X64" s="270" t="s">
        <v>625</v>
      </c>
      <c r="Y64" s="249"/>
      <c r="Z64" s="240"/>
    </row>
    <row r="65" spans="1:27" ht="67.2">
      <c r="A65" s="357"/>
      <c r="B65" s="356"/>
      <c r="C65" s="268"/>
      <c r="D65" s="260" t="s">
        <v>1455</v>
      </c>
      <c r="E65" s="267" t="s">
        <v>1457</v>
      </c>
      <c r="F65" s="270" t="s">
        <v>1438</v>
      </c>
      <c r="G65" s="270">
        <v>3.456</v>
      </c>
      <c r="H65" s="270" t="s">
        <v>629</v>
      </c>
      <c r="I65" s="270">
        <v>2270</v>
      </c>
      <c r="J65" s="340">
        <v>5</v>
      </c>
      <c r="K65" s="339">
        <v>13.6</v>
      </c>
      <c r="L65" s="338">
        <f t="shared" si="1"/>
        <v>170.71029411764707</v>
      </c>
      <c r="M65" s="337">
        <v>8.6999999999999993</v>
      </c>
      <c r="N65" s="336">
        <v>11.9</v>
      </c>
      <c r="O65" s="305" t="s">
        <v>1456</v>
      </c>
      <c r="P65" s="270" t="s">
        <v>702</v>
      </c>
      <c r="Q65" s="270" t="s">
        <v>701</v>
      </c>
      <c r="R65" s="270" t="s">
        <v>80</v>
      </c>
      <c r="S65" s="270"/>
      <c r="T65" s="432" t="s">
        <v>626</v>
      </c>
      <c r="U65" s="334">
        <v>156</v>
      </c>
      <c r="V65" s="270">
        <v>114</v>
      </c>
      <c r="W65" s="270">
        <v>85</v>
      </c>
      <c r="X65" s="270" t="s">
        <v>231</v>
      </c>
      <c r="Y65" s="249"/>
      <c r="Z65" s="240"/>
    </row>
    <row r="66" spans="1:27" ht="67.2">
      <c r="A66" s="357"/>
      <c r="B66" s="356"/>
      <c r="C66" s="268"/>
      <c r="D66" s="260" t="s">
        <v>1455</v>
      </c>
      <c r="E66" s="267" t="s">
        <v>1454</v>
      </c>
      <c r="F66" s="270" t="s">
        <v>1438</v>
      </c>
      <c r="G66" s="270">
        <v>3.456</v>
      </c>
      <c r="H66" s="270" t="s">
        <v>629</v>
      </c>
      <c r="I66" s="270" t="s">
        <v>1453</v>
      </c>
      <c r="J66" s="340">
        <v>5</v>
      </c>
      <c r="K66" s="339">
        <v>13.6</v>
      </c>
      <c r="L66" s="338">
        <f t="shared" si="1"/>
        <v>170.71029411764707</v>
      </c>
      <c r="M66" s="337">
        <v>7.4</v>
      </c>
      <c r="N66" s="336">
        <v>10.6</v>
      </c>
      <c r="O66" s="305" t="s">
        <v>1452</v>
      </c>
      <c r="P66" s="270" t="s">
        <v>702</v>
      </c>
      <c r="Q66" s="270" t="s">
        <v>701</v>
      </c>
      <c r="R66" s="270" t="s">
        <v>80</v>
      </c>
      <c r="S66" s="270"/>
      <c r="T66" s="432" t="s">
        <v>626</v>
      </c>
      <c r="U66" s="334">
        <v>183</v>
      </c>
      <c r="V66" s="270">
        <v>128</v>
      </c>
      <c r="W66" s="270" t="s">
        <v>1451</v>
      </c>
      <c r="X66" s="270" t="s">
        <v>231</v>
      </c>
      <c r="Y66" s="249"/>
      <c r="Z66" s="240"/>
    </row>
    <row r="67" spans="1:27" ht="67.2">
      <c r="A67" s="357"/>
      <c r="B67" s="356"/>
      <c r="C67" s="268"/>
      <c r="D67" s="260" t="s">
        <v>1440</v>
      </c>
      <c r="E67" s="267" t="s">
        <v>1450</v>
      </c>
      <c r="F67" s="270" t="s">
        <v>1438</v>
      </c>
      <c r="G67" s="270">
        <v>3.456</v>
      </c>
      <c r="H67" s="270" t="s">
        <v>629</v>
      </c>
      <c r="I67" s="270">
        <v>2270</v>
      </c>
      <c r="J67" s="340">
        <v>5</v>
      </c>
      <c r="K67" s="339">
        <v>12.5</v>
      </c>
      <c r="L67" s="338">
        <f t="shared" si="1"/>
        <v>185.7328</v>
      </c>
      <c r="M67" s="337">
        <v>8.6999999999999993</v>
      </c>
      <c r="N67" s="336">
        <v>11.9</v>
      </c>
      <c r="O67" s="305" t="s">
        <v>1449</v>
      </c>
      <c r="P67" s="270" t="s">
        <v>702</v>
      </c>
      <c r="Q67" s="270" t="s">
        <v>701</v>
      </c>
      <c r="R67" s="270" t="s">
        <v>514</v>
      </c>
      <c r="S67" s="270"/>
      <c r="T67" s="432" t="s">
        <v>626</v>
      </c>
      <c r="U67" s="334">
        <v>143</v>
      </c>
      <c r="V67" s="270">
        <v>105</v>
      </c>
      <c r="W67" s="270">
        <v>78</v>
      </c>
      <c r="X67" s="270" t="s">
        <v>828</v>
      </c>
      <c r="Y67" s="249"/>
      <c r="Z67" s="240"/>
    </row>
    <row r="68" spans="1:27" ht="67.2">
      <c r="A68" s="357"/>
      <c r="B68" s="356"/>
      <c r="C68" s="268"/>
      <c r="D68" s="260" t="s">
        <v>1440</v>
      </c>
      <c r="E68" s="267" t="s">
        <v>1448</v>
      </c>
      <c r="F68" s="270" t="s">
        <v>1438</v>
      </c>
      <c r="G68" s="270">
        <v>3.456</v>
      </c>
      <c r="H68" s="270" t="s">
        <v>629</v>
      </c>
      <c r="I68" s="270" t="s">
        <v>1447</v>
      </c>
      <c r="J68" s="340">
        <v>5</v>
      </c>
      <c r="K68" s="339">
        <v>12.5</v>
      </c>
      <c r="L68" s="338">
        <f t="shared" si="1"/>
        <v>185.7328</v>
      </c>
      <c r="M68" s="337">
        <v>7.4</v>
      </c>
      <c r="N68" s="336">
        <v>10.6</v>
      </c>
      <c r="O68" s="305" t="s">
        <v>1446</v>
      </c>
      <c r="P68" s="270" t="s">
        <v>702</v>
      </c>
      <c r="Q68" s="270" t="s">
        <v>701</v>
      </c>
      <c r="R68" s="270" t="s">
        <v>514</v>
      </c>
      <c r="S68" s="270"/>
      <c r="T68" s="432" t="s">
        <v>626</v>
      </c>
      <c r="U68" s="334">
        <v>168</v>
      </c>
      <c r="V68" s="270">
        <v>117</v>
      </c>
      <c r="W68" s="270" t="s">
        <v>1445</v>
      </c>
      <c r="X68" s="270" t="s">
        <v>828</v>
      </c>
      <c r="Y68" s="249"/>
      <c r="Z68" s="240"/>
    </row>
    <row r="69" spans="1:27" ht="67.2">
      <c r="A69" s="357"/>
      <c r="B69" s="356"/>
      <c r="C69" s="268"/>
      <c r="D69" s="260" t="s">
        <v>1440</v>
      </c>
      <c r="E69" s="267" t="s">
        <v>1444</v>
      </c>
      <c r="F69" s="270" t="s">
        <v>1438</v>
      </c>
      <c r="G69" s="270">
        <v>3.456</v>
      </c>
      <c r="H69" s="270" t="s">
        <v>629</v>
      </c>
      <c r="I69" s="270" t="s">
        <v>1443</v>
      </c>
      <c r="J69" s="340">
        <v>5</v>
      </c>
      <c r="K69" s="339">
        <v>12.5</v>
      </c>
      <c r="L69" s="338">
        <f t="shared" si="1"/>
        <v>185.7328</v>
      </c>
      <c r="M69" s="337">
        <v>7.4</v>
      </c>
      <c r="N69" s="336">
        <v>10.6</v>
      </c>
      <c r="O69" s="305" t="s">
        <v>1442</v>
      </c>
      <c r="P69" s="270" t="s">
        <v>702</v>
      </c>
      <c r="Q69" s="270" t="s">
        <v>701</v>
      </c>
      <c r="R69" s="270" t="s">
        <v>514</v>
      </c>
      <c r="S69" s="270"/>
      <c r="T69" s="432" t="s">
        <v>626</v>
      </c>
      <c r="U69" s="334">
        <v>168</v>
      </c>
      <c r="V69" s="270">
        <v>117</v>
      </c>
      <c r="W69" s="270" t="s">
        <v>1441</v>
      </c>
      <c r="X69" s="270" t="s">
        <v>625</v>
      </c>
      <c r="Y69" s="249"/>
      <c r="Z69" s="240"/>
    </row>
    <row r="70" spans="1:27" ht="67.2">
      <c r="A70" s="357"/>
      <c r="B70" s="435"/>
      <c r="C70" s="310"/>
      <c r="D70" s="260" t="s">
        <v>1440</v>
      </c>
      <c r="E70" s="267" t="s">
        <v>1439</v>
      </c>
      <c r="F70" s="270" t="s">
        <v>1438</v>
      </c>
      <c r="G70" s="270">
        <v>3.456</v>
      </c>
      <c r="H70" s="270" t="s">
        <v>629</v>
      </c>
      <c r="I70" s="270">
        <v>2380</v>
      </c>
      <c r="J70" s="340">
        <v>5</v>
      </c>
      <c r="K70" s="339">
        <v>12.5</v>
      </c>
      <c r="L70" s="338">
        <f t="shared" si="1"/>
        <v>185.7328</v>
      </c>
      <c r="M70" s="337">
        <v>7.4</v>
      </c>
      <c r="N70" s="336">
        <v>10.6</v>
      </c>
      <c r="O70" s="305" t="s">
        <v>1437</v>
      </c>
      <c r="P70" s="270" t="s">
        <v>702</v>
      </c>
      <c r="Q70" s="270" t="s">
        <v>701</v>
      </c>
      <c r="R70" s="270" t="s">
        <v>514</v>
      </c>
      <c r="S70" s="270" t="s">
        <v>1436</v>
      </c>
      <c r="T70" s="432" t="s">
        <v>626</v>
      </c>
      <c r="U70" s="334">
        <v>168</v>
      </c>
      <c r="V70" s="270">
        <v>117</v>
      </c>
      <c r="W70" s="270">
        <v>85</v>
      </c>
      <c r="X70" s="270" t="s">
        <v>231</v>
      </c>
      <c r="Y70" s="249"/>
      <c r="Z70" s="240"/>
    </row>
    <row r="71" spans="1:27" ht="48">
      <c r="A71" s="357"/>
      <c r="B71" s="427"/>
      <c r="C71" s="275" t="s">
        <v>1435</v>
      </c>
      <c r="D71" s="260" t="s">
        <v>1432</v>
      </c>
      <c r="E71" s="267" t="s">
        <v>1124</v>
      </c>
      <c r="F71" s="270" t="s">
        <v>825</v>
      </c>
      <c r="G71" s="270">
        <v>1.998</v>
      </c>
      <c r="H71" s="270" t="s">
        <v>568</v>
      </c>
      <c r="I71" s="270" t="s">
        <v>1434</v>
      </c>
      <c r="J71" s="340">
        <v>5</v>
      </c>
      <c r="K71" s="339">
        <v>12.2</v>
      </c>
      <c r="L71" s="338">
        <f t="shared" si="1"/>
        <v>190.3</v>
      </c>
      <c r="M71" s="337">
        <v>13.2</v>
      </c>
      <c r="N71" s="336">
        <v>16.5</v>
      </c>
      <c r="O71" s="305" t="s">
        <v>1433</v>
      </c>
      <c r="P71" s="270" t="s">
        <v>566</v>
      </c>
      <c r="Q71" s="270" t="s">
        <v>52</v>
      </c>
      <c r="R71" s="270" t="s">
        <v>80</v>
      </c>
      <c r="S71" s="270"/>
      <c r="T71" s="428"/>
      <c r="U71" s="334"/>
      <c r="V71" s="270"/>
      <c r="W71" s="270"/>
      <c r="X71" s="270"/>
      <c r="Y71" s="239"/>
      <c r="Z71" s="240"/>
    </row>
    <row r="72" spans="1:27" ht="48">
      <c r="A72" s="357"/>
      <c r="B72" s="424"/>
      <c r="C72" s="261"/>
      <c r="D72" s="260" t="s">
        <v>1432</v>
      </c>
      <c r="E72" s="267" t="s">
        <v>551</v>
      </c>
      <c r="F72" s="270" t="s">
        <v>825</v>
      </c>
      <c r="G72" s="270">
        <v>1.998</v>
      </c>
      <c r="H72" s="270" t="s">
        <v>568</v>
      </c>
      <c r="I72" s="270" t="s">
        <v>1431</v>
      </c>
      <c r="J72" s="340">
        <v>5</v>
      </c>
      <c r="K72" s="339">
        <v>12.2</v>
      </c>
      <c r="L72" s="338">
        <f t="shared" si="1"/>
        <v>190.3</v>
      </c>
      <c r="M72" s="337">
        <v>12.2</v>
      </c>
      <c r="N72" s="336">
        <v>15.4</v>
      </c>
      <c r="O72" s="305" t="s">
        <v>999</v>
      </c>
      <c r="P72" s="270" t="s">
        <v>566</v>
      </c>
      <c r="Q72" s="270" t="s">
        <v>52</v>
      </c>
      <c r="R72" s="270" t="s">
        <v>80</v>
      </c>
      <c r="S72" s="270"/>
      <c r="T72" s="428"/>
      <c r="U72" s="334">
        <v>100</v>
      </c>
      <c r="V72" s="270"/>
      <c r="W72" s="270"/>
      <c r="X72" s="270"/>
      <c r="Y72" s="239"/>
      <c r="Z72" s="240"/>
    </row>
    <row r="73" spans="1:27" ht="48">
      <c r="A73" s="357"/>
      <c r="B73" s="427"/>
      <c r="C73" s="275" t="s">
        <v>1430</v>
      </c>
      <c r="D73" s="260" t="s">
        <v>1420</v>
      </c>
      <c r="E73" s="267" t="s">
        <v>1429</v>
      </c>
      <c r="F73" s="270" t="s">
        <v>569</v>
      </c>
      <c r="G73" s="270">
        <v>2.3929999999999998</v>
      </c>
      <c r="H73" s="270" t="s">
        <v>568</v>
      </c>
      <c r="I73" s="270" t="s">
        <v>1428</v>
      </c>
      <c r="J73" s="340">
        <v>5</v>
      </c>
      <c r="K73" s="339">
        <v>12</v>
      </c>
      <c r="L73" s="338">
        <f t="shared" ref="L73:L100" si="2">IF(K73&gt;0,1/K73*34.6*67.1,"")</f>
        <v>193.47166666666664</v>
      </c>
      <c r="M73" s="337">
        <v>11.1</v>
      </c>
      <c r="N73" s="336">
        <v>14.4</v>
      </c>
      <c r="O73" s="305" t="s">
        <v>1427</v>
      </c>
      <c r="P73" s="270" t="s">
        <v>566</v>
      </c>
      <c r="Q73" s="270" t="s">
        <v>52</v>
      </c>
      <c r="R73" s="270" t="s">
        <v>514</v>
      </c>
      <c r="S73" s="270" t="s">
        <v>1426</v>
      </c>
      <c r="T73" s="434" t="s">
        <v>564</v>
      </c>
      <c r="U73" s="334">
        <v>108</v>
      </c>
      <c r="V73" s="270"/>
      <c r="W73" s="270" t="s">
        <v>1423</v>
      </c>
      <c r="X73" s="270" t="s">
        <v>157</v>
      </c>
      <c r="Y73" s="249"/>
      <c r="Z73" s="245"/>
      <c r="AA73" s="300"/>
    </row>
    <row r="74" spans="1:27" ht="48">
      <c r="A74" s="357"/>
      <c r="B74" s="356"/>
      <c r="C74" s="268"/>
      <c r="D74" s="260" t="s">
        <v>1420</v>
      </c>
      <c r="E74" s="267" t="s">
        <v>1425</v>
      </c>
      <c r="F74" s="270" t="s">
        <v>569</v>
      </c>
      <c r="G74" s="270">
        <v>2.3929999999999998</v>
      </c>
      <c r="H74" s="270" t="s">
        <v>568</v>
      </c>
      <c r="I74" s="270" t="s">
        <v>1418</v>
      </c>
      <c r="J74" s="340">
        <v>5</v>
      </c>
      <c r="K74" s="339">
        <v>11.9</v>
      </c>
      <c r="L74" s="338">
        <f t="shared" si="2"/>
        <v>195.0974789915966</v>
      </c>
      <c r="M74" s="337">
        <v>11.1</v>
      </c>
      <c r="N74" s="336">
        <v>14.4</v>
      </c>
      <c r="O74" s="305" t="s">
        <v>1417</v>
      </c>
      <c r="P74" s="270" t="s">
        <v>566</v>
      </c>
      <c r="Q74" s="270" t="s">
        <v>52</v>
      </c>
      <c r="R74" s="270" t="s">
        <v>514</v>
      </c>
      <c r="S74" s="270" t="s">
        <v>1424</v>
      </c>
      <c r="T74" s="434" t="s">
        <v>564</v>
      </c>
      <c r="U74" s="334">
        <v>107</v>
      </c>
      <c r="V74" s="270"/>
      <c r="W74" s="270" t="s">
        <v>1423</v>
      </c>
      <c r="X74" s="270" t="s">
        <v>157</v>
      </c>
      <c r="Y74" s="249"/>
      <c r="Z74" s="245"/>
      <c r="AA74" s="300"/>
    </row>
    <row r="75" spans="1:27" ht="48">
      <c r="A75" s="357"/>
      <c r="B75" s="356"/>
      <c r="C75" s="268"/>
      <c r="D75" s="260" t="s">
        <v>1420</v>
      </c>
      <c r="E75" s="267" t="s">
        <v>1422</v>
      </c>
      <c r="F75" s="270" t="s">
        <v>569</v>
      </c>
      <c r="G75" s="270">
        <v>2.3929999999999998</v>
      </c>
      <c r="H75" s="270" t="s">
        <v>568</v>
      </c>
      <c r="I75" s="270">
        <v>1780</v>
      </c>
      <c r="J75" s="340">
        <v>5</v>
      </c>
      <c r="K75" s="339">
        <v>11.7</v>
      </c>
      <c r="L75" s="338">
        <f t="shared" si="2"/>
        <v>198.43247863247862</v>
      </c>
      <c r="M75" s="337">
        <v>11.1</v>
      </c>
      <c r="N75" s="336">
        <v>14.4</v>
      </c>
      <c r="O75" s="305" t="s">
        <v>873</v>
      </c>
      <c r="P75" s="270" t="s">
        <v>566</v>
      </c>
      <c r="Q75" s="270" t="s">
        <v>52</v>
      </c>
      <c r="R75" s="270" t="s">
        <v>514</v>
      </c>
      <c r="S75" s="270" t="s">
        <v>1421</v>
      </c>
      <c r="T75" s="434" t="s">
        <v>564</v>
      </c>
      <c r="U75" s="334">
        <v>105</v>
      </c>
      <c r="V75" s="270"/>
      <c r="W75" s="270"/>
      <c r="X75" s="270"/>
      <c r="Y75" s="249"/>
      <c r="Z75" s="245"/>
      <c r="AA75" s="300"/>
    </row>
    <row r="76" spans="1:27" ht="67.2">
      <c r="A76" s="357"/>
      <c r="B76" s="356"/>
      <c r="C76" s="268"/>
      <c r="D76" s="260" t="s">
        <v>1420</v>
      </c>
      <c r="E76" s="267" t="s">
        <v>1419</v>
      </c>
      <c r="F76" s="270" t="s">
        <v>569</v>
      </c>
      <c r="G76" s="270">
        <v>2.3929999999999998</v>
      </c>
      <c r="H76" s="270" t="s">
        <v>568</v>
      </c>
      <c r="I76" s="270" t="s">
        <v>1418</v>
      </c>
      <c r="J76" s="340">
        <v>5</v>
      </c>
      <c r="K76" s="339">
        <v>11.7</v>
      </c>
      <c r="L76" s="338">
        <f t="shared" si="2"/>
        <v>198.43247863247862</v>
      </c>
      <c r="M76" s="337">
        <v>11.1</v>
      </c>
      <c r="N76" s="336">
        <v>14.4</v>
      </c>
      <c r="O76" s="305" t="s">
        <v>1417</v>
      </c>
      <c r="P76" s="270" t="s">
        <v>566</v>
      </c>
      <c r="Q76" s="270" t="s">
        <v>52</v>
      </c>
      <c r="R76" s="270" t="s">
        <v>514</v>
      </c>
      <c r="S76" s="270" t="s">
        <v>1416</v>
      </c>
      <c r="T76" s="434" t="s">
        <v>564</v>
      </c>
      <c r="U76" s="334">
        <v>105</v>
      </c>
      <c r="V76" s="270"/>
      <c r="W76" s="270" t="s">
        <v>1415</v>
      </c>
      <c r="X76" s="270" t="s">
        <v>157</v>
      </c>
      <c r="Y76" s="249"/>
      <c r="Z76" s="245"/>
      <c r="AA76" s="300"/>
    </row>
    <row r="77" spans="1:27" ht="48">
      <c r="A77" s="357"/>
      <c r="B77" s="431"/>
      <c r="C77" s="430" t="s">
        <v>1414</v>
      </c>
      <c r="D77" s="260" t="s">
        <v>1413</v>
      </c>
      <c r="E77" s="267" t="s">
        <v>551</v>
      </c>
      <c r="F77" s="270" t="s">
        <v>825</v>
      </c>
      <c r="G77" s="270">
        <v>1.998</v>
      </c>
      <c r="H77" s="270" t="s">
        <v>568</v>
      </c>
      <c r="I77" s="270" t="s">
        <v>1412</v>
      </c>
      <c r="J77" s="340">
        <v>4</v>
      </c>
      <c r="K77" s="339">
        <v>12</v>
      </c>
      <c r="L77" s="338">
        <f t="shared" si="2"/>
        <v>193.47166666666664</v>
      </c>
      <c r="M77" s="337">
        <v>12.2</v>
      </c>
      <c r="N77" s="336">
        <v>15.4</v>
      </c>
      <c r="O77" s="305" t="s">
        <v>962</v>
      </c>
      <c r="P77" s="270" t="s">
        <v>566</v>
      </c>
      <c r="Q77" s="270" t="s">
        <v>52</v>
      </c>
      <c r="R77" s="270" t="s">
        <v>80</v>
      </c>
      <c r="S77" s="270"/>
      <c r="T77" s="428"/>
      <c r="U77" s="334"/>
      <c r="V77" s="270"/>
      <c r="W77" s="270"/>
      <c r="X77" s="270"/>
      <c r="Y77" s="239"/>
      <c r="Z77" s="240"/>
    </row>
    <row r="78" spans="1:27" ht="48">
      <c r="A78" s="357"/>
      <c r="B78" s="427"/>
      <c r="C78" s="275" t="s">
        <v>1411</v>
      </c>
      <c r="D78" s="260" t="s">
        <v>1410</v>
      </c>
      <c r="E78" s="267" t="s">
        <v>196</v>
      </c>
      <c r="F78" s="270" t="s">
        <v>569</v>
      </c>
      <c r="G78" s="270">
        <v>2.3929999999999998</v>
      </c>
      <c r="H78" s="270" t="s">
        <v>568</v>
      </c>
      <c r="I78" s="270">
        <v>1870</v>
      </c>
      <c r="J78" s="340">
        <v>5</v>
      </c>
      <c r="K78" s="339">
        <v>11.8</v>
      </c>
      <c r="L78" s="338">
        <f t="shared" si="2"/>
        <v>196.75084745762712</v>
      </c>
      <c r="M78" s="337">
        <v>11.1</v>
      </c>
      <c r="N78" s="336">
        <v>14.4</v>
      </c>
      <c r="O78" s="305" t="s">
        <v>858</v>
      </c>
      <c r="P78" s="270" t="s">
        <v>566</v>
      </c>
      <c r="Q78" s="270" t="s">
        <v>52</v>
      </c>
      <c r="R78" s="270" t="s">
        <v>45</v>
      </c>
      <c r="S78" s="270"/>
      <c r="T78" s="428" t="s">
        <v>564</v>
      </c>
      <c r="U78" s="334">
        <v>106</v>
      </c>
      <c r="V78" s="270"/>
      <c r="W78" s="270">
        <v>57</v>
      </c>
      <c r="X78" s="270" t="s">
        <v>157</v>
      </c>
      <c r="Y78" s="249"/>
      <c r="Z78" s="240"/>
    </row>
    <row r="79" spans="1:27" ht="48">
      <c r="A79" s="357"/>
      <c r="B79" s="356"/>
      <c r="C79" s="268"/>
      <c r="D79" s="260" t="s">
        <v>1410</v>
      </c>
      <c r="E79" s="267" t="s">
        <v>1409</v>
      </c>
      <c r="F79" s="270" t="s">
        <v>569</v>
      </c>
      <c r="G79" s="270">
        <v>2.3929999999999998</v>
      </c>
      <c r="H79" s="270" t="s">
        <v>568</v>
      </c>
      <c r="I79" s="270" t="s">
        <v>1408</v>
      </c>
      <c r="J79" s="340">
        <v>5</v>
      </c>
      <c r="K79" s="339">
        <v>11.8</v>
      </c>
      <c r="L79" s="338">
        <f t="shared" si="2"/>
        <v>196.75084745762712</v>
      </c>
      <c r="M79" s="337">
        <v>10.199999999999999</v>
      </c>
      <c r="N79" s="336">
        <v>13.5</v>
      </c>
      <c r="O79" s="305" t="s">
        <v>1407</v>
      </c>
      <c r="P79" s="270" t="s">
        <v>566</v>
      </c>
      <c r="Q79" s="270" t="s">
        <v>52</v>
      </c>
      <c r="R79" s="270" t="s">
        <v>45</v>
      </c>
      <c r="S79" s="270"/>
      <c r="T79" s="428" t="s">
        <v>564</v>
      </c>
      <c r="U79" s="334">
        <v>115</v>
      </c>
      <c r="V79" s="270"/>
      <c r="W79" s="270" t="s">
        <v>1406</v>
      </c>
      <c r="X79" s="270" t="s">
        <v>157</v>
      </c>
      <c r="Y79" s="249"/>
      <c r="Z79" s="240"/>
    </row>
    <row r="80" spans="1:27" ht="48">
      <c r="A80" s="357"/>
      <c r="B80" s="424"/>
      <c r="C80" s="261"/>
      <c r="D80" s="260" t="s">
        <v>1405</v>
      </c>
      <c r="E80" s="267" t="s">
        <v>1404</v>
      </c>
      <c r="F80" s="270" t="s">
        <v>569</v>
      </c>
      <c r="G80" s="270">
        <v>2.3929999999999998</v>
      </c>
      <c r="H80" s="270" t="s">
        <v>568</v>
      </c>
      <c r="I80" s="270" t="s">
        <v>1403</v>
      </c>
      <c r="J80" s="340">
        <v>5</v>
      </c>
      <c r="K80" s="339">
        <v>11.2</v>
      </c>
      <c r="L80" s="338">
        <f t="shared" si="2"/>
        <v>207.29107142857143</v>
      </c>
      <c r="M80" s="337">
        <v>10.199999999999999</v>
      </c>
      <c r="N80" s="336">
        <v>13.5</v>
      </c>
      <c r="O80" s="305" t="s">
        <v>1402</v>
      </c>
      <c r="P80" s="270" t="s">
        <v>566</v>
      </c>
      <c r="Q80" s="270" t="s">
        <v>52</v>
      </c>
      <c r="R80" s="270" t="s">
        <v>514</v>
      </c>
      <c r="S80" s="270"/>
      <c r="T80" s="428" t="s">
        <v>564</v>
      </c>
      <c r="U80" s="334">
        <v>109</v>
      </c>
      <c r="V80" s="270"/>
      <c r="W80" s="270" t="s">
        <v>684</v>
      </c>
      <c r="X80" s="270" t="s">
        <v>157</v>
      </c>
      <c r="Y80" s="249"/>
      <c r="Z80" s="240"/>
    </row>
    <row r="81" spans="1:26" ht="28.8">
      <c r="A81" s="357"/>
      <c r="B81" s="431"/>
      <c r="C81" s="430" t="s">
        <v>1401</v>
      </c>
      <c r="D81" s="260" t="s">
        <v>1400</v>
      </c>
      <c r="E81" s="267" t="s">
        <v>1124</v>
      </c>
      <c r="F81" s="270" t="s">
        <v>1396</v>
      </c>
      <c r="G81" s="270">
        <v>3.456</v>
      </c>
      <c r="H81" s="270" t="s">
        <v>568</v>
      </c>
      <c r="I81" s="270" t="s">
        <v>1399</v>
      </c>
      <c r="J81" s="340">
        <v>5</v>
      </c>
      <c r="K81" s="339">
        <v>10.7</v>
      </c>
      <c r="L81" s="338">
        <f t="shared" si="2"/>
        <v>216.97757009345796</v>
      </c>
      <c r="M81" s="337">
        <v>12.2</v>
      </c>
      <c r="N81" s="336">
        <v>15.4</v>
      </c>
      <c r="O81" s="305" t="s">
        <v>879</v>
      </c>
      <c r="P81" s="270" t="s">
        <v>616</v>
      </c>
      <c r="Q81" s="270" t="s">
        <v>52</v>
      </c>
      <c r="R81" s="270" t="s">
        <v>80</v>
      </c>
      <c r="S81" s="270"/>
      <c r="T81" s="428"/>
      <c r="U81" s="334"/>
      <c r="V81" s="270"/>
      <c r="W81" s="270"/>
      <c r="X81" s="270"/>
      <c r="Y81" s="239"/>
      <c r="Z81" s="240"/>
    </row>
    <row r="82" spans="1:26" ht="28.8">
      <c r="A82" s="357"/>
      <c r="B82" s="431"/>
      <c r="C82" s="430" t="s">
        <v>1398</v>
      </c>
      <c r="D82" s="260" t="s">
        <v>1397</v>
      </c>
      <c r="E82" s="267" t="s">
        <v>555</v>
      </c>
      <c r="F82" s="270" t="s">
        <v>1396</v>
      </c>
      <c r="G82" s="270">
        <v>3.456</v>
      </c>
      <c r="H82" s="270" t="s">
        <v>568</v>
      </c>
      <c r="I82" s="270" t="s">
        <v>812</v>
      </c>
      <c r="J82" s="340">
        <v>4</v>
      </c>
      <c r="K82" s="339">
        <v>10.6</v>
      </c>
      <c r="L82" s="338">
        <f t="shared" si="2"/>
        <v>219.02452830188679</v>
      </c>
      <c r="M82" s="337">
        <v>12.2</v>
      </c>
      <c r="N82" s="336">
        <v>15.4</v>
      </c>
      <c r="O82" s="305" t="s">
        <v>811</v>
      </c>
      <c r="P82" s="270" t="s">
        <v>616</v>
      </c>
      <c r="Q82" s="270" t="s">
        <v>52</v>
      </c>
      <c r="R82" s="270" t="s">
        <v>80</v>
      </c>
      <c r="S82" s="270"/>
      <c r="T82" s="428"/>
      <c r="U82" s="334"/>
      <c r="V82" s="270"/>
      <c r="W82" s="270"/>
      <c r="X82" s="270"/>
      <c r="Y82" s="239"/>
      <c r="Z82" s="240"/>
    </row>
    <row r="83" spans="1:26" ht="48">
      <c r="A83" s="357"/>
      <c r="B83" s="433"/>
      <c r="C83" s="279" t="s">
        <v>1395</v>
      </c>
      <c r="D83" s="260" t="s">
        <v>1391</v>
      </c>
      <c r="E83" s="267" t="s">
        <v>1394</v>
      </c>
      <c r="F83" s="270" t="s">
        <v>530</v>
      </c>
      <c r="G83" s="270">
        <v>3.444</v>
      </c>
      <c r="H83" s="270" t="s">
        <v>1356</v>
      </c>
      <c r="I83" s="270" t="s">
        <v>1393</v>
      </c>
      <c r="J83" s="340">
        <v>5</v>
      </c>
      <c r="K83" s="339">
        <v>10.1</v>
      </c>
      <c r="L83" s="338">
        <f t="shared" si="2"/>
        <v>229.86732673267326</v>
      </c>
      <c r="M83" s="337">
        <v>8.6999999999999993</v>
      </c>
      <c r="N83" s="336">
        <v>11.9</v>
      </c>
      <c r="O83" s="305" t="s">
        <v>1392</v>
      </c>
      <c r="P83" s="270" t="s">
        <v>566</v>
      </c>
      <c r="Q83" s="270" t="s">
        <v>52</v>
      </c>
      <c r="R83" s="270" t="s">
        <v>80</v>
      </c>
      <c r="S83" s="270"/>
      <c r="T83" s="432"/>
      <c r="U83" s="334">
        <v>116</v>
      </c>
      <c r="V83" s="270"/>
      <c r="W83" s="270" t="s">
        <v>538</v>
      </c>
      <c r="X83" s="270" t="s">
        <v>157</v>
      </c>
      <c r="Y83" s="249"/>
      <c r="Z83" s="240"/>
    </row>
    <row r="84" spans="1:26" ht="48">
      <c r="A84" s="357"/>
      <c r="B84" s="356"/>
      <c r="C84" s="268"/>
      <c r="D84" s="260" t="s">
        <v>1391</v>
      </c>
      <c r="E84" s="267" t="s">
        <v>1385</v>
      </c>
      <c r="F84" s="270" t="s">
        <v>530</v>
      </c>
      <c r="G84" s="270">
        <v>3.444</v>
      </c>
      <c r="H84" s="270" t="s">
        <v>1356</v>
      </c>
      <c r="I84" s="270" t="s">
        <v>1390</v>
      </c>
      <c r="J84" s="340">
        <v>5</v>
      </c>
      <c r="K84" s="339">
        <v>10.1</v>
      </c>
      <c r="L84" s="338">
        <f t="shared" si="2"/>
        <v>229.86732673267326</v>
      </c>
      <c r="M84" s="337">
        <v>8.6999999999999993</v>
      </c>
      <c r="N84" s="336">
        <v>11.9</v>
      </c>
      <c r="O84" s="305" t="s">
        <v>1389</v>
      </c>
      <c r="P84" s="270" t="s">
        <v>566</v>
      </c>
      <c r="Q84" s="270" t="s">
        <v>52</v>
      </c>
      <c r="R84" s="270" t="s">
        <v>80</v>
      </c>
      <c r="S84" s="270"/>
      <c r="T84" s="432"/>
      <c r="U84" s="334">
        <v>116</v>
      </c>
      <c r="V84" s="270"/>
      <c r="W84" s="270" t="s">
        <v>582</v>
      </c>
      <c r="X84" s="270" t="s">
        <v>524</v>
      </c>
      <c r="Y84" s="249"/>
      <c r="Z84" s="240"/>
    </row>
    <row r="85" spans="1:26" ht="48">
      <c r="A85" s="357"/>
      <c r="B85" s="356"/>
      <c r="C85" s="268"/>
      <c r="D85" s="260" t="s">
        <v>1386</v>
      </c>
      <c r="E85" s="267" t="s">
        <v>1388</v>
      </c>
      <c r="F85" s="270" t="s">
        <v>530</v>
      </c>
      <c r="G85" s="270">
        <v>3.444</v>
      </c>
      <c r="H85" s="270" t="s">
        <v>1356</v>
      </c>
      <c r="I85" s="270" t="s">
        <v>725</v>
      </c>
      <c r="J85" s="340">
        <v>5</v>
      </c>
      <c r="K85" s="339">
        <v>9.5</v>
      </c>
      <c r="L85" s="338">
        <f t="shared" si="2"/>
        <v>244.38526315789471</v>
      </c>
      <c r="M85" s="337">
        <v>8.6999999999999993</v>
      </c>
      <c r="N85" s="336">
        <v>11.9</v>
      </c>
      <c r="O85" s="305" t="s">
        <v>724</v>
      </c>
      <c r="P85" s="270" t="s">
        <v>566</v>
      </c>
      <c r="Q85" s="270" t="s">
        <v>52</v>
      </c>
      <c r="R85" s="270" t="s">
        <v>514</v>
      </c>
      <c r="S85" s="270"/>
      <c r="T85" s="432"/>
      <c r="U85" s="334">
        <v>109</v>
      </c>
      <c r="V85" s="270"/>
      <c r="W85" s="270" t="s">
        <v>538</v>
      </c>
      <c r="X85" s="270" t="s">
        <v>157</v>
      </c>
      <c r="Y85" s="249"/>
      <c r="Z85" s="240"/>
    </row>
    <row r="86" spans="1:26" ht="48">
      <c r="A86" s="357"/>
      <c r="B86" s="356"/>
      <c r="C86" s="268"/>
      <c r="D86" s="260" t="s">
        <v>1386</v>
      </c>
      <c r="E86" s="267" t="s">
        <v>1387</v>
      </c>
      <c r="F86" s="270" t="s">
        <v>530</v>
      </c>
      <c r="G86" s="270">
        <v>3.444</v>
      </c>
      <c r="H86" s="270" t="s">
        <v>1356</v>
      </c>
      <c r="I86" s="270">
        <v>2280</v>
      </c>
      <c r="J86" s="340">
        <v>5</v>
      </c>
      <c r="K86" s="339">
        <v>9.5</v>
      </c>
      <c r="L86" s="338">
        <f t="shared" si="2"/>
        <v>244.38526315789471</v>
      </c>
      <c r="M86" s="337">
        <v>7.4</v>
      </c>
      <c r="N86" s="336">
        <v>10.6</v>
      </c>
      <c r="O86" s="305" t="s">
        <v>709</v>
      </c>
      <c r="P86" s="270" t="s">
        <v>566</v>
      </c>
      <c r="Q86" s="270" t="s">
        <v>52</v>
      </c>
      <c r="R86" s="270" t="s">
        <v>514</v>
      </c>
      <c r="S86" s="270"/>
      <c r="T86" s="432"/>
      <c r="U86" s="334">
        <v>128</v>
      </c>
      <c r="V86" s="270"/>
      <c r="W86" s="270">
        <v>59</v>
      </c>
      <c r="X86" s="270" t="s">
        <v>157</v>
      </c>
      <c r="Y86" s="249"/>
      <c r="Z86" s="240"/>
    </row>
    <row r="87" spans="1:26" ht="48">
      <c r="A87" s="357"/>
      <c r="B87" s="424"/>
      <c r="C87" s="261"/>
      <c r="D87" s="260" t="s">
        <v>1386</v>
      </c>
      <c r="E87" s="267" t="s">
        <v>1385</v>
      </c>
      <c r="F87" s="270" t="s">
        <v>530</v>
      </c>
      <c r="G87" s="270">
        <v>3.444</v>
      </c>
      <c r="H87" s="270" t="s">
        <v>1356</v>
      </c>
      <c r="I87" s="270" t="s">
        <v>1832</v>
      </c>
      <c r="J87" s="340">
        <v>5</v>
      </c>
      <c r="K87" s="339">
        <v>9.5</v>
      </c>
      <c r="L87" s="338">
        <f t="shared" si="2"/>
        <v>244.38526315789471</v>
      </c>
      <c r="M87" s="337">
        <v>7.4</v>
      </c>
      <c r="N87" s="336">
        <v>10.6</v>
      </c>
      <c r="O87" s="305" t="s">
        <v>1384</v>
      </c>
      <c r="P87" s="270" t="s">
        <v>566</v>
      </c>
      <c r="Q87" s="270" t="s">
        <v>52</v>
      </c>
      <c r="R87" s="270" t="s">
        <v>514</v>
      </c>
      <c r="S87" s="270"/>
      <c r="T87" s="432"/>
      <c r="U87" s="334">
        <v>128</v>
      </c>
      <c r="V87" s="270"/>
      <c r="W87" s="270" t="s">
        <v>1383</v>
      </c>
      <c r="X87" s="270" t="s">
        <v>524</v>
      </c>
      <c r="Y87" s="249"/>
      <c r="Z87" s="240"/>
    </row>
    <row r="88" spans="1:26" ht="57.6">
      <c r="A88" s="357"/>
      <c r="B88" s="427"/>
      <c r="C88" s="275" t="s">
        <v>1382</v>
      </c>
      <c r="D88" s="260" t="s">
        <v>1377</v>
      </c>
      <c r="E88" s="259" t="s">
        <v>1381</v>
      </c>
      <c r="F88" s="270" t="s">
        <v>1375</v>
      </c>
      <c r="G88" s="350">
        <v>3.444</v>
      </c>
      <c r="H88" s="270" t="s">
        <v>1356</v>
      </c>
      <c r="I88" s="270" t="s">
        <v>1380</v>
      </c>
      <c r="J88" s="340" t="s">
        <v>518</v>
      </c>
      <c r="K88" s="343">
        <v>9.3000000000000007</v>
      </c>
      <c r="L88" s="342">
        <f t="shared" si="2"/>
        <v>249.64086021505372</v>
      </c>
      <c r="M88" s="337">
        <v>7.4</v>
      </c>
      <c r="N88" s="336">
        <v>10.6</v>
      </c>
      <c r="O88" s="305" t="s">
        <v>1379</v>
      </c>
      <c r="P88" s="270" t="s">
        <v>830</v>
      </c>
      <c r="Q88" s="270" t="s">
        <v>52</v>
      </c>
      <c r="R88" s="270" t="s">
        <v>514</v>
      </c>
      <c r="S88" s="270"/>
      <c r="T88" s="351" t="s">
        <v>564</v>
      </c>
      <c r="U88" s="334">
        <v>125</v>
      </c>
      <c r="V88" s="270"/>
      <c r="W88" s="270" t="s">
        <v>1378</v>
      </c>
      <c r="X88" s="270" t="s">
        <v>808</v>
      </c>
      <c r="Y88" s="249"/>
      <c r="Z88" s="240"/>
    </row>
    <row r="89" spans="1:26" ht="57.6">
      <c r="A89" s="357"/>
      <c r="B89" s="424"/>
      <c r="C89" s="261"/>
      <c r="D89" s="260" t="s">
        <v>1377</v>
      </c>
      <c r="E89" s="259" t="s">
        <v>1376</v>
      </c>
      <c r="F89" s="270" t="s">
        <v>1375</v>
      </c>
      <c r="G89" s="350">
        <v>3.444</v>
      </c>
      <c r="H89" s="270" t="s">
        <v>1356</v>
      </c>
      <c r="I89" s="270" t="s">
        <v>1374</v>
      </c>
      <c r="J89" s="340" t="s">
        <v>1373</v>
      </c>
      <c r="K89" s="339">
        <v>9.3000000000000007</v>
      </c>
      <c r="L89" s="338">
        <f t="shared" si="2"/>
        <v>249.64086021505372</v>
      </c>
      <c r="M89" s="337">
        <v>7.4</v>
      </c>
      <c r="N89" s="336">
        <v>10.6</v>
      </c>
      <c r="O89" s="305" t="s">
        <v>1372</v>
      </c>
      <c r="P89" s="270" t="s">
        <v>830</v>
      </c>
      <c r="Q89" s="270" t="s">
        <v>52</v>
      </c>
      <c r="R89" s="270" t="s">
        <v>514</v>
      </c>
      <c r="S89" s="270"/>
      <c r="T89" s="349" t="s">
        <v>564</v>
      </c>
      <c r="U89" s="334">
        <v>125</v>
      </c>
      <c r="V89" s="270"/>
      <c r="W89" s="270" t="s">
        <v>1371</v>
      </c>
      <c r="X89" s="270" t="s">
        <v>120</v>
      </c>
      <c r="Y89" s="249"/>
      <c r="Z89" s="240"/>
    </row>
    <row r="90" spans="1:26" ht="28.8">
      <c r="A90" s="357"/>
      <c r="B90" s="431"/>
      <c r="C90" s="430" t="s">
        <v>1370</v>
      </c>
      <c r="D90" s="260" t="s">
        <v>1369</v>
      </c>
      <c r="E90" s="267" t="s">
        <v>1124</v>
      </c>
      <c r="F90" s="270" t="s">
        <v>1357</v>
      </c>
      <c r="G90" s="270">
        <v>4.968</v>
      </c>
      <c r="H90" s="270" t="s">
        <v>568</v>
      </c>
      <c r="I90" s="270" t="s">
        <v>1368</v>
      </c>
      <c r="J90" s="340">
        <v>5</v>
      </c>
      <c r="K90" s="339">
        <v>9</v>
      </c>
      <c r="L90" s="338">
        <f t="shared" si="2"/>
        <v>257.96222222222218</v>
      </c>
      <c r="M90" s="337">
        <v>12.2</v>
      </c>
      <c r="N90" s="336">
        <v>15.4</v>
      </c>
      <c r="O90" s="305" t="s">
        <v>947</v>
      </c>
      <c r="P90" s="270" t="s">
        <v>616</v>
      </c>
      <c r="Q90" s="270" t="s">
        <v>52</v>
      </c>
      <c r="R90" s="270" t="s">
        <v>80</v>
      </c>
      <c r="S90" s="270"/>
      <c r="T90" s="428" t="s">
        <v>564</v>
      </c>
      <c r="U90" s="334"/>
      <c r="V90" s="270"/>
      <c r="W90" s="270"/>
      <c r="X90" s="270"/>
      <c r="Y90" s="239"/>
      <c r="Z90" s="240"/>
    </row>
    <row r="91" spans="1:26" ht="28.8">
      <c r="A91" s="357"/>
      <c r="B91" s="427"/>
      <c r="C91" s="275" t="s">
        <v>1367</v>
      </c>
      <c r="D91" s="260" t="s">
        <v>1366</v>
      </c>
      <c r="E91" s="267" t="s">
        <v>1365</v>
      </c>
      <c r="F91" s="270" t="s">
        <v>1357</v>
      </c>
      <c r="G91" s="270">
        <v>4.968</v>
      </c>
      <c r="H91" s="270" t="s">
        <v>568</v>
      </c>
      <c r="I91" s="270" t="s">
        <v>1364</v>
      </c>
      <c r="J91" s="340">
        <v>4</v>
      </c>
      <c r="K91" s="343">
        <v>8.5</v>
      </c>
      <c r="L91" s="342">
        <f t="shared" si="2"/>
        <v>273.13647058823523</v>
      </c>
      <c r="M91" s="337">
        <v>12.2</v>
      </c>
      <c r="N91" s="336">
        <v>15.4</v>
      </c>
      <c r="O91" s="305" t="s">
        <v>1363</v>
      </c>
      <c r="P91" s="270" t="s">
        <v>616</v>
      </c>
      <c r="Q91" s="270" t="s">
        <v>52</v>
      </c>
      <c r="R91" s="270" t="s">
        <v>80</v>
      </c>
      <c r="S91" s="270"/>
      <c r="T91" s="429" t="s">
        <v>564</v>
      </c>
      <c r="U91" s="334"/>
      <c r="V91" s="270"/>
      <c r="W91" s="270"/>
      <c r="X91" s="270"/>
      <c r="Y91" s="249"/>
      <c r="Z91" s="240"/>
    </row>
    <row r="92" spans="1:26" ht="28.8">
      <c r="A92" s="357"/>
      <c r="B92" s="427"/>
      <c r="C92" s="275" t="s">
        <v>1362</v>
      </c>
      <c r="D92" s="260" t="s">
        <v>1358</v>
      </c>
      <c r="E92" s="267" t="s">
        <v>1361</v>
      </c>
      <c r="F92" s="270" t="s">
        <v>1357</v>
      </c>
      <c r="G92" s="270">
        <v>4.968</v>
      </c>
      <c r="H92" s="270" t="s">
        <v>1356</v>
      </c>
      <c r="I92" s="270" t="s">
        <v>1360</v>
      </c>
      <c r="J92" s="340">
        <v>4</v>
      </c>
      <c r="K92" s="339">
        <v>8.4</v>
      </c>
      <c r="L92" s="338">
        <f t="shared" si="2"/>
        <v>276.38809523809516</v>
      </c>
      <c r="M92" s="337">
        <v>10.199999999999999</v>
      </c>
      <c r="N92" s="336">
        <v>13.5</v>
      </c>
      <c r="O92" s="305" t="s">
        <v>1359</v>
      </c>
      <c r="P92" s="270" t="s">
        <v>616</v>
      </c>
      <c r="Q92" s="270" t="s">
        <v>52</v>
      </c>
      <c r="R92" s="270" t="s">
        <v>80</v>
      </c>
      <c r="S92" s="270"/>
      <c r="T92" s="428" t="s">
        <v>564</v>
      </c>
      <c r="U92" s="334"/>
      <c r="V92" s="270"/>
      <c r="W92" s="270"/>
      <c r="X92" s="270"/>
      <c r="Y92" s="249"/>
      <c r="Z92" s="240"/>
    </row>
    <row r="93" spans="1:26" ht="28.8">
      <c r="A93" s="357"/>
      <c r="B93" s="424"/>
      <c r="C93" s="261"/>
      <c r="D93" s="260" t="s">
        <v>1358</v>
      </c>
      <c r="E93" s="267" t="s">
        <v>262</v>
      </c>
      <c r="F93" s="270" t="s">
        <v>1357</v>
      </c>
      <c r="G93" s="270">
        <v>4.968</v>
      </c>
      <c r="H93" s="270" t="s">
        <v>1356</v>
      </c>
      <c r="I93" s="270">
        <v>2050</v>
      </c>
      <c r="J93" s="340">
        <v>4</v>
      </c>
      <c r="K93" s="339">
        <v>8</v>
      </c>
      <c r="L93" s="338">
        <f t="shared" si="2"/>
        <v>290.20749999999998</v>
      </c>
      <c r="M93" s="337">
        <v>9.4</v>
      </c>
      <c r="N93" s="336">
        <v>12.7</v>
      </c>
      <c r="O93" s="305" t="s">
        <v>763</v>
      </c>
      <c r="P93" s="270" t="s">
        <v>616</v>
      </c>
      <c r="Q93" s="270" t="s">
        <v>52</v>
      </c>
      <c r="R93" s="270" t="s">
        <v>80</v>
      </c>
      <c r="S93" s="270"/>
      <c r="T93" s="428" t="s">
        <v>564</v>
      </c>
      <c r="U93" s="334"/>
      <c r="V93" s="270"/>
      <c r="W93" s="270"/>
      <c r="X93" s="270"/>
      <c r="Y93" s="249"/>
      <c r="Z93" s="240"/>
    </row>
    <row r="94" spans="1:26" ht="28.8">
      <c r="A94" s="357"/>
      <c r="B94" s="427"/>
      <c r="C94" s="275" t="s">
        <v>1355</v>
      </c>
      <c r="D94" s="260" t="s">
        <v>1348</v>
      </c>
      <c r="E94" s="267" t="s">
        <v>1354</v>
      </c>
      <c r="F94" s="270" t="s">
        <v>530</v>
      </c>
      <c r="G94" s="270">
        <v>3.444</v>
      </c>
      <c r="H94" s="270" t="s">
        <v>529</v>
      </c>
      <c r="I94" s="270" t="s">
        <v>1353</v>
      </c>
      <c r="J94" s="340">
        <v>7</v>
      </c>
      <c r="K94" s="343">
        <v>8.3000000000000007</v>
      </c>
      <c r="L94" s="342">
        <f t="shared" si="2"/>
        <v>279.71807228915657</v>
      </c>
      <c r="M94" s="337">
        <v>7.4</v>
      </c>
      <c r="N94" s="336">
        <v>10.6</v>
      </c>
      <c r="O94" s="305" t="s">
        <v>1352</v>
      </c>
      <c r="P94" s="270" t="s">
        <v>616</v>
      </c>
      <c r="Q94" s="270" t="s">
        <v>52</v>
      </c>
      <c r="R94" s="270" t="s">
        <v>514</v>
      </c>
      <c r="S94" s="270" t="s">
        <v>1351</v>
      </c>
      <c r="T94" s="426"/>
      <c r="U94" s="334">
        <v>112</v>
      </c>
      <c r="V94" s="270"/>
      <c r="W94" s="270">
        <v>61</v>
      </c>
      <c r="X94" s="270" t="s">
        <v>524</v>
      </c>
      <c r="Y94" s="249"/>
      <c r="Z94" s="240"/>
    </row>
    <row r="95" spans="1:26" ht="28.8">
      <c r="A95" s="357"/>
      <c r="B95" s="356"/>
      <c r="C95" s="268"/>
      <c r="D95" s="260" t="s">
        <v>1348</v>
      </c>
      <c r="E95" s="267" t="s">
        <v>58</v>
      </c>
      <c r="F95" s="270" t="s">
        <v>530</v>
      </c>
      <c r="G95" s="270">
        <v>3.444</v>
      </c>
      <c r="H95" s="270" t="s">
        <v>529</v>
      </c>
      <c r="I95" s="270">
        <v>2460</v>
      </c>
      <c r="J95" s="340">
        <v>5</v>
      </c>
      <c r="K95" s="339">
        <v>8.1</v>
      </c>
      <c r="L95" s="338">
        <f t="shared" si="2"/>
        <v>286.62469135802468</v>
      </c>
      <c r="M95" s="337">
        <v>7.4</v>
      </c>
      <c r="N95" s="336">
        <v>10.6</v>
      </c>
      <c r="O95" s="305" t="s">
        <v>1350</v>
      </c>
      <c r="P95" s="270" t="s">
        <v>616</v>
      </c>
      <c r="Q95" s="270" t="s">
        <v>52</v>
      </c>
      <c r="R95" s="270" t="s">
        <v>514</v>
      </c>
      <c r="S95" s="270" t="s">
        <v>1349</v>
      </c>
      <c r="T95" s="421"/>
      <c r="U95" s="334">
        <v>109</v>
      </c>
      <c r="V95" s="270"/>
      <c r="W95" s="270">
        <v>59</v>
      </c>
      <c r="X95" s="270" t="s">
        <v>157</v>
      </c>
      <c r="Y95" s="249"/>
      <c r="Z95" s="240"/>
    </row>
    <row r="96" spans="1:26" ht="28.8">
      <c r="A96" s="357"/>
      <c r="B96" s="424"/>
      <c r="C96" s="261"/>
      <c r="D96" s="260" t="s">
        <v>1348</v>
      </c>
      <c r="E96" s="267" t="s">
        <v>1347</v>
      </c>
      <c r="F96" s="270" t="s">
        <v>530</v>
      </c>
      <c r="G96" s="270">
        <v>3.444</v>
      </c>
      <c r="H96" s="270" t="s">
        <v>529</v>
      </c>
      <c r="I96" s="270" t="s">
        <v>1346</v>
      </c>
      <c r="J96" s="340" t="s">
        <v>518</v>
      </c>
      <c r="K96" s="339">
        <v>8.1</v>
      </c>
      <c r="L96" s="338">
        <f t="shared" si="2"/>
        <v>286.62469135802468</v>
      </c>
      <c r="M96" s="337">
        <v>7.4</v>
      </c>
      <c r="N96" s="336">
        <v>10.6</v>
      </c>
      <c r="O96" s="305" t="s">
        <v>1345</v>
      </c>
      <c r="P96" s="270" t="s">
        <v>616</v>
      </c>
      <c r="Q96" s="270" t="s">
        <v>52</v>
      </c>
      <c r="R96" s="270" t="s">
        <v>514</v>
      </c>
      <c r="S96" s="270" t="s">
        <v>1344</v>
      </c>
      <c r="T96" s="421"/>
      <c r="U96" s="334">
        <v>109</v>
      </c>
      <c r="V96" s="270"/>
      <c r="W96" s="270" t="s">
        <v>525</v>
      </c>
      <c r="X96" s="270" t="s">
        <v>524</v>
      </c>
      <c r="Y96" s="249"/>
      <c r="Z96" s="240"/>
    </row>
    <row r="97" spans="1:26" ht="28.8">
      <c r="A97" s="357"/>
      <c r="B97" s="427"/>
      <c r="C97" s="275" t="s">
        <v>1343</v>
      </c>
      <c r="D97" s="260" t="s">
        <v>1337</v>
      </c>
      <c r="E97" s="267" t="s">
        <v>69</v>
      </c>
      <c r="F97" s="270" t="s">
        <v>530</v>
      </c>
      <c r="G97" s="270">
        <v>3.444</v>
      </c>
      <c r="H97" s="270" t="s">
        <v>529</v>
      </c>
      <c r="I97" s="270">
        <v>2540</v>
      </c>
      <c r="J97" s="340">
        <v>5</v>
      </c>
      <c r="K97" s="343">
        <v>8.1</v>
      </c>
      <c r="L97" s="342">
        <f t="shared" si="2"/>
        <v>286.62469135802468</v>
      </c>
      <c r="M97" s="337">
        <v>7.4</v>
      </c>
      <c r="N97" s="336">
        <v>10.6</v>
      </c>
      <c r="O97" s="305" t="s">
        <v>1342</v>
      </c>
      <c r="P97" s="270" t="s">
        <v>616</v>
      </c>
      <c r="Q97" s="270" t="s">
        <v>52</v>
      </c>
      <c r="R97" s="270" t="s">
        <v>514</v>
      </c>
      <c r="S97" s="270"/>
      <c r="T97" s="426"/>
      <c r="U97" s="334">
        <v>109</v>
      </c>
      <c r="V97" s="270"/>
      <c r="W97" s="270">
        <v>64</v>
      </c>
      <c r="X97" s="270" t="s">
        <v>524</v>
      </c>
      <c r="Y97" s="239"/>
      <c r="Z97" s="240"/>
    </row>
    <row r="98" spans="1:26" ht="28.8">
      <c r="A98" s="357"/>
      <c r="B98" s="356"/>
      <c r="C98" s="268"/>
      <c r="D98" s="260" t="s">
        <v>1337</v>
      </c>
      <c r="E98" s="267" t="s">
        <v>1341</v>
      </c>
      <c r="F98" s="270" t="s">
        <v>530</v>
      </c>
      <c r="G98" s="270">
        <v>3.444</v>
      </c>
      <c r="H98" s="270" t="s">
        <v>529</v>
      </c>
      <c r="I98" s="270" t="s">
        <v>1340</v>
      </c>
      <c r="J98" s="340" t="s">
        <v>518</v>
      </c>
      <c r="K98" s="339">
        <v>8.1</v>
      </c>
      <c r="L98" s="338">
        <f t="shared" si="2"/>
        <v>286.62469135802468</v>
      </c>
      <c r="M98" s="337">
        <v>7.4</v>
      </c>
      <c r="N98" s="336">
        <v>10.6</v>
      </c>
      <c r="O98" s="305" t="s">
        <v>1339</v>
      </c>
      <c r="P98" s="270" t="s">
        <v>616</v>
      </c>
      <c r="Q98" s="270" t="s">
        <v>52</v>
      </c>
      <c r="R98" s="270" t="s">
        <v>514</v>
      </c>
      <c r="S98" s="270" t="s">
        <v>596</v>
      </c>
      <c r="T98" s="421"/>
      <c r="U98" s="334">
        <v>109</v>
      </c>
      <c r="V98" s="270"/>
      <c r="W98" s="270" t="s">
        <v>1331</v>
      </c>
      <c r="X98" s="270" t="s">
        <v>250</v>
      </c>
      <c r="Y98" s="239"/>
      <c r="Z98" s="240"/>
    </row>
    <row r="99" spans="1:26" ht="28.8">
      <c r="A99" s="357"/>
      <c r="B99" s="356"/>
      <c r="C99" s="268"/>
      <c r="D99" s="260" t="s">
        <v>1337</v>
      </c>
      <c r="E99" s="267" t="s">
        <v>58</v>
      </c>
      <c r="F99" s="270" t="s">
        <v>530</v>
      </c>
      <c r="G99" s="270">
        <v>3.444</v>
      </c>
      <c r="H99" s="270" t="s">
        <v>529</v>
      </c>
      <c r="I99" s="270">
        <v>2550</v>
      </c>
      <c r="J99" s="340">
        <v>5</v>
      </c>
      <c r="K99" s="339">
        <v>8</v>
      </c>
      <c r="L99" s="338">
        <f t="shared" si="2"/>
        <v>290.20749999999998</v>
      </c>
      <c r="M99" s="337">
        <v>7.4</v>
      </c>
      <c r="N99" s="336">
        <v>10.6</v>
      </c>
      <c r="O99" s="305" t="s">
        <v>1338</v>
      </c>
      <c r="P99" s="270" t="s">
        <v>616</v>
      </c>
      <c r="Q99" s="270" t="s">
        <v>52</v>
      </c>
      <c r="R99" s="270" t="s">
        <v>514</v>
      </c>
      <c r="S99" s="270" t="s">
        <v>1332</v>
      </c>
      <c r="T99" s="421"/>
      <c r="U99" s="334">
        <v>108</v>
      </c>
      <c r="V99" s="270"/>
      <c r="W99" s="270">
        <v>64</v>
      </c>
      <c r="X99" s="270" t="s">
        <v>524</v>
      </c>
      <c r="Y99" s="239"/>
      <c r="Z99" s="240"/>
    </row>
    <row r="100" spans="1:26" ht="29.4" thickBot="1">
      <c r="A100" s="425"/>
      <c r="B100" s="424"/>
      <c r="C100" s="261"/>
      <c r="D100" s="260" t="s">
        <v>1337</v>
      </c>
      <c r="E100" s="267" t="s">
        <v>1336</v>
      </c>
      <c r="F100" s="270" t="s">
        <v>530</v>
      </c>
      <c r="G100" s="270">
        <v>3.444</v>
      </c>
      <c r="H100" s="270" t="s">
        <v>529</v>
      </c>
      <c r="I100" s="270" t="s">
        <v>1335</v>
      </c>
      <c r="J100" s="340" t="s">
        <v>1334</v>
      </c>
      <c r="K100" s="423">
        <v>8</v>
      </c>
      <c r="L100" s="422">
        <f t="shared" si="2"/>
        <v>290.20749999999998</v>
      </c>
      <c r="M100" s="337">
        <v>7.4</v>
      </c>
      <c r="N100" s="336">
        <v>10.6</v>
      </c>
      <c r="O100" s="305" t="s">
        <v>1333</v>
      </c>
      <c r="P100" s="270" t="s">
        <v>616</v>
      </c>
      <c r="Q100" s="270" t="s">
        <v>52</v>
      </c>
      <c r="R100" s="270" t="s">
        <v>514</v>
      </c>
      <c r="S100" s="270" t="s">
        <v>1332</v>
      </c>
      <c r="T100" s="421"/>
      <c r="U100" s="334">
        <v>108</v>
      </c>
      <c r="V100" s="270"/>
      <c r="W100" s="270" t="s">
        <v>1331</v>
      </c>
      <c r="X100" s="270" t="s">
        <v>250</v>
      </c>
      <c r="Y100" s="239"/>
      <c r="Z100" s="240"/>
    </row>
    <row r="101" spans="1:26" ht="24" customHeight="1">
      <c r="A101" s="238"/>
      <c r="B101" s="238"/>
      <c r="C101" s="237"/>
      <c r="D101" s="413"/>
      <c r="E101" s="420"/>
      <c r="F101" s="415"/>
      <c r="G101" s="414"/>
      <c r="H101" s="415"/>
      <c r="I101" s="415"/>
      <c r="J101" s="414"/>
      <c r="K101" s="419"/>
      <c r="L101" s="418"/>
      <c r="M101" s="417"/>
      <c r="N101" s="417"/>
      <c r="O101" s="416"/>
      <c r="P101" s="414"/>
      <c r="Q101" s="415"/>
      <c r="R101" s="414"/>
      <c r="S101" s="413"/>
      <c r="T101" s="412"/>
      <c r="U101" s="411"/>
      <c r="V101" s="411"/>
      <c r="W101" s="411"/>
      <c r="X101" s="410"/>
      <c r="Z101" s="240"/>
    </row>
    <row r="103" spans="1:26">
      <c r="B103" s="217" t="s">
        <v>323</v>
      </c>
    </row>
    <row r="104" spans="1:26">
      <c r="B104" s="217" t="s">
        <v>322</v>
      </c>
    </row>
    <row r="105" spans="1:26">
      <c r="B105" s="217" t="s">
        <v>321</v>
      </c>
    </row>
    <row r="106" spans="1:26">
      <c r="B106" s="217" t="s">
        <v>320</v>
      </c>
    </row>
    <row r="107" spans="1:26">
      <c r="B107" s="217" t="s">
        <v>319</v>
      </c>
    </row>
    <row r="108" spans="1:26">
      <c r="B108" s="217" t="s">
        <v>318</v>
      </c>
    </row>
    <row r="109" spans="1:26">
      <c r="B109" s="217" t="s">
        <v>317</v>
      </c>
    </row>
    <row r="110" spans="1:26">
      <c r="B110" s="217" t="s">
        <v>316</v>
      </c>
    </row>
    <row r="111" spans="1:26" s="408" customFormat="1" ht="18">
      <c r="Y111" s="409"/>
    </row>
  </sheetData>
  <sheetProtection formatCells="0" formatColumns="0" formatRows="0" insertColumns="0" insertRows="0" insertHyperlinks="0" deleteColumns="0" deleteRows="0" sort="0" autoFilter="0" pivotTables="0"/>
  <mergeCells count="34">
    <mergeCell ref="Z5:Z8"/>
    <mergeCell ref="R6:R8"/>
    <mergeCell ref="S6:S8"/>
    <mergeCell ref="T6:T8"/>
    <mergeCell ref="V4:V8"/>
    <mergeCell ref="W5:W8"/>
    <mergeCell ref="X5:X8"/>
    <mergeCell ref="T4:T5"/>
    <mergeCell ref="U4:U8"/>
    <mergeCell ref="W4:X4"/>
    <mergeCell ref="K4:O4"/>
    <mergeCell ref="P4:P8"/>
    <mergeCell ref="Q4:S5"/>
    <mergeCell ref="K5:K8"/>
    <mergeCell ref="L5:L8"/>
    <mergeCell ref="M5:M8"/>
    <mergeCell ref="N5:N8"/>
    <mergeCell ref="O5:O8"/>
    <mergeCell ref="J2:P2"/>
    <mergeCell ref="R2:V2"/>
    <mergeCell ref="S3:X3"/>
    <mergeCell ref="A4:A8"/>
    <mergeCell ref="B4:C8"/>
    <mergeCell ref="D4:D5"/>
    <mergeCell ref="E4:E5"/>
    <mergeCell ref="F4:G5"/>
    <mergeCell ref="H4:H8"/>
    <mergeCell ref="I4:I8"/>
    <mergeCell ref="D6:D8"/>
    <mergeCell ref="E6:E8"/>
    <mergeCell ref="F6:F8"/>
    <mergeCell ref="G6:G8"/>
    <mergeCell ref="Q6:Q8"/>
    <mergeCell ref="J4:J8"/>
  </mergeCells>
  <phoneticPr fontId="3"/>
  <pageMargins left="0.70866141732283472" right="0.70866141732283472" top="0.74803149606299213" bottom="0.74803149606299213" header="0.31496062992125984" footer="0.31496062992125984"/>
  <pageSetup paperSize="9" scale="31" fitToHeight="0" orientation="portrait" r:id="rId1"/>
  <headerFooter>
    <oddHeader>&amp;L&amp;10
発出元 → 発出先&amp;R&amp;10【機密性２】 
作成日_作成担当課_用途_保存期間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756B684-5CAA-49AC-9D62-0B5E38F4F6D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Z101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B73AC-34C1-4318-BF46-6B75E4932350}">
  <sheetPr>
    <tabColor rgb="FFFFFF00"/>
  </sheetPr>
  <dimension ref="A1:AH43"/>
  <sheetViews>
    <sheetView view="pageBreakPreview" zoomScaleNormal="100" zoomScaleSheetLayoutView="100" workbookViewId="0">
      <selection activeCell="C21" sqref="C21"/>
    </sheetView>
  </sheetViews>
  <sheetFormatPr defaultColWidth="9" defaultRowHeight="10.199999999999999"/>
  <cols>
    <col min="1" max="1" width="15.88671875" style="52" customWidth="1"/>
    <col min="2" max="2" width="3.88671875" style="2" bestFit="1" customWidth="1"/>
    <col min="3" max="3" width="38.21875" style="2" customWidth="1"/>
    <col min="4" max="4" width="13.88671875" style="2" bestFit="1" customWidth="1"/>
    <col min="5" max="5" width="16.88671875" style="53" customWidth="1"/>
    <col min="6" max="6" width="13.109375" style="2" bestFit="1" customWidth="1"/>
    <col min="7" max="7" width="7.33203125" style="2" customWidth="1"/>
    <col min="8" max="8" width="12.109375" style="2" bestFit="1" customWidth="1"/>
    <col min="9" max="9" width="10.6640625" style="2" customWidth="1"/>
    <col min="10" max="10" width="7" style="2" bestFit="1" customWidth="1"/>
    <col min="11" max="11" width="6.33203125" style="2" bestFit="1" customWidth="1"/>
    <col min="12" max="12" width="8.77734375" style="2" bestFit="1" customWidth="1"/>
    <col min="13" max="13" width="8.44140625" style="2" bestFit="1" customWidth="1"/>
    <col min="14" max="14" width="8.6640625" style="2" bestFit="1" customWidth="1"/>
    <col min="15" max="15" width="8.6640625" style="2" customWidth="1"/>
    <col min="16" max="16" width="14.33203125" style="2" bestFit="1" customWidth="1"/>
    <col min="17" max="17" width="10" style="2" bestFit="1" customWidth="1"/>
    <col min="18" max="18" width="6" style="2" customWidth="1"/>
    <col min="19" max="19" width="25.21875" style="2" bestFit="1" customWidth="1"/>
    <col min="20" max="20" width="11" style="2" bestFit="1" customWidth="1"/>
    <col min="21" max="22" width="8.21875" style="2" bestFit="1" customWidth="1"/>
    <col min="23" max="24" width="9" style="2"/>
    <col min="25" max="25" width="9" style="2" customWidth="1"/>
    <col min="26" max="27" width="10.6640625" style="2" customWidth="1"/>
    <col min="28" max="33" width="9" style="2" hidden="1" customWidth="1"/>
    <col min="34" max="34" width="9" style="2" customWidth="1"/>
    <col min="35" max="16384" width="9" style="2"/>
  </cols>
  <sheetData>
    <row r="1" spans="1:34" ht="15.6">
      <c r="A1" s="1"/>
      <c r="B1" s="1"/>
      <c r="E1" s="3"/>
      <c r="R1" s="4"/>
    </row>
    <row r="2" spans="1:34" ht="15">
      <c r="A2" s="2"/>
      <c r="E2" s="2"/>
      <c r="F2" s="5"/>
      <c r="J2" s="570" t="s">
        <v>0</v>
      </c>
      <c r="K2" s="570"/>
      <c r="L2" s="570"/>
      <c r="M2" s="570"/>
      <c r="N2" s="570"/>
      <c r="O2" s="570"/>
      <c r="P2" s="570"/>
      <c r="Q2" s="6"/>
      <c r="R2" s="571" t="s">
        <v>1</v>
      </c>
      <c r="S2" s="572"/>
      <c r="T2" s="572"/>
      <c r="U2" s="572"/>
      <c r="V2" s="572"/>
    </row>
    <row r="3" spans="1:34" ht="15.75" customHeight="1">
      <c r="A3" s="8" t="s">
        <v>2</v>
      </c>
      <c r="B3" s="9"/>
      <c r="E3" s="2"/>
      <c r="J3" s="6"/>
      <c r="R3" s="10"/>
      <c r="S3" s="573" t="s">
        <v>3</v>
      </c>
      <c r="T3" s="573"/>
      <c r="U3" s="573"/>
      <c r="V3" s="573"/>
      <c r="W3" s="573"/>
      <c r="X3" s="573"/>
      <c r="Z3" s="11" t="s">
        <v>4</v>
      </c>
      <c r="AA3" s="12"/>
      <c r="AB3" s="13" t="s">
        <v>5</v>
      </c>
      <c r="AC3" s="14"/>
      <c r="AD3" s="14"/>
      <c r="AE3" s="15" t="s">
        <v>6</v>
      </c>
      <c r="AF3" s="14"/>
      <c r="AG3" s="16"/>
    </row>
    <row r="4" spans="1:34" ht="14.25" customHeight="1" thickBot="1">
      <c r="A4" s="538" t="s">
        <v>7</v>
      </c>
      <c r="B4" s="574" t="s">
        <v>8</v>
      </c>
      <c r="C4" s="575"/>
      <c r="D4" s="580"/>
      <c r="E4" s="582"/>
      <c r="F4" s="574" t="s">
        <v>9</v>
      </c>
      <c r="G4" s="584"/>
      <c r="H4" s="543" t="s">
        <v>10</v>
      </c>
      <c r="I4" s="542" t="s">
        <v>11</v>
      </c>
      <c r="J4" s="586" t="s">
        <v>12</v>
      </c>
      <c r="K4" s="588" t="s">
        <v>13</v>
      </c>
      <c r="L4" s="589"/>
      <c r="M4" s="589"/>
      <c r="N4" s="589"/>
      <c r="O4" s="590"/>
      <c r="P4" s="543" t="s">
        <v>14</v>
      </c>
      <c r="Q4" s="591" t="s">
        <v>15</v>
      </c>
      <c r="R4" s="592"/>
      <c r="S4" s="593"/>
      <c r="T4" s="597" t="s">
        <v>16</v>
      </c>
      <c r="U4" s="565" t="s">
        <v>17</v>
      </c>
      <c r="V4" s="543" t="s">
        <v>18</v>
      </c>
      <c r="W4" s="563" t="s">
        <v>19</v>
      </c>
      <c r="X4" s="564"/>
      <c r="Z4" s="568" t="s">
        <v>20</v>
      </c>
      <c r="AA4" s="568" t="s">
        <v>21</v>
      </c>
      <c r="AB4" s="542" t="s">
        <v>22</v>
      </c>
      <c r="AC4" s="543" t="s">
        <v>23</v>
      </c>
      <c r="AD4" s="543" t="s">
        <v>24</v>
      </c>
      <c r="AE4" s="542" t="s">
        <v>22</v>
      </c>
      <c r="AF4" s="543" t="s">
        <v>23</v>
      </c>
      <c r="AG4" s="543" t="s">
        <v>25</v>
      </c>
      <c r="AH4" s="17"/>
    </row>
    <row r="5" spans="1:34" ht="11.25" customHeight="1">
      <c r="A5" s="539"/>
      <c r="B5" s="576"/>
      <c r="C5" s="577"/>
      <c r="D5" s="581"/>
      <c r="E5" s="583"/>
      <c r="F5" s="585"/>
      <c r="G5" s="562"/>
      <c r="H5" s="539"/>
      <c r="I5" s="551"/>
      <c r="J5" s="587"/>
      <c r="K5" s="553" t="s">
        <v>26</v>
      </c>
      <c r="L5" s="556" t="s">
        <v>27</v>
      </c>
      <c r="M5" s="559" t="s">
        <v>28</v>
      </c>
      <c r="N5" s="560" t="s">
        <v>29</v>
      </c>
      <c r="O5" s="560" t="s">
        <v>22</v>
      </c>
      <c r="P5" s="544"/>
      <c r="Q5" s="594"/>
      <c r="R5" s="595"/>
      <c r="S5" s="596"/>
      <c r="T5" s="598"/>
      <c r="U5" s="566"/>
      <c r="V5" s="539"/>
      <c r="W5" s="543" t="s">
        <v>23</v>
      </c>
      <c r="X5" s="543" t="s">
        <v>24</v>
      </c>
      <c r="Z5" s="568"/>
      <c r="AA5" s="568"/>
      <c r="AB5" s="551"/>
      <c r="AC5" s="549"/>
      <c r="AD5" s="549"/>
      <c r="AE5" s="551"/>
      <c r="AF5" s="549"/>
      <c r="AG5" s="549"/>
      <c r="AH5" s="537"/>
    </row>
    <row r="6" spans="1:34">
      <c r="A6" s="539"/>
      <c r="B6" s="576"/>
      <c r="C6" s="577"/>
      <c r="D6" s="538" t="s">
        <v>30</v>
      </c>
      <c r="E6" s="541" t="s">
        <v>31</v>
      </c>
      <c r="F6" s="538" t="s">
        <v>30</v>
      </c>
      <c r="G6" s="542" t="s">
        <v>32</v>
      </c>
      <c r="H6" s="539"/>
      <c r="I6" s="551"/>
      <c r="J6" s="587"/>
      <c r="K6" s="554"/>
      <c r="L6" s="557"/>
      <c r="M6" s="554"/>
      <c r="N6" s="561"/>
      <c r="O6" s="561"/>
      <c r="P6" s="544"/>
      <c r="Q6" s="543" t="s">
        <v>33</v>
      </c>
      <c r="R6" s="543" t="s">
        <v>34</v>
      </c>
      <c r="S6" s="538" t="s">
        <v>35</v>
      </c>
      <c r="T6" s="546" t="s">
        <v>36</v>
      </c>
      <c r="U6" s="566"/>
      <c r="V6" s="539"/>
      <c r="W6" s="549"/>
      <c r="X6" s="549"/>
      <c r="Z6" s="568"/>
      <c r="AA6" s="568"/>
      <c r="AB6" s="551"/>
      <c r="AC6" s="549"/>
      <c r="AD6" s="549"/>
      <c r="AE6" s="551"/>
      <c r="AF6" s="549"/>
      <c r="AG6" s="549"/>
      <c r="AH6" s="537"/>
    </row>
    <row r="7" spans="1:34">
      <c r="A7" s="539"/>
      <c r="B7" s="576"/>
      <c r="C7" s="577"/>
      <c r="D7" s="539"/>
      <c r="E7" s="539"/>
      <c r="F7" s="539"/>
      <c r="G7" s="539"/>
      <c r="H7" s="539"/>
      <c r="I7" s="551"/>
      <c r="J7" s="587"/>
      <c r="K7" s="554"/>
      <c r="L7" s="557"/>
      <c r="M7" s="554"/>
      <c r="N7" s="561"/>
      <c r="O7" s="561"/>
      <c r="P7" s="544"/>
      <c r="Q7" s="544"/>
      <c r="R7" s="544"/>
      <c r="S7" s="539"/>
      <c r="T7" s="547"/>
      <c r="U7" s="566"/>
      <c r="V7" s="539"/>
      <c r="W7" s="549"/>
      <c r="X7" s="549"/>
      <c r="Z7" s="568"/>
      <c r="AA7" s="568"/>
      <c r="AB7" s="551"/>
      <c r="AC7" s="549"/>
      <c r="AD7" s="549"/>
      <c r="AE7" s="551"/>
      <c r="AF7" s="549"/>
      <c r="AG7" s="549"/>
      <c r="AH7" s="537"/>
    </row>
    <row r="8" spans="1:34">
      <c r="A8" s="540"/>
      <c r="B8" s="578"/>
      <c r="C8" s="579"/>
      <c r="D8" s="540"/>
      <c r="E8" s="540"/>
      <c r="F8" s="540"/>
      <c r="G8" s="540"/>
      <c r="H8" s="540"/>
      <c r="I8" s="552"/>
      <c r="J8" s="585"/>
      <c r="K8" s="555"/>
      <c r="L8" s="558"/>
      <c r="M8" s="555"/>
      <c r="N8" s="562"/>
      <c r="O8" s="562"/>
      <c r="P8" s="545"/>
      <c r="Q8" s="545"/>
      <c r="R8" s="545"/>
      <c r="S8" s="540"/>
      <c r="T8" s="548"/>
      <c r="U8" s="567"/>
      <c r="V8" s="540"/>
      <c r="W8" s="550"/>
      <c r="X8" s="550"/>
      <c r="Z8" s="569"/>
      <c r="AA8" s="569"/>
      <c r="AB8" s="552"/>
      <c r="AC8" s="550"/>
      <c r="AD8" s="550"/>
      <c r="AE8" s="552"/>
      <c r="AF8" s="550"/>
      <c r="AG8" s="550"/>
      <c r="AH8" s="537"/>
    </row>
    <row r="9" spans="1:34" ht="48" customHeight="1">
      <c r="A9" s="19" t="s">
        <v>37</v>
      </c>
      <c r="B9" s="20"/>
      <c r="C9" s="21" t="s">
        <v>38</v>
      </c>
      <c r="D9" s="22" t="s">
        <v>39</v>
      </c>
      <c r="E9" s="23" t="s">
        <v>40</v>
      </c>
      <c r="F9" s="24" t="s">
        <v>41</v>
      </c>
      <c r="G9" s="25">
        <v>1.496</v>
      </c>
      <c r="H9" s="24" t="s">
        <v>42</v>
      </c>
      <c r="I9" s="26" t="str">
        <f t="shared" ref="I9:I42" si="0">IF(Z9="","",(IF(AA9-Z9&gt;0,CONCATENATE(TEXT(Z9,"#,##0"),"~",TEXT(AA9,"#,##0")),TEXT(Z9,"#,##0"))))</f>
        <v>1,090~1,100</v>
      </c>
      <c r="J9" s="27">
        <v>5</v>
      </c>
      <c r="K9" s="28">
        <v>20.3</v>
      </c>
      <c r="L9" s="29">
        <f t="shared" ref="L9:L42" si="1">IF(K9&gt;0,1/K9*34.6*67.1,"")</f>
        <v>114.36748768472904</v>
      </c>
      <c r="M9" s="28">
        <f t="shared" ref="M9:M42" si="2">IFERROR(VALUE(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),"")</f>
        <v>18.7</v>
      </c>
      <c r="N9" s="30">
        <f t="shared" ref="N9:N42" si="3">IFERROR(VALUE(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),"")</f>
        <v>21.8</v>
      </c>
      <c r="O9" s="31" t="str">
        <f t="shared" ref="O9:O42" si="4">IF(Z9="","",IF(AE9="",TEXT(AB9,"#,##0.0"),IF(AB9-AE9&gt;0,CONCATENATE(TEXT(AE9,"#,##0.0"),"~",TEXT(AB9,"#,##0.0")),TEXT(AB9,"#,##0.0"))))</f>
        <v>26.7~26.8</v>
      </c>
      <c r="P9" s="32" t="s">
        <v>43</v>
      </c>
      <c r="Q9" s="33" t="s">
        <v>44</v>
      </c>
      <c r="R9" s="32" t="s">
        <v>45</v>
      </c>
      <c r="S9" s="34"/>
      <c r="T9" s="35" t="s">
        <v>46</v>
      </c>
      <c r="U9" s="36">
        <f t="shared" ref="U9:U42" si="5">IFERROR(IF(K9&lt;M9,"",(ROUNDDOWN(K9/M9*100,0))),"")</f>
        <v>108</v>
      </c>
      <c r="V9" s="37" t="str">
        <f t="shared" ref="V9:V42" si="6">IFERROR(IF(K9&lt;N9,"",(ROUNDDOWN(K9/N9*100,0))),"")</f>
        <v/>
      </c>
      <c r="W9" s="37" t="str">
        <f t="shared" ref="W9:W42" si="7">IF(AC9&lt;55,"",IF(AA9="",AC9,IF(AF9-AC9&gt;0,CONCATENATE(AC9,"~",AF9),AC9)))</f>
        <v>75~76</v>
      </c>
      <c r="X9" s="38" t="str">
        <f t="shared" ref="X9:X42" si="8">IF(AC9&lt;55,"",AD9)</f>
        <v>★2.5</v>
      </c>
      <c r="Z9" s="39">
        <v>1090</v>
      </c>
      <c r="AA9" s="39">
        <v>1100</v>
      </c>
      <c r="AB9" s="40">
        <f t="shared" ref="AB9:AB42" si="9">IF(Z9="","",(ROUND(IF(Z9&gt;=2759,9.5,IF(Z9&lt;2759,(-2.47/1000000*Z9*Z9)-(8.52/10000*Z9)+30.65)),1)))</f>
        <v>26.8</v>
      </c>
      <c r="AC9" s="41">
        <f t="shared" ref="AC9:AC42" si="10">IF(K9="","",ROUNDDOWN(K9/AB9*100,0))</f>
        <v>75</v>
      </c>
      <c r="AD9" s="41" t="str">
        <f t="shared" ref="AD9:AD42" si="11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★2.5</v>
      </c>
      <c r="AE9" s="40">
        <f t="shared" ref="AE9:AE42" si="12">IF(AA9="","",(ROUND(IF(AA9&gt;=2759,9.5,IF(AA9&lt;2759,(-2.47/1000000*AA9*AA9)-(8.52/10000*AA9)+30.65)),1)))</f>
        <v>26.7</v>
      </c>
      <c r="AF9" s="41">
        <f t="shared" ref="AF9:AF42" si="13">IF(AE9="","",IF(K9="","",ROUNDDOWN(K9/AE9*100,0)))</f>
        <v>76</v>
      </c>
      <c r="AG9" s="41" t="str">
        <f t="shared" ref="AG9:AG42" si="14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>★2.5</v>
      </c>
      <c r="AH9" s="42"/>
    </row>
    <row r="10" spans="1:34" ht="24" customHeight="1">
      <c r="A10" s="43"/>
      <c r="B10" s="44"/>
      <c r="C10" s="45"/>
      <c r="D10" s="22" t="s">
        <v>39</v>
      </c>
      <c r="E10" s="23" t="s">
        <v>47</v>
      </c>
      <c r="F10" s="24" t="s">
        <v>41</v>
      </c>
      <c r="G10" s="25">
        <v>1.496</v>
      </c>
      <c r="H10" s="24" t="s">
        <v>48</v>
      </c>
      <c r="I10" s="26" t="str">
        <f t="shared" si="0"/>
        <v>1,060</v>
      </c>
      <c r="J10" s="27">
        <v>5</v>
      </c>
      <c r="K10" s="28">
        <v>20.2</v>
      </c>
      <c r="L10" s="29">
        <f t="shared" si="1"/>
        <v>114.93366336633663</v>
      </c>
      <c r="M10" s="28">
        <f t="shared" si="2"/>
        <v>20.5</v>
      </c>
      <c r="N10" s="30">
        <f t="shared" si="3"/>
        <v>23.4</v>
      </c>
      <c r="O10" s="31" t="str">
        <f t="shared" si="4"/>
        <v>27.0</v>
      </c>
      <c r="P10" s="32" t="s">
        <v>43</v>
      </c>
      <c r="Q10" s="33" t="s">
        <v>44</v>
      </c>
      <c r="R10" s="32" t="s">
        <v>45</v>
      </c>
      <c r="S10" s="34"/>
      <c r="T10" s="35" t="s">
        <v>46</v>
      </c>
      <c r="U10" s="36" t="str">
        <f t="shared" si="5"/>
        <v/>
      </c>
      <c r="V10" s="37" t="str">
        <f t="shared" si="6"/>
        <v/>
      </c>
      <c r="W10" s="37">
        <f t="shared" si="7"/>
        <v>74</v>
      </c>
      <c r="X10" s="38" t="str">
        <f t="shared" si="8"/>
        <v>★2.0</v>
      </c>
      <c r="Z10" s="39">
        <v>1060</v>
      </c>
      <c r="AA10" s="39"/>
      <c r="AB10" s="40">
        <f t="shared" si="9"/>
        <v>27</v>
      </c>
      <c r="AC10" s="41">
        <f t="shared" si="10"/>
        <v>74</v>
      </c>
      <c r="AD10" s="41" t="str">
        <f t="shared" si="11"/>
        <v>★2.0</v>
      </c>
      <c r="AE10" s="40" t="str">
        <f t="shared" si="12"/>
        <v/>
      </c>
      <c r="AF10" s="41" t="str">
        <f t="shared" si="13"/>
        <v/>
      </c>
      <c r="AG10" s="41" t="str">
        <f t="shared" si="14"/>
        <v/>
      </c>
      <c r="AH10" s="42"/>
    </row>
    <row r="11" spans="1:34" ht="24" customHeight="1">
      <c r="A11" s="43"/>
      <c r="B11" s="44"/>
      <c r="C11" s="45"/>
      <c r="D11" s="22" t="s">
        <v>39</v>
      </c>
      <c r="E11" s="23" t="s">
        <v>49</v>
      </c>
      <c r="F11" s="24" t="s">
        <v>41</v>
      </c>
      <c r="G11" s="25">
        <v>1.496</v>
      </c>
      <c r="H11" s="24" t="s">
        <v>48</v>
      </c>
      <c r="I11" s="26" t="str">
        <f t="shared" si="0"/>
        <v>1,070~1,080</v>
      </c>
      <c r="J11" s="27">
        <v>5</v>
      </c>
      <c r="K11" s="28">
        <v>20.2</v>
      </c>
      <c r="L11" s="29">
        <f t="shared" si="1"/>
        <v>114.93366336633663</v>
      </c>
      <c r="M11" s="28">
        <f t="shared" si="2"/>
        <v>20.5</v>
      </c>
      <c r="N11" s="30">
        <f t="shared" si="3"/>
        <v>23.4</v>
      </c>
      <c r="O11" s="31" t="str">
        <f>IF(Z11="","",IF(AE11="",TEXT(AB11,"#,##0.0"),IF(AB11-AE11&gt;0,CONCATENATE(TEXT(AE11,"#,##0.0"),"~",TEXT(AB11,"#,##0.0")),TEXT(AB11,"#,##0.0"))))</f>
        <v>26.8~26.9</v>
      </c>
      <c r="P11" s="32" t="s">
        <v>43</v>
      </c>
      <c r="Q11" s="33" t="s">
        <v>44</v>
      </c>
      <c r="R11" s="32" t="s">
        <v>45</v>
      </c>
      <c r="S11" s="34"/>
      <c r="T11" s="35" t="s">
        <v>46</v>
      </c>
      <c r="U11" s="36" t="str">
        <f t="shared" si="5"/>
        <v/>
      </c>
      <c r="V11" s="37" t="str">
        <f t="shared" si="6"/>
        <v/>
      </c>
      <c r="W11" s="37">
        <f t="shared" si="7"/>
        <v>75</v>
      </c>
      <c r="X11" s="38" t="str">
        <f t="shared" si="8"/>
        <v>★2.5</v>
      </c>
      <c r="Z11" s="39">
        <v>1070</v>
      </c>
      <c r="AA11" s="39">
        <v>1080</v>
      </c>
      <c r="AB11" s="40">
        <f t="shared" si="9"/>
        <v>26.9</v>
      </c>
      <c r="AC11" s="41">
        <f t="shared" si="10"/>
        <v>75</v>
      </c>
      <c r="AD11" s="41" t="str">
        <f t="shared" si="11"/>
        <v>★2.5</v>
      </c>
      <c r="AE11" s="40">
        <f t="shared" si="12"/>
        <v>26.8</v>
      </c>
      <c r="AF11" s="41">
        <f t="shared" si="13"/>
        <v>75</v>
      </c>
      <c r="AG11" s="41" t="str">
        <f t="shared" si="14"/>
        <v>★2.5</v>
      </c>
      <c r="AH11" s="42"/>
    </row>
    <row r="12" spans="1:34" ht="24" customHeight="1">
      <c r="A12" s="43"/>
      <c r="B12" s="44"/>
      <c r="C12" s="45"/>
      <c r="D12" s="22" t="s">
        <v>50</v>
      </c>
      <c r="E12" s="23" t="s">
        <v>51</v>
      </c>
      <c r="F12" s="24" t="s">
        <v>41</v>
      </c>
      <c r="G12" s="25">
        <v>1.496</v>
      </c>
      <c r="H12" s="24" t="s">
        <v>48</v>
      </c>
      <c r="I12" s="26" t="str">
        <f t="shared" si="0"/>
        <v>1,020~1,040</v>
      </c>
      <c r="J12" s="27">
        <v>5</v>
      </c>
      <c r="K12" s="28">
        <v>20.2</v>
      </c>
      <c r="L12" s="29">
        <f t="shared" si="1"/>
        <v>114.93366336633663</v>
      </c>
      <c r="M12" s="28">
        <f t="shared" si="2"/>
        <v>20.5</v>
      </c>
      <c r="N12" s="30">
        <f t="shared" si="3"/>
        <v>23.4</v>
      </c>
      <c r="O12" s="31" t="str">
        <f t="shared" si="4"/>
        <v>27.1~27.2</v>
      </c>
      <c r="P12" s="32" t="s">
        <v>43</v>
      </c>
      <c r="Q12" s="33" t="s">
        <v>52</v>
      </c>
      <c r="R12" s="32" t="s">
        <v>45</v>
      </c>
      <c r="S12" s="34"/>
      <c r="T12" s="35"/>
      <c r="U12" s="36" t="str">
        <f t="shared" si="5"/>
        <v/>
      </c>
      <c r="V12" s="37" t="str">
        <f t="shared" si="6"/>
        <v/>
      </c>
      <c r="W12" s="37">
        <f t="shared" si="7"/>
        <v>74</v>
      </c>
      <c r="X12" s="38" t="str">
        <f t="shared" si="8"/>
        <v>★2.0</v>
      </c>
      <c r="Z12" s="39">
        <v>1020</v>
      </c>
      <c r="AA12" s="39">
        <v>1040</v>
      </c>
      <c r="AB12" s="40">
        <f t="shared" si="9"/>
        <v>27.2</v>
      </c>
      <c r="AC12" s="41">
        <f t="shared" si="10"/>
        <v>74</v>
      </c>
      <c r="AD12" s="41" t="str">
        <f t="shared" si="11"/>
        <v>★2.0</v>
      </c>
      <c r="AE12" s="40">
        <f t="shared" si="12"/>
        <v>27.1</v>
      </c>
      <c r="AF12" s="41">
        <f t="shared" si="13"/>
        <v>74</v>
      </c>
      <c r="AG12" s="41" t="str">
        <f t="shared" si="14"/>
        <v>★2.0</v>
      </c>
      <c r="AH12" s="42"/>
    </row>
    <row r="13" spans="1:34" ht="47.25" customHeight="1">
      <c r="A13" s="43"/>
      <c r="B13" s="46"/>
      <c r="C13" s="47"/>
      <c r="D13" s="22" t="s">
        <v>53</v>
      </c>
      <c r="E13" s="23" t="s">
        <v>54</v>
      </c>
      <c r="F13" s="24" t="s">
        <v>41</v>
      </c>
      <c r="G13" s="25">
        <v>1.496</v>
      </c>
      <c r="H13" s="24" t="s">
        <v>42</v>
      </c>
      <c r="I13" s="26" t="str">
        <f t="shared" si="0"/>
        <v>1,160~1,180</v>
      </c>
      <c r="J13" s="27">
        <v>5</v>
      </c>
      <c r="K13" s="28">
        <v>18.100000000000001</v>
      </c>
      <c r="L13" s="29">
        <f t="shared" si="1"/>
        <v>128.2685082872928</v>
      </c>
      <c r="M13" s="28">
        <f t="shared" si="2"/>
        <v>18.7</v>
      </c>
      <c r="N13" s="30">
        <f t="shared" si="3"/>
        <v>21.8</v>
      </c>
      <c r="O13" s="31" t="str">
        <f t="shared" si="4"/>
        <v>26.2~26.3</v>
      </c>
      <c r="P13" s="32" t="s">
        <v>43</v>
      </c>
      <c r="Q13" s="33" t="s">
        <v>44</v>
      </c>
      <c r="R13" s="32" t="s">
        <v>55</v>
      </c>
      <c r="S13" s="34"/>
      <c r="T13" s="35" t="s">
        <v>46</v>
      </c>
      <c r="U13" s="36" t="str">
        <f t="shared" si="5"/>
        <v/>
      </c>
      <c r="V13" s="37" t="str">
        <f t="shared" si="6"/>
        <v/>
      </c>
      <c r="W13" s="37" t="str">
        <f t="shared" si="7"/>
        <v>68~69</v>
      </c>
      <c r="X13" s="38" t="str">
        <f t="shared" si="8"/>
        <v>★1.5</v>
      </c>
      <c r="Z13" s="39">
        <v>1160</v>
      </c>
      <c r="AA13" s="39">
        <v>1180</v>
      </c>
      <c r="AB13" s="40">
        <f t="shared" si="9"/>
        <v>26.3</v>
      </c>
      <c r="AC13" s="41">
        <f t="shared" si="10"/>
        <v>68</v>
      </c>
      <c r="AD13" s="41" t="str">
        <f t="shared" si="11"/>
        <v>★1.5</v>
      </c>
      <c r="AE13" s="40">
        <f t="shared" si="12"/>
        <v>26.2</v>
      </c>
      <c r="AF13" s="41">
        <f t="shared" si="13"/>
        <v>69</v>
      </c>
      <c r="AG13" s="41" t="str">
        <f t="shared" si="14"/>
        <v>★1.5</v>
      </c>
      <c r="AH13" s="42"/>
    </row>
    <row r="14" spans="1:34" ht="24" customHeight="1">
      <c r="A14" s="43"/>
      <c r="B14" s="20"/>
      <c r="C14" s="21" t="s">
        <v>56</v>
      </c>
      <c r="D14" s="22" t="s">
        <v>57</v>
      </c>
      <c r="E14" s="23" t="s">
        <v>58</v>
      </c>
      <c r="F14" s="24" t="s">
        <v>41</v>
      </c>
      <c r="G14" s="25">
        <v>1.496</v>
      </c>
      <c r="H14" s="24" t="s">
        <v>48</v>
      </c>
      <c r="I14" s="26" t="str">
        <f t="shared" si="0"/>
        <v>1,050</v>
      </c>
      <c r="J14" s="27">
        <v>5</v>
      </c>
      <c r="K14" s="28">
        <v>18.600000000000001</v>
      </c>
      <c r="L14" s="29">
        <f t="shared" si="1"/>
        <v>124.82043010752686</v>
      </c>
      <c r="M14" s="28">
        <f t="shared" si="2"/>
        <v>20.5</v>
      </c>
      <c r="N14" s="30">
        <f t="shared" si="3"/>
        <v>23.4</v>
      </c>
      <c r="O14" s="31" t="str">
        <f t="shared" si="4"/>
        <v>27.0</v>
      </c>
      <c r="P14" s="32" t="s">
        <v>59</v>
      </c>
      <c r="Q14" s="33" t="s">
        <v>52</v>
      </c>
      <c r="R14" s="32" t="s">
        <v>45</v>
      </c>
      <c r="S14" s="34"/>
      <c r="T14" s="35" t="s">
        <v>60</v>
      </c>
      <c r="U14" s="36" t="str">
        <f t="shared" si="5"/>
        <v/>
      </c>
      <c r="V14" s="37" t="str">
        <f t="shared" si="6"/>
        <v/>
      </c>
      <c r="W14" s="37">
        <f t="shared" si="7"/>
        <v>68</v>
      </c>
      <c r="X14" s="38" t="str">
        <f t="shared" si="8"/>
        <v>★1.5</v>
      </c>
      <c r="Z14" s="39">
        <v>1050</v>
      </c>
      <c r="AA14" s="39"/>
      <c r="AB14" s="40">
        <f t="shared" si="9"/>
        <v>27</v>
      </c>
      <c r="AC14" s="41">
        <f t="shared" si="10"/>
        <v>68</v>
      </c>
      <c r="AD14" s="41" t="str">
        <f t="shared" si="11"/>
        <v>★1.5</v>
      </c>
      <c r="AE14" s="40" t="str">
        <f t="shared" si="12"/>
        <v/>
      </c>
      <c r="AF14" s="41" t="str">
        <f t="shared" si="13"/>
        <v/>
      </c>
      <c r="AG14" s="41" t="str">
        <f t="shared" si="14"/>
        <v/>
      </c>
      <c r="AH14" s="42"/>
    </row>
    <row r="15" spans="1:34" ht="24" customHeight="1">
      <c r="A15" s="43"/>
      <c r="B15" s="46"/>
      <c r="C15" s="47"/>
      <c r="D15" s="22" t="s">
        <v>57</v>
      </c>
      <c r="E15" s="23" t="s">
        <v>61</v>
      </c>
      <c r="F15" s="24" t="s">
        <v>41</v>
      </c>
      <c r="G15" s="25">
        <v>1.496</v>
      </c>
      <c r="H15" s="24" t="s">
        <v>42</v>
      </c>
      <c r="I15" s="26" t="str">
        <f t="shared" si="0"/>
        <v>1,080</v>
      </c>
      <c r="J15" s="27">
        <v>5</v>
      </c>
      <c r="K15" s="28">
        <v>17.399999999999999</v>
      </c>
      <c r="L15" s="29">
        <f t="shared" si="1"/>
        <v>133.42873563218393</v>
      </c>
      <c r="M15" s="28">
        <f t="shared" si="2"/>
        <v>20.5</v>
      </c>
      <c r="N15" s="30">
        <f t="shared" si="3"/>
        <v>23.4</v>
      </c>
      <c r="O15" s="31" t="str">
        <f t="shared" si="4"/>
        <v>26.8</v>
      </c>
      <c r="P15" s="32" t="s">
        <v>59</v>
      </c>
      <c r="Q15" s="33" t="s">
        <v>52</v>
      </c>
      <c r="R15" s="32" t="s">
        <v>45</v>
      </c>
      <c r="S15" s="34"/>
      <c r="T15" s="35" t="s">
        <v>60</v>
      </c>
      <c r="U15" s="36" t="str">
        <f t="shared" si="5"/>
        <v/>
      </c>
      <c r="V15" s="37" t="str">
        <f t="shared" si="6"/>
        <v/>
      </c>
      <c r="W15" s="37">
        <f t="shared" si="7"/>
        <v>64</v>
      </c>
      <c r="X15" s="38" t="str">
        <f t="shared" si="8"/>
        <v>★1.0</v>
      </c>
      <c r="Z15" s="39">
        <v>1080</v>
      </c>
      <c r="AA15" s="39"/>
      <c r="AB15" s="40">
        <f t="shared" si="9"/>
        <v>26.8</v>
      </c>
      <c r="AC15" s="41">
        <f t="shared" si="10"/>
        <v>64</v>
      </c>
      <c r="AD15" s="41" t="str">
        <f t="shared" si="11"/>
        <v>★1.0</v>
      </c>
      <c r="AE15" s="40" t="str">
        <f t="shared" si="12"/>
        <v/>
      </c>
      <c r="AF15" s="41" t="str">
        <f t="shared" si="13"/>
        <v/>
      </c>
      <c r="AG15" s="41" t="str">
        <f t="shared" si="14"/>
        <v/>
      </c>
      <c r="AH15" s="42"/>
    </row>
    <row r="16" spans="1:34" ht="24" customHeight="1">
      <c r="A16" s="43"/>
      <c r="B16" s="20"/>
      <c r="C16" s="21" t="s">
        <v>62</v>
      </c>
      <c r="D16" s="22" t="s">
        <v>63</v>
      </c>
      <c r="E16" s="23" t="s">
        <v>64</v>
      </c>
      <c r="F16" s="24" t="s">
        <v>65</v>
      </c>
      <c r="G16" s="25">
        <v>1.9970000000000001</v>
      </c>
      <c r="H16" s="24" t="s">
        <v>48</v>
      </c>
      <c r="I16" s="26" t="str">
        <f t="shared" si="0"/>
        <v>1,470~1,500</v>
      </c>
      <c r="J16" s="27">
        <v>5</v>
      </c>
      <c r="K16" s="28">
        <v>17.7</v>
      </c>
      <c r="L16" s="29">
        <f t="shared" si="1"/>
        <v>131.16723163841806</v>
      </c>
      <c r="M16" s="28">
        <f t="shared" si="2"/>
        <v>14.4</v>
      </c>
      <c r="N16" s="30">
        <f t="shared" si="3"/>
        <v>17.600000000000001</v>
      </c>
      <c r="O16" s="31" t="str">
        <f t="shared" si="4"/>
        <v>23.8~24.1</v>
      </c>
      <c r="P16" s="32" t="s">
        <v>66</v>
      </c>
      <c r="Q16" s="33" t="s">
        <v>44</v>
      </c>
      <c r="R16" s="32" t="s">
        <v>55</v>
      </c>
      <c r="S16" s="34"/>
      <c r="T16" s="35" t="s">
        <v>46</v>
      </c>
      <c r="U16" s="36">
        <f t="shared" si="5"/>
        <v>122</v>
      </c>
      <c r="V16" s="37">
        <f t="shared" si="6"/>
        <v>100</v>
      </c>
      <c r="W16" s="37" t="str">
        <f t="shared" si="7"/>
        <v>73~74</v>
      </c>
      <c r="X16" s="38" t="str">
        <f t="shared" si="8"/>
        <v>★2.0</v>
      </c>
      <c r="Z16" s="39">
        <v>1470</v>
      </c>
      <c r="AA16" s="39">
        <v>1500</v>
      </c>
      <c r="AB16" s="40">
        <f t="shared" si="9"/>
        <v>24.1</v>
      </c>
      <c r="AC16" s="41">
        <f t="shared" si="10"/>
        <v>73</v>
      </c>
      <c r="AD16" s="41" t="str">
        <f t="shared" si="11"/>
        <v>★2.0</v>
      </c>
      <c r="AE16" s="40">
        <f t="shared" si="12"/>
        <v>23.8</v>
      </c>
      <c r="AF16" s="41">
        <f t="shared" si="13"/>
        <v>74</v>
      </c>
      <c r="AG16" s="41" t="str">
        <f t="shared" si="14"/>
        <v>★2.0</v>
      </c>
      <c r="AH16" s="42"/>
    </row>
    <row r="17" spans="1:34" ht="24" customHeight="1">
      <c r="A17" s="43"/>
      <c r="B17" s="44"/>
      <c r="C17" s="45"/>
      <c r="D17" s="22" t="s">
        <v>63</v>
      </c>
      <c r="E17" s="23" t="s">
        <v>67</v>
      </c>
      <c r="F17" s="24" t="s">
        <v>65</v>
      </c>
      <c r="G17" s="25">
        <v>1.9970000000000001</v>
      </c>
      <c r="H17" s="24" t="s">
        <v>42</v>
      </c>
      <c r="I17" s="26" t="str">
        <f t="shared" si="0"/>
        <v>1,500~1,530</v>
      </c>
      <c r="J17" s="27">
        <v>5</v>
      </c>
      <c r="K17" s="28">
        <v>16.7</v>
      </c>
      <c r="L17" s="29">
        <f t="shared" si="1"/>
        <v>139.02155688622753</v>
      </c>
      <c r="M17" s="28">
        <f t="shared" si="2"/>
        <v>14.4</v>
      </c>
      <c r="N17" s="30">
        <f t="shared" si="3"/>
        <v>17.600000000000001</v>
      </c>
      <c r="O17" s="31" t="str">
        <f t="shared" si="4"/>
        <v>23.6~23.8</v>
      </c>
      <c r="P17" s="32" t="s">
        <v>66</v>
      </c>
      <c r="Q17" s="33" t="s">
        <v>44</v>
      </c>
      <c r="R17" s="32" t="s">
        <v>55</v>
      </c>
      <c r="S17" s="34"/>
      <c r="T17" s="35" t="s">
        <v>46</v>
      </c>
      <c r="U17" s="36">
        <f t="shared" si="5"/>
        <v>115</v>
      </c>
      <c r="V17" s="37" t="str">
        <f t="shared" si="6"/>
        <v/>
      </c>
      <c r="W17" s="37">
        <f t="shared" si="7"/>
        <v>70</v>
      </c>
      <c r="X17" s="38" t="str">
        <f t="shared" si="8"/>
        <v>★2.0</v>
      </c>
      <c r="Z17" s="39">
        <v>1500</v>
      </c>
      <c r="AA17" s="39">
        <v>1530</v>
      </c>
      <c r="AB17" s="40">
        <f t="shared" si="9"/>
        <v>23.8</v>
      </c>
      <c r="AC17" s="41">
        <f t="shared" si="10"/>
        <v>70</v>
      </c>
      <c r="AD17" s="41" t="str">
        <f t="shared" si="11"/>
        <v>★2.0</v>
      </c>
      <c r="AE17" s="40">
        <f t="shared" si="12"/>
        <v>23.6</v>
      </c>
      <c r="AF17" s="41">
        <f t="shared" si="13"/>
        <v>70</v>
      </c>
      <c r="AG17" s="41" t="str">
        <f t="shared" si="14"/>
        <v>★2.0</v>
      </c>
      <c r="AH17" s="42"/>
    </row>
    <row r="18" spans="1:34" ht="24" customHeight="1">
      <c r="A18" s="43"/>
      <c r="B18" s="44"/>
      <c r="C18" s="45"/>
      <c r="D18" s="22" t="s">
        <v>68</v>
      </c>
      <c r="E18" s="23" t="s">
        <v>69</v>
      </c>
      <c r="F18" s="24" t="s">
        <v>70</v>
      </c>
      <c r="G18" s="25">
        <v>1.9970000000000001</v>
      </c>
      <c r="H18" s="24" t="s">
        <v>48</v>
      </c>
      <c r="I18" s="26" t="str">
        <f t="shared" si="0"/>
        <v>1,360</v>
      </c>
      <c r="J18" s="27">
        <v>5</v>
      </c>
      <c r="K18" s="28">
        <v>17.5</v>
      </c>
      <c r="L18" s="29">
        <f t="shared" si="1"/>
        <v>132.66628571428569</v>
      </c>
      <c r="M18" s="28">
        <f t="shared" si="2"/>
        <v>15.8</v>
      </c>
      <c r="N18" s="30">
        <f t="shared" si="3"/>
        <v>19</v>
      </c>
      <c r="O18" s="31" t="str">
        <f t="shared" si="4"/>
        <v>24.9</v>
      </c>
      <c r="P18" s="32" t="s">
        <v>71</v>
      </c>
      <c r="Q18" s="33" t="s">
        <v>52</v>
      </c>
      <c r="R18" s="32" t="s">
        <v>45</v>
      </c>
      <c r="S18" s="34"/>
      <c r="T18" s="35" t="s">
        <v>46</v>
      </c>
      <c r="U18" s="36">
        <f t="shared" si="5"/>
        <v>110</v>
      </c>
      <c r="V18" s="37" t="str">
        <f t="shared" si="6"/>
        <v/>
      </c>
      <c r="W18" s="37">
        <f t="shared" si="7"/>
        <v>70</v>
      </c>
      <c r="X18" s="38" t="str">
        <f t="shared" si="8"/>
        <v>★2.0</v>
      </c>
      <c r="Z18" s="39">
        <v>1360</v>
      </c>
      <c r="AA18" s="39"/>
      <c r="AB18" s="40">
        <f t="shared" si="9"/>
        <v>24.9</v>
      </c>
      <c r="AC18" s="41">
        <f t="shared" si="10"/>
        <v>70</v>
      </c>
      <c r="AD18" s="41" t="str">
        <f t="shared" si="11"/>
        <v>★2.0</v>
      </c>
      <c r="AE18" s="40" t="str">
        <f t="shared" si="12"/>
        <v/>
      </c>
      <c r="AF18" s="41" t="str">
        <f t="shared" si="13"/>
        <v/>
      </c>
      <c r="AG18" s="41" t="str">
        <f t="shared" si="14"/>
        <v/>
      </c>
      <c r="AH18" s="42"/>
    </row>
    <row r="19" spans="1:34" ht="24" customHeight="1">
      <c r="A19" s="43"/>
      <c r="B19" s="44"/>
      <c r="C19" s="45"/>
      <c r="D19" s="22" t="s">
        <v>68</v>
      </c>
      <c r="E19" s="23" t="s">
        <v>72</v>
      </c>
      <c r="F19" s="24" t="s">
        <v>70</v>
      </c>
      <c r="G19" s="25">
        <v>1.9970000000000001</v>
      </c>
      <c r="H19" s="24" t="s">
        <v>42</v>
      </c>
      <c r="I19" s="26" t="str">
        <f t="shared" si="0"/>
        <v>1,380</v>
      </c>
      <c r="J19" s="27">
        <v>5</v>
      </c>
      <c r="K19" s="28">
        <v>16.7</v>
      </c>
      <c r="L19" s="29">
        <f t="shared" si="1"/>
        <v>139.02155688622753</v>
      </c>
      <c r="M19" s="28">
        <f t="shared" si="2"/>
        <v>15.8</v>
      </c>
      <c r="N19" s="30">
        <f t="shared" si="3"/>
        <v>19</v>
      </c>
      <c r="O19" s="31" t="str">
        <f t="shared" si="4"/>
        <v>24.8</v>
      </c>
      <c r="P19" s="32" t="s">
        <v>71</v>
      </c>
      <c r="Q19" s="33" t="s">
        <v>52</v>
      </c>
      <c r="R19" s="32" t="s">
        <v>45</v>
      </c>
      <c r="S19" s="34"/>
      <c r="T19" s="35" t="s">
        <v>46</v>
      </c>
      <c r="U19" s="36">
        <f t="shared" si="5"/>
        <v>105</v>
      </c>
      <c r="V19" s="37" t="str">
        <f t="shared" si="6"/>
        <v/>
      </c>
      <c r="W19" s="37">
        <f t="shared" si="7"/>
        <v>67</v>
      </c>
      <c r="X19" s="38" t="str">
        <f t="shared" si="8"/>
        <v>★1.5</v>
      </c>
      <c r="Z19" s="39">
        <v>1380</v>
      </c>
      <c r="AA19" s="39"/>
      <c r="AB19" s="40">
        <f t="shared" si="9"/>
        <v>24.8</v>
      </c>
      <c r="AC19" s="41">
        <f t="shared" si="10"/>
        <v>67</v>
      </c>
      <c r="AD19" s="41" t="str">
        <f t="shared" si="11"/>
        <v>★1.5</v>
      </c>
      <c r="AE19" s="40" t="str">
        <f t="shared" si="12"/>
        <v/>
      </c>
      <c r="AF19" s="41" t="str">
        <f t="shared" si="13"/>
        <v/>
      </c>
      <c r="AG19" s="41" t="str">
        <f t="shared" si="14"/>
        <v/>
      </c>
      <c r="AH19" s="42"/>
    </row>
    <row r="20" spans="1:34" ht="24" customHeight="1">
      <c r="A20" s="43"/>
      <c r="B20" s="44"/>
      <c r="C20" s="45"/>
      <c r="D20" s="22" t="s">
        <v>68</v>
      </c>
      <c r="E20" s="23" t="s">
        <v>73</v>
      </c>
      <c r="F20" s="24" t="s">
        <v>70</v>
      </c>
      <c r="G20" s="25">
        <v>1.9970000000000001</v>
      </c>
      <c r="H20" s="24" t="s">
        <v>42</v>
      </c>
      <c r="I20" s="26" t="str">
        <f t="shared" si="0"/>
        <v>1,380</v>
      </c>
      <c r="J20" s="27">
        <v>5</v>
      </c>
      <c r="K20" s="28">
        <v>16.399999999999999</v>
      </c>
      <c r="L20" s="29">
        <f t="shared" si="1"/>
        <v>141.56463414634146</v>
      </c>
      <c r="M20" s="28">
        <f t="shared" si="2"/>
        <v>15.8</v>
      </c>
      <c r="N20" s="30">
        <f t="shared" si="3"/>
        <v>19</v>
      </c>
      <c r="O20" s="31" t="str">
        <f t="shared" si="4"/>
        <v>24.8</v>
      </c>
      <c r="P20" s="32" t="s">
        <v>71</v>
      </c>
      <c r="Q20" s="33" t="s">
        <v>52</v>
      </c>
      <c r="R20" s="32" t="s">
        <v>45</v>
      </c>
      <c r="S20" s="34"/>
      <c r="T20" s="35" t="s">
        <v>46</v>
      </c>
      <c r="U20" s="36">
        <f t="shared" si="5"/>
        <v>103</v>
      </c>
      <c r="V20" s="37" t="str">
        <f t="shared" si="6"/>
        <v/>
      </c>
      <c r="W20" s="37">
        <f t="shared" si="7"/>
        <v>66</v>
      </c>
      <c r="X20" s="38" t="str">
        <f t="shared" si="8"/>
        <v>★1.5</v>
      </c>
      <c r="Z20" s="39">
        <v>1380</v>
      </c>
      <c r="AA20" s="39"/>
      <c r="AB20" s="40">
        <f t="shared" si="9"/>
        <v>24.8</v>
      </c>
      <c r="AC20" s="41">
        <f t="shared" si="10"/>
        <v>66</v>
      </c>
      <c r="AD20" s="41" t="str">
        <f t="shared" si="11"/>
        <v>★1.5</v>
      </c>
      <c r="AE20" s="40" t="str">
        <f t="shared" si="12"/>
        <v/>
      </c>
      <c r="AF20" s="41" t="str">
        <f t="shared" si="13"/>
        <v/>
      </c>
      <c r="AG20" s="41" t="str">
        <f t="shared" si="14"/>
        <v/>
      </c>
      <c r="AH20" s="42"/>
    </row>
    <row r="21" spans="1:34" ht="24" customHeight="1">
      <c r="A21" s="43"/>
      <c r="B21" s="44"/>
      <c r="C21" s="45"/>
      <c r="D21" s="22" t="s">
        <v>68</v>
      </c>
      <c r="E21" s="23" t="s">
        <v>74</v>
      </c>
      <c r="F21" s="24" t="s">
        <v>70</v>
      </c>
      <c r="G21" s="25">
        <v>1.9970000000000001</v>
      </c>
      <c r="H21" s="24" t="s">
        <v>42</v>
      </c>
      <c r="I21" s="26" t="str">
        <f t="shared" si="0"/>
        <v>1,450</v>
      </c>
      <c r="J21" s="27">
        <v>5</v>
      </c>
      <c r="K21" s="28">
        <v>15.9</v>
      </c>
      <c r="L21" s="29">
        <f t="shared" si="1"/>
        <v>146.01635220125786</v>
      </c>
      <c r="M21" s="28">
        <f t="shared" si="2"/>
        <v>14.4</v>
      </c>
      <c r="N21" s="30">
        <f t="shared" si="3"/>
        <v>17.600000000000001</v>
      </c>
      <c r="O21" s="31" t="str">
        <f t="shared" si="4"/>
        <v>24.2</v>
      </c>
      <c r="P21" s="32" t="s">
        <v>71</v>
      </c>
      <c r="Q21" s="33" t="s">
        <v>52</v>
      </c>
      <c r="R21" s="32" t="s">
        <v>55</v>
      </c>
      <c r="S21" s="34"/>
      <c r="T21" s="35" t="s">
        <v>46</v>
      </c>
      <c r="U21" s="36">
        <f t="shared" si="5"/>
        <v>110</v>
      </c>
      <c r="V21" s="37" t="str">
        <f t="shared" si="6"/>
        <v/>
      </c>
      <c r="W21" s="37">
        <f t="shared" si="7"/>
        <v>65</v>
      </c>
      <c r="X21" s="38" t="str">
        <f t="shared" si="8"/>
        <v>★1.5</v>
      </c>
      <c r="Z21" s="39">
        <v>1450</v>
      </c>
      <c r="AA21" s="39"/>
      <c r="AB21" s="40">
        <f t="shared" si="9"/>
        <v>24.2</v>
      </c>
      <c r="AC21" s="41">
        <f t="shared" si="10"/>
        <v>65</v>
      </c>
      <c r="AD21" s="41" t="str">
        <f t="shared" si="11"/>
        <v>★1.5</v>
      </c>
      <c r="AE21" s="40" t="str">
        <f t="shared" si="12"/>
        <v/>
      </c>
      <c r="AF21" s="41" t="str">
        <f t="shared" si="13"/>
        <v/>
      </c>
      <c r="AG21" s="41" t="str">
        <f t="shared" si="14"/>
        <v/>
      </c>
      <c r="AH21" s="42"/>
    </row>
    <row r="22" spans="1:34" ht="24" customHeight="1">
      <c r="A22" s="43"/>
      <c r="B22" s="46"/>
      <c r="C22" s="47"/>
      <c r="D22" s="22" t="s">
        <v>75</v>
      </c>
      <c r="E22" s="23" t="s">
        <v>69</v>
      </c>
      <c r="F22" s="24" t="s">
        <v>41</v>
      </c>
      <c r="G22" s="25">
        <v>1.496</v>
      </c>
      <c r="H22" s="24" t="s">
        <v>42</v>
      </c>
      <c r="I22" s="26" t="str">
        <f t="shared" si="0"/>
        <v>1,340</v>
      </c>
      <c r="J22" s="27">
        <v>5</v>
      </c>
      <c r="K22" s="28">
        <v>16.600000000000001</v>
      </c>
      <c r="L22" s="29">
        <f t="shared" si="1"/>
        <v>139.85903614457828</v>
      </c>
      <c r="M22" s="28">
        <f t="shared" si="2"/>
        <v>15.8</v>
      </c>
      <c r="N22" s="30">
        <f t="shared" si="3"/>
        <v>19</v>
      </c>
      <c r="O22" s="31" t="str">
        <f t="shared" si="4"/>
        <v>25.1</v>
      </c>
      <c r="P22" s="32" t="s">
        <v>43</v>
      </c>
      <c r="Q22" s="33" t="s">
        <v>52</v>
      </c>
      <c r="R22" s="32" t="s">
        <v>45</v>
      </c>
      <c r="S22" s="34"/>
      <c r="T22" s="35" t="s">
        <v>76</v>
      </c>
      <c r="U22" s="36">
        <f t="shared" si="5"/>
        <v>105</v>
      </c>
      <c r="V22" s="37" t="str">
        <f t="shared" si="6"/>
        <v/>
      </c>
      <c r="W22" s="37">
        <f t="shared" si="7"/>
        <v>66</v>
      </c>
      <c r="X22" s="38" t="str">
        <f t="shared" si="8"/>
        <v>★1.5</v>
      </c>
      <c r="Z22" s="39">
        <v>1340</v>
      </c>
      <c r="AA22" s="39"/>
      <c r="AB22" s="40">
        <f t="shared" si="9"/>
        <v>25.1</v>
      </c>
      <c r="AC22" s="41">
        <f t="shared" si="10"/>
        <v>66</v>
      </c>
      <c r="AD22" s="41" t="str">
        <f t="shared" si="11"/>
        <v>★1.5</v>
      </c>
      <c r="AE22" s="40" t="str">
        <f t="shared" si="12"/>
        <v/>
      </c>
      <c r="AF22" s="41" t="str">
        <f t="shared" si="13"/>
        <v/>
      </c>
      <c r="AG22" s="41" t="str">
        <f t="shared" si="14"/>
        <v/>
      </c>
      <c r="AH22" s="42"/>
    </row>
    <row r="23" spans="1:34" ht="24" customHeight="1">
      <c r="A23" s="43"/>
      <c r="B23" s="44"/>
      <c r="C23" s="45" t="s">
        <v>77</v>
      </c>
      <c r="D23" s="22" t="s">
        <v>78</v>
      </c>
      <c r="E23" s="23" t="s">
        <v>79</v>
      </c>
      <c r="F23" s="24" t="s">
        <v>41</v>
      </c>
      <c r="G23" s="25">
        <v>1.496</v>
      </c>
      <c r="H23" s="24" t="s">
        <v>42</v>
      </c>
      <c r="I23" s="26" t="str">
        <f t="shared" si="0"/>
        <v>1,060~1,070</v>
      </c>
      <c r="J23" s="27">
        <v>2</v>
      </c>
      <c r="K23" s="28">
        <v>17.2</v>
      </c>
      <c r="L23" s="29">
        <f t="shared" si="1"/>
        <v>134.98023255813953</v>
      </c>
      <c r="M23" s="28">
        <f t="shared" si="2"/>
        <v>20.5</v>
      </c>
      <c r="N23" s="30">
        <f t="shared" si="3"/>
        <v>23.4</v>
      </c>
      <c r="O23" s="31" t="str">
        <f t="shared" si="4"/>
        <v>26.9~27.0</v>
      </c>
      <c r="P23" s="32" t="s">
        <v>43</v>
      </c>
      <c r="Q23" s="33" t="s">
        <v>52</v>
      </c>
      <c r="R23" s="32" t="s">
        <v>80</v>
      </c>
      <c r="S23" s="34"/>
      <c r="T23" s="35" t="s">
        <v>46</v>
      </c>
      <c r="U23" s="36" t="str">
        <f t="shared" si="5"/>
        <v/>
      </c>
      <c r="V23" s="37" t="str">
        <f t="shared" si="6"/>
        <v/>
      </c>
      <c r="W23" s="37">
        <f t="shared" si="7"/>
        <v>63</v>
      </c>
      <c r="X23" s="38" t="str">
        <f t="shared" si="8"/>
        <v>★1.0</v>
      </c>
      <c r="Z23" s="39">
        <v>1060</v>
      </c>
      <c r="AA23" s="39">
        <v>1070</v>
      </c>
      <c r="AB23" s="40">
        <f t="shared" si="9"/>
        <v>27</v>
      </c>
      <c r="AC23" s="41">
        <f t="shared" si="10"/>
        <v>63</v>
      </c>
      <c r="AD23" s="41" t="str">
        <f t="shared" si="11"/>
        <v>★1.0</v>
      </c>
      <c r="AE23" s="40">
        <f t="shared" si="12"/>
        <v>26.9</v>
      </c>
      <c r="AF23" s="41">
        <f t="shared" si="13"/>
        <v>63</v>
      </c>
      <c r="AG23" s="41" t="str">
        <f t="shared" si="14"/>
        <v>★1.0</v>
      </c>
      <c r="AH23" s="42"/>
    </row>
    <row r="24" spans="1:34" ht="24" customHeight="1">
      <c r="A24" s="43"/>
      <c r="B24" s="44"/>
      <c r="C24" s="45"/>
      <c r="D24" s="22" t="s">
        <v>78</v>
      </c>
      <c r="E24" s="23" t="s">
        <v>81</v>
      </c>
      <c r="F24" s="24" t="s">
        <v>41</v>
      </c>
      <c r="G24" s="25">
        <v>1.496</v>
      </c>
      <c r="H24" s="24" t="s">
        <v>48</v>
      </c>
      <c r="I24" s="26" t="str">
        <f t="shared" si="0"/>
        <v>1,010~1,040</v>
      </c>
      <c r="J24" s="27">
        <v>2</v>
      </c>
      <c r="K24" s="28">
        <v>16.8</v>
      </c>
      <c r="L24" s="29">
        <f t="shared" si="1"/>
        <v>138.19404761904758</v>
      </c>
      <c r="M24" s="28">
        <f t="shared" si="2"/>
        <v>20.5</v>
      </c>
      <c r="N24" s="30">
        <f t="shared" si="3"/>
        <v>23.4</v>
      </c>
      <c r="O24" s="31" t="str">
        <f t="shared" si="4"/>
        <v>27.1~27.3</v>
      </c>
      <c r="P24" s="32" t="s">
        <v>59</v>
      </c>
      <c r="Q24" s="33" t="s">
        <v>52</v>
      </c>
      <c r="R24" s="32" t="s">
        <v>80</v>
      </c>
      <c r="S24" s="34"/>
      <c r="T24" s="35" t="s">
        <v>46</v>
      </c>
      <c r="U24" s="36" t="str">
        <f t="shared" si="5"/>
        <v/>
      </c>
      <c r="V24" s="37" t="str">
        <f t="shared" si="6"/>
        <v/>
      </c>
      <c r="W24" s="37">
        <f t="shared" si="7"/>
        <v>61</v>
      </c>
      <c r="X24" s="38" t="str">
        <f t="shared" si="8"/>
        <v>★1.0</v>
      </c>
      <c r="Z24" s="39">
        <v>1010</v>
      </c>
      <c r="AA24" s="39">
        <v>1040</v>
      </c>
      <c r="AB24" s="40">
        <f t="shared" si="9"/>
        <v>27.3</v>
      </c>
      <c r="AC24" s="41">
        <f t="shared" si="10"/>
        <v>61</v>
      </c>
      <c r="AD24" s="41" t="str">
        <f t="shared" si="11"/>
        <v>★1.0</v>
      </c>
      <c r="AE24" s="40">
        <f t="shared" si="12"/>
        <v>27.1</v>
      </c>
      <c r="AF24" s="41">
        <f t="shared" si="13"/>
        <v>61</v>
      </c>
      <c r="AG24" s="41" t="str">
        <f t="shared" si="14"/>
        <v>★1.0</v>
      </c>
      <c r="AH24" s="42"/>
    </row>
    <row r="25" spans="1:34" ht="24" customHeight="1">
      <c r="A25" s="43"/>
      <c r="B25" s="44"/>
      <c r="C25" s="45"/>
      <c r="D25" s="22" t="s">
        <v>82</v>
      </c>
      <c r="E25" s="23" t="s">
        <v>83</v>
      </c>
      <c r="F25" s="24" t="s">
        <v>84</v>
      </c>
      <c r="G25" s="25">
        <v>1.9970000000000001</v>
      </c>
      <c r="H25" s="24" t="s">
        <v>48</v>
      </c>
      <c r="I25" s="26" t="str">
        <f t="shared" si="0"/>
        <v>1,110</v>
      </c>
      <c r="J25" s="27">
        <v>2</v>
      </c>
      <c r="K25" s="28">
        <v>15.8</v>
      </c>
      <c r="L25" s="29">
        <f t="shared" si="1"/>
        <v>146.9405063291139</v>
      </c>
      <c r="M25" s="28">
        <f t="shared" si="2"/>
        <v>18.7</v>
      </c>
      <c r="N25" s="30">
        <f t="shared" si="3"/>
        <v>21.8</v>
      </c>
      <c r="O25" s="31" t="str">
        <f t="shared" si="4"/>
        <v>26.7</v>
      </c>
      <c r="P25" s="32" t="s">
        <v>43</v>
      </c>
      <c r="Q25" s="33" t="s">
        <v>52</v>
      </c>
      <c r="R25" s="32" t="s">
        <v>80</v>
      </c>
      <c r="S25" s="34"/>
      <c r="T25" s="35" t="s">
        <v>46</v>
      </c>
      <c r="U25" s="36" t="str">
        <f t="shared" si="5"/>
        <v/>
      </c>
      <c r="V25" s="37" t="str">
        <f t="shared" si="6"/>
        <v/>
      </c>
      <c r="W25" s="37">
        <f t="shared" si="7"/>
        <v>59</v>
      </c>
      <c r="X25" s="38" t="str">
        <f t="shared" si="8"/>
        <v>★0.5</v>
      </c>
      <c r="Z25" s="39">
        <v>1110</v>
      </c>
      <c r="AA25" s="39"/>
      <c r="AB25" s="40">
        <f t="shared" si="9"/>
        <v>26.7</v>
      </c>
      <c r="AC25" s="41">
        <f t="shared" si="10"/>
        <v>59</v>
      </c>
      <c r="AD25" s="41" t="str">
        <f t="shared" si="11"/>
        <v>★0.5</v>
      </c>
      <c r="AE25" s="40" t="str">
        <f t="shared" si="12"/>
        <v/>
      </c>
      <c r="AF25" s="41" t="str">
        <f t="shared" si="13"/>
        <v/>
      </c>
      <c r="AG25" s="41" t="str">
        <f t="shared" si="14"/>
        <v/>
      </c>
      <c r="AH25" s="42"/>
    </row>
    <row r="26" spans="1:34" ht="24" customHeight="1">
      <c r="A26" s="43"/>
      <c r="B26" s="44"/>
      <c r="C26" s="45"/>
      <c r="D26" s="22" t="s">
        <v>82</v>
      </c>
      <c r="E26" s="23" t="s">
        <v>79</v>
      </c>
      <c r="F26" s="24" t="s">
        <v>84</v>
      </c>
      <c r="G26" s="25">
        <v>1.9970000000000001</v>
      </c>
      <c r="H26" s="24" t="s">
        <v>42</v>
      </c>
      <c r="I26" s="26" t="str">
        <f t="shared" si="0"/>
        <v>1,130</v>
      </c>
      <c r="J26" s="27">
        <v>2</v>
      </c>
      <c r="K26" s="28">
        <v>15.2</v>
      </c>
      <c r="L26" s="29">
        <f t="shared" si="1"/>
        <v>152.74078947368417</v>
      </c>
      <c r="M26" s="28">
        <f t="shared" si="2"/>
        <v>18.7</v>
      </c>
      <c r="N26" s="30">
        <f t="shared" si="3"/>
        <v>21.8</v>
      </c>
      <c r="O26" s="31" t="str">
        <f t="shared" si="4"/>
        <v>26.5</v>
      </c>
      <c r="P26" s="32" t="s">
        <v>43</v>
      </c>
      <c r="Q26" s="33" t="s">
        <v>52</v>
      </c>
      <c r="R26" s="32" t="s">
        <v>80</v>
      </c>
      <c r="S26" s="34"/>
      <c r="T26" s="35" t="s">
        <v>46</v>
      </c>
      <c r="U26" s="36" t="str">
        <f t="shared" si="5"/>
        <v/>
      </c>
      <c r="V26" s="37" t="str">
        <f t="shared" si="6"/>
        <v/>
      </c>
      <c r="W26" s="37">
        <f t="shared" si="7"/>
        <v>57</v>
      </c>
      <c r="X26" s="38" t="str">
        <f t="shared" si="8"/>
        <v>★0.5</v>
      </c>
      <c r="Z26" s="39">
        <v>1130</v>
      </c>
      <c r="AA26" s="39"/>
      <c r="AB26" s="40">
        <f t="shared" si="9"/>
        <v>26.5</v>
      </c>
      <c r="AC26" s="41">
        <f t="shared" si="10"/>
        <v>57</v>
      </c>
      <c r="AD26" s="41" t="str">
        <f t="shared" si="11"/>
        <v>★0.5</v>
      </c>
      <c r="AE26" s="40" t="str">
        <f t="shared" si="12"/>
        <v/>
      </c>
      <c r="AF26" s="41" t="str">
        <f t="shared" si="13"/>
        <v/>
      </c>
      <c r="AG26" s="41" t="str">
        <f t="shared" si="14"/>
        <v/>
      </c>
      <c r="AH26" s="42"/>
    </row>
    <row r="27" spans="1:34" ht="24" customHeight="1">
      <c r="A27" s="43"/>
      <c r="B27" s="44"/>
      <c r="C27" s="45"/>
      <c r="D27" s="22" t="s">
        <v>82</v>
      </c>
      <c r="E27" s="23" t="s">
        <v>85</v>
      </c>
      <c r="F27" s="24" t="s">
        <v>84</v>
      </c>
      <c r="G27" s="25">
        <v>1.9970000000000001</v>
      </c>
      <c r="H27" s="24" t="s">
        <v>86</v>
      </c>
      <c r="I27" s="26" t="str">
        <f t="shared" si="0"/>
        <v>1,070</v>
      </c>
      <c r="J27" s="27">
        <v>2</v>
      </c>
      <c r="K27" s="28">
        <v>15.2</v>
      </c>
      <c r="L27" s="29">
        <f t="shared" si="1"/>
        <v>152.74078947368417</v>
      </c>
      <c r="M27" s="28">
        <f t="shared" si="2"/>
        <v>20.5</v>
      </c>
      <c r="N27" s="30">
        <f t="shared" si="3"/>
        <v>23.4</v>
      </c>
      <c r="O27" s="31" t="str">
        <f t="shared" si="4"/>
        <v>26.9</v>
      </c>
      <c r="P27" s="32" t="s">
        <v>87</v>
      </c>
      <c r="Q27" s="33" t="s">
        <v>52</v>
      </c>
      <c r="R27" s="32" t="s">
        <v>80</v>
      </c>
      <c r="S27" s="34"/>
      <c r="T27" s="35" t="s">
        <v>46</v>
      </c>
      <c r="U27" s="36" t="str">
        <f t="shared" si="5"/>
        <v/>
      </c>
      <c r="V27" s="37" t="str">
        <f t="shared" si="6"/>
        <v/>
      </c>
      <c r="W27" s="37">
        <f t="shared" si="7"/>
        <v>56</v>
      </c>
      <c r="X27" s="38" t="str">
        <f t="shared" si="8"/>
        <v>★0.5</v>
      </c>
      <c r="Z27" s="39">
        <v>1070</v>
      </c>
      <c r="AA27" s="39"/>
      <c r="AB27" s="54">
        <f t="shared" si="9"/>
        <v>26.9</v>
      </c>
      <c r="AC27" s="41">
        <f t="shared" si="10"/>
        <v>56</v>
      </c>
      <c r="AD27" s="41" t="str">
        <f t="shared" si="11"/>
        <v>★0.5</v>
      </c>
      <c r="AE27" s="54" t="str">
        <f t="shared" si="12"/>
        <v/>
      </c>
      <c r="AF27" s="41" t="str">
        <f t="shared" si="13"/>
        <v/>
      </c>
      <c r="AG27" s="41" t="str">
        <f t="shared" si="14"/>
        <v/>
      </c>
      <c r="AH27" s="42"/>
    </row>
    <row r="28" spans="1:34" ht="24" customHeight="1">
      <c r="A28" s="43"/>
      <c r="B28" s="46"/>
      <c r="C28" s="47"/>
      <c r="D28" s="22" t="s">
        <v>82</v>
      </c>
      <c r="E28" s="23" t="s">
        <v>88</v>
      </c>
      <c r="F28" s="24" t="s">
        <v>84</v>
      </c>
      <c r="G28" s="25">
        <v>1.9970000000000001</v>
      </c>
      <c r="H28" s="24" t="s">
        <v>86</v>
      </c>
      <c r="I28" s="26" t="str">
        <f t="shared" si="0"/>
        <v>1,050</v>
      </c>
      <c r="J28" s="27">
        <v>2</v>
      </c>
      <c r="K28" s="28">
        <v>15</v>
      </c>
      <c r="L28" s="29">
        <f t="shared" si="1"/>
        <v>154.77733333333333</v>
      </c>
      <c r="M28" s="28">
        <f t="shared" si="2"/>
        <v>20.5</v>
      </c>
      <c r="N28" s="30">
        <f t="shared" si="3"/>
        <v>23.4</v>
      </c>
      <c r="O28" s="31" t="str">
        <f t="shared" si="4"/>
        <v>27.0</v>
      </c>
      <c r="P28" s="32" t="s">
        <v>87</v>
      </c>
      <c r="Q28" s="33" t="s">
        <v>52</v>
      </c>
      <c r="R28" s="32" t="s">
        <v>80</v>
      </c>
      <c r="S28" s="34"/>
      <c r="T28" s="35" t="s">
        <v>46</v>
      </c>
      <c r="U28" s="36" t="str">
        <f t="shared" si="5"/>
        <v/>
      </c>
      <c r="V28" s="37" t="str">
        <f t="shared" si="6"/>
        <v/>
      </c>
      <c r="W28" s="37">
        <f t="shared" si="7"/>
        <v>55</v>
      </c>
      <c r="X28" s="38" t="str">
        <f t="shared" si="8"/>
        <v>★0.5</v>
      </c>
      <c r="Z28" s="39">
        <v>1050</v>
      </c>
      <c r="AA28" s="39"/>
      <c r="AB28" s="54">
        <f t="shared" si="9"/>
        <v>27</v>
      </c>
      <c r="AC28" s="41">
        <f t="shared" si="10"/>
        <v>55</v>
      </c>
      <c r="AD28" s="41" t="str">
        <f t="shared" si="11"/>
        <v>★0.5</v>
      </c>
      <c r="AE28" s="54" t="str">
        <f t="shared" si="12"/>
        <v/>
      </c>
      <c r="AF28" s="41" t="str">
        <f t="shared" si="13"/>
        <v/>
      </c>
      <c r="AG28" s="41" t="str">
        <f t="shared" si="14"/>
        <v/>
      </c>
      <c r="AH28" s="42"/>
    </row>
    <row r="29" spans="1:34" ht="24" customHeight="1">
      <c r="A29" s="43"/>
      <c r="B29" s="44"/>
      <c r="C29" s="45" t="s">
        <v>89</v>
      </c>
      <c r="D29" s="22" t="s">
        <v>90</v>
      </c>
      <c r="E29" s="23" t="s">
        <v>91</v>
      </c>
      <c r="F29" s="24" t="s">
        <v>70</v>
      </c>
      <c r="G29" s="25">
        <v>1.9970000000000001</v>
      </c>
      <c r="H29" s="24" t="s">
        <v>42</v>
      </c>
      <c r="I29" s="26" t="str">
        <f t="shared" si="0"/>
        <v>1,420</v>
      </c>
      <c r="J29" s="27">
        <v>5</v>
      </c>
      <c r="K29" s="28">
        <v>16.2</v>
      </c>
      <c r="L29" s="29">
        <f t="shared" si="1"/>
        <v>143.31234567901234</v>
      </c>
      <c r="M29" s="28">
        <f t="shared" si="2"/>
        <v>15.8</v>
      </c>
      <c r="N29" s="30">
        <f t="shared" si="3"/>
        <v>19</v>
      </c>
      <c r="O29" s="31" t="str">
        <f t="shared" si="4"/>
        <v>24.5</v>
      </c>
      <c r="P29" s="32" t="s">
        <v>71</v>
      </c>
      <c r="Q29" s="33" t="s">
        <v>52</v>
      </c>
      <c r="R29" s="32" t="s">
        <v>45</v>
      </c>
      <c r="S29" s="34"/>
      <c r="T29" s="35" t="s">
        <v>46</v>
      </c>
      <c r="U29" s="36">
        <f t="shared" si="5"/>
        <v>102</v>
      </c>
      <c r="V29" s="37" t="str">
        <f t="shared" si="6"/>
        <v/>
      </c>
      <c r="W29" s="37">
        <f t="shared" si="7"/>
        <v>66</v>
      </c>
      <c r="X29" s="38" t="str">
        <f t="shared" si="8"/>
        <v>★1.5</v>
      </c>
      <c r="Z29" s="39">
        <v>1420</v>
      </c>
      <c r="AA29" s="39"/>
      <c r="AB29" s="40">
        <f t="shared" si="9"/>
        <v>24.5</v>
      </c>
      <c r="AC29" s="41">
        <f t="shared" si="10"/>
        <v>66</v>
      </c>
      <c r="AD29" s="41" t="str">
        <f t="shared" si="11"/>
        <v>★1.5</v>
      </c>
      <c r="AE29" s="40" t="str">
        <f t="shared" si="12"/>
        <v/>
      </c>
      <c r="AF29" s="41" t="str">
        <f t="shared" si="13"/>
        <v/>
      </c>
      <c r="AG29" s="41" t="str">
        <f t="shared" si="14"/>
        <v/>
      </c>
      <c r="AH29" s="42"/>
    </row>
    <row r="30" spans="1:34" ht="24" customHeight="1">
      <c r="A30" s="43"/>
      <c r="B30" s="46"/>
      <c r="C30" s="47"/>
      <c r="D30" s="22" t="s">
        <v>90</v>
      </c>
      <c r="E30" s="23" t="s">
        <v>88</v>
      </c>
      <c r="F30" s="24" t="s">
        <v>70</v>
      </c>
      <c r="G30" s="25">
        <v>1.9970000000000001</v>
      </c>
      <c r="H30" s="24" t="s">
        <v>42</v>
      </c>
      <c r="I30" s="26" t="str">
        <f t="shared" si="0"/>
        <v>1,500</v>
      </c>
      <c r="J30" s="27">
        <v>5</v>
      </c>
      <c r="K30" s="28">
        <v>15.5</v>
      </c>
      <c r="L30" s="29">
        <f t="shared" si="1"/>
        <v>149.78451612903226</v>
      </c>
      <c r="M30" s="28">
        <f t="shared" si="2"/>
        <v>14.4</v>
      </c>
      <c r="N30" s="30">
        <f t="shared" si="3"/>
        <v>17.600000000000001</v>
      </c>
      <c r="O30" s="31" t="str">
        <f t="shared" si="4"/>
        <v>23.8</v>
      </c>
      <c r="P30" s="32" t="s">
        <v>71</v>
      </c>
      <c r="Q30" s="33" t="s">
        <v>52</v>
      </c>
      <c r="R30" s="32" t="s">
        <v>55</v>
      </c>
      <c r="S30" s="34"/>
      <c r="T30" s="35" t="s">
        <v>46</v>
      </c>
      <c r="U30" s="36">
        <f t="shared" si="5"/>
        <v>107</v>
      </c>
      <c r="V30" s="37" t="str">
        <f t="shared" si="6"/>
        <v/>
      </c>
      <c r="W30" s="37">
        <f t="shared" si="7"/>
        <v>65</v>
      </c>
      <c r="X30" s="38" t="str">
        <f t="shared" si="8"/>
        <v>★1.5</v>
      </c>
      <c r="Z30" s="39">
        <v>1500</v>
      </c>
      <c r="AA30" s="39"/>
      <c r="AB30" s="40">
        <f t="shared" si="9"/>
        <v>23.8</v>
      </c>
      <c r="AC30" s="41">
        <f t="shared" si="10"/>
        <v>65</v>
      </c>
      <c r="AD30" s="41" t="str">
        <f t="shared" si="11"/>
        <v>★1.5</v>
      </c>
      <c r="AE30" s="40" t="str">
        <f t="shared" si="12"/>
        <v/>
      </c>
      <c r="AF30" s="41" t="str">
        <f t="shared" si="13"/>
        <v/>
      </c>
      <c r="AG30" s="41" t="str">
        <f t="shared" si="14"/>
        <v/>
      </c>
      <c r="AH30" s="42"/>
    </row>
    <row r="31" spans="1:34" ht="24" customHeight="1">
      <c r="A31" s="43"/>
      <c r="B31" s="20"/>
      <c r="C31" s="21" t="s">
        <v>92</v>
      </c>
      <c r="D31" s="22" t="s">
        <v>93</v>
      </c>
      <c r="E31" s="23" t="s">
        <v>91</v>
      </c>
      <c r="F31" s="24" t="s">
        <v>70</v>
      </c>
      <c r="G31" s="25">
        <v>1.9970000000000001</v>
      </c>
      <c r="H31" s="24" t="s">
        <v>42</v>
      </c>
      <c r="I31" s="26" t="str">
        <f t="shared" si="0"/>
        <v>1,460</v>
      </c>
      <c r="J31" s="27">
        <v>5</v>
      </c>
      <c r="K31" s="28">
        <v>15.6</v>
      </c>
      <c r="L31" s="29">
        <f t="shared" si="1"/>
        <v>148.824358974359</v>
      </c>
      <c r="M31" s="28">
        <f t="shared" si="2"/>
        <v>14.4</v>
      </c>
      <c r="N31" s="30">
        <f t="shared" si="3"/>
        <v>17.600000000000001</v>
      </c>
      <c r="O31" s="31" t="str">
        <f t="shared" si="4"/>
        <v>24.1</v>
      </c>
      <c r="P31" s="32" t="s">
        <v>71</v>
      </c>
      <c r="Q31" s="33" t="s">
        <v>52</v>
      </c>
      <c r="R31" s="32" t="s">
        <v>45</v>
      </c>
      <c r="S31" s="34"/>
      <c r="T31" s="35" t="s">
        <v>46</v>
      </c>
      <c r="U31" s="36">
        <f t="shared" si="5"/>
        <v>108</v>
      </c>
      <c r="V31" s="37" t="str">
        <f t="shared" si="6"/>
        <v/>
      </c>
      <c r="W31" s="37">
        <f t="shared" si="7"/>
        <v>64</v>
      </c>
      <c r="X31" s="38" t="str">
        <f t="shared" si="8"/>
        <v>★1.0</v>
      </c>
      <c r="Z31" s="39">
        <v>1460</v>
      </c>
      <c r="AA31" s="39"/>
      <c r="AB31" s="40">
        <f t="shared" si="9"/>
        <v>24.1</v>
      </c>
      <c r="AC31" s="41">
        <f t="shared" si="10"/>
        <v>64</v>
      </c>
      <c r="AD31" s="41" t="str">
        <f t="shared" si="11"/>
        <v>★1.0</v>
      </c>
      <c r="AE31" s="40" t="str">
        <f t="shared" si="12"/>
        <v/>
      </c>
      <c r="AF31" s="41" t="str">
        <f t="shared" si="13"/>
        <v/>
      </c>
      <c r="AG31" s="41" t="str">
        <f t="shared" si="14"/>
        <v/>
      </c>
      <c r="AH31" s="42"/>
    </row>
    <row r="32" spans="1:34" ht="24" customHeight="1">
      <c r="A32" s="43"/>
      <c r="B32" s="46"/>
      <c r="C32" s="47"/>
      <c r="D32" s="22" t="s">
        <v>93</v>
      </c>
      <c r="E32" s="23" t="s">
        <v>88</v>
      </c>
      <c r="F32" s="24" t="s">
        <v>70</v>
      </c>
      <c r="G32" s="25">
        <v>1.9970000000000001</v>
      </c>
      <c r="H32" s="24" t="s">
        <v>42</v>
      </c>
      <c r="I32" s="26" t="str">
        <f t="shared" si="0"/>
        <v>1,520</v>
      </c>
      <c r="J32" s="27">
        <v>5</v>
      </c>
      <c r="K32" s="28">
        <v>15.1</v>
      </c>
      <c r="L32" s="29">
        <f t="shared" si="1"/>
        <v>153.75231788079469</v>
      </c>
      <c r="M32" s="28">
        <f t="shared" si="2"/>
        <v>14.4</v>
      </c>
      <c r="N32" s="30">
        <f t="shared" si="3"/>
        <v>17.600000000000001</v>
      </c>
      <c r="O32" s="31" t="str">
        <f t="shared" si="4"/>
        <v>23.6</v>
      </c>
      <c r="P32" s="32" t="s">
        <v>71</v>
      </c>
      <c r="Q32" s="33" t="s">
        <v>52</v>
      </c>
      <c r="R32" s="32" t="s">
        <v>55</v>
      </c>
      <c r="S32" s="34"/>
      <c r="T32" s="35" t="s">
        <v>46</v>
      </c>
      <c r="U32" s="36">
        <f t="shared" si="5"/>
        <v>104</v>
      </c>
      <c r="V32" s="37" t="str">
        <f t="shared" si="6"/>
        <v/>
      </c>
      <c r="W32" s="37">
        <f t="shared" si="7"/>
        <v>63</v>
      </c>
      <c r="X32" s="38" t="str">
        <f t="shared" si="8"/>
        <v>★1.0</v>
      </c>
      <c r="Z32" s="39">
        <v>1520</v>
      </c>
      <c r="AA32" s="39"/>
      <c r="AB32" s="40">
        <f t="shared" si="9"/>
        <v>23.6</v>
      </c>
      <c r="AC32" s="41">
        <f t="shared" si="10"/>
        <v>63</v>
      </c>
      <c r="AD32" s="41" t="str">
        <f t="shared" si="11"/>
        <v>★1.0</v>
      </c>
      <c r="AE32" s="40" t="str">
        <f t="shared" si="12"/>
        <v/>
      </c>
      <c r="AF32" s="41" t="str">
        <f t="shared" si="13"/>
        <v/>
      </c>
      <c r="AG32" s="41" t="str">
        <f t="shared" si="14"/>
        <v/>
      </c>
      <c r="AH32" s="42"/>
    </row>
    <row r="33" spans="1:34" ht="24" customHeight="1">
      <c r="A33" s="43"/>
      <c r="B33" s="20"/>
      <c r="C33" s="48" t="s">
        <v>94</v>
      </c>
      <c r="D33" s="22" t="s">
        <v>95</v>
      </c>
      <c r="E33" s="23" t="s">
        <v>96</v>
      </c>
      <c r="F33" s="24" t="s">
        <v>84</v>
      </c>
      <c r="G33" s="25">
        <v>1.9970000000000001</v>
      </c>
      <c r="H33" s="24" t="s">
        <v>42</v>
      </c>
      <c r="I33" s="26" t="str">
        <f t="shared" si="0"/>
        <v>1,540~1,550</v>
      </c>
      <c r="J33" s="27">
        <v>5</v>
      </c>
      <c r="K33" s="28">
        <v>14.6</v>
      </c>
      <c r="L33" s="29">
        <f t="shared" si="1"/>
        <v>159.01780821917808</v>
      </c>
      <c r="M33" s="28">
        <f t="shared" si="2"/>
        <v>13.2</v>
      </c>
      <c r="N33" s="30">
        <f t="shared" si="3"/>
        <v>16.5</v>
      </c>
      <c r="O33" s="31" t="str">
        <f t="shared" si="4"/>
        <v>23.4~23.5</v>
      </c>
      <c r="P33" s="32" t="s">
        <v>43</v>
      </c>
      <c r="Q33" s="33" t="s">
        <v>52</v>
      </c>
      <c r="R33" s="32" t="s">
        <v>45</v>
      </c>
      <c r="S33" s="34"/>
      <c r="T33" s="35" t="s">
        <v>76</v>
      </c>
      <c r="U33" s="36">
        <f t="shared" si="5"/>
        <v>110</v>
      </c>
      <c r="V33" s="37" t="str">
        <f t="shared" si="6"/>
        <v/>
      </c>
      <c r="W33" s="37">
        <f t="shared" si="7"/>
        <v>62</v>
      </c>
      <c r="X33" s="38" t="str">
        <f t="shared" si="8"/>
        <v>★1.0</v>
      </c>
      <c r="Z33" s="39">
        <v>1540</v>
      </c>
      <c r="AA33" s="39">
        <v>1550</v>
      </c>
      <c r="AB33" s="40">
        <f t="shared" si="9"/>
        <v>23.5</v>
      </c>
      <c r="AC33" s="41">
        <f t="shared" si="10"/>
        <v>62</v>
      </c>
      <c r="AD33" s="41" t="str">
        <f t="shared" si="11"/>
        <v>★1.0</v>
      </c>
      <c r="AE33" s="40">
        <f t="shared" si="12"/>
        <v>23.4</v>
      </c>
      <c r="AF33" s="41">
        <f t="shared" si="13"/>
        <v>62</v>
      </c>
      <c r="AG33" s="41" t="str">
        <f t="shared" si="14"/>
        <v>★1.0</v>
      </c>
      <c r="AH33" s="42"/>
    </row>
    <row r="34" spans="1:34" ht="24" customHeight="1">
      <c r="A34" s="43"/>
      <c r="B34" s="44"/>
      <c r="C34" s="45"/>
      <c r="D34" s="22" t="s">
        <v>95</v>
      </c>
      <c r="E34" s="23" t="s">
        <v>97</v>
      </c>
      <c r="F34" s="24" t="s">
        <v>84</v>
      </c>
      <c r="G34" s="25">
        <v>1.9970000000000001</v>
      </c>
      <c r="H34" s="24" t="s">
        <v>42</v>
      </c>
      <c r="I34" s="26" t="str">
        <f t="shared" si="0"/>
        <v>1,600~1,610</v>
      </c>
      <c r="J34" s="27">
        <v>5</v>
      </c>
      <c r="K34" s="28">
        <v>14</v>
      </c>
      <c r="L34" s="29">
        <f t="shared" si="1"/>
        <v>165.83285714285714</v>
      </c>
      <c r="M34" s="28">
        <f t="shared" si="2"/>
        <v>13.2</v>
      </c>
      <c r="N34" s="30">
        <f t="shared" si="3"/>
        <v>16.5</v>
      </c>
      <c r="O34" s="31" t="str">
        <f t="shared" si="4"/>
        <v>22.9~23.0</v>
      </c>
      <c r="P34" s="32" t="s">
        <v>43</v>
      </c>
      <c r="Q34" s="33" t="s">
        <v>52</v>
      </c>
      <c r="R34" s="32" t="s">
        <v>55</v>
      </c>
      <c r="S34" s="34"/>
      <c r="T34" s="35" t="s">
        <v>76</v>
      </c>
      <c r="U34" s="36">
        <f t="shared" si="5"/>
        <v>106</v>
      </c>
      <c r="V34" s="37" t="str">
        <f t="shared" si="6"/>
        <v/>
      </c>
      <c r="W34" s="37" t="str">
        <f t="shared" si="7"/>
        <v>60~61</v>
      </c>
      <c r="X34" s="38" t="str">
        <f t="shared" si="8"/>
        <v>★1.0</v>
      </c>
      <c r="Z34" s="39">
        <v>1600</v>
      </c>
      <c r="AA34" s="39">
        <v>1610</v>
      </c>
      <c r="AB34" s="40">
        <f t="shared" si="9"/>
        <v>23</v>
      </c>
      <c r="AC34" s="41">
        <f t="shared" si="10"/>
        <v>60</v>
      </c>
      <c r="AD34" s="41" t="str">
        <f t="shared" si="11"/>
        <v>★1.0</v>
      </c>
      <c r="AE34" s="40">
        <f t="shared" si="12"/>
        <v>22.9</v>
      </c>
      <c r="AF34" s="41">
        <f t="shared" si="13"/>
        <v>61</v>
      </c>
      <c r="AG34" s="41" t="str">
        <f t="shared" si="14"/>
        <v>★1.0</v>
      </c>
      <c r="AH34" s="42"/>
    </row>
    <row r="35" spans="1:34" ht="24" customHeight="1">
      <c r="A35" s="43"/>
      <c r="B35" s="44"/>
      <c r="C35" s="45"/>
      <c r="D35" s="22" t="s">
        <v>98</v>
      </c>
      <c r="E35" s="23" t="s">
        <v>99</v>
      </c>
      <c r="F35" s="24" t="s">
        <v>100</v>
      </c>
      <c r="G35" s="25">
        <v>2.488</v>
      </c>
      <c r="H35" s="24" t="s">
        <v>42</v>
      </c>
      <c r="I35" s="26" t="str">
        <f t="shared" si="0"/>
        <v>1,590</v>
      </c>
      <c r="J35" s="27">
        <v>5</v>
      </c>
      <c r="K35" s="28">
        <v>13.8</v>
      </c>
      <c r="L35" s="29">
        <f t="shared" si="1"/>
        <v>168.23623188405796</v>
      </c>
      <c r="M35" s="28">
        <f t="shared" si="2"/>
        <v>13.2</v>
      </c>
      <c r="N35" s="30">
        <f t="shared" si="3"/>
        <v>16.5</v>
      </c>
      <c r="O35" s="31" t="str">
        <f t="shared" si="4"/>
        <v>23.1</v>
      </c>
      <c r="P35" s="32" t="s">
        <v>43</v>
      </c>
      <c r="Q35" s="33" t="s">
        <v>52</v>
      </c>
      <c r="R35" s="32" t="s">
        <v>45</v>
      </c>
      <c r="S35" s="34"/>
      <c r="T35" s="35" t="s">
        <v>76</v>
      </c>
      <c r="U35" s="36">
        <f t="shared" si="5"/>
        <v>104</v>
      </c>
      <c r="V35" s="37" t="str">
        <f t="shared" si="6"/>
        <v/>
      </c>
      <c r="W35" s="37">
        <f t="shared" si="7"/>
        <v>59</v>
      </c>
      <c r="X35" s="38" t="str">
        <f t="shared" si="8"/>
        <v>★0.5</v>
      </c>
      <c r="Z35" s="39">
        <v>1590</v>
      </c>
      <c r="AA35" s="39"/>
      <c r="AB35" s="40">
        <f t="shared" si="9"/>
        <v>23.1</v>
      </c>
      <c r="AC35" s="41">
        <f t="shared" si="10"/>
        <v>59</v>
      </c>
      <c r="AD35" s="41" t="str">
        <f t="shared" si="11"/>
        <v>★0.5</v>
      </c>
      <c r="AE35" s="40" t="str">
        <f t="shared" si="12"/>
        <v/>
      </c>
      <c r="AF35" s="41" t="str">
        <f t="shared" si="13"/>
        <v/>
      </c>
      <c r="AG35" s="41" t="str">
        <f t="shared" si="14"/>
        <v/>
      </c>
      <c r="AH35" s="42"/>
    </row>
    <row r="36" spans="1:34" ht="24" customHeight="1">
      <c r="A36" s="43"/>
      <c r="B36" s="46"/>
      <c r="C36" s="47"/>
      <c r="D36" s="22" t="s">
        <v>98</v>
      </c>
      <c r="E36" s="23" t="s">
        <v>101</v>
      </c>
      <c r="F36" s="24" t="s">
        <v>100</v>
      </c>
      <c r="G36" s="25">
        <v>2.488</v>
      </c>
      <c r="H36" s="24" t="s">
        <v>42</v>
      </c>
      <c r="I36" s="26" t="str">
        <f t="shared" si="0"/>
        <v>1,650</v>
      </c>
      <c r="J36" s="27">
        <v>5</v>
      </c>
      <c r="K36" s="28">
        <v>13</v>
      </c>
      <c r="L36" s="29">
        <f t="shared" si="1"/>
        <v>178.58923076923077</v>
      </c>
      <c r="M36" s="28">
        <f t="shared" si="2"/>
        <v>13.2</v>
      </c>
      <c r="N36" s="30">
        <f t="shared" si="3"/>
        <v>16.5</v>
      </c>
      <c r="O36" s="31" t="str">
        <f t="shared" si="4"/>
        <v>22.5</v>
      </c>
      <c r="P36" s="32" t="s">
        <v>43</v>
      </c>
      <c r="Q36" s="33" t="s">
        <v>52</v>
      </c>
      <c r="R36" s="32" t="s">
        <v>55</v>
      </c>
      <c r="S36" s="34"/>
      <c r="T36" s="35" t="s">
        <v>76</v>
      </c>
      <c r="U36" s="36" t="str">
        <f t="shared" si="5"/>
        <v/>
      </c>
      <c r="V36" s="37" t="str">
        <f t="shared" si="6"/>
        <v/>
      </c>
      <c r="W36" s="37">
        <f t="shared" si="7"/>
        <v>57</v>
      </c>
      <c r="X36" s="38" t="str">
        <f t="shared" si="8"/>
        <v>★0.5</v>
      </c>
      <c r="Z36" s="39">
        <v>1650</v>
      </c>
      <c r="AA36" s="39"/>
      <c r="AB36" s="40">
        <f t="shared" si="9"/>
        <v>22.5</v>
      </c>
      <c r="AC36" s="41">
        <f t="shared" si="10"/>
        <v>57</v>
      </c>
      <c r="AD36" s="41" t="str">
        <f t="shared" si="11"/>
        <v>★0.5</v>
      </c>
      <c r="AE36" s="40" t="str">
        <f t="shared" si="12"/>
        <v/>
      </c>
      <c r="AF36" s="41" t="str">
        <f t="shared" si="13"/>
        <v/>
      </c>
      <c r="AG36" s="41" t="str">
        <f t="shared" si="14"/>
        <v/>
      </c>
      <c r="AH36" s="42"/>
    </row>
    <row r="37" spans="1:34" ht="24" customHeight="1">
      <c r="A37" s="43"/>
      <c r="B37" s="20"/>
      <c r="C37" s="21" t="s">
        <v>102</v>
      </c>
      <c r="D37" s="22" t="s">
        <v>103</v>
      </c>
      <c r="E37" s="23" t="s">
        <v>104</v>
      </c>
      <c r="F37" s="24" t="s">
        <v>100</v>
      </c>
      <c r="G37" s="25">
        <v>2.488</v>
      </c>
      <c r="H37" s="24" t="s">
        <v>105</v>
      </c>
      <c r="I37" s="26" t="str">
        <f t="shared" si="0"/>
        <v>1,690~1,710</v>
      </c>
      <c r="J37" s="27">
        <v>5</v>
      </c>
      <c r="K37" s="28">
        <v>14.2</v>
      </c>
      <c r="L37" s="29">
        <f t="shared" si="1"/>
        <v>163.49718309859156</v>
      </c>
      <c r="M37" s="28">
        <f t="shared" si="2"/>
        <v>12.2</v>
      </c>
      <c r="N37" s="30">
        <f t="shared" si="3"/>
        <v>15.4</v>
      </c>
      <c r="O37" s="31" t="str">
        <f t="shared" si="4"/>
        <v>22.0~22.2</v>
      </c>
      <c r="P37" s="32" t="s">
        <v>106</v>
      </c>
      <c r="Q37" s="33" t="s">
        <v>52</v>
      </c>
      <c r="R37" s="32" t="s">
        <v>80</v>
      </c>
      <c r="S37" s="34"/>
      <c r="T37" s="35" t="s">
        <v>46</v>
      </c>
      <c r="U37" s="36">
        <f t="shared" si="5"/>
        <v>116</v>
      </c>
      <c r="V37" s="37" t="str">
        <f t="shared" si="6"/>
        <v/>
      </c>
      <c r="W37" s="37" t="str">
        <f t="shared" si="7"/>
        <v>63~64</v>
      </c>
      <c r="X37" s="38" t="str">
        <f t="shared" si="8"/>
        <v>★1.0</v>
      </c>
      <c r="Z37" s="39">
        <v>1690</v>
      </c>
      <c r="AA37" s="39">
        <v>1710</v>
      </c>
      <c r="AB37" s="40">
        <f t="shared" si="9"/>
        <v>22.2</v>
      </c>
      <c r="AC37" s="41">
        <f t="shared" si="10"/>
        <v>63</v>
      </c>
      <c r="AD37" s="41" t="str">
        <f t="shared" si="11"/>
        <v>★1.0</v>
      </c>
      <c r="AE37" s="40">
        <f t="shared" si="12"/>
        <v>22</v>
      </c>
      <c r="AF37" s="41">
        <f t="shared" si="13"/>
        <v>64</v>
      </c>
      <c r="AG37" s="41" t="str">
        <f t="shared" si="14"/>
        <v>★1.0</v>
      </c>
      <c r="AH37" s="42"/>
    </row>
    <row r="38" spans="1:34" ht="24" customHeight="1">
      <c r="A38" s="43"/>
      <c r="B38" s="44"/>
      <c r="C38" s="45"/>
      <c r="D38" s="22" t="s">
        <v>103</v>
      </c>
      <c r="E38" s="23" t="s">
        <v>107</v>
      </c>
      <c r="F38" s="24" t="s">
        <v>100</v>
      </c>
      <c r="G38" s="25">
        <v>2.488</v>
      </c>
      <c r="H38" s="24" t="s">
        <v>105</v>
      </c>
      <c r="I38" s="26" t="str">
        <f t="shared" si="0"/>
        <v>1,720~1,740</v>
      </c>
      <c r="J38" s="27">
        <v>5</v>
      </c>
      <c r="K38" s="28">
        <v>14.1</v>
      </c>
      <c r="L38" s="29">
        <f t="shared" si="1"/>
        <v>164.65673758865248</v>
      </c>
      <c r="M38" s="28">
        <f t="shared" si="2"/>
        <v>12.2</v>
      </c>
      <c r="N38" s="30">
        <f t="shared" si="3"/>
        <v>15.4</v>
      </c>
      <c r="O38" s="31" t="str">
        <f t="shared" si="4"/>
        <v>21.7~21.9</v>
      </c>
      <c r="P38" s="32" t="s">
        <v>106</v>
      </c>
      <c r="Q38" s="33" t="s">
        <v>52</v>
      </c>
      <c r="R38" s="32" t="s">
        <v>80</v>
      </c>
      <c r="S38" s="34"/>
      <c r="T38" s="35" t="s">
        <v>46</v>
      </c>
      <c r="U38" s="36">
        <f t="shared" si="5"/>
        <v>115</v>
      </c>
      <c r="V38" s="37" t="str">
        <f t="shared" si="6"/>
        <v/>
      </c>
      <c r="W38" s="37">
        <f t="shared" si="7"/>
        <v>64</v>
      </c>
      <c r="X38" s="38" t="str">
        <f t="shared" si="8"/>
        <v>★1.0</v>
      </c>
      <c r="Z38" s="39">
        <v>1720</v>
      </c>
      <c r="AA38" s="39">
        <v>1740</v>
      </c>
      <c r="AB38" s="40">
        <f t="shared" si="9"/>
        <v>21.9</v>
      </c>
      <c r="AC38" s="41">
        <f t="shared" si="10"/>
        <v>64</v>
      </c>
      <c r="AD38" s="41" t="str">
        <f t="shared" si="11"/>
        <v>★1.0</v>
      </c>
      <c r="AE38" s="40">
        <f t="shared" si="12"/>
        <v>21.7</v>
      </c>
      <c r="AF38" s="41">
        <f t="shared" si="13"/>
        <v>64</v>
      </c>
      <c r="AG38" s="41" t="str">
        <f t="shared" si="14"/>
        <v>★1.0</v>
      </c>
      <c r="AH38" s="42"/>
    </row>
    <row r="39" spans="1:34" ht="24" customHeight="1">
      <c r="A39" s="43"/>
      <c r="B39" s="44"/>
      <c r="C39" s="45"/>
      <c r="D39" s="22" t="s">
        <v>103</v>
      </c>
      <c r="E39" s="23" t="s">
        <v>108</v>
      </c>
      <c r="F39" s="24" t="s">
        <v>100</v>
      </c>
      <c r="G39" s="25">
        <v>2.488</v>
      </c>
      <c r="H39" s="24" t="s">
        <v>105</v>
      </c>
      <c r="I39" s="26" t="str">
        <f t="shared" si="0"/>
        <v>1,750</v>
      </c>
      <c r="J39" s="27">
        <v>5</v>
      </c>
      <c r="K39" s="28">
        <v>14</v>
      </c>
      <c r="L39" s="29">
        <f t="shared" si="1"/>
        <v>165.83285714285714</v>
      </c>
      <c r="M39" s="28">
        <f t="shared" si="2"/>
        <v>12.2</v>
      </c>
      <c r="N39" s="30">
        <f t="shared" si="3"/>
        <v>15.4</v>
      </c>
      <c r="O39" s="31" t="str">
        <f t="shared" si="4"/>
        <v>21.6</v>
      </c>
      <c r="P39" s="32" t="s">
        <v>106</v>
      </c>
      <c r="Q39" s="33" t="s">
        <v>52</v>
      </c>
      <c r="R39" s="32" t="s">
        <v>80</v>
      </c>
      <c r="S39" s="34"/>
      <c r="T39" s="35" t="s">
        <v>46</v>
      </c>
      <c r="U39" s="36">
        <f t="shared" si="5"/>
        <v>114</v>
      </c>
      <c r="V39" s="37" t="str">
        <f t="shared" si="6"/>
        <v/>
      </c>
      <c r="W39" s="37">
        <f t="shared" si="7"/>
        <v>64</v>
      </c>
      <c r="X39" s="38" t="str">
        <f t="shared" si="8"/>
        <v>★1.0</v>
      </c>
      <c r="Z39" s="39">
        <v>1750</v>
      </c>
      <c r="AA39" s="39"/>
      <c r="AB39" s="40">
        <f t="shared" si="9"/>
        <v>21.6</v>
      </c>
      <c r="AC39" s="41">
        <f t="shared" si="10"/>
        <v>64</v>
      </c>
      <c r="AD39" s="41" t="str">
        <f t="shared" si="11"/>
        <v>★1.0</v>
      </c>
      <c r="AE39" s="40" t="str">
        <f t="shared" si="12"/>
        <v/>
      </c>
      <c r="AF39" s="41" t="str">
        <f t="shared" si="13"/>
        <v/>
      </c>
      <c r="AG39" s="41" t="str">
        <f t="shared" si="14"/>
        <v/>
      </c>
      <c r="AH39" s="42"/>
    </row>
    <row r="40" spans="1:34" ht="24" customHeight="1">
      <c r="A40" s="43"/>
      <c r="B40" s="44"/>
      <c r="C40" s="45"/>
      <c r="D40" s="22" t="s">
        <v>103</v>
      </c>
      <c r="E40" s="23" t="s">
        <v>109</v>
      </c>
      <c r="F40" s="24" t="s">
        <v>100</v>
      </c>
      <c r="G40" s="25">
        <v>2.488</v>
      </c>
      <c r="H40" s="24" t="s">
        <v>105</v>
      </c>
      <c r="I40" s="26" t="str">
        <f t="shared" si="0"/>
        <v>1,730~1,750</v>
      </c>
      <c r="J40" s="27">
        <v>5</v>
      </c>
      <c r="K40" s="28">
        <v>13.1</v>
      </c>
      <c r="L40" s="29">
        <f t="shared" si="1"/>
        <v>177.22595419847329</v>
      </c>
      <c r="M40" s="28">
        <f t="shared" si="2"/>
        <v>12.2</v>
      </c>
      <c r="N40" s="30">
        <f t="shared" si="3"/>
        <v>15.4</v>
      </c>
      <c r="O40" s="31" t="str">
        <f t="shared" si="4"/>
        <v>21.6~21.8</v>
      </c>
      <c r="P40" s="32" t="s">
        <v>106</v>
      </c>
      <c r="Q40" s="33" t="s">
        <v>52</v>
      </c>
      <c r="R40" s="32" t="s">
        <v>55</v>
      </c>
      <c r="S40" s="34"/>
      <c r="T40" s="35" t="s">
        <v>46</v>
      </c>
      <c r="U40" s="36">
        <f t="shared" si="5"/>
        <v>107</v>
      </c>
      <c r="V40" s="37" t="str">
        <f t="shared" si="6"/>
        <v/>
      </c>
      <c r="W40" s="37">
        <f t="shared" si="7"/>
        <v>60</v>
      </c>
      <c r="X40" s="38" t="str">
        <f t="shared" si="8"/>
        <v>★1.0</v>
      </c>
      <c r="Z40" s="39">
        <v>1730</v>
      </c>
      <c r="AA40" s="39">
        <v>1750</v>
      </c>
      <c r="AB40" s="40">
        <f t="shared" si="9"/>
        <v>21.8</v>
      </c>
      <c r="AC40" s="41">
        <f t="shared" si="10"/>
        <v>60</v>
      </c>
      <c r="AD40" s="41" t="str">
        <f t="shared" si="11"/>
        <v>★1.0</v>
      </c>
      <c r="AE40" s="40">
        <f t="shared" si="12"/>
        <v>21.6</v>
      </c>
      <c r="AF40" s="41">
        <f t="shared" si="13"/>
        <v>60</v>
      </c>
      <c r="AG40" s="41" t="str">
        <f t="shared" si="14"/>
        <v>★1.0</v>
      </c>
      <c r="AH40" s="42"/>
    </row>
    <row r="41" spans="1:34" ht="24" customHeight="1">
      <c r="A41" s="43"/>
      <c r="B41" s="44"/>
      <c r="C41" s="45"/>
      <c r="D41" s="22" t="s">
        <v>103</v>
      </c>
      <c r="E41" s="23" t="s">
        <v>110</v>
      </c>
      <c r="F41" s="24" t="s">
        <v>100</v>
      </c>
      <c r="G41" s="25">
        <v>2.488</v>
      </c>
      <c r="H41" s="24" t="s">
        <v>105</v>
      </c>
      <c r="I41" s="26" t="str">
        <f t="shared" si="0"/>
        <v>1,760</v>
      </c>
      <c r="J41" s="27">
        <v>5</v>
      </c>
      <c r="K41" s="28">
        <v>13</v>
      </c>
      <c r="L41" s="29">
        <f t="shared" si="1"/>
        <v>178.58923076923077</v>
      </c>
      <c r="M41" s="28">
        <f t="shared" si="2"/>
        <v>12.2</v>
      </c>
      <c r="N41" s="30">
        <f t="shared" si="3"/>
        <v>15.4</v>
      </c>
      <c r="O41" s="31" t="str">
        <f t="shared" si="4"/>
        <v>21.5</v>
      </c>
      <c r="P41" s="32" t="s">
        <v>106</v>
      </c>
      <c r="Q41" s="33" t="s">
        <v>52</v>
      </c>
      <c r="R41" s="32" t="s">
        <v>55</v>
      </c>
      <c r="S41" s="34"/>
      <c r="T41" s="35" t="s">
        <v>46</v>
      </c>
      <c r="U41" s="36">
        <f t="shared" si="5"/>
        <v>106</v>
      </c>
      <c r="V41" s="37" t="str">
        <f t="shared" si="6"/>
        <v/>
      </c>
      <c r="W41" s="37">
        <f t="shared" si="7"/>
        <v>60</v>
      </c>
      <c r="X41" s="38" t="str">
        <f t="shared" si="8"/>
        <v>★1.0</v>
      </c>
      <c r="Z41" s="39">
        <v>1760</v>
      </c>
      <c r="AA41" s="39"/>
      <c r="AB41" s="40">
        <f t="shared" si="9"/>
        <v>21.5</v>
      </c>
      <c r="AC41" s="41">
        <f t="shared" si="10"/>
        <v>60</v>
      </c>
      <c r="AD41" s="41" t="str">
        <f t="shared" si="11"/>
        <v>★1.0</v>
      </c>
      <c r="AE41" s="40" t="str">
        <f t="shared" si="12"/>
        <v/>
      </c>
      <c r="AF41" s="41" t="str">
        <f t="shared" si="13"/>
        <v/>
      </c>
      <c r="AG41" s="41" t="str">
        <f t="shared" si="14"/>
        <v/>
      </c>
      <c r="AH41" s="42"/>
    </row>
    <row r="42" spans="1:34" ht="24" customHeight="1" thickBot="1">
      <c r="A42" s="49"/>
      <c r="B42" s="46"/>
      <c r="C42" s="47"/>
      <c r="D42" s="22" t="s">
        <v>103</v>
      </c>
      <c r="E42" s="23" t="s">
        <v>111</v>
      </c>
      <c r="F42" s="24" t="s">
        <v>100</v>
      </c>
      <c r="G42" s="25">
        <v>2.488</v>
      </c>
      <c r="H42" s="24" t="s">
        <v>105</v>
      </c>
      <c r="I42" s="26" t="str">
        <f t="shared" si="0"/>
        <v>1,770~1,790</v>
      </c>
      <c r="J42" s="27">
        <v>5</v>
      </c>
      <c r="K42" s="50">
        <v>13</v>
      </c>
      <c r="L42" s="51">
        <f t="shared" si="1"/>
        <v>178.58923076923077</v>
      </c>
      <c r="M42" s="28">
        <f t="shared" si="2"/>
        <v>11.1</v>
      </c>
      <c r="N42" s="30">
        <f t="shared" si="3"/>
        <v>14.4</v>
      </c>
      <c r="O42" s="31" t="str">
        <f t="shared" si="4"/>
        <v>21.2~21.4</v>
      </c>
      <c r="P42" s="32" t="s">
        <v>106</v>
      </c>
      <c r="Q42" s="33" t="s">
        <v>52</v>
      </c>
      <c r="R42" s="32" t="s">
        <v>55</v>
      </c>
      <c r="S42" s="34"/>
      <c r="T42" s="35" t="s">
        <v>46</v>
      </c>
      <c r="U42" s="36">
        <f t="shared" si="5"/>
        <v>117</v>
      </c>
      <c r="V42" s="37" t="str">
        <f t="shared" si="6"/>
        <v/>
      </c>
      <c r="W42" s="37" t="str">
        <f t="shared" si="7"/>
        <v>60~61</v>
      </c>
      <c r="X42" s="38" t="str">
        <f t="shared" si="8"/>
        <v>★1.0</v>
      </c>
      <c r="Z42" s="39">
        <v>1770</v>
      </c>
      <c r="AA42" s="39">
        <v>1790</v>
      </c>
      <c r="AB42" s="40">
        <f t="shared" si="9"/>
        <v>21.4</v>
      </c>
      <c r="AC42" s="41">
        <f t="shared" si="10"/>
        <v>60</v>
      </c>
      <c r="AD42" s="41" t="str">
        <f t="shared" si="11"/>
        <v>★1.0</v>
      </c>
      <c r="AE42" s="40">
        <f t="shared" si="12"/>
        <v>21.2</v>
      </c>
      <c r="AF42" s="41">
        <f t="shared" si="13"/>
        <v>61</v>
      </c>
      <c r="AG42" s="41" t="str">
        <f t="shared" si="14"/>
        <v>★1.0</v>
      </c>
      <c r="AH42" s="42"/>
    </row>
    <row r="43" spans="1:34">
      <c r="E43" s="2"/>
    </row>
  </sheetData>
  <sheetProtection formatCells="0" formatColumns="0" formatRows="0" insertColumns="0" insertRows="0" insertHyperlinks="0" deleteColumns="0" deleteRows="0" sort="0" autoFilter="0" pivotTables="0"/>
  <mergeCells count="42">
    <mergeCell ref="J2:P2"/>
    <mergeCell ref="R2:V2"/>
    <mergeCell ref="S3:X3"/>
    <mergeCell ref="A4:A8"/>
    <mergeCell ref="B4:C8"/>
    <mergeCell ref="D4:D5"/>
    <mergeCell ref="E4:E5"/>
    <mergeCell ref="F4:G5"/>
    <mergeCell ref="H4:H8"/>
    <mergeCell ref="I4:I8"/>
    <mergeCell ref="J4:J8"/>
    <mergeCell ref="K4:O4"/>
    <mergeCell ref="P4:P8"/>
    <mergeCell ref="Q4:S5"/>
    <mergeCell ref="T4:T5"/>
    <mergeCell ref="N5:N8"/>
    <mergeCell ref="Z4:Z8"/>
    <mergeCell ref="AA4:AA8"/>
    <mergeCell ref="AB4:AB8"/>
    <mergeCell ref="AC4:AC8"/>
    <mergeCell ref="X5:X8"/>
    <mergeCell ref="O5:O8"/>
    <mergeCell ref="W5:W8"/>
    <mergeCell ref="V4:V8"/>
    <mergeCell ref="W4:X4"/>
    <mergeCell ref="U4:U8"/>
    <mergeCell ref="AH5:AH8"/>
    <mergeCell ref="D6:D8"/>
    <mergeCell ref="E6:E8"/>
    <mergeCell ref="F6:F8"/>
    <mergeCell ref="G6:G8"/>
    <mergeCell ref="Q6:Q8"/>
    <mergeCell ref="R6:R8"/>
    <mergeCell ref="S6:S8"/>
    <mergeCell ref="T6:T8"/>
    <mergeCell ref="AD4:AD8"/>
    <mergeCell ref="AE4:AE8"/>
    <mergeCell ref="AF4:AF8"/>
    <mergeCell ref="AG4:AG8"/>
    <mergeCell ref="K5:K8"/>
    <mergeCell ref="L5:L8"/>
    <mergeCell ref="M5:M8"/>
  </mergeCells>
  <phoneticPr fontId="3"/>
  <pageMargins left="0.70866141732283472" right="0.70866141732283472" top="0.74803149606299213" bottom="0.74803149606299213" header="0.31496062992125984" footer="0.31496062992125984"/>
  <pageSetup paperSize="9" scale="31" orientation="portrait" r:id="rId1"/>
  <headerFooter>
    <oddHeader>&amp;L&amp;10
発出元 → 発出先&amp;R&amp;10【機密性２】 
作成日_作成担当課_用途_保存期間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2" id="{D0D1D3EC-DB6A-4586-85F4-C5E1EB4D1CB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</xm:sqref>
        </x14:conditionalFormatting>
        <x14:conditionalFormatting xmlns:xm="http://schemas.microsoft.com/office/excel/2006/main">
          <x14:cfRule type="iconSet" priority="31" id="{388BB893-7F8E-4219-B10D-5F8E1674FE6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AH10</xm:sqref>
        </x14:conditionalFormatting>
        <x14:conditionalFormatting xmlns:xm="http://schemas.microsoft.com/office/excel/2006/main">
          <x14:cfRule type="iconSet" priority="30" id="{4E6D4CFD-AD70-43B2-B3F1-CE44E5CF419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AH11</xm:sqref>
        </x14:conditionalFormatting>
        <x14:conditionalFormatting xmlns:xm="http://schemas.microsoft.com/office/excel/2006/main">
          <x14:cfRule type="iconSet" priority="29" id="{6B59F9A9-0545-422F-8D46-C5C6578274A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AH12</xm:sqref>
        </x14:conditionalFormatting>
        <x14:conditionalFormatting xmlns:xm="http://schemas.microsoft.com/office/excel/2006/main">
          <x14:cfRule type="iconSet" priority="28" id="{0550B50E-F19A-4671-A4A5-DFBD98B0C31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AH13</xm:sqref>
        </x14:conditionalFormatting>
        <x14:conditionalFormatting xmlns:xm="http://schemas.microsoft.com/office/excel/2006/main">
          <x14:cfRule type="iconSet" priority="27" id="{5EFABA7D-5D4C-4593-B0AE-4456F3F519C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AH14</xm:sqref>
        </x14:conditionalFormatting>
        <x14:conditionalFormatting xmlns:xm="http://schemas.microsoft.com/office/excel/2006/main">
          <x14:cfRule type="iconSet" priority="26" id="{4B8C0968-A718-4AE0-AFAA-DF1698D9EBF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AH15</xm:sqref>
        </x14:conditionalFormatting>
        <x14:conditionalFormatting xmlns:xm="http://schemas.microsoft.com/office/excel/2006/main">
          <x14:cfRule type="iconSet" priority="25" id="{379476B3-DBA4-4380-AF41-6B1E049456D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AH16</xm:sqref>
        </x14:conditionalFormatting>
        <x14:conditionalFormatting xmlns:xm="http://schemas.microsoft.com/office/excel/2006/main">
          <x14:cfRule type="iconSet" priority="24" id="{FCD1EA29-38F5-4269-8398-F044CF723F4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AH17</xm:sqref>
        </x14:conditionalFormatting>
        <x14:conditionalFormatting xmlns:xm="http://schemas.microsoft.com/office/excel/2006/main">
          <x14:cfRule type="iconSet" priority="23" id="{E4D98663-7CE4-4EC5-9E8F-51879D05F34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AH18</xm:sqref>
        </x14:conditionalFormatting>
        <x14:conditionalFormatting xmlns:xm="http://schemas.microsoft.com/office/excel/2006/main">
          <x14:cfRule type="iconSet" priority="22" id="{54EAD6DD-8E17-4A60-A111-03C902C2133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AH19</xm:sqref>
        </x14:conditionalFormatting>
        <x14:conditionalFormatting xmlns:xm="http://schemas.microsoft.com/office/excel/2006/main">
          <x14:cfRule type="iconSet" priority="21" id="{70DC8F8C-8513-4385-AA2E-5A94A196020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AH20</xm:sqref>
        </x14:conditionalFormatting>
        <x14:conditionalFormatting xmlns:xm="http://schemas.microsoft.com/office/excel/2006/main">
          <x14:cfRule type="iconSet" priority="20" id="{7EF90D32-EBF5-4A55-88DF-FF2EAA392C6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AH21</xm:sqref>
        </x14:conditionalFormatting>
        <x14:conditionalFormatting xmlns:xm="http://schemas.microsoft.com/office/excel/2006/main">
          <x14:cfRule type="iconSet" priority="19" id="{29EBBE35-C8B4-4D13-8E0B-623663A5867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AH22</xm:sqref>
        </x14:conditionalFormatting>
        <x14:conditionalFormatting xmlns:xm="http://schemas.microsoft.com/office/excel/2006/main">
          <x14:cfRule type="iconSet" priority="6" id="{62D77896-017B-40F2-8A76-577BDBA05D5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AH23</xm:sqref>
        </x14:conditionalFormatting>
        <x14:conditionalFormatting xmlns:xm="http://schemas.microsoft.com/office/excel/2006/main">
          <x14:cfRule type="iconSet" priority="5" id="{29F188D2-BAE8-4BCD-8B4B-138DA609457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AH24</xm:sqref>
        </x14:conditionalFormatting>
        <x14:conditionalFormatting xmlns:xm="http://schemas.microsoft.com/office/excel/2006/main">
          <x14:cfRule type="iconSet" priority="4" id="{B3CAACB9-5C37-45F1-89BA-1DE355AB479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AH25</xm:sqref>
        </x14:conditionalFormatting>
        <x14:conditionalFormatting xmlns:xm="http://schemas.microsoft.com/office/excel/2006/main">
          <x14:cfRule type="iconSet" priority="3" id="{A49D0C8C-EDFE-4447-94E5-F87FAD2DDBC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AH26:AH28</xm:sqref>
        </x14:conditionalFormatting>
        <x14:conditionalFormatting xmlns:xm="http://schemas.microsoft.com/office/excel/2006/main">
          <x14:cfRule type="iconSet" priority="8" id="{7BE946ED-FDEE-4455-AEC6-20E6EB2F20E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AH29</xm:sqref>
        </x14:conditionalFormatting>
        <x14:conditionalFormatting xmlns:xm="http://schemas.microsoft.com/office/excel/2006/main">
          <x14:cfRule type="iconSet" priority="7" id="{F40E1AE6-6571-49FE-8B93-8886B34E5DC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AH30</xm:sqref>
        </x14:conditionalFormatting>
        <x14:conditionalFormatting xmlns:xm="http://schemas.microsoft.com/office/excel/2006/main">
          <x14:cfRule type="iconSet" priority="2" id="{3A6124A1-2E3D-4E5F-957A-2EF7887E822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AH31</xm:sqref>
        </x14:conditionalFormatting>
        <x14:conditionalFormatting xmlns:xm="http://schemas.microsoft.com/office/excel/2006/main">
          <x14:cfRule type="iconSet" priority="1" id="{87C17B2D-706B-4A86-943D-CB87534C5E1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AH32</xm:sqref>
        </x14:conditionalFormatting>
        <x14:conditionalFormatting xmlns:xm="http://schemas.microsoft.com/office/excel/2006/main">
          <x14:cfRule type="iconSet" priority="18" id="{BD4369DE-9586-4116-BE2F-7BD7EDCBB46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AH33</xm:sqref>
        </x14:conditionalFormatting>
        <x14:conditionalFormatting xmlns:xm="http://schemas.microsoft.com/office/excel/2006/main">
          <x14:cfRule type="iconSet" priority="17" id="{91621EAB-A526-48EA-869A-F66EFC065F0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AH34</xm:sqref>
        </x14:conditionalFormatting>
        <x14:conditionalFormatting xmlns:xm="http://schemas.microsoft.com/office/excel/2006/main">
          <x14:cfRule type="iconSet" priority="16" id="{B717A600-043A-4B50-B002-D58C5C4D479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AH35</xm:sqref>
        </x14:conditionalFormatting>
        <x14:conditionalFormatting xmlns:xm="http://schemas.microsoft.com/office/excel/2006/main">
          <x14:cfRule type="iconSet" priority="15" id="{297520B1-957C-4F66-864C-265F4426CB3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AH36</xm:sqref>
        </x14:conditionalFormatting>
        <x14:conditionalFormatting xmlns:xm="http://schemas.microsoft.com/office/excel/2006/main">
          <x14:cfRule type="iconSet" priority="14" id="{824CDAD3-1325-4802-94C6-D84E1BB28C7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AH37</xm:sqref>
        </x14:conditionalFormatting>
        <x14:conditionalFormatting xmlns:xm="http://schemas.microsoft.com/office/excel/2006/main">
          <x14:cfRule type="iconSet" priority="13" id="{607ACFCD-BBB7-43D6-9880-1BF1C975636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AH38</xm:sqref>
        </x14:conditionalFormatting>
        <x14:conditionalFormatting xmlns:xm="http://schemas.microsoft.com/office/excel/2006/main">
          <x14:cfRule type="iconSet" priority="12" id="{30D9214C-6A9A-4472-A8EC-0CAE5579EE9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AH39</xm:sqref>
        </x14:conditionalFormatting>
        <x14:conditionalFormatting xmlns:xm="http://schemas.microsoft.com/office/excel/2006/main">
          <x14:cfRule type="iconSet" priority="11" id="{EEC150C1-AB95-4598-A0B7-5552D9C1F62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AH40</xm:sqref>
        </x14:conditionalFormatting>
        <x14:conditionalFormatting xmlns:xm="http://schemas.microsoft.com/office/excel/2006/main">
          <x14:cfRule type="iconSet" priority="10" id="{634EDD2D-0B48-4D5D-96C8-FD0166E89C4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AH41</xm:sqref>
        </x14:conditionalFormatting>
        <x14:conditionalFormatting xmlns:xm="http://schemas.microsoft.com/office/excel/2006/main">
          <x14:cfRule type="iconSet" priority="9" id="{EAD1A6B5-AB50-4941-82B7-EA8D0B12B39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ADEC9-2BC8-4D02-A99C-B1B962F3C80D}">
  <sheetPr>
    <tabColor rgb="FFFFFF00"/>
  </sheetPr>
  <dimension ref="A1:AH23"/>
  <sheetViews>
    <sheetView view="pageBreakPreview" zoomScaleNormal="100" zoomScaleSheetLayoutView="100" workbookViewId="0">
      <selection activeCell="D12" sqref="D12:AA13"/>
    </sheetView>
  </sheetViews>
  <sheetFormatPr defaultColWidth="9" defaultRowHeight="10.199999999999999"/>
  <cols>
    <col min="1" max="1" width="15.88671875" style="52" customWidth="1"/>
    <col min="2" max="2" width="3.88671875" style="2" bestFit="1" customWidth="1"/>
    <col min="3" max="3" width="38.21875" style="2" customWidth="1"/>
    <col min="4" max="4" width="13.88671875" style="2" bestFit="1" customWidth="1"/>
    <col min="5" max="5" width="16.88671875" style="53" customWidth="1"/>
    <col min="6" max="6" width="13.109375" style="2" bestFit="1" customWidth="1"/>
    <col min="7" max="7" width="7.33203125" style="2" customWidth="1"/>
    <col min="8" max="8" width="12.109375" style="2" bestFit="1" customWidth="1"/>
    <col min="9" max="9" width="10.6640625" style="2" customWidth="1"/>
    <col min="10" max="10" width="7" style="2" bestFit="1" customWidth="1"/>
    <col min="11" max="11" width="6.33203125" style="2" bestFit="1" customWidth="1"/>
    <col min="12" max="12" width="8.77734375" style="2" bestFit="1" customWidth="1"/>
    <col min="13" max="13" width="8.44140625" style="2" bestFit="1" customWidth="1"/>
    <col min="14" max="14" width="8.6640625" style="2" bestFit="1" customWidth="1"/>
    <col min="15" max="15" width="8.6640625" style="2" customWidth="1"/>
    <col min="16" max="16" width="14.33203125" style="2" bestFit="1" customWidth="1"/>
    <col min="17" max="17" width="10" style="2" bestFit="1" customWidth="1"/>
    <col min="18" max="18" width="6" style="2" customWidth="1"/>
    <col min="19" max="19" width="25.21875" style="2" bestFit="1" customWidth="1"/>
    <col min="20" max="20" width="11" style="2" bestFit="1" customWidth="1"/>
    <col min="21" max="22" width="8.21875" style="2" bestFit="1" customWidth="1"/>
    <col min="23" max="24" width="9" style="2"/>
    <col min="25" max="25" width="9" style="2" customWidth="1"/>
    <col min="26" max="27" width="10.6640625" style="2" customWidth="1"/>
    <col min="28" max="33" width="9" style="2" hidden="1" customWidth="1"/>
    <col min="34" max="34" width="9" style="2" customWidth="1"/>
    <col min="35" max="16384" width="9" style="2"/>
  </cols>
  <sheetData>
    <row r="1" spans="1:34" ht="15.6">
      <c r="A1" s="1"/>
      <c r="B1" s="1"/>
      <c r="E1" s="2"/>
      <c r="R1" s="4"/>
    </row>
    <row r="2" spans="1:34" ht="15">
      <c r="A2" s="2"/>
      <c r="E2" s="2"/>
      <c r="F2" s="5"/>
      <c r="J2" s="570" t="s">
        <v>0</v>
      </c>
      <c r="K2" s="570"/>
      <c r="L2" s="570"/>
      <c r="M2" s="570"/>
      <c r="N2" s="570"/>
      <c r="O2" s="570"/>
      <c r="P2" s="570"/>
      <c r="Q2" s="6"/>
      <c r="R2" s="717" t="s">
        <v>1330</v>
      </c>
      <c r="S2" s="717"/>
      <c r="T2" s="717"/>
      <c r="U2" s="717"/>
      <c r="V2" s="7"/>
    </row>
    <row r="3" spans="1:34" ht="15.75" customHeight="1">
      <c r="A3" s="8" t="s">
        <v>2</v>
      </c>
      <c r="B3" s="9"/>
      <c r="E3" s="2"/>
      <c r="J3" s="6"/>
      <c r="R3" s="10"/>
      <c r="S3" s="573" t="s">
        <v>3</v>
      </c>
      <c r="T3" s="573"/>
      <c r="U3" s="573"/>
      <c r="V3" s="573"/>
      <c r="W3" s="573"/>
      <c r="X3" s="573"/>
      <c r="Z3" s="11" t="s">
        <v>4</v>
      </c>
      <c r="AA3" s="12"/>
      <c r="AB3" s="13" t="s">
        <v>5</v>
      </c>
      <c r="AC3" s="14"/>
      <c r="AD3" s="14"/>
      <c r="AE3" s="15" t="s">
        <v>6</v>
      </c>
      <c r="AF3" s="14"/>
      <c r="AG3" s="16"/>
    </row>
    <row r="4" spans="1:34" ht="14.25" customHeight="1" thickBot="1">
      <c r="A4" s="538" t="s">
        <v>7</v>
      </c>
      <c r="B4" s="574" t="s">
        <v>8</v>
      </c>
      <c r="C4" s="575"/>
      <c r="D4" s="580"/>
      <c r="E4" s="582"/>
      <c r="F4" s="574" t="s">
        <v>9</v>
      </c>
      <c r="G4" s="584"/>
      <c r="H4" s="543" t="s">
        <v>10</v>
      </c>
      <c r="I4" s="542" t="s">
        <v>11</v>
      </c>
      <c r="J4" s="586" t="s">
        <v>12</v>
      </c>
      <c r="K4" s="588" t="s">
        <v>13</v>
      </c>
      <c r="L4" s="589"/>
      <c r="M4" s="589"/>
      <c r="N4" s="589"/>
      <c r="O4" s="590"/>
      <c r="P4" s="543" t="s">
        <v>14</v>
      </c>
      <c r="Q4" s="591" t="s">
        <v>15</v>
      </c>
      <c r="R4" s="592"/>
      <c r="S4" s="593"/>
      <c r="T4" s="597" t="s">
        <v>16</v>
      </c>
      <c r="U4" s="565" t="s">
        <v>17</v>
      </c>
      <c r="V4" s="543" t="s">
        <v>18</v>
      </c>
      <c r="W4" s="563" t="s">
        <v>19</v>
      </c>
      <c r="X4" s="564"/>
      <c r="Z4" s="568" t="s">
        <v>20</v>
      </c>
      <c r="AA4" s="568" t="s">
        <v>21</v>
      </c>
      <c r="AB4" s="542" t="s">
        <v>22</v>
      </c>
      <c r="AC4" s="543" t="s">
        <v>23</v>
      </c>
      <c r="AD4" s="543" t="s">
        <v>24</v>
      </c>
      <c r="AE4" s="542" t="s">
        <v>22</v>
      </c>
      <c r="AF4" s="543" t="s">
        <v>23</v>
      </c>
      <c r="AG4" s="543" t="s">
        <v>25</v>
      </c>
      <c r="AH4" s="17"/>
    </row>
    <row r="5" spans="1:34" ht="11.25" customHeight="1">
      <c r="A5" s="539"/>
      <c r="B5" s="576"/>
      <c r="C5" s="577"/>
      <c r="D5" s="581"/>
      <c r="E5" s="583"/>
      <c r="F5" s="585"/>
      <c r="G5" s="562"/>
      <c r="H5" s="539"/>
      <c r="I5" s="551"/>
      <c r="J5" s="587"/>
      <c r="K5" s="553" t="s">
        <v>26</v>
      </c>
      <c r="L5" s="556" t="s">
        <v>27</v>
      </c>
      <c r="M5" s="559" t="s">
        <v>28</v>
      </c>
      <c r="N5" s="560" t="s">
        <v>29</v>
      </c>
      <c r="O5" s="560" t="s">
        <v>22</v>
      </c>
      <c r="P5" s="544"/>
      <c r="Q5" s="594"/>
      <c r="R5" s="595"/>
      <c r="S5" s="596"/>
      <c r="T5" s="598"/>
      <c r="U5" s="566"/>
      <c r="V5" s="539"/>
      <c r="W5" s="543" t="s">
        <v>23</v>
      </c>
      <c r="X5" s="543" t="s">
        <v>24</v>
      </c>
      <c r="Z5" s="568"/>
      <c r="AA5" s="568"/>
      <c r="AB5" s="551"/>
      <c r="AC5" s="549"/>
      <c r="AD5" s="549"/>
      <c r="AE5" s="551"/>
      <c r="AF5" s="549"/>
      <c r="AG5" s="549"/>
      <c r="AH5" s="537"/>
    </row>
    <row r="6" spans="1:34">
      <c r="A6" s="539"/>
      <c r="B6" s="576"/>
      <c r="C6" s="577"/>
      <c r="D6" s="538" t="s">
        <v>30</v>
      </c>
      <c r="E6" s="541" t="s">
        <v>31</v>
      </c>
      <c r="F6" s="538" t="s">
        <v>30</v>
      </c>
      <c r="G6" s="542" t="s">
        <v>32</v>
      </c>
      <c r="H6" s="539"/>
      <c r="I6" s="551"/>
      <c r="J6" s="587"/>
      <c r="K6" s="554"/>
      <c r="L6" s="557"/>
      <c r="M6" s="554"/>
      <c r="N6" s="561"/>
      <c r="O6" s="561"/>
      <c r="P6" s="544"/>
      <c r="Q6" s="543" t="s">
        <v>33</v>
      </c>
      <c r="R6" s="543" t="s">
        <v>34</v>
      </c>
      <c r="S6" s="538" t="s">
        <v>35</v>
      </c>
      <c r="T6" s="546" t="s">
        <v>36</v>
      </c>
      <c r="U6" s="566"/>
      <c r="V6" s="539"/>
      <c r="W6" s="549"/>
      <c r="X6" s="549"/>
      <c r="Z6" s="568"/>
      <c r="AA6" s="568"/>
      <c r="AB6" s="551"/>
      <c r="AC6" s="549"/>
      <c r="AD6" s="549"/>
      <c r="AE6" s="551"/>
      <c r="AF6" s="549"/>
      <c r="AG6" s="549"/>
      <c r="AH6" s="537"/>
    </row>
    <row r="7" spans="1:34">
      <c r="A7" s="539"/>
      <c r="B7" s="576"/>
      <c r="C7" s="577"/>
      <c r="D7" s="539"/>
      <c r="E7" s="539"/>
      <c r="F7" s="539"/>
      <c r="G7" s="539"/>
      <c r="H7" s="539"/>
      <c r="I7" s="551"/>
      <c r="J7" s="587"/>
      <c r="K7" s="554"/>
      <c r="L7" s="557"/>
      <c r="M7" s="554"/>
      <c r="N7" s="561"/>
      <c r="O7" s="561"/>
      <c r="P7" s="544"/>
      <c r="Q7" s="544"/>
      <c r="R7" s="544"/>
      <c r="S7" s="539"/>
      <c r="T7" s="547"/>
      <c r="U7" s="566"/>
      <c r="V7" s="539"/>
      <c r="W7" s="549"/>
      <c r="X7" s="549"/>
      <c r="Z7" s="568"/>
      <c r="AA7" s="568"/>
      <c r="AB7" s="551"/>
      <c r="AC7" s="549"/>
      <c r="AD7" s="549"/>
      <c r="AE7" s="551"/>
      <c r="AF7" s="549"/>
      <c r="AG7" s="549"/>
      <c r="AH7" s="537"/>
    </row>
    <row r="8" spans="1:34">
      <c r="A8" s="540"/>
      <c r="B8" s="578"/>
      <c r="C8" s="579"/>
      <c r="D8" s="540"/>
      <c r="E8" s="540"/>
      <c r="F8" s="540"/>
      <c r="G8" s="540"/>
      <c r="H8" s="540"/>
      <c r="I8" s="552"/>
      <c r="J8" s="585"/>
      <c r="K8" s="555"/>
      <c r="L8" s="558"/>
      <c r="M8" s="555"/>
      <c r="N8" s="562"/>
      <c r="O8" s="562"/>
      <c r="P8" s="545"/>
      <c r="Q8" s="545"/>
      <c r="R8" s="545"/>
      <c r="S8" s="540"/>
      <c r="T8" s="548"/>
      <c r="U8" s="567"/>
      <c r="V8" s="540"/>
      <c r="W8" s="550"/>
      <c r="X8" s="550"/>
      <c r="Z8" s="569"/>
      <c r="AA8" s="569"/>
      <c r="AB8" s="552"/>
      <c r="AC8" s="550"/>
      <c r="AD8" s="550"/>
      <c r="AE8" s="552"/>
      <c r="AF8" s="550"/>
      <c r="AG8" s="550"/>
      <c r="AH8" s="537"/>
    </row>
    <row r="9" spans="1:34" ht="24" customHeight="1">
      <c r="A9" s="407" t="s">
        <v>1329</v>
      </c>
      <c r="B9" s="406"/>
      <c r="C9" s="202" t="s">
        <v>1328</v>
      </c>
      <c r="D9" s="22" t="s">
        <v>1322</v>
      </c>
      <c r="E9" s="405" t="s">
        <v>1327</v>
      </c>
      <c r="F9" s="24" t="s">
        <v>1320</v>
      </c>
      <c r="G9" s="400">
        <v>1.498</v>
      </c>
      <c r="H9" s="399" t="s">
        <v>1319</v>
      </c>
      <c r="I9" s="210" t="s">
        <v>1326</v>
      </c>
      <c r="J9" s="398">
        <v>5</v>
      </c>
      <c r="K9" s="397">
        <v>13.4</v>
      </c>
      <c r="L9" s="29">
        <f>IF(K9&gt;0,1/K9*34.6*67.1,"")</f>
        <v>173.25820895522384</v>
      </c>
      <c r="M9" s="389">
        <f>IFERROR(VALUE(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),"")</f>
        <v>14.4</v>
      </c>
      <c r="N9" s="30">
        <f>IFERROR(VALUE(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),"")</f>
        <v>17.600000000000001</v>
      </c>
      <c r="O9" s="31" t="str">
        <f>IF(Z9="","",IF(AE9="",TEXT(AB9,"#,##0.0"),IF(AB9-AE9&gt;0,CONCATENATE(TEXT(AE9,"#,##0.0"),"~",TEXT(AB9,"#,##0.0")),TEXT(AB9,"#,##0.0"))))</f>
        <v>23.6~24.2</v>
      </c>
      <c r="P9" s="396" t="s">
        <v>1317</v>
      </c>
      <c r="Q9" s="25" t="s">
        <v>1325</v>
      </c>
      <c r="R9" s="25" t="s">
        <v>446</v>
      </c>
      <c r="S9" s="393"/>
      <c r="T9" s="395" t="s">
        <v>441</v>
      </c>
      <c r="U9" s="36" t="str">
        <f>IFERROR(IF(K9&lt;M9,"",(ROUNDDOWN(K9/M9*100,0))),"")</f>
        <v/>
      </c>
      <c r="V9" s="37" t="str">
        <f>IFERROR(IF(K9&lt;N9,"",(ROUNDDOWN(K9/N9*100,0))),"")</f>
        <v/>
      </c>
      <c r="W9" s="37" t="str">
        <f>IF(AC9&lt;55,"",IF(AA9="",AC9,IF(AF9-AC9&gt;0,CONCATENATE(AC9,"~",AF9),AC9)))</f>
        <v>55~56</v>
      </c>
      <c r="X9" s="38" t="str">
        <f>IF(AC9&lt;55,"",AD9)</f>
        <v>★0.5</v>
      </c>
      <c r="Z9" s="39">
        <v>1450</v>
      </c>
      <c r="AA9" s="39">
        <v>1530</v>
      </c>
      <c r="AB9" s="40">
        <f>IF(Z9="","",(ROUND(IF(Z9&gt;=2759,9.5,IF(Z9&lt;2759,(-2.47/1000000*Z9*Z9)-(8.52/10000*Z9)+30.65)),1)))</f>
        <v>24.2</v>
      </c>
      <c r="AC9" s="41">
        <f>IF(K9="","",ROUNDDOWN(K9/AB9*100,0))</f>
        <v>55</v>
      </c>
      <c r="AD9" s="41" t="str">
        <f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★0.5</v>
      </c>
      <c r="AE9" s="40">
        <f>IF(AA9="","",(ROUND(IF(AA9&gt;=2759,9.5,IF(AA9&lt;2759,(-2.47/1000000*AA9*AA9)-(8.52/10000*AA9)+30.65)),1)))</f>
        <v>23.6</v>
      </c>
      <c r="AF9" s="41">
        <f>IF(AE9="","",IF(K9="","",ROUNDDOWN(K9/AE9*100,0)))</f>
        <v>56</v>
      </c>
      <c r="AG9" s="41" t="str">
        <f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>★0.5</v>
      </c>
      <c r="AH9" s="371"/>
    </row>
    <row r="10" spans="1:34" ht="24" customHeight="1">
      <c r="A10" s="43"/>
      <c r="B10" s="402"/>
      <c r="C10" s="201"/>
      <c r="D10" s="22" t="s">
        <v>1322</v>
      </c>
      <c r="E10" s="404" t="s">
        <v>1324</v>
      </c>
      <c r="F10" s="24" t="s">
        <v>1320</v>
      </c>
      <c r="G10" s="400">
        <v>1.498</v>
      </c>
      <c r="H10" s="399" t="s">
        <v>1319</v>
      </c>
      <c r="I10" s="25" t="s">
        <v>1323</v>
      </c>
      <c r="J10" s="398">
        <v>5</v>
      </c>
      <c r="K10" s="403">
        <v>12.4</v>
      </c>
      <c r="L10" s="29">
        <f>IF(K10&gt;0,1/K10*34.6*67.1,"")</f>
        <v>187.23064516129031</v>
      </c>
      <c r="M10" s="389">
        <f>IFERROR(VALUE(IF(Z10="","",(IF(Z10&gt;=2271,"7.4",IF(Z10&gt;=2101,"8.7",IF(Z10&gt;=1991,"9.4",IF(Z10&gt;=1871,"10.2",IF(Z10&gt;=1761,"11.1",IF(Z10&gt;=1651,"12.2",IF(Z10&gt;=1531,"13.2",IF(Z10&gt;=1421,"14.4",IF(Z10&gt;=1311,"15.8",IF(Z10&gt;=1196,"17.2",IF(Z10&gt;=1081,"18.7",IF(Z10&gt;=971,"20.5",IF(Z10&gt;=856,"20.8",IF(Z10&gt;=741,"21.0",IF(Z10&gt;=601,"21.8","22.5")))))))))))))))))),"")</f>
        <v>14.4</v>
      </c>
      <c r="N10" s="30">
        <f>IFERROR(VALUE(IF(Z10="","",(IF(Z10&gt;=2271,"10.6",IF(Z10&gt;=2101,"11.9",IF(Z10&gt;=1991,"12.7",IF(Z10&gt;=1871,"13.5",IF(Z10&gt;=1761,"14.4",IF(Z10&gt;=1651,"15.4",IF(Z10&gt;=1531,"16.5",IF(Z10&gt;=1421,"17.6",IF(Z10&gt;=1311,"19.0",IF(Z10&gt;=1196,"20.3",IF(Z10&gt;=1081,"21.8",IF(Z10&gt;=971,"23.4",IF(Z10&gt;=856,"23.7",IF(Z10&gt;=741,"24.5","24.6"))))))))))))))))),"")</f>
        <v>17.600000000000001</v>
      </c>
      <c r="O10" s="31" t="str">
        <f>IF(Z10="","",IF(AE10="",TEXT(AB10,"#,##0.0"),IF(AB10-AE10&gt;0,CONCATENATE(TEXT(AE10,"#,##0.0"),"~",TEXT(AB10,"#,##0.0")),TEXT(AB10,"#,##0.0"))))</f>
        <v>23.6</v>
      </c>
      <c r="P10" s="396" t="s">
        <v>1317</v>
      </c>
      <c r="Q10" s="25" t="s">
        <v>52</v>
      </c>
      <c r="R10" s="25" t="s">
        <v>393</v>
      </c>
      <c r="S10" s="393"/>
      <c r="T10" s="395" t="s">
        <v>441</v>
      </c>
      <c r="U10" s="36" t="str">
        <f>IFERROR(IF(K10&lt;M10,"",(ROUNDDOWN(K10/M10*100,0))),"")</f>
        <v/>
      </c>
      <c r="V10" s="37" t="str">
        <f>IFERROR(IF(K10&lt;N10,"",(ROUNDDOWN(K10/N10*100,0))),"")</f>
        <v/>
      </c>
      <c r="W10" s="37" t="str">
        <f>IF(AC10&lt;55,"",IF(AA10="",AC10,IF(AF10-AC10&gt;0,CONCATENATE(AC10,"~",AF10),AC10)))</f>
        <v/>
      </c>
      <c r="X10" s="38" t="str">
        <f>IF(AC10&lt;55,"",AD10)</f>
        <v/>
      </c>
      <c r="Z10" s="39">
        <v>1520</v>
      </c>
      <c r="AA10" s="39">
        <v>1530</v>
      </c>
      <c r="AB10" s="40">
        <f>IF(Z10="","",(ROUND(IF(Z10&gt;=2759,9.5,IF(Z10&lt;2759,(-2.47/1000000*Z10*Z10)-(8.52/10000*Z10)+30.65)),1)))</f>
        <v>23.6</v>
      </c>
      <c r="AC10" s="41">
        <f>IF(K10="","",ROUNDDOWN(K10/AB10*100,0))</f>
        <v>52</v>
      </c>
      <c r="AD10" s="41" t="str">
        <f>IF(AC10="","",IF(AC10&gt;=125,"★7.5",IF(AC10&gt;=120,"★7.0",IF(AC10&gt;=115,"★6.5",IF(AC10&gt;=110,"★6.0",IF(AC10&gt;=105,"★5.5",IF(AC10&gt;=100,"★5.0",IF(AC10&gt;=95,"★4.5",IF(AC10&gt;=90,"★4.0",IF(AC10&gt;=85,"★3.5",IF(AC10&gt;=80,"★3.0",IF(AC10&gt;=75,"★2.5",IF(AC10&gt;=70,"★2.0",IF(AC10&gt;=65,"★1.5",IF(AC10&gt;=60,"★1.0",IF(AC10&gt;=55,"★0.5"," "))))))))))))))))</f>
        <v xml:space="preserve"> </v>
      </c>
      <c r="AE10" s="40">
        <f>IF(AA10="","",(ROUND(IF(AA10&gt;=2759,9.5,IF(AA10&lt;2759,(-2.47/1000000*AA10*AA10)-(8.52/10000*AA10)+30.65)),1)))</f>
        <v>23.6</v>
      </c>
      <c r="AF10" s="41">
        <f>IF(AE10="","",IF(K10="","",ROUNDDOWN(K10/AE10*100,0)))</f>
        <v>52</v>
      </c>
      <c r="AG10" s="41" t="str">
        <f>IF(AF10="","",IF(AF10&gt;=125,"★7.5",IF(AF10&gt;=120,"★7.0",IF(AF10&gt;=115,"★6.5",IF(AF10&gt;=110,"★6.0",IF(AF10&gt;=105,"★5.5",IF(AF10&gt;=100,"★5.0",IF(AF10&gt;=95,"★4.5",IF(AF10&gt;=90,"★4.0",IF(AF10&gt;=85,"★3.5",IF(AF10&gt;=80,"★3.0",IF(AF10&gt;=75,"★2.5",IF(AF10&gt;=70,"★2.0",IF(AF10&gt;=65,"★1.5",IF(AF10&gt;=60,"★1.0",IF(AF10&gt;=55,"★0.5"," "))))))))))))))))</f>
        <v xml:space="preserve"> </v>
      </c>
      <c r="AH10" s="371"/>
    </row>
    <row r="11" spans="1:34" ht="24" customHeight="1">
      <c r="A11" s="43"/>
      <c r="B11" s="402"/>
      <c r="C11" s="201"/>
      <c r="D11" s="22" t="s">
        <v>1322</v>
      </c>
      <c r="E11" s="401" t="s">
        <v>1321</v>
      </c>
      <c r="F11" s="24" t="s">
        <v>1320</v>
      </c>
      <c r="G11" s="400">
        <v>1.498</v>
      </c>
      <c r="H11" s="399" t="s">
        <v>1319</v>
      </c>
      <c r="I11" s="25" t="s">
        <v>1318</v>
      </c>
      <c r="J11" s="398">
        <v>5</v>
      </c>
      <c r="K11" s="397">
        <v>12.4</v>
      </c>
      <c r="L11" s="29">
        <f>IF(K11&gt;0,1/K11*34.6*67.1,"")</f>
        <v>187.23064516129031</v>
      </c>
      <c r="M11" s="389">
        <f>IFERROR(VALUE(IF(Z11="","",(IF(Z11&gt;=2271,"7.4",IF(Z11&gt;=2101,"8.7",IF(Z11&gt;=1991,"9.4",IF(Z11&gt;=1871,"10.2",IF(Z11&gt;=1761,"11.1",IF(Z11&gt;=1651,"12.2",IF(Z11&gt;=1531,"13.2",IF(Z11&gt;=1421,"14.4",IF(Z11&gt;=1311,"15.8",IF(Z11&gt;=1196,"17.2",IF(Z11&gt;=1081,"18.7",IF(Z11&gt;=971,"20.5",IF(Z11&gt;=856,"20.8",IF(Z11&gt;=741,"21.0",IF(Z11&gt;=601,"21.8","22.5")))))))))))))))))),"")</f>
        <v>13.2</v>
      </c>
      <c r="N11" s="30">
        <f>IFERROR(VALUE(IF(Z11="","",(IF(Z11&gt;=2271,"10.6",IF(Z11&gt;=2101,"11.9",IF(Z11&gt;=1991,"12.7",IF(Z11&gt;=1871,"13.5",IF(Z11&gt;=1761,"14.4",IF(Z11&gt;=1651,"15.4",IF(Z11&gt;=1531,"16.5",IF(Z11&gt;=1421,"17.6",IF(Z11&gt;=1311,"19.0",IF(Z11&gt;=1196,"20.3",IF(Z11&gt;=1081,"21.8",IF(Z11&gt;=971,"23.4",IF(Z11&gt;=856,"23.7",IF(Z11&gt;=741,"24.5","24.6"))))))))))))))))),"")</f>
        <v>16.5</v>
      </c>
      <c r="O11" s="31" t="str">
        <f>IF(Z11="","",IF(AE11="",TEXT(AB11,"#,##0.0"),IF(AB11-AE11&gt;0,CONCATENATE(TEXT(AE11,"#,##0.0"),"~",TEXT(AB11,"#,##0.0")),TEXT(AB11,"#,##0.0"))))</f>
        <v>23.0~23.5</v>
      </c>
      <c r="P11" s="396" t="s">
        <v>1317</v>
      </c>
      <c r="Q11" s="25" t="s">
        <v>52</v>
      </c>
      <c r="R11" s="25" t="s">
        <v>393</v>
      </c>
      <c r="S11" s="393"/>
      <c r="T11" s="395" t="s">
        <v>441</v>
      </c>
      <c r="U11" s="36" t="str">
        <f>IFERROR(IF(K11&lt;M11,"",(ROUNDDOWN(K11/M11*100,0))),"")</f>
        <v/>
      </c>
      <c r="V11" s="37" t="str">
        <f>IFERROR(IF(K11&lt;N11,"",(ROUNDDOWN(K11/N11*100,0))),"")</f>
        <v/>
      </c>
      <c r="W11" s="37" t="str">
        <f>IF(AC11&lt;55,"",IF(AA11="",AC11,IF(AF11-AC11&gt;0,CONCATENATE(AC11,"~",AF11),AC11)))</f>
        <v/>
      </c>
      <c r="X11" s="38" t="str">
        <f>IF(AC11&lt;55,"",AD11)</f>
        <v/>
      </c>
      <c r="Z11" s="39">
        <v>1540</v>
      </c>
      <c r="AA11" s="39">
        <v>1600</v>
      </c>
      <c r="AB11" s="40">
        <f>IF(Z11="","",(ROUND(IF(Z11&gt;=2759,9.5,IF(Z11&lt;2759,(-2.47/1000000*Z11*Z11)-(8.52/10000*Z11)+30.65)),1)))</f>
        <v>23.5</v>
      </c>
      <c r="AC11" s="41">
        <f>IF(K11="","",ROUNDDOWN(K11/AB11*100,0))</f>
        <v>52</v>
      </c>
      <c r="AD11" s="41" t="str">
        <f>IF(AC11="","",IF(AC11&gt;=125,"★7.5",IF(AC11&gt;=120,"★7.0",IF(AC11&gt;=115,"★6.5",IF(AC11&gt;=110,"★6.0",IF(AC11&gt;=105,"★5.5",IF(AC11&gt;=100,"★5.0",IF(AC11&gt;=95,"★4.5",IF(AC11&gt;=90,"★4.0",IF(AC11&gt;=85,"★3.5",IF(AC11&gt;=80,"★3.0",IF(AC11&gt;=75,"★2.5",IF(AC11&gt;=70,"★2.0",IF(AC11&gt;=65,"★1.5",IF(AC11&gt;=60,"★1.0",IF(AC11&gt;=55,"★0.5"," "))))))))))))))))</f>
        <v xml:space="preserve"> </v>
      </c>
      <c r="AE11" s="40">
        <f>IF(AA11="","",(ROUND(IF(AA11&gt;=2759,9.5,IF(AA11&lt;2759,(-2.47/1000000*AA11*AA11)-(8.52/10000*AA11)+30.65)),1)))</f>
        <v>23</v>
      </c>
      <c r="AF11" s="41">
        <f>IF(AE11="","",IF(K11="","",ROUNDDOWN(K11/AE11*100,0)))</f>
        <v>53</v>
      </c>
      <c r="AG11" s="41" t="str">
        <f>IF(AF11="","",IF(AF11&gt;=125,"★7.5",IF(AF11&gt;=120,"★7.0",IF(AF11&gt;=115,"★6.5",IF(AF11&gt;=110,"★6.0",IF(AF11&gt;=105,"★5.5",IF(AF11&gt;=100,"★5.0",IF(AF11&gt;=95,"★4.5",IF(AF11&gt;=90,"★4.0",IF(AF11&gt;=85,"★3.5",IF(AF11&gt;=80,"★3.0",IF(AF11&gt;=75,"★2.5",IF(AF11&gt;=70,"★2.0",IF(AF11&gt;=65,"★1.5",IF(AF11&gt;=60,"★1.0",IF(AF11&gt;=55,"★0.5"," "))))))))))))))))</f>
        <v xml:space="preserve"> </v>
      </c>
      <c r="AH11" s="371"/>
    </row>
    <row r="12" spans="1:34" ht="24" customHeight="1">
      <c r="A12" s="394"/>
      <c r="B12" s="20" t="s">
        <v>1316</v>
      </c>
      <c r="C12" s="21" t="s">
        <v>1315</v>
      </c>
      <c r="D12" s="198" t="s">
        <v>1314</v>
      </c>
      <c r="E12" s="23" t="s">
        <v>447</v>
      </c>
      <c r="F12" s="24" t="s">
        <v>443</v>
      </c>
      <c r="G12" s="25">
        <v>1.1970000000000001</v>
      </c>
      <c r="H12" s="24" t="s">
        <v>332</v>
      </c>
      <c r="I12" s="153" t="str">
        <f>IF(Z12="","",(IF(AA12-Z12&gt;0,CONCATENATE(TEXT(Z12,"#,##0"),"~",TEXT(AA12,"#,##0")),TEXT(Z12,"#,##0"))))</f>
        <v>1,000~1,030</v>
      </c>
      <c r="J12" s="152">
        <v>5</v>
      </c>
      <c r="K12" s="390">
        <v>22</v>
      </c>
      <c r="L12" s="29">
        <f>IF(K12&gt;0,1/K12*34.6*67.1,"")</f>
        <v>105.52999999999999</v>
      </c>
      <c r="M12" s="389">
        <f>IFERROR(VALUE(IF(Z12="","",(IF(Z12&gt;=2271,"7.4",IF(Z12&gt;=2101,"8.7",IF(Z12&gt;=1991,"9.4",IF(Z12&gt;=1871,"10.2",IF(Z12&gt;=1761,"11.1",IF(Z12&gt;=1651,"12.2",IF(Z12&gt;=1531,"13.2",IF(Z12&gt;=1421,"14.4",IF(Z12&gt;=1311,"15.8",IF(Z12&gt;=1196,"17.2",IF(Z12&gt;=1081,"18.7",IF(Z12&gt;=971,"20.5",IF(Z12&gt;=856,"20.8",IF(Z12&gt;=741,"21.0",IF(Z12&gt;=601,"21.8","22.5")))))))))))))))))),"")</f>
        <v>20.5</v>
      </c>
      <c r="N12" s="30">
        <f>IFERROR(VALUE(IF(Z12="","",(IF(Z12&gt;=2271,"10.6",IF(Z12&gt;=2101,"11.9",IF(Z12&gt;=1991,"12.7",IF(Z12&gt;=1871,"13.5",IF(Z12&gt;=1761,"14.4",IF(Z12&gt;=1651,"15.4",IF(Z12&gt;=1531,"16.5",IF(Z12&gt;=1421,"17.6",IF(Z12&gt;=1311,"19.0",IF(Z12&gt;=1196,"20.3",IF(Z12&gt;=1081,"21.8",IF(Z12&gt;=971,"23.4",IF(Z12&gt;=856,"23.7",IF(Z12&gt;=741,"24.5","24.6"))))))))))))))))),"")</f>
        <v>23.4</v>
      </c>
      <c r="O12" s="31" t="str">
        <f>IF(Z12="","",IF(AE12="",TEXT(AB12,"#,##0.0"),IF(AB12-AE12&gt;0,CONCATENATE(TEXT(AE12,"#,##0.0"),"~",TEXT(AB12,"#,##0.0")),TEXT(AB12,"#,##0.0"))))</f>
        <v>27.2~27.3</v>
      </c>
      <c r="P12" s="25" t="s">
        <v>442</v>
      </c>
      <c r="Q12" s="24" t="s">
        <v>129</v>
      </c>
      <c r="R12" s="25" t="s">
        <v>446</v>
      </c>
      <c r="S12" s="393"/>
      <c r="T12" s="208" t="s">
        <v>46</v>
      </c>
      <c r="U12" s="36">
        <f>IFERROR(IF(K12&lt;M12,"",(ROUNDDOWN(K12/M12*100,0))),"")</f>
        <v>107</v>
      </c>
      <c r="V12" s="37" t="str">
        <f>IFERROR(IF(K12&lt;N12,"",(ROUNDDOWN(K12/N12*100,0))),"")</f>
        <v/>
      </c>
      <c r="W12" s="37">
        <f>IF(AC12&lt;55,"",IF(AA12="",AC12,IF(AF12-AC12&gt;0,CONCATENATE(AC12,"~",AF12),AC12)))</f>
        <v>80</v>
      </c>
      <c r="X12" s="38" t="str">
        <f>IF(AC12&lt;55,"",AD12)</f>
        <v>★3.0</v>
      </c>
      <c r="Z12" s="39">
        <v>1000</v>
      </c>
      <c r="AA12" s="39">
        <v>1030</v>
      </c>
      <c r="AB12" s="40">
        <f>IF(Z12="","",(ROUND(IF(Z12&gt;=2759,9.5,IF(Z12&lt;2759,(-2.47/1000000*Z12*Z12)-(8.52/10000*Z12)+30.65)),1)))</f>
        <v>27.3</v>
      </c>
      <c r="AC12" s="41">
        <f>IF(K12="","",ROUNDDOWN(K12/AB12*100,0))</f>
        <v>80</v>
      </c>
      <c r="AD12" s="41" t="str">
        <f>IF(AC12="","",IF(AC12&gt;=125,"★7.5",IF(AC12&gt;=120,"★7.0",IF(AC12&gt;=115,"★6.5",IF(AC12&gt;=110,"★6.0",IF(AC12&gt;=105,"★5.5",IF(AC12&gt;=100,"★5.0",IF(AC12&gt;=95,"★4.5",IF(AC12&gt;=90,"★4.0",IF(AC12&gt;=85,"★3.5",IF(AC12&gt;=80,"★3.0",IF(AC12&gt;=75,"★2.5",IF(AC12&gt;=70,"★2.0",IF(AC12&gt;=65,"★1.5",IF(AC12&gt;=60,"★1.0",IF(AC12&gt;=55,"★0.5"," "))))))))))))))))</f>
        <v>★3.0</v>
      </c>
      <c r="AE12" s="40">
        <f>IF(AA12="","",(ROUND(IF(AA12&gt;=2759,9.5,IF(AA12&lt;2759,(-2.47/1000000*AA12*AA12)-(8.52/10000*AA12)+30.65)),1)))</f>
        <v>27.2</v>
      </c>
      <c r="AF12" s="41">
        <f>IF(AE12="","",IF(K12="","",ROUNDDOWN(K12/AE12*100,0)))</f>
        <v>80</v>
      </c>
      <c r="AG12" s="41" t="str">
        <f>IF(AF12="","",IF(AF12&gt;=125,"★7.5",IF(AF12&gt;=120,"★7.0",IF(AF12&gt;=115,"★6.5",IF(AF12&gt;=110,"★6.0",IF(AF12&gt;=105,"★5.5",IF(AF12&gt;=100,"★5.0",IF(AF12&gt;=95,"★4.5",IF(AF12&gt;=90,"★4.0",IF(AF12&gt;=85,"★3.5",IF(AF12&gt;=80,"★3.0",IF(AF12&gt;=75,"★2.5",IF(AF12&gt;=70,"★2.0",IF(AF12&gt;=65,"★1.5",IF(AF12&gt;=60,"★1.0",IF(AF12&gt;=55,"★0.5"," "))))))))))))))))</f>
        <v>★3.0</v>
      </c>
      <c r="AH12" s="371"/>
    </row>
    <row r="13" spans="1:34" ht="24" customHeight="1">
      <c r="A13" s="392"/>
      <c r="B13" s="391"/>
      <c r="C13" s="47"/>
      <c r="D13" s="198" t="s">
        <v>1314</v>
      </c>
      <c r="E13" s="23" t="s">
        <v>444</v>
      </c>
      <c r="F13" s="24" t="s">
        <v>443</v>
      </c>
      <c r="G13" s="25">
        <v>1.1970000000000001</v>
      </c>
      <c r="H13" s="24" t="s">
        <v>332</v>
      </c>
      <c r="I13" s="153" t="str">
        <f>IF(Z13="","",(IF(AA13-Z13&gt;0,CONCATENATE(TEXT(Z13,"#,##0"),"~",TEXT(AA13,"#,##0")),TEXT(Z13,"#,##0"))))</f>
        <v>1,040~1,070</v>
      </c>
      <c r="J13" s="152">
        <v>5</v>
      </c>
      <c r="K13" s="390">
        <v>20.7</v>
      </c>
      <c r="L13" s="29">
        <f>IF(K13&gt;0,1/K13*34.6*67.1,"")</f>
        <v>112.15748792270531</v>
      </c>
      <c r="M13" s="389">
        <f>IFERROR(VALUE(IF(Z13="","",(IF(Z13&gt;=2271,"7.4",IF(Z13&gt;=2101,"8.7",IF(Z13&gt;=1991,"9.4",IF(Z13&gt;=1871,"10.2",IF(Z13&gt;=1761,"11.1",IF(Z13&gt;=1651,"12.2",IF(Z13&gt;=1531,"13.2",IF(Z13&gt;=1421,"14.4",IF(Z13&gt;=1311,"15.8",IF(Z13&gt;=1196,"17.2",IF(Z13&gt;=1081,"18.7",IF(Z13&gt;=971,"20.5",IF(Z13&gt;=856,"20.8",IF(Z13&gt;=741,"21.0",IF(Z13&gt;=601,"21.8","22.5")))))))))))))))))),"")</f>
        <v>20.5</v>
      </c>
      <c r="N13" s="30">
        <f>IFERROR(VALUE(IF(Z13="","",(IF(Z13&gt;=2271,"10.6",IF(Z13&gt;=2101,"11.9",IF(Z13&gt;=1991,"12.7",IF(Z13&gt;=1871,"13.5",IF(Z13&gt;=1761,"14.4",IF(Z13&gt;=1651,"15.4",IF(Z13&gt;=1531,"16.5",IF(Z13&gt;=1421,"17.6",IF(Z13&gt;=1311,"19.0",IF(Z13&gt;=1196,"20.3",IF(Z13&gt;=1081,"21.8",IF(Z13&gt;=971,"23.4",IF(Z13&gt;=856,"23.7",IF(Z13&gt;=741,"24.5","24.6"))))))))))))))))),"")</f>
        <v>23.4</v>
      </c>
      <c r="O13" s="31" t="str">
        <f>IF(Z13="","",IF(AE13="",TEXT(AB13,"#,##0.0"),IF(AB13-AE13&gt;0,CONCATENATE(TEXT(AE13,"#,##0.0"),"~",TEXT(AB13,"#,##0.0")),TEXT(AB13,"#,##0.0"))))</f>
        <v>26.9~27.1</v>
      </c>
      <c r="P13" s="25" t="s">
        <v>442</v>
      </c>
      <c r="Q13" s="24" t="s">
        <v>129</v>
      </c>
      <c r="R13" s="25" t="s">
        <v>55</v>
      </c>
      <c r="S13" s="388"/>
      <c r="T13" s="208" t="s">
        <v>46</v>
      </c>
      <c r="U13" s="36">
        <f>IFERROR(IF(K13&lt;M13,"",(ROUNDDOWN(K13/M13*100,0))),"")</f>
        <v>100</v>
      </c>
      <c r="V13" s="37" t="str">
        <f>IFERROR(IF(K13&lt;N13,"",(ROUNDDOWN(K13/N13*100,0))),"")</f>
        <v/>
      </c>
      <c r="W13" s="37">
        <f>IF(AC13&lt;55,"",IF(AA13="",AC13,IF(AF13-AC13&gt;0,CONCATENATE(AC13,"~",AF13),AC13)))</f>
        <v>76</v>
      </c>
      <c r="X13" s="38" t="str">
        <f>IF(AC13&lt;55,"",AD13)</f>
        <v>★2.5</v>
      </c>
      <c r="Z13" s="39">
        <v>1040</v>
      </c>
      <c r="AA13" s="39">
        <v>1070</v>
      </c>
      <c r="AB13" s="40">
        <f>IF(Z13="","",(ROUND(IF(Z13&gt;=2759,9.5,IF(Z13&lt;2759,(-2.47/1000000*Z13*Z13)-(8.52/10000*Z13)+30.65)),1)))</f>
        <v>27.1</v>
      </c>
      <c r="AC13" s="41">
        <f>IF(K13="","",ROUNDDOWN(K13/AB13*100,0))</f>
        <v>76</v>
      </c>
      <c r="AD13" s="41" t="str">
        <f>IF(AC13="","",IF(AC13&gt;=125,"★7.5",IF(AC13&gt;=120,"★7.0",IF(AC13&gt;=115,"★6.5",IF(AC13&gt;=110,"★6.0",IF(AC13&gt;=105,"★5.5",IF(AC13&gt;=100,"★5.0",IF(AC13&gt;=95,"★4.5",IF(AC13&gt;=90,"★4.0",IF(AC13&gt;=85,"★3.5",IF(AC13&gt;=80,"★3.0",IF(AC13&gt;=75,"★2.5",IF(AC13&gt;=70,"★2.0",IF(AC13&gt;=65,"★1.5",IF(AC13&gt;=60,"★1.0",IF(AC13&gt;=55,"★0.5"," "))))))))))))))))</f>
        <v>★2.5</v>
      </c>
      <c r="AE13" s="40">
        <f>IF(AA13="","",(ROUND(IF(AA13&gt;=2759,9.5,IF(AA13&lt;2759,(-2.47/1000000*AA13*AA13)-(8.52/10000*AA13)+30.65)),1)))</f>
        <v>26.9</v>
      </c>
      <c r="AF13" s="41">
        <f>IF(AE13="","",IF(K13="","",ROUNDDOWN(K13/AE13*100,0)))</f>
        <v>76</v>
      </c>
      <c r="AG13" s="41" t="str">
        <f>IF(AF13="","",IF(AF13&gt;=125,"★7.5",IF(AF13&gt;=120,"★7.0",IF(AF13&gt;=115,"★6.5",IF(AF13&gt;=110,"★6.0",IF(AF13&gt;=105,"★5.5",IF(AF13&gt;=100,"★5.0",IF(AF13&gt;=95,"★4.5",IF(AF13&gt;=90,"★4.0",IF(AF13&gt;=85,"★3.5",IF(AF13&gt;=80,"★3.0",IF(AF13&gt;=75,"★2.5",IF(AF13&gt;=70,"★2.0",IF(AF13&gt;=65,"★1.5",IF(AF13&gt;=60,"★1.0",IF(AF13&gt;=55,"★0.5"," "))))))))))))))))</f>
        <v>★2.5</v>
      </c>
      <c r="AH13" s="371"/>
    </row>
    <row r="14" spans="1:34" ht="13.2">
      <c r="A14" s="387"/>
      <c r="B14" s="377"/>
      <c r="C14" s="386"/>
      <c r="D14" s="377"/>
      <c r="E14" s="385"/>
      <c r="F14" s="379"/>
      <c r="G14" s="384"/>
      <c r="H14" s="379"/>
      <c r="I14" s="378"/>
      <c r="J14" s="378"/>
      <c r="K14" s="383"/>
      <c r="L14" s="382"/>
      <c r="M14" s="381"/>
      <c r="N14" s="381"/>
      <c r="O14" s="380"/>
      <c r="P14" s="378"/>
      <c r="Q14" s="379"/>
      <c r="R14" s="378"/>
      <c r="S14" s="377"/>
      <c r="T14" s="376"/>
      <c r="U14" s="375"/>
      <c r="V14" s="375"/>
      <c r="W14" s="375"/>
      <c r="X14" s="374"/>
      <c r="Z14" s="373"/>
      <c r="AA14" s="373"/>
      <c r="AB14" s="372"/>
      <c r="AC14" s="371"/>
      <c r="AD14" s="371"/>
      <c r="AE14" s="372"/>
      <c r="AF14" s="371"/>
      <c r="AG14" s="371"/>
      <c r="AH14" s="371"/>
    </row>
    <row r="15" spans="1:34" ht="13.2">
      <c r="B15" s="370" t="s">
        <v>1313</v>
      </c>
      <c r="E15" s="2"/>
    </row>
    <row r="16" spans="1:34">
      <c r="B16" s="2" t="s">
        <v>323</v>
      </c>
      <c r="E16" s="2"/>
    </row>
    <row r="17" spans="2:5">
      <c r="B17" s="2" t="s">
        <v>322</v>
      </c>
      <c r="E17" s="2"/>
    </row>
    <row r="18" spans="2:5">
      <c r="B18" s="2" t="s">
        <v>321</v>
      </c>
      <c r="E18" s="2"/>
    </row>
    <row r="19" spans="2:5">
      <c r="B19" s="2" t="s">
        <v>320</v>
      </c>
      <c r="E19" s="2"/>
    </row>
    <row r="20" spans="2:5">
      <c r="B20" s="2" t="s">
        <v>319</v>
      </c>
      <c r="E20" s="2"/>
    </row>
    <row r="21" spans="2:5">
      <c r="B21" s="2" t="s">
        <v>318</v>
      </c>
      <c r="E21" s="2"/>
    </row>
    <row r="22" spans="2:5">
      <c r="B22" s="2" t="s">
        <v>317</v>
      </c>
      <c r="E22" s="2"/>
    </row>
    <row r="23" spans="2:5">
      <c r="B23" s="2" t="s">
        <v>316</v>
      </c>
      <c r="E23" s="2"/>
    </row>
  </sheetData>
  <sheetProtection formatCells="0" formatColumns="0" formatRows="0" insertColumns="0" insertRows="0" insertHyperlinks="0" deleteColumns="0" deleteRows="0" sort="0" autoFilter="0" pivotTables="0"/>
  <mergeCells count="42">
    <mergeCell ref="AE4:AE8"/>
    <mergeCell ref="AF4:AF8"/>
    <mergeCell ref="AG4:AG8"/>
    <mergeCell ref="K5:K8"/>
    <mergeCell ref="L5:L8"/>
    <mergeCell ref="M5:M8"/>
    <mergeCell ref="W5:W8"/>
    <mergeCell ref="V4:V8"/>
    <mergeCell ref="W4:X4"/>
    <mergeCell ref="U4:U8"/>
    <mergeCell ref="Z4:Z8"/>
    <mergeCell ref="AH5:AH8"/>
    <mergeCell ref="D6:D8"/>
    <mergeCell ref="E6:E8"/>
    <mergeCell ref="F6:F8"/>
    <mergeCell ref="G6:G8"/>
    <mergeCell ref="Q6:Q8"/>
    <mergeCell ref="R6:R8"/>
    <mergeCell ref="S6:S8"/>
    <mergeCell ref="T6:T8"/>
    <mergeCell ref="AD4:AD8"/>
    <mergeCell ref="AA4:AA8"/>
    <mergeCell ref="AB4:AB8"/>
    <mergeCell ref="AC4:AC8"/>
    <mergeCell ref="X5:X8"/>
    <mergeCell ref="N5:N8"/>
    <mergeCell ref="O5:O8"/>
    <mergeCell ref="J2:P2"/>
    <mergeCell ref="R2:U2"/>
    <mergeCell ref="S3:X3"/>
    <mergeCell ref="A4:A8"/>
    <mergeCell ref="B4:C8"/>
    <mergeCell ref="D4:D5"/>
    <mergeCell ref="E4:E5"/>
    <mergeCell ref="F4:G5"/>
    <mergeCell ref="H4:H8"/>
    <mergeCell ref="I4:I8"/>
    <mergeCell ref="J4:J8"/>
    <mergeCell ref="K4:O4"/>
    <mergeCell ref="P4:P8"/>
    <mergeCell ref="Q4:S5"/>
    <mergeCell ref="T4:T5"/>
  </mergeCells>
  <phoneticPr fontId="3"/>
  <pageMargins left="0.70866141732283472" right="0.70866141732283472" top="0.74803149606299213" bottom="0.74803149606299213" header="0.31496062992125984" footer="0.31496062992125984"/>
  <pageSetup paperSize="9" scale="31" orientation="portrait" r:id="rId1"/>
  <headerFooter>
    <oddHeader>&amp;L&amp;10
発出元 → 発出先&amp;R&amp;10【機密性２】 
作成日_作成担当課_用途_保存期間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5C0B4D4-ABE7-46EF-974A-39536ABE2BC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AH9:AH14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94DCD-2D99-49BF-AAE5-B75EACB40249}">
  <sheetPr>
    <tabColor indexed="13"/>
  </sheetPr>
  <dimension ref="A1:Y89"/>
  <sheetViews>
    <sheetView showGridLines="0" view="pageBreakPreview" zoomScale="130" zoomScaleNormal="100" zoomScaleSheetLayoutView="130" workbookViewId="0">
      <selection activeCell="E47" sqref="E47"/>
    </sheetView>
  </sheetViews>
  <sheetFormatPr defaultColWidth="8.88671875" defaultRowHeight="10.199999999999999"/>
  <cols>
    <col min="1" max="1" width="8.88671875" style="446" customWidth="1"/>
    <col min="2" max="2" width="2.33203125" style="443" customWidth="1"/>
    <col min="3" max="3" width="16.21875" style="443" customWidth="1"/>
    <col min="4" max="4" width="11.33203125" style="443" customWidth="1"/>
    <col min="5" max="5" width="19.77734375" style="443" customWidth="1"/>
    <col min="6" max="6" width="9.6640625" style="443" customWidth="1"/>
    <col min="7" max="7" width="7.21875" style="443" customWidth="1"/>
    <col min="8" max="8" width="8.88671875" style="443" customWidth="1"/>
    <col min="9" max="9" width="10.44140625" style="445" bestFit="1" customWidth="1"/>
    <col min="10" max="10" width="4.21875" style="443" customWidth="1"/>
    <col min="11" max="11" width="5.88671875" style="443" customWidth="1"/>
    <col min="12" max="12" width="8.77734375" style="443" customWidth="1"/>
    <col min="13" max="13" width="8.33203125" style="443" customWidth="1"/>
    <col min="14" max="14" width="8.6640625" style="443" customWidth="1"/>
    <col min="15" max="15" width="8.6640625" style="444" customWidth="1"/>
    <col min="16" max="16" width="7.44140625" style="443" customWidth="1"/>
    <col min="17" max="17" width="6.6640625" style="443" customWidth="1"/>
    <col min="18" max="18" width="6" style="443" customWidth="1"/>
    <col min="19" max="19" width="25.21875" style="443" customWidth="1"/>
    <col min="20" max="20" width="11" style="443" customWidth="1"/>
    <col min="21" max="22" width="8.21875" style="443" customWidth="1"/>
    <col min="23" max="16384" width="8.88671875" style="443"/>
  </cols>
  <sheetData>
    <row r="1" spans="1:25" ht="21.75" customHeight="1">
      <c r="A1" s="536"/>
      <c r="B1" s="535"/>
      <c r="R1" s="534"/>
    </row>
    <row r="2" spans="1:25" ht="15">
      <c r="A2" s="443"/>
      <c r="F2" s="533"/>
      <c r="J2" s="720" t="s">
        <v>0</v>
      </c>
      <c r="K2" s="720"/>
      <c r="L2" s="720"/>
      <c r="M2" s="720"/>
      <c r="N2" s="720"/>
      <c r="O2" s="720"/>
      <c r="P2" s="720"/>
      <c r="Q2" s="532"/>
      <c r="R2" s="721" t="s">
        <v>1831</v>
      </c>
      <c r="S2" s="721"/>
      <c r="T2" s="721"/>
      <c r="U2" s="721"/>
      <c r="V2" s="721"/>
    </row>
    <row r="3" spans="1:25" ht="23.25" customHeight="1">
      <c r="A3" s="533" t="s">
        <v>1830</v>
      </c>
      <c r="B3" s="533"/>
      <c r="J3" s="532"/>
      <c r="R3" s="531"/>
      <c r="S3" s="722" t="s">
        <v>3</v>
      </c>
      <c r="T3" s="722"/>
      <c r="U3" s="722"/>
      <c r="V3" s="722"/>
      <c r="W3" s="722"/>
      <c r="X3" s="722"/>
    </row>
    <row r="4" spans="1:25" ht="14.25" customHeight="1" thickBot="1">
      <c r="A4" s="723" t="s">
        <v>7</v>
      </c>
      <c r="B4" s="726" t="s">
        <v>8</v>
      </c>
      <c r="C4" s="727"/>
      <c r="D4" s="732"/>
      <c r="E4" s="530"/>
      <c r="F4" s="726" t="s">
        <v>9</v>
      </c>
      <c r="G4" s="734"/>
      <c r="H4" s="737" t="s">
        <v>1829</v>
      </c>
      <c r="I4" s="738" t="s">
        <v>11</v>
      </c>
      <c r="J4" s="741" t="s">
        <v>12</v>
      </c>
      <c r="K4" s="743" t="s">
        <v>417</v>
      </c>
      <c r="L4" s="744"/>
      <c r="M4" s="744"/>
      <c r="N4" s="744"/>
      <c r="O4" s="745"/>
      <c r="P4" s="530"/>
      <c r="Q4" s="746"/>
      <c r="R4" s="747"/>
      <c r="S4" s="748"/>
      <c r="T4" s="529"/>
      <c r="U4" s="749" t="s">
        <v>482</v>
      </c>
      <c r="V4" s="738" t="s">
        <v>481</v>
      </c>
      <c r="W4" s="752" t="s">
        <v>480</v>
      </c>
      <c r="X4" s="753"/>
    </row>
    <row r="5" spans="1:25" ht="11.25" customHeight="1">
      <c r="A5" s="724"/>
      <c r="B5" s="728"/>
      <c r="C5" s="729"/>
      <c r="D5" s="733"/>
      <c r="E5" s="525"/>
      <c r="F5" s="735"/>
      <c r="G5" s="736"/>
      <c r="H5" s="724"/>
      <c r="I5" s="739"/>
      <c r="J5" s="742"/>
      <c r="K5" s="754" t="s">
        <v>26</v>
      </c>
      <c r="L5" s="757" t="s">
        <v>413</v>
      </c>
      <c r="M5" s="760" t="s">
        <v>28</v>
      </c>
      <c r="N5" s="763" t="s">
        <v>29</v>
      </c>
      <c r="O5" s="766" t="s">
        <v>1828</v>
      </c>
      <c r="P5" s="528" t="s">
        <v>1827</v>
      </c>
      <c r="Q5" s="769" t="s">
        <v>15</v>
      </c>
      <c r="R5" s="770"/>
      <c r="S5" s="771"/>
      <c r="T5" s="527" t="s">
        <v>16</v>
      </c>
      <c r="U5" s="750"/>
      <c r="V5" s="739"/>
      <c r="W5" s="738" t="s">
        <v>477</v>
      </c>
      <c r="X5" s="738" t="s">
        <v>476</v>
      </c>
    </row>
    <row r="6" spans="1:25" ht="11.25" customHeight="1">
      <c r="A6" s="724"/>
      <c r="B6" s="728"/>
      <c r="C6" s="729"/>
      <c r="D6" s="723" t="s">
        <v>30</v>
      </c>
      <c r="E6" s="723" t="s">
        <v>475</v>
      </c>
      <c r="F6" s="723" t="s">
        <v>30</v>
      </c>
      <c r="G6" s="737" t="s">
        <v>1826</v>
      </c>
      <c r="H6" s="724"/>
      <c r="I6" s="739"/>
      <c r="J6" s="742"/>
      <c r="K6" s="755"/>
      <c r="L6" s="758"/>
      <c r="M6" s="761"/>
      <c r="N6" s="764"/>
      <c r="O6" s="767"/>
      <c r="P6" s="526" t="s">
        <v>1825</v>
      </c>
      <c r="Q6" s="526" t="s">
        <v>1824</v>
      </c>
      <c r="R6" s="526"/>
      <c r="S6" s="526"/>
      <c r="T6" s="445" t="s">
        <v>1823</v>
      </c>
      <c r="U6" s="750"/>
      <c r="V6" s="739"/>
      <c r="W6" s="772"/>
      <c r="X6" s="772"/>
    </row>
    <row r="7" spans="1:25" ht="12" customHeight="1">
      <c r="A7" s="724"/>
      <c r="B7" s="728"/>
      <c r="C7" s="729"/>
      <c r="D7" s="724"/>
      <c r="E7" s="724"/>
      <c r="F7" s="724"/>
      <c r="G7" s="724"/>
      <c r="H7" s="724"/>
      <c r="I7" s="739"/>
      <c r="J7" s="742"/>
      <c r="K7" s="755"/>
      <c r="L7" s="758"/>
      <c r="M7" s="761"/>
      <c r="N7" s="764"/>
      <c r="O7" s="767"/>
      <c r="P7" s="526" t="s">
        <v>1822</v>
      </c>
      <c r="Q7" s="526" t="s">
        <v>1821</v>
      </c>
      <c r="R7" s="526" t="s">
        <v>1820</v>
      </c>
      <c r="S7" s="526" t="s">
        <v>35</v>
      </c>
      <c r="T7" s="445" t="s">
        <v>1819</v>
      </c>
      <c r="U7" s="750"/>
      <c r="V7" s="739"/>
      <c r="W7" s="772"/>
      <c r="X7" s="772"/>
    </row>
    <row r="8" spans="1:25" ht="11.25" customHeight="1">
      <c r="A8" s="725"/>
      <c r="B8" s="730"/>
      <c r="C8" s="731"/>
      <c r="D8" s="725"/>
      <c r="E8" s="725"/>
      <c r="F8" s="725"/>
      <c r="G8" s="725"/>
      <c r="H8" s="725"/>
      <c r="I8" s="740"/>
      <c r="J8" s="735"/>
      <c r="K8" s="756"/>
      <c r="L8" s="759"/>
      <c r="M8" s="762"/>
      <c r="N8" s="765"/>
      <c r="O8" s="768"/>
      <c r="P8" s="525" t="s">
        <v>1818</v>
      </c>
      <c r="Q8" s="525" t="s">
        <v>1817</v>
      </c>
      <c r="R8" s="525" t="s">
        <v>1816</v>
      </c>
      <c r="S8" s="524"/>
      <c r="T8" s="523" t="s">
        <v>1815</v>
      </c>
      <c r="U8" s="751"/>
      <c r="V8" s="740"/>
      <c r="W8" s="773"/>
      <c r="X8" s="773"/>
    </row>
    <row r="9" spans="1:25" s="447" customFormat="1" ht="26.55" customHeight="1">
      <c r="A9" s="483" t="s">
        <v>1814</v>
      </c>
      <c r="B9" s="467"/>
      <c r="C9" s="486" t="s">
        <v>1813</v>
      </c>
      <c r="D9" s="461" t="s">
        <v>1809</v>
      </c>
      <c r="E9" s="482" t="s">
        <v>1812</v>
      </c>
      <c r="F9" s="452" t="s">
        <v>1795</v>
      </c>
      <c r="G9" s="452" t="s">
        <v>1790</v>
      </c>
      <c r="H9" s="452" t="s">
        <v>1704</v>
      </c>
      <c r="I9" s="459" t="s">
        <v>1808</v>
      </c>
      <c r="J9" s="458">
        <v>5</v>
      </c>
      <c r="K9" s="457">
        <v>28.4</v>
      </c>
      <c r="L9" s="456">
        <v>81.748591549295782</v>
      </c>
      <c r="M9" s="455">
        <v>17.2</v>
      </c>
      <c r="N9" s="454">
        <v>20.3</v>
      </c>
      <c r="O9" s="453" t="s">
        <v>1118</v>
      </c>
      <c r="P9" s="452" t="s">
        <v>130</v>
      </c>
      <c r="Q9" s="452" t="s">
        <v>121</v>
      </c>
      <c r="R9" s="452" t="s">
        <v>45</v>
      </c>
      <c r="S9" s="452" t="s">
        <v>1811</v>
      </c>
      <c r="T9" s="478" t="s">
        <v>76</v>
      </c>
      <c r="U9" s="450">
        <v>165</v>
      </c>
      <c r="V9" s="449">
        <v>139</v>
      </c>
      <c r="W9" s="449">
        <v>109</v>
      </c>
      <c r="X9" s="448" t="s">
        <v>137</v>
      </c>
      <c r="Y9" s="443"/>
    </row>
    <row r="10" spans="1:25" s="447" customFormat="1" ht="19.95" customHeight="1">
      <c r="A10" s="487"/>
      <c r="B10" s="467"/>
      <c r="C10" s="466"/>
      <c r="D10" s="461" t="s">
        <v>1809</v>
      </c>
      <c r="E10" s="482" t="s">
        <v>1810</v>
      </c>
      <c r="F10" s="452" t="s">
        <v>1795</v>
      </c>
      <c r="G10" s="452" t="s">
        <v>1790</v>
      </c>
      <c r="H10" s="452" t="s">
        <v>1704</v>
      </c>
      <c r="I10" s="459" t="s">
        <v>1808</v>
      </c>
      <c r="J10" s="458">
        <v>5</v>
      </c>
      <c r="K10" s="457">
        <v>27.8</v>
      </c>
      <c r="L10" s="456">
        <v>83.512949640287772</v>
      </c>
      <c r="M10" s="455">
        <v>17.2</v>
      </c>
      <c r="N10" s="454">
        <v>20.3</v>
      </c>
      <c r="O10" s="453" t="s">
        <v>1118</v>
      </c>
      <c r="P10" s="452" t="s">
        <v>130</v>
      </c>
      <c r="Q10" s="452" t="s">
        <v>121</v>
      </c>
      <c r="R10" s="452" t="s">
        <v>45</v>
      </c>
      <c r="S10" s="452" t="s">
        <v>1804</v>
      </c>
      <c r="T10" s="478" t="s">
        <v>76</v>
      </c>
      <c r="U10" s="450">
        <v>161</v>
      </c>
      <c r="V10" s="449">
        <v>136</v>
      </c>
      <c r="W10" s="449">
        <v>107</v>
      </c>
      <c r="X10" s="448" t="s">
        <v>137</v>
      </c>
      <c r="Y10" s="443"/>
    </row>
    <row r="11" spans="1:25" s="503" customFormat="1" ht="19.95" customHeight="1">
      <c r="A11" s="519"/>
      <c r="B11" s="522"/>
      <c r="C11" s="521"/>
      <c r="D11" s="516" t="s">
        <v>1809</v>
      </c>
      <c r="E11" s="515" t="s">
        <v>180</v>
      </c>
      <c r="F11" s="513" t="s">
        <v>1795</v>
      </c>
      <c r="G11" s="514" t="s">
        <v>1790</v>
      </c>
      <c r="H11" s="513" t="s">
        <v>1704</v>
      </c>
      <c r="I11" s="512" t="s">
        <v>1808</v>
      </c>
      <c r="J11" s="511">
        <v>5</v>
      </c>
      <c r="K11" s="510">
        <v>27.6</v>
      </c>
      <c r="L11" s="509">
        <v>84.118115942028979</v>
      </c>
      <c r="M11" s="508">
        <v>17.2</v>
      </c>
      <c r="N11" s="507">
        <v>20.3</v>
      </c>
      <c r="O11" s="506" t="s">
        <v>1118</v>
      </c>
      <c r="P11" s="505" t="s">
        <v>130</v>
      </c>
      <c r="Q11" s="505" t="s">
        <v>121</v>
      </c>
      <c r="R11" s="504" t="s">
        <v>45</v>
      </c>
      <c r="S11" s="504" t="s">
        <v>1802</v>
      </c>
      <c r="T11" s="478" t="s">
        <v>76</v>
      </c>
      <c r="U11" s="450">
        <v>160</v>
      </c>
      <c r="V11" s="449">
        <v>135</v>
      </c>
      <c r="W11" s="449">
        <v>106</v>
      </c>
      <c r="X11" s="448" t="s">
        <v>137</v>
      </c>
    </row>
    <row r="12" spans="1:25" s="447" customFormat="1" ht="19.95" customHeight="1">
      <c r="A12" s="500"/>
      <c r="B12" s="467"/>
      <c r="C12" s="466"/>
      <c r="D12" s="461" t="s">
        <v>1803</v>
      </c>
      <c r="E12" s="465" t="s">
        <v>1807</v>
      </c>
      <c r="F12" s="452" t="s">
        <v>1791</v>
      </c>
      <c r="G12" s="452" t="s">
        <v>1790</v>
      </c>
      <c r="H12" s="452" t="s">
        <v>1704</v>
      </c>
      <c r="I12" s="459" t="s">
        <v>1684</v>
      </c>
      <c r="J12" s="458">
        <v>5</v>
      </c>
      <c r="K12" s="457">
        <v>23.8</v>
      </c>
      <c r="L12" s="456">
        <v>97.548739495798301</v>
      </c>
      <c r="M12" s="455">
        <v>15.8</v>
      </c>
      <c r="N12" s="454">
        <v>19</v>
      </c>
      <c r="O12" s="453" t="s">
        <v>1103</v>
      </c>
      <c r="P12" s="452" t="s">
        <v>130</v>
      </c>
      <c r="Q12" s="452" t="s">
        <v>121</v>
      </c>
      <c r="R12" s="452" t="s">
        <v>55</v>
      </c>
      <c r="S12" s="520" t="s">
        <v>1806</v>
      </c>
      <c r="T12" s="451" t="s">
        <v>76</v>
      </c>
      <c r="U12" s="450">
        <v>150</v>
      </c>
      <c r="V12" s="449">
        <v>125</v>
      </c>
      <c r="W12" s="449">
        <v>95</v>
      </c>
      <c r="X12" s="448" t="s">
        <v>120</v>
      </c>
    </row>
    <row r="13" spans="1:25" s="447" customFormat="1" ht="19.95" customHeight="1">
      <c r="A13" s="487"/>
      <c r="B13" s="467"/>
      <c r="C13" s="466"/>
      <c r="D13" s="461" t="s">
        <v>1803</v>
      </c>
      <c r="E13" s="479" t="s">
        <v>1805</v>
      </c>
      <c r="F13" s="452" t="s">
        <v>1791</v>
      </c>
      <c r="G13" s="452" t="s">
        <v>1790</v>
      </c>
      <c r="H13" s="452" t="s">
        <v>1704</v>
      </c>
      <c r="I13" s="459" t="s">
        <v>1684</v>
      </c>
      <c r="J13" s="458">
        <v>5</v>
      </c>
      <c r="K13" s="457">
        <v>23.2</v>
      </c>
      <c r="L13" s="456">
        <v>100.07155172413793</v>
      </c>
      <c r="M13" s="455">
        <v>15.8</v>
      </c>
      <c r="N13" s="454">
        <v>19</v>
      </c>
      <c r="O13" s="453" t="s">
        <v>1103</v>
      </c>
      <c r="P13" s="452" t="s">
        <v>130</v>
      </c>
      <c r="Q13" s="452" t="s">
        <v>121</v>
      </c>
      <c r="R13" s="452" t="s">
        <v>55</v>
      </c>
      <c r="S13" s="452" t="s">
        <v>1804</v>
      </c>
      <c r="T13" s="478" t="s">
        <v>76</v>
      </c>
      <c r="U13" s="450">
        <v>146</v>
      </c>
      <c r="V13" s="449">
        <v>122</v>
      </c>
      <c r="W13" s="449">
        <v>92</v>
      </c>
      <c r="X13" s="448" t="s">
        <v>808</v>
      </c>
      <c r="Y13" s="443"/>
    </row>
    <row r="14" spans="1:25" s="503" customFormat="1" ht="20.55" customHeight="1">
      <c r="A14" s="519"/>
      <c r="B14" s="518"/>
      <c r="C14" s="517"/>
      <c r="D14" s="516" t="s">
        <v>1803</v>
      </c>
      <c r="E14" s="515" t="s">
        <v>187</v>
      </c>
      <c r="F14" s="513" t="s">
        <v>1791</v>
      </c>
      <c r="G14" s="514" t="s">
        <v>1790</v>
      </c>
      <c r="H14" s="513" t="s">
        <v>1704</v>
      </c>
      <c r="I14" s="512" t="s">
        <v>1684</v>
      </c>
      <c r="J14" s="511">
        <v>5</v>
      </c>
      <c r="K14" s="510">
        <v>23</v>
      </c>
      <c r="L14" s="509">
        <v>100.94173913043477</v>
      </c>
      <c r="M14" s="508">
        <v>15.8</v>
      </c>
      <c r="N14" s="507">
        <v>19</v>
      </c>
      <c r="O14" s="506" t="s">
        <v>1103</v>
      </c>
      <c r="P14" s="505" t="s">
        <v>130</v>
      </c>
      <c r="Q14" s="505" t="s">
        <v>121</v>
      </c>
      <c r="R14" s="504" t="s">
        <v>55</v>
      </c>
      <c r="S14" s="504" t="s">
        <v>1802</v>
      </c>
      <c r="T14" s="478" t="s">
        <v>76</v>
      </c>
      <c r="U14" s="450">
        <v>145</v>
      </c>
      <c r="V14" s="449">
        <v>121</v>
      </c>
      <c r="W14" s="449">
        <v>92</v>
      </c>
      <c r="X14" s="448" t="s">
        <v>808</v>
      </c>
    </row>
    <row r="15" spans="1:25" s="447" customFormat="1" ht="20.399999999999999">
      <c r="A15" s="487"/>
      <c r="B15" s="467"/>
      <c r="C15" s="502" t="s">
        <v>1801</v>
      </c>
      <c r="D15" s="461" t="s">
        <v>1797</v>
      </c>
      <c r="E15" s="460" t="s">
        <v>1800</v>
      </c>
      <c r="F15" s="452" t="s">
        <v>1795</v>
      </c>
      <c r="G15" s="452" t="s">
        <v>1790</v>
      </c>
      <c r="H15" s="452" t="s">
        <v>1704</v>
      </c>
      <c r="I15" s="459" t="s">
        <v>1799</v>
      </c>
      <c r="J15" s="458">
        <v>5</v>
      </c>
      <c r="K15" s="457">
        <v>27.2</v>
      </c>
      <c r="L15" s="456">
        <v>85.355147058823533</v>
      </c>
      <c r="M15" s="455">
        <v>17.2</v>
      </c>
      <c r="N15" s="454">
        <v>20.3</v>
      </c>
      <c r="O15" s="453" t="s">
        <v>1798</v>
      </c>
      <c r="P15" s="452" t="s">
        <v>130</v>
      </c>
      <c r="Q15" s="452" t="s">
        <v>121</v>
      </c>
      <c r="R15" s="452" t="s">
        <v>45</v>
      </c>
      <c r="S15" s="452"/>
      <c r="T15" s="478" t="s">
        <v>76</v>
      </c>
      <c r="U15" s="450">
        <v>158</v>
      </c>
      <c r="V15" s="449">
        <v>133</v>
      </c>
      <c r="W15" s="470">
        <v>106</v>
      </c>
      <c r="X15" s="469" t="s">
        <v>137</v>
      </c>
      <c r="Y15" s="443"/>
    </row>
    <row r="16" spans="1:25" s="447" customFormat="1" ht="20.399999999999999">
      <c r="A16" s="487"/>
      <c r="B16" s="467"/>
      <c r="C16" s="466"/>
      <c r="D16" s="461" t="s">
        <v>1797</v>
      </c>
      <c r="E16" s="501" t="s">
        <v>1796</v>
      </c>
      <c r="F16" s="452" t="s">
        <v>1795</v>
      </c>
      <c r="G16" s="452" t="s">
        <v>1790</v>
      </c>
      <c r="H16" s="452" t="s">
        <v>1704</v>
      </c>
      <c r="I16" s="459" t="s">
        <v>1794</v>
      </c>
      <c r="J16" s="458">
        <v>5</v>
      </c>
      <c r="K16" s="457">
        <v>23.3</v>
      </c>
      <c r="L16" s="456">
        <v>99.642060085836903</v>
      </c>
      <c r="M16" s="455">
        <v>17.2</v>
      </c>
      <c r="N16" s="454">
        <v>20.3</v>
      </c>
      <c r="O16" s="453" t="s">
        <v>1115</v>
      </c>
      <c r="P16" s="452" t="s">
        <v>130</v>
      </c>
      <c r="Q16" s="452" t="s">
        <v>121</v>
      </c>
      <c r="R16" s="452" t="s">
        <v>45</v>
      </c>
      <c r="S16" s="452"/>
      <c r="T16" s="478" t="s">
        <v>76</v>
      </c>
      <c r="U16" s="450">
        <v>135</v>
      </c>
      <c r="V16" s="449">
        <v>114</v>
      </c>
      <c r="W16" s="470">
        <v>91</v>
      </c>
      <c r="X16" s="469" t="s">
        <v>808</v>
      </c>
      <c r="Y16" s="443"/>
    </row>
    <row r="17" spans="1:25" s="447" customFormat="1" ht="20.399999999999999">
      <c r="A17" s="487"/>
      <c r="B17" s="463"/>
      <c r="C17" s="462"/>
      <c r="D17" s="461" t="s">
        <v>1793</v>
      </c>
      <c r="E17" s="460" t="s">
        <v>1792</v>
      </c>
      <c r="F17" s="452" t="s">
        <v>1791</v>
      </c>
      <c r="G17" s="452" t="s">
        <v>1790</v>
      </c>
      <c r="H17" s="452" t="s">
        <v>1704</v>
      </c>
      <c r="I17" s="459" t="s">
        <v>1672</v>
      </c>
      <c r="J17" s="458">
        <v>5</v>
      </c>
      <c r="K17" s="457">
        <v>22.7</v>
      </c>
      <c r="L17" s="456">
        <v>102.27577092511012</v>
      </c>
      <c r="M17" s="455">
        <v>15.8</v>
      </c>
      <c r="N17" s="454">
        <v>19</v>
      </c>
      <c r="O17" s="453" t="s">
        <v>1102</v>
      </c>
      <c r="P17" s="452" t="s">
        <v>130</v>
      </c>
      <c r="Q17" s="452" t="s">
        <v>121</v>
      </c>
      <c r="R17" s="452" t="s">
        <v>55</v>
      </c>
      <c r="S17" s="452"/>
      <c r="T17" s="478" t="s">
        <v>76</v>
      </c>
      <c r="U17" s="450">
        <v>143</v>
      </c>
      <c r="V17" s="449">
        <v>119</v>
      </c>
      <c r="W17" s="449">
        <v>91</v>
      </c>
      <c r="X17" s="448" t="s">
        <v>808</v>
      </c>
      <c r="Y17" s="443"/>
    </row>
    <row r="18" spans="1:25" s="447" customFormat="1" ht="19.95" customHeight="1">
      <c r="A18" s="500"/>
      <c r="B18" s="467"/>
      <c r="C18" s="498" t="s">
        <v>1789</v>
      </c>
      <c r="D18" s="461" t="s">
        <v>1788</v>
      </c>
      <c r="E18" s="461" t="s">
        <v>69</v>
      </c>
      <c r="F18" s="452" t="s">
        <v>1777</v>
      </c>
      <c r="G18" s="452" t="s">
        <v>1769</v>
      </c>
      <c r="H18" s="452" t="s">
        <v>1704</v>
      </c>
      <c r="I18" s="459" t="s">
        <v>1668</v>
      </c>
      <c r="J18" s="458">
        <v>7</v>
      </c>
      <c r="K18" s="457">
        <v>20.7</v>
      </c>
      <c r="L18" s="456">
        <v>112.15748792270531</v>
      </c>
      <c r="M18" s="455">
        <v>11.1</v>
      </c>
      <c r="N18" s="454">
        <v>14.4</v>
      </c>
      <c r="O18" s="453" t="s">
        <v>873</v>
      </c>
      <c r="P18" s="452" t="s">
        <v>1766</v>
      </c>
      <c r="Q18" s="452" t="s">
        <v>121</v>
      </c>
      <c r="R18" s="452" t="s">
        <v>45</v>
      </c>
      <c r="S18" s="452"/>
      <c r="T18" s="451" t="s">
        <v>76</v>
      </c>
      <c r="U18" s="450">
        <v>186</v>
      </c>
      <c r="V18" s="449">
        <v>143</v>
      </c>
      <c r="W18" s="449">
        <v>97</v>
      </c>
      <c r="X18" s="448" t="s">
        <v>120</v>
      </c>
    </row>
    <row r="19" spans="1:25" s="447" customFormat="1" ht="19.95" customHeight="1">
      <c r="A19" s="500"/>
      <c r="B19" s="467"/>
      <c r="C19" s="466"/>
      <c r="D19" s="461" t="s">
        <v>1786</v>
      </c>
      <c r="E19" s="461" t="s">
        <v>58</v>
      </c>
      <c r="F19" s="452" t="s">
        <v>1777</v>
      </c>
      <c r="G19" s="452" t="s">
        <v>1769</v>
      </c>
      <c r="H19" s="452" t="s">
        <v>1704</v>
      </c>
      <c r="I19" s="459" t="s">
        <v>1751</v>
      </c>
      <c r="J19" s="458">
        <v>8</v>
      </c>
      <c r="K19" s="457">
        <v>20.6</v>
      </c>
      <c r="L19" s="456">
        <v>112.70194174757282</v>
      </c>
      <c r="M19" s="455">
        <v>11.1</v>
      </c>
      <c r="N19" s="454">
        <v>14.4</v>
      </c>
      <c r="O19" s="453" t="s">
        <v>1534</v>
      </c>
      <c r="P19" s="452" t="s">
        <v>1766</v>
      </c>
      <c r="Q19" s="452" t="s">
        <v>121</v>
      </c>
      <c r="R19" s="452" t="s">
        <v>45</v>
      </c>
      <c r="S19" s="452"/>
      <c r="T19" s="451" t="s">
        <v>76</v>
      </c>
      <c r="U19" s="450">
        <v>185</v>
      </c>
      <c r="V19" s="449">
        <v>143</v>
      </c>
      <c r="W19" s="449">
        <v>97</v>
      </c>
      <c r="X19" s="448" t="s">
        <v>120</v>
      </c>
    </row>
    <row r="20" spans="1:25" s="447" customFormat="1" ht="19.95" customHeight="1">
      <c r="A20" s="500"/>
      <c r="B20" s="467"/>
      <c r="C20" s="466"/>
      <c r="D20" s="461" t="s">
        <v>1786</v>
      </c>
      <c r="E20" s="482" t="s">
        <v>1787</v>
      </c>
      <c r="F20" s="452" t="s">
        <v>1777</v>
      </c>
      <c r="G20" s="452" t="s">
        <v>1769</v>
      </c>
      <c r="H20" s="452" t="s">
        <v>1704</v>
      </c>
      <c r="I20" s="459" t="s">
        <v>1782</v>
      </c>
      <c r="J20" s="458">
        <v>7</v>
      </c>
      <c r="K20" s="457">
        <v>19.399999999999999</v>
      </c>
      <c r="L20" s="456">
        <v>119.67319587628867</v>
      </c>
      <c r="M20" s="455">
        <v>11.1</v>
      </c>
      <c r="N20" s="454">
        <v>14.4</v>
      </c>
      <c r="O20" s="453" t="s">
        <v>1781</v>
      </c>
      <c r="P20" s="452" t="s">
        <v>1766</v>
      </c>
      <c r="Q20" s="452" t="s">
        <v>121</v>
      </c>
      <c r="R20" s="452" t="s">
        <v>45</v>
      </c>
      <c r="S20" s="452"/>
      <c r="T20" s="451" t="s">
        <v>76</v>
      </c>
      <c r="U20" s="450">
        <v>174</v>
      </c>
      <c r="V20" s="449">
        <v>134</v>
      </c>
      <c r="W20" s="449">
        <v>91</v>
      </c>
      <c r="X20" s="448" t="s">
        <v>808</v>
      </c>
    </row>
    <row r="21" spans="1:25" s="447" customFormat="1" ht="19.95" customHeight="1">
      <c r="A21" s="500"/>
      <c r="B21" s="467"/>
      <c r="C21" s="466"/>
      <c r="D21" s="461" t="s">
        <v>1786</v>
      </c>
      <c r="E21" s="482" t="s">
        <v>1785</v>
      </c>
      <c r="F21" s="452" t="s">
        <v>1777</v>
      </c>
      <c r="G21" s="452" t="s">
        <v>1769</v>
      </c>
      <c r="H21" s="452" t="s">
        <v>1704</v>
      </c>
      <c r="I21" s="459" t="s">
        <v>1779</v>
      </c>
      <c r="J21" s="458">
        <v>8</v>
      </c>
      <c r="K21" s="457">
        <v>19.3</v>
      </c>
      <c r="L21" s="456">
        <v>120.29326424870465</v>
      </c>
      <c r="M21" s="455">
        <v>11.1</v>
      </c>
      <c r="N21" s="454">
        <v>14.4</v>
      </c>
      <c r="O21" s="453" t="s">
        <v>1520</v>
      </c>
      <c r="P21" s="452" t="s">
        <v>1766</v>
      </c>
      <c r="Q21" s="452" t="s">
        <v>121</v>
      </c>
      <c r="R21" s="452" t="s">
        <v>45</v>
      </c>
      <c r="S21" s="452"/>
      <c r="T21" s="451" t="s">
        <v>76</v>
      </c>
      <c r="U21" s="450">
        <v>173</v>
      </c>
      <c r="V21" s="449">
        <v>134</v>
      </c>
      <c r="W21" s="449">
        <v>91</v>
      </c>
      <c r="X21" s="448" t="s">
        <v>808</v>
      </c>
    </row>
    <row r="22" spans="1:25" s="447" customFormat="1" ht="19.95" customHeight="1">
      <c r="A22" s="500"/>
      <c r="B22" s="467"/>
      <c r="C22" s="466"/>
      <c r="D22" s="461" t="s">
        <v>1784</v>
      </c>
      <c r="E22" s="482" t="s">
        <v>1783</v>
      </c>
      <c r="F22" s="452" t="s">
        <v>1777</v>
      </c>
      <c r="G22" s="452" t="s">
        <v>1769</v>
      </c>
      <c r="H22" s="452" t="s">
        <v>1704</v>
      </c>
      <c r="I22" s="459" t="s">
        <v>1782</v>
      </c>
      <c r="J22" s="458">
        <v>7</v>
      </c>
      <c r="K22" s="457">
        <v>19.399999999999999</v>
      </c>
      <c r="L22" s="456">
        <v>119.67319587628867</v>
      </c>
      <c r="M22" s="455">
        <v>11.1</v>
      </c>
      <c r="N22" s="454">
        <v>14.4</v>
      </c>
      <c r="O22" s="453" t="s">
        <v>1781</v>
      </c>
      <c r="P22" s="452" t="s">
        <v>1766</v>
      </c>
      <c r="Q22" s="452" t="s">
        <v>121</v>
      </c>
      <c r="R22" s="452" t="s">
        <v>45</v>
      </c>
      <c r="S22" s="452"/>
      <c r="T22" s="451" t="s">
        <v>76</v>
      </c>
      <c r="U22" s="450">
        <v>174</v>
      </c>
      <c r="V22" s="449">
        <v>134</v>
      </c>
      <c r="W22" s="449">
        <v>91</v>
      </c>
      <c r="X22" s="448" t="s">
        <v>808</v>
      </c>
    </row>
    <row r="23" spans="1:25" s="447" customFormat="1" ht="19.95" customHeight="1">
      <c r="A23" s="500"/>
      <c r="B23" s="467"/>
      <c r="C23" s="466"/>
      <c r="D23" s="461" t="s">
        <v>1778</v>
      </c>
      <c r="E23" s="482" t="s">
        <v>1780</v>
      </c>
      <c r="F23" s="452" t="s">
        <v>1777</v>
      </c>
      <c r="G23" s="452" t="s">
        <v>1769</v>
      </c>
      <c r="H23" s="452" t="s">
        <v>1704</v>
      </c>
      <c r="I23" s="459" t="s">
        <v>1779</v>
      </c>
      <c r="J23" s="458">
        <v>8</v>
      </c>
      <c r="K23" s="457">
        <v>19.3</v>
      </c>
      <c r="L23" s="456">
        <v>120.29326424870465</v>
      </c>
      <c r="M23" s="455">
        <v>11.1</v>
      </c>
      <c r="N23" s="454">
        <v>14.4</v>
      </c>
      <c r="O23" s="453" t="s">
        <v>1520</v>
      </c>
      <c r="P23" s="452" t="s">
        <v>1766</v>
      </c>
      <c r="Q23" s="452" t="s">
        <v>121</v>
      </c>
      <c r="R23" s="452" t="s">
        <v>45</v>
      </c>
      <c r="S23" s="452"/>
      <c r="T23" s="451" t="s">
        <v>76</v>
      </c>
      <c r="U23" s="450">
        <v>173</v>
      </c>
      <c r="V23" s="449">
        <v>134</v>
      </c>
      <c r="W23" s="449">
        <v>91</v>
      </c>
      <c r="X23" s="448" t="s">
        <v>808</v>
      </c>
    </row>
    <row r="24" spans="1:25" s="447" customFormat="1" ht="19.95" customHeight="1">
      <c r="A24" s="500"/>
      <c r="B24" s="467"/>
      <c r="C24" s="466"/>
      <c r="D24" s="461" t="s">
        <v>1778</v>
      </c>
      <c r="E24" s="461" t="s">
        <v>192</v>
      </c>
      <c r="F24" s="452" t="s">
        <v>1777</v>
      </c>
      <c r="G24" s="452" t="s">
        <v>1769</v>
      </c>
      <c r="H24" s="452" t="s">
        <v>1704</v>
      </c>
      <c r="I24" s="459" t="s">
        <v>1776</v>
      </c>
      <c r="J24" s="458">
        <v>7</v>
      </c>
      <c r="K24" s="457">
        <v>18.399999999999999</v>
      </c>
      <c r="L24" s="456">
        <v>126.17717391304349</v>
      </c>
      <c r="M24" s="455">
        <v>11.1</v>
      </c>
      <c r="N24" s="454">
        <v>14.4</v>
      </c>
      <c r="O24" s="453" t="s">
        <v>1775</v>
      </c>
      <c r="P24" s="452" t="s">
        <v>1766</v>
      </c>
      <c r="Q24" s="452" t="s">
        <v>121</v>
      </c>
      <c r="R24" s="452" t="s">
        <v>45</v>
      </c>
      <c r="S24" s="452"/>
      <c r="T24" s="451" t="s">
        <v>76</v>
      </c>
      <c r="U24" s="450">
        <v>165</v>
      </c>
      <c r="V24" s="449">
        <v>127</v>
      </c>
      <c r="W24" s="449">
        <v>89</v>
      </c>
      <c r="X24" s="448" t="s">
        <v>231</v>
      </c>
    </row>
    <row r="25" spans="1:25" s="447" customFormat="1" ht="19.95" customHeight="1">
      <c r="A25" s="500"/>
      <c r="B25" s="467"/>
      <c r="C25" s="466"/>
      <c r="D25" s="461" t="s">
        <v>1774</v>
      </c>
      <c r="E25" s="461" t="s">
        <v>69</v>
      </c>
      <c r="F25" s="452" t="s">
        <v>1770</v>
      </c>
      <c r="G25" s="452" t="s">
        <v>1769</v>
      </c>
      <c r="H25" s="452" t="s">
        <v>1704</v>
      </c>
      <c r="I25" s="474" t="s">
        <v>1703</v>
      </c>
      <c r="J25" s="458">
        <v>7</v>
      </c>
      <c r="K25" s="457">
        <v>17</v>
      </c>
      <c r="L25" s="473">
        <v>136.56823529411761</v>
      </c>
      <c r="M25" s="472">
        <v>10.199999999999999</v>
      </c>
      <c r="N25" s="454">
        <v>13.5</v>
      </c>
      <c r="O25" s="453" t="s">
        <v>1702</v>
      </c>
      <c r="P25" s="452" t="s">
        <v>1766</v>
      </c>
      <c r="Q25" s="452" t="s">
        <v>121</v>
      </c>
      <c r="R25" s="452" t="s">
        <v>55</v>
      </c>
      <c r="S25" s="452"/>
      <c r="T25" s="451" t="s">
        <v>76</v>
      </c>
      <c r="U25" s="471">
        <v>166</v>
      </c>
      <c r="V25" s="470">
        <v>125</v>
      </c>
      <c r="W25" s="470">
        <v>84</v>
      </c>
      <c r="X25" s="469" t="s">
        <v>625</v>
      </c>
    </row>
    <row r="26" spans="1:25" s="447" customFormat="1" ht="19.95" customHeight="1">
      <c r="A26" s="500"/>
      <c r="B26" s="467"/>
      <c r="C26" s="466"/>
      <c r="D26" s="461" t="s">
        <v>1774</v>
      </c>
      <c r="E26" s="461" t="s">
        <v>1761</v>
      </c>
      <c r="F26" s="452" t="s">
        <v>1770</v>
      </c>
      <c r="G26" s="452" t="s">
        <v>1769</v>
      </c>
      <c r="H26" s="452" t="s">
        <v>1704</v>
      </c>
      <c r="I26" s="474" t="s">
        <v>1773</v>
      </c>
      <c r="J26" s="458">
        <v>7</v>
      </c>
      <c r="K26" s="457">
        <v>16.2</v>
      </c>
      <c r="L26" s="473">
        <v>143.31234567901234</v>
      </c>
      <c r="M26" s="472">
        <v>10.199999999999999</v>
      </c>
      <c r="N26" s="454">
        <v>13.5</v>
      </c>
      <c r="O26" s="453" t="s">
        <v>1772</v>
      </c>
      <c r="P26" s="452" t="s">
        <v>1766</v>
      </c>
      <c r="Q26" s="452" t="s">
        <v>121</v>
      </c>
      <c r="R26" s="452" t="s">
        <v>55</v>
      </c>
      <c r="S26" s="452"/>
      <c r="T26" s="451" t="s">
        <v>76</v>
      </c>
      <c r="U26" s="471">
        <v>158</v>
      </c>
      <c r="V26" s="470">
        <v>120</v>
      </c>
      <c r="W26" s="470">
        <v>81</v>
      </c>
      <c r="X26" s="469" t="s">
        <v>625</v>
      </c>
    </row>
    <row r="27" spans="1:25" s="447" customFormat="1" ht="19.95" customHeight="1">
      <c r="A27" s="500"/>
      <c r="B27" s="467"/>
      <c r="C27" s="466"/>
      <c r="D27" s="461" t="s">
        <v>1771</v>
      </c>
      <c r="E27" s="479" t="s">
        <v>1124</v>
      </c>
      <c r="F27" s="452" t="s">
        <v>1770</v>
      </c>
      <c r="G27" s="452" t="s">
        <v>1769</v>
      </c>
      <c r="H27" s="452" t="s">
        <v>1704</v>
      </c>
      <c r="I27" s="474" t="s">
        <v>1768</v>
      </c>
      <c r="J27" s="458">
        <v>7</v>
      </c>
      <c r="K27" s="457">
        <v>16.100000000000001</v>
      </c>
      <c r="L27" s="473">
        <v>144.20248447204966</v>
      </c>
      <c r="M27" s="472">
        <v>10.199999999999999</v>
      </c>
      <c r="N27" s="454">
        <v>13.5</v>
      </c>
      <c r="O27" s="453" t="s">
        <v>1767</v>
      </c>
      <c r="P27" s="452" t="s">
        <v>1766</v>
      </c>
      <c r="Q27" s="452" t="s">
        <v>121</v>
      </c>
      <c r="R27" s="452" t="s">
        <v>55</v>
      </c>
      <c r="S27" s="452"/>
      <c r="T27" s="451" t="s">
        <v>76</v>
      </c>
      <c r="U27" s="471">
        <v>157</v>
      </c>
      <c r="V27" s="470">
        <v>119</v>
      </c>
      <c r="W27" s="470">
        <v>81</v>
      </c>
      <c r="X27" s="469" t="s">
        <v>625</v>
      </c>
    </row>
    <row r="28" spans="1:25" s="447" customFormat="1" ht="19.95" customHeight="1">
      <c r="A28" s="500"/>
      <c r="B28" s="467"/>
      <c r="C28" s="466"/>
      <c r="D28" s="461" t="s">
        <v>1765</v>
      </c>
      <c r="E28" s="461" t="s">
        <v>69</v>
      </c>
      <c r="F28" s="452" t="s">
        <v>1753</v>
      </c>
      <c r="G28" s="452" t="s">
        <v>1752</v>
      </c>
      <c r="H28" s="452" t="s">
        <v>1688</v>
      </c>
      <c r="I28" s="474" t="s">
        <v>1764</v>
      </c>
      <c r="J28" s="458">
        <v>8</v>
      </c>
      <c r="K28" s="457">
        <v>13.4</v>
      </c>
      <c r="L28" s="473">
        <v>173.25820895522384</v>
      </c>
      <c r="M28" s="472">
        <v>12.2</v>
      </c>
      <c r="N28" s="454">
        <v>15.4</v>
      </c>
      <c r="O28" s="453" t="s">
        <v>1763</v>
      </c>
      <c r="P28" s="452" t="s">
        <v>1750</v>
      </c>
      <c r="Q28" s="452" t="s">
        <v>121</v>
      </c>
      <c r="R28" s="452" t="s">
        <v>45</v>
      </c>
      <c r="S28" s="452"/>
      <c r="T28" s="451" t="s">
        <v>46</v>
      </c>
      <c r="U28" s="471">
        <v>109</v>
      </c>
      <c r="V28" s="470" t="s">
        <v>158</v>
      </c>
      <c r="W28" s="470">
        <v>60</v>
      </c>
      <c r="X28" s="469" t="s">
        <v>524</v>
      </c>
    </row>
    <row r="29" spans="1:25" s="447" customFormat="1" ht="19.95" customHeight="1">
      <c r="A29" s="500"/>
      <c r="B29" s="467"/>
      <c r="C29" s="466"/>
      <c r="D29" s="461" t="s">
        <v>1762</v>
      </c>
      <c r="E29" s="461" t="s">
        <v>1761</v>
      </c>
      <c r="F29" s="452" t="s">
        <v>1753</v>
      </c>
      <c r="G29" s="452" t="s">
        <v>1752</v>
      </c>
      <c r="H29" s="452" t="s">
        <v>1688</v>
      </c>
      <c r="I29" s="459" t="s">
        <v>1635</v>
      </c>
      <c r="J29" s="458">
        <v>8</v>
      </c>
      <c r="K29" s="457">
        <v>13</v>
      </c>
      <c r="L29" s="456">
        <v>178.58923076923077</v>
      </c>
      <c r="M29" s="455">
        <v>12.2</v>
      </c>
      <c r="N29" s="454">
        <v>15.4</v>
      </c>
      <c r="O29" s="453" t="s">
        <v>1634</v>
      </c>
      <c r="P29" s="452" t="s">
        <v>1750</v>
      </c>
      <c r="Q29" s="452" t="s">
        <v>121</v>
      </c>
      <c r="R29" s="452" t="s">
        <v>45</v>
      </c>
      <c r="S29" s="452"/>
      <c r="T29" s="451" t="s">
        <v>46</v>
      </c>
      <c r="U29" s="450">
        <v>106</v>
      </c>
      <c r="V29" s="449" t="s">
        <v>158</v>
      </c>
      <c r="W29" s="449">
        <v>58</v>
      </c>
      <c r="X29" s="448" t="s">
        <v>157</v>
      </c>
    </row>
    <row r="30" spans="1:25" s="447" customFormat="1" ht="19.95" customHeight="1">
      <c r="A30" s="500"/>
      <c r="B30" s="467"/>
      <c r="C30" s="466"/>
      <c r="D30" s="461" t="s">
        <v>1760</v>
      </c>
      <c r="E30" s="479" t="s">
        <v>1754</v>
      </c>
      <c r="F30" s="452" t="s">
        <v>1753</v>
      </c>
      <c r="G30" s="452" t="s">
        <v>1752</v>
      </c>
      <c r="H30" s="452" t="s">
        <v>1688</v>
      </c>
      <c r="I30" s="459" t="s">
        <v>1759</v>
      </c>
      <c r="J30" s="458">
        <v>8</v>
      </c>
      <c r="K30" s="457">
        <v>13</v>
      </c>
      <c r="L30" s="456">
        <v>178.58923076923077</v>
      </c>
      <c r="M30" s="455">
        <v>12.2</v>
      </c>
      <c r="N30" s="454">
        <v>15.4</v>
      </c>
      <c r="O30" s="453" t="s">
        <v>1634</v>
      </c>
      <c r="P30" s="452" t="s">
        <v>1750</v>
      </c>
      <c r="Q30" s="452" t="s">
        <v>121</v>
      </c>
      <c r="R30" s="452" t="s">
        <v>45</v>
      </c>
      <c r="S30" s="452"/>
      <c r="T30" s="451" t="s">
        <v>46</v>
      </c>
      <c r="U30" s="450">
        <v>106</v>
      </c>
      <c r="V30" s="449" t="s">
        <v>158</v>
      </c>
      <c r="W30" s="470">
        <v>58</v>
      </c>
      <c r="X30" s="469" t="s">
        <v>157</v>
      </c>
    </row>
    <row r="31" spans="1:25" s="447" customFormat="1" ht="19.95" customHeight="1">
      <c r="A31" s="500"/>
      <c r="B31" s="467"/>
      <c r="C31" s="466"/>
      <c r="D31" s="461" t="s">
        <v>1758</v>
      </c>
      <c r="E31" s="482" t="s">
        <v>83</v>
      </c>
      <c r="F31" s="452" t="s">
        <v>1753</v>
      </c>
      <c r="G31" s="452" t="s">
        <v>1752</v>
      </c>
      <c r="H31" s="452" t="s">
        <v>1688</v>
      </c>
      <c r="I31" s="459" t="s">
        <v>1757</v>
      </c>
      <c r="J31" s="458">
        <v>8</v>
      </c>
      <c r="K31" s="457">
        <v>11.6</v>
      </c>
      <c r="L31" s="456">
        <v>200.14310344827587</v>
      </c>
      <c r="M31" s="455">
        <v>11.1</v>
      </c>
      <c r="N31" s="454">
        <v>14.4</v>
      </c>
      <c r="O31" s="453" t="s">
        <v>1756</v>
      </c>
      <c r="P31" s="452" t="s">
        <v>1750</v>
      </c>
      <c r="Q31" s="452" t="s">
        <v>121</v>
      </c>
      <c r="R31" s="452" t="s">
        <v>55</v>
      </c>
      <c r="S31" s="452"/>
      <c r="T31" s="451" t="s">
        <v>46</v>
      </c>
      <c r="U31" s="450">
        <v>104</v>
      </c>
      <c r="V31" s="449" t="s">
        <v>158</v>
      </c>
      <c r="W31" s="449" t="s">
        <v>158</v>
      </c>
      <c r="X31" s="448" t="s">
        <v>158</v>
      </c>
    </row>
    <row r="32" spans="1:25" s="447" customFormat="1" ht="19.95" customHeight="1">
      <c r="A32" s="500"/>
      <c r="B32" s="463"/>
      <c r="D32" s="461" t="s">
        <v>1755</v>
      </c>
      <c r="E32" s="479" t="s">
        <v>1754</v>
      </c>
      <c r="F32" s="452" t="s">
        <v>1753</v>
      </c>
      <c r="G32" s="452" t="s">
        <v>1752</v>
      </c>
      <c r="H32" s="452" t="s">
        <v>1688</v>
      </c>
      <c r="I32" s="459" t="s">
        <v>1751</v>
      </c>
      <c r="J32" s="458">
        <v>8</v>
      </c>
      <c r="K32" s="457">
        <v>11.6</v>
      </c>
      <c r="L32" s="456">
        <v>200.14310344827587</v>
      </c>
      <c r="M32" s="455">
        <v>11.1</v>
      </c>
      <c r="N32" s="454">
        <v>14.4</v>
      </c>
      <c r="O32" s="453" t="s">
        <v>1534</v>
      </c>
      <c r="P32" s="452" t="s">
        <v>1750</v>
      </c>
      <c r="Q32" s="452" t="s">
        <v>121</v>
      </c>
      <c r="R32" s="452" t="s">
        <v>55</v>
      </c>
      <c r="S32" s="452"/>
      <c r="T32" s="451" t="s">
        <v>46</v>
      </c>
      <c r="U32" s="450">
        <v>104</v>
      </c>
      <c r="V32" s="449" t="s">
        <v>158</v>
      </c>
      <c r="W32" s="449" t="s">
        <v>158</v>
      </c>
      <c r="X32" s="448" t="s">
        <v>158</v>
      </c>
    </row>
    <row r="33" spans="1:24" s="447" customFormat="1" ht="13.2">
      <c r="A33" s="496"/>
      <c r="B33" s="499"/>
      <c r="C33" s="498" t="s">
        <v>1749</v>
      </c>
      <c r="D33" s="497" t="s">
        <v>1737</v>
      </c>
      <c r="E33" s="461" t="s">
        <v>1732</v>
      </c>
      <c r="F33" s="452" t="s">
        <v>1735</v>
      </c>
      <c r="G33" s="452" t="s">
        <v>1705</v>
      </c>
      <c r="H33" s="452" t="s">
        <v>1704</v>
      </c>
      <c r="I33" s="474" t="s">
        <v>1748</v>
      </c>
      <c r="J33" s="458">
        <v>5</v>
      </c>
      <c r="K33" s="457">
        <v>19.7</v>
      </c>
      <c r="L33" s="473">
        <v>117.8507614213198</v>
      </c>
      <c r="M33" s="472">
        <v>12.2</v>
      </c>
      <c r="N33" s="454">
        <v>15.4</v>
      </c>
      <c r="O33" s="453" t="s">
        <v>1747</v>
      </c>
      <c r="P33" s="452" t="s">
        <v>1722</v>
      </c>
      <c r="Q33" s="452" t="s">
        <v>121</v>
      </c>
      <c r="R33" s="452" t="s">
        <v>45</v>
      </c>
      <c r="S33" s="452"/>
      <c r="T33" s="451" t="s">
        <v>76</v>
      </c>
      <c r="U33" s="471">
        <v>161</v>
      </c>
      <c r="V33" s="470">
        <v>127</v>
      </c>
      <c r="W33" s="470" t="s">
        <v>1721</v>
      </c>
      <c r="X33" s="469" t="s">
        <v>808</v>
      </c>
    </row>
    <row r="34" spans="1:24" s="447" customFormat="1" ht="63">
      <c r="A34" s="496"/>
      <c r="B34" s="467"/>
      <c r="C34" s="466"/>
      <c r="D34" s="497" t="s">
        <v>1737</v>
      </c>
      <c r="E34" s="461" t="s">
        <v>1746</v>
      </c>
      <c r="F34" s="452" t="s">
        <v>1735</v>
      </c>
      <c r="G34" s="452" t="s">
        <v>1705</v>
      </c>
      <c r="H34" s="452" t="s">
        <v>1704</v>
      </c>
      <c r="I34" s="474" t="s">
        <v>1743</v>
      </c>
      <c r="J34" s="458">
        <v>5</v>
      </c>
      <c r="K34" s="457">
        <v>19.7</v>
      </c>
      <c r="L34" s="473">
        <v>117.8507614213198</v>
      </c>
      <c r="M34" s="472">
        <v>11.1</v>
      </c>
      <c r="N34" s="454">
        <v>14.4</v>
      </c>
      <c r="O34" s="453" t="s">
        <v>1742</v>
      </c>
      <c r="P34" s="452" t="s">
        <v>1722</v>
      </c>
      <c r="Q34" s="452" t="s">
        <v>121</v>
      </c>
      <c r="R34" s="452" t="s">
        <v>45</v>
      </c>
      <c r="S34" s="452"/>
      <c r="T34" s="451" t="s">
        <v>76</v>
      </c>
      <c r="U34" s="471">
        <v>177</v>
      </c>
      <c r="V34" s="470">
        <v>136</v>
      </c>
      <c r="W34" s="470">
        <v>92</v>
      </c>
      <c r="X34" s="469" t="s">
        <v>808</v>
      </c>
    </row>
    <row r="35" spans="1:24" s="447" customFormat="1" ht="34.5" customHeight="1">
      <c r="A35" s="496"/>
      <c r="B35" s="467"/>
      <c r="C35" s="466"/>
      <c r="D35" s="495" t="s">
        <v>1737</v>
      </c>
      <c r="E35" s="461" t="s">
        <v>1745</v>
      </c>
      <c r="F35" s="452" t="s">
        <v>1735</v>
      </c>
      <c r="G35" s="452" t="s">
        <v>1705</v>
      </c>
      <c r="H35" s="452" t="s">
        <v>1704</v>
      </c>
      <c r="I35" s="474" t="s">
        <v>1734</v>
      </c>
      <c r="J35" s="458">
        <v>5</v>
      </c>
      <c r="K35" s="457">
        <v>19.399999999999999</v>
      </c>
      <c r="L35" s="473">
        <v>119.67319587628867</v>
      </c>
      <c r="M35" s="472">
        <v>11.1</v>
      </c>
      <c r="N35" s="454">
        <v>14.4</v>
      </c>
      <c r="O35" s="453" t="s">
        <v>1733</v>
      </c>
      <c r="P35" s="452" t="s">
        <v>1722</v>
      </c>
      <c r="Q35" s="452" t="s">
        <v>121</v>
      </c>
      <c r="R35" s="452" t="s">
        <v>45</v>
      </c>
      <c r="S35" s="452"/>
      <c r="T35" s="451" t="s">
        <v>76</v>
      </c>
      <c r="U35" s="471">
        <v>174</v>
      </c>
      <c r="V35" s="470">
        <v>134</v>
      </c>
      <c r="W35" s="470">
        <v>91</v>
      </c>
      <c r="X35" s="469" t="s">
        <v>808</v>
      </c>
    </row>
    <row r="36" spans="1:24" s="447" customFormat="1" ht="44.55" customHeight="1">
      <c r="A36" s="496"/>
      <c r="B36" s="467"/>
      <c r="C36" s="466"/>
      <c r="D36" s="495" t="s">
        <v>1737</v>
      </c>
      <c r="E36" s="465" t="s">
        <v>1744</v>
      </c>
      <c r="F36" s="452" t="s">
        <v>1735</v>
      </c>
      <c r="G36" s="452" t="s">
        <v>1705</v>
      </c>
      <c r="H36" s="452" t="s">
        <v>1704</v>
      </c>
      <c r="I36" s="474" t="s">
        <v>1743</v>
      </c>
      <c r="J36" s="458">
        <v>5</v>
      </c>
      <c r="K36" s="457">
        <v>19.399999999999999</v>
      </c>
      <c r="L36" s="473">
        <v>119.67319587628867</v>
      </c>
      <c r="M36" s="472">
        <v>11.1</v>
      </c>
      <c r="N36" s="454">
        <v>14.4</v>
      </c>
      <c r="O36" s="453" t="s">
        <v>1742</v>
      </c>
      <c r="P36" s="452" t="s">
        <v>1701</v>
      </c>
      <c r="Q36" s="452" t="s">
        <v>121</v>
      </c>
      <c r="R36" s="452" t="s">
        <v>45</v>
      </c>
      <c r="S36" s="452"/>
      <c r="T36" s="451" t="s">
        <v>76</v>
      </c>
      <c r="U36" s="471">
        <v>174</v>
      </c>
      <c r="V36" s="470">
        <v>134</v>
      </c>
      <c r="W36" s="470" t="s">
        <v>1721</v>
      </c>
      <c r="X36" s="469" t="s">
        <v>808</v>
      </c>
    </row>
    <row r="37" spans="1:24" s="447" customFormat="1" ht="28.5" customHeight="1">
      <c r="A37" s="496"/>
      <c r="B37" s="467"/>
      <c r="C37" s="466"/>
      <c r="D37" s="495" t="s">
        <v>1737</v>
      </c>
      <c r="E37" s="465" t="s">
        <v>1741</v>
      </c>
      <c r="F37" s="452" t="s">
        <v>1735</v>
      </c>
      <c r="G37" s="452" t="s">
        <v>1705</v>
      </c>
      <c r="H37" s="452" t="s">
        <v>1704</v>
      </c>
      <c r="I37" s="474" t="s">
        <v>1740</v>
      </c>
      <c r="J37" s="458">
        <v>5</v>
      </c>
      <c r="K37" s="457">
        <v>19.399999999999999</v>
      </c>
      <c r="L37" s="473">
        <v>119.67319587628867</v>
      </c>
      <c r="M37" s="472">
        <v>12.2</v>
      </c>
      <c r="N37" s="454">
        <v>15.4</v>
      </c>
      <c r="O37" s="453" t="s">
        <v>1739</v>
      </c>
      <c r="P37" s="452" t="s">
        <v>1701</v>
      </c>
      <c r="Q37" s="452" t="s">
        <v>121</v>
      </c>
      <c r="R37" s="452" t="s">
        <v>45</v>
      </c>
      <c r="S37" s="452"/>
      <c r="T37" s="451" t="s">
        <v>76</v>
      </c>
      <c r="U37" s="471">
        <v>159</v>
      </c>
      <c r="V37" s="470">
        <v>125</v>
      </c>
      <c r="W37" s="470">
        <v>89</v>
      </c>
      <c r="X37" s="469" t="s">
        <v>231</v>
      </c>
    </row>
    <row r="38" spans="1:24" s="447" customFormat="1" ht="28.95" customHeight="1">
      <c r="A38" s="496"/>
      <c r="B38" s="467"/>
      <c r="C38" s="466"/>
      <c r="D38" s="495" t="s">
        <v>1737</v>
      </c>
      <c r="E38" s="465" t="s">
        <v>1738</v>
      </c>
      <c r="F38" s="452" t="s">
        <v>1735</v>
      </c>
      <c r="G38" s="452" t="s">
        <v>1705</v>
      </c>
      <c r="H38" s="452" t="s">
        <v>1704</v>
      </c>
      <c r="I38" s="474" t="s">
        <v>1664</v>
      </c>
      <c r="J38" s="458">
        <v>5</v>
      </c>
      <c r="K38" s="457">
        <v>19.399999999999999</v>
      </c>
      <c r="L38" s="473">
        <v>119.67319587628867</v>
      </c>
      <c r="M38" s="472">
        <v>12.2</v>
      </c>
      <c r="N38" s="454">
        <v>15.4</v>
      </c>
      <c r="O38" s="453" t="s">
        <v>895</v>
      </c>
      <c r="P38" s="452" t="s">
        <v>1701</v>
      </c>
      <c r="Q38" s="452" t="s">
        <v>121</v>
      </c>
      <c r="R38" s="452" t="s">
        <v>45</v>
      </c>
      <c r="S38" s="452"/>
      <c r="T38" s="451" t="s">
        <v>76</v>
      </c>
      <c r="U38" s="471">
        <v>159</v>
      </c>
      <c r="V38" s="470">
        <v>125</v>
      </c>
      <c r="W38" s="470">
        <v>90</v>
      </c>
      <c r="X38" s="469" t="s">
        <v>808</v>
      </c>
    </row>
    <row r="39" spans="1:24" s="447" customFormat="1" ht="36" customHeight="1">
      <c r="A39" s="496"/>
      <c r="B39" s="467"/>
      <c r="C39" s="466"/>
      <c r="D39" s="495" t="s">
        <v>1737</v>
      </c>
      <c r="E39" s="465" t="s">
        <v>1736</v>
      </c>
      <c r="F39" s="452" t="s">
        <v>1735</v>
      </c>
      <c r="G39" s="452" t="s">
        <v>1705</v>
      </c>
      <c r="H39" s="452" t="s">
        <v>1704</v>
      </c>
      <c r="I39" s="474" t="s">
        <v>1734</v>
      </c>
      <c r="J39" s="458">
        <v>5</v>
      </c>
      <c r="K39" s="457">
        <v>19.100000000000001</v>
      </c>
      <c r="L39" s="473">
        <v>121.55287958115181</v>
      </c>
      <c r="M39" s="472">
        <v>11.1</v>
      </c>
      <c r="N39" s="454">
        <v>14.4</v>
      </c>
      <c r="O39" s="453" t="s">
        <v>1733</v>
      </c>
      <c r="P39" s="452" t="s">
        <v>1701</v>
      </c>
      <c r="Q39" s="452" t="s">
        <v>121</v>
      </c>
      <c r="R39" s="452" t="s">
        <v>45</v>
      </c>
      <c r="S39" s="452"/>
      <c r="T39" s="451" t="s">
        <v>76</v>
      </c>
      <c r="U39" s="471">
        <v>172</v>
      </c>
      <c r="V39" s="470">
        <v>132</v>
      </c>
      <c r="W39" s="470">
        <v>90</v>
      </c>
      <c r="X39" s="469" t="s">
        <v>808</v>
      </c>
    </row>
    <row r="40" spans="1:24" s="447" customFormat="1" ht="20.399999999999999">
      <c r="A40" s="496"/>
      <c r="B40" s="467"/>
      <c r="C40" s="466"/>
      <c r="D40" s="495" t="s">
        <v>1708</v>
      </c>
      <c r="E40" s="461" t="s">
        <v>1732</v>
      </c>
      <c r="F40" s="452" t="s">
        <v>1706</v>
      </c>
      <c r="G40" s="452" t="s">
        <v>1705</v>
      </c>
      <c r="H40" s="452" t="s">
        <v>1704</v>
      </c>
      <c r="I40" s="474" t="s">
        <v>1731</v>
      </c>
      <c r="J40" s="458">
        <v>5</v>
      </c>
      <c r="K40" s="457">
        <v>18.399999999999999</v>
      </c>
      <c r="L40" s="473">
        <v>126.17717391304349</v>
      </c>
      <c r="M40" s="472">
        <v>11.1</v>
      </c>
      <c r="N40" s="454">
        <v>14.4</v>
      </c>
      <c r="O40" s="453" t="s">
        <v>1730</v>
      </c>
      <c r="P40" s="452" t="s">
        <v>1722</v>
      </c>
      <c r="Q40" s="452" t="s">
        <v>121</v>
      </c>
      <c r="R40" s="452" t="s">
        <v>55</v>
      </c>
      <c r="S40" s="452"/>
      <c r="T40" s="451" t="s">
        <v>76</v>
      </c>
      <c r="U40" s="471">
        <v>165</v>
      </c>
      <c r="V40" s="470">
        <v>127</v>
      </c>
      <c r="W40" s="470" t="s">
        <v>1709</v>
      </c>
      <c r="X40" s="469" t="s">
        <v>231</v>
      </c>
    </row>
    <row r="41" spans="1:24" s="447" customFormat="1" ht="55.95" customHeight="1">
      <c r="A41" s="496"/>
      <c r="B41" s="467"/>
      <c r="C41" s="466"/>
      <c r="D41" s="495" t="s">
        <v>1708</v>
      </c>
      <c r="E41" s="461" t="s">
        <v>1729</v>
      </c>
      <c r="F41" s="452" t="s">
        <v>1706</v>
      </c>
      <c r="G41" s="452" t="s">
        <v>1705</v>
      </c>
      <c r="H41" s="452" t="s">
        <v>1704</v>
      </c>
      <c r="I41" s="474" t="s">
        <v>1622</v>
      </c>
      <c r="J41" s="458">
        <v>5</v>
      </c>
      <c r="K41" s="457">
        <v>18.399999999999999</v>
      </c>
      <c r="L41" s="473">
        <v>126.17717391304349</v>
      </c>
      <c r="M41" s="472">
        <v>11.1</v>
      </c>
      <c r="N41" s="454">
        <v>14.4</v>
      </c>
      <c r="O41" s="453" t="s">
        <v>858</v>
      </c>
      <c r="P41" s="452" t="s">
        <v>1722</v>
      </c>
      <c r="Q41" s="452" t="s">
        <v>121</v>
      </c>
      <c r="R41" s="452" t="s">
        <v>55</v>
      </c>
      <c r="S41" s="452"/>
      <c r="T41" s="451" t="s">
        <v>76</v>
      </c>
      <c r="U41" s="471">
        <v>165</v>
      </c>
      <c r="V41" s="470">
        <v>127</v>
      </c>
      <c r="W41" s="470">
        <v>90</v>
      </c>
      <c r="X41" s="469" t="s">
        <v>808</v>
      </c>
    </row>
    <row r="42" spans="1:24" s="447" customFormat="1" ht="63" customHeight="1">
      <c r="A42" s="496"/>
      <c r="B42" s="467"/>
      <c r="C42" s="466"/>
      <c r="D42" s="495" t="s">
        <v>1708</v>
      </c>
      <c r="E42" s="461" t="s">
        <v>1728</v>
      </c>
      <c r="F42" s="452" t="s">
        <v>1706</v>
      </c>
      <c r="G42" s="452" t="s">
        <v>1705</v>
      </c>
      <c r="H42" s="452" t="s">
        <v>1704</v>
      </c>
      <c r="I42" s="474" t="s">
        <v>1715</v>
      </c>
      <c r="J42" s="458">
        <v>5</v>
      </c>
      <c r="K42" s="457">
        <v>18.399999999999999</v>
      </c>
      <c r="L42" s="473">
        <v>126.17717391304349</v>
      </c>
      <c r="M42" s="472">
        <v>10.199999999999999</v>
      </c>
      <c r="N42" s="454">
        <v>13.5</v>
      </c>
      <c r="O42" s="453" t="s">
        <v>1714</v>
      </c>
      <c r="P42" s="452" t="s">
        <v>1722</v>
      </c>
      <c r="Q42" s="452" t="s">
        <v>121</v>
      </c>
      <c r="R42" s="452" t="s">
        <v>55</v>
      </c>
      <c r="S42" s="452"/>
      <c r="T42" s="451" t="s">
        <v>76</v>
      </c>
      <c r="U42" s="471">
        <v>180</v>
      </c>
      <c r="V42" s="470">
        <v>136</v>
      </c>
      <c r="W42" s="470" t="s">
        <v>1721</v>
      </c>
      <c r="X42" s="469" t="s">
        <v>808</v>
      </c>
    </row>
    <row r="43" spans="1:24" s="447" customFormat="1" ht="36.6">
      <c r="A43" s="496"/>
      <c r="B43" s="467"/>
      <c r="C43" s="466"/>
      <c r="D43" s="495" t="s">
        <v>1708</v>
      </c>
      <c r="E43" s="461" t="s">
        <v>1727</v>
      </c>
      <c r="F43" s="452" t="s">
        <v>1706</v>
      </c>
      <c r="G43" s="452" t="s">
        <v>1705</v>
      </c>
      <c r="H43" s="452" t="s">
        <v>1704</v>
      </c>
      <c r="I43" s="474" t="s">
        <v>1712</v>
      </c>
      <c r="J43" s="458" t="s">
        <v>1726</v>
      </c>
      <c r="K43" s="457">
        <v>18.3</v>
      </c>
      <c r="L43" s="473">
        <v>126.86666666666666</v>
      </c>
      <c r="M43" s="472">
        <v>10.199999999999999</v>
      </c>
      <c r="N43" s="454">
        <v>13.5</v>
      </c>
      <c r="O43" s="453" t="s">
        <v>1710</v>
      </c>
      <c r="P43" s="452" t="s">
        <v>1722</v>
      </c>
      <c r="Q43" s="452" t="s">
        <v>121</v>
      </c>
      <c r="R43" s="452" t="s">
        <v>55</v>
      </c>
      <c r="S43" s="452"/>
      <c r="T43" s="451" t="s">
        <v>76</v>
      </c>
      <c r="U43" s="471">
        <v>179</v>
      </c>
      <c r="V43" s="470">
        <v>135</v>
      </c>
      <c r="W43" s="470" t="s">
        <v>1721</v>
      </c>
      <c r="X43" s="469" t="s">
        <v>808</v>
      </c>
    </row>
    <row r="44" spans="1:24" s="447" customFormat="1" ht="52.8">
      <c r="A44" s="496"/>
      <c r="B44" s="467"/>
      <c r="C44" s="466"/>
      <c r="D44" s="495" t="s">
        <v>1708</v>
      </c>
      <c r="E44" s="461" t="s">
        <v>1725</v>
      </c>
      <c r="F44" s="452" t="s">
        <v>1706</v>
      </c>
      <c r="G44" s="452" t="s">
        <v>1705</v>
      </c>
      <c r="H44" s="452" t="s">
        <v>1704</v>
      </c>
      <c r="I44" s="474" t="s">
        <v>1724</v>
      </c>
      <c r="J44" s="458">
        <v>7</v>
      </c>
      <c r="K44" s="457">
        <v>18.2</v>
      </c>
      <c r="L44" s="473">
        <v>127.56373626373626</v>
      </c>
      <c r="M44" s="472">
        <v>10.199999999999999</v>
      </c>
      <c r="N44" s="454">
        <v>13.5</v>
      </c>
      <c r="O44" s="453" t="s">
        <v>1723</v>
      </c>
      <c r="P44" s="452" t="s">
        <v>1722</v>
      </c>
      <c r="Q44" s="452" t="s">
        <v>121</v>
      </c>
      <c r="R44" s="452" t="s">
        <v>55</v>
      </c>
      <c r="S44" s="452"/>
      <c r="T44" s="451" t="s">
        <v>76</v>
      </c>
      <c r="U44" s="471">
        <v>178</v>
      </c>
      <c r="V44" s="470">
        <v>134</v>
      </c>
      <c r="W44" s="470" t="s">
        <v>1721</v>
      </c>
      <c r="X44" s="469" t="s">
        <v>808</v>
      </c>
    </row>
    <row r="45" spans="1:24" s="447" customFormat="1" ht="30.6">
      <c r="A45" s="496"/>
      <c r="B45" s="467"/>
      <c r="C45" s="466"/>
      <c r="D45" s="495" t="s">
        <v>1708</v>
      </c>
      <c r="E45" s="461" t="s">
        <v>1720</v>
      </c>
      <c r="F45" s="452" t="s">
        <v>1706</v>
      </c>
      <c r="G45" s="452" t="s">
        <v>1705</v>
      </c>
      <c r="H45" s="452" t="s">
        <v>1704</v>
      </c>
      <c r="I45" s="474" t="s">
        <v>1719</v>
      </c>
      <c r="J45" s="458">
        <v>5</v>
      </c>
      <c r="K45" s="457">
        <v>18.100000000000001</v>
      </c>
      <c r="L45" s="473">
        <v>128.2685082872928</v>
      </c>
      <c r="M45" s="472">
        <v>11.1</v>
      </c>
      <c r="N45" s="454">
        <v>14.4</v>
      </c>
      <c r="O45" s="453" t="s">
        <v>1718</v>
      </c>
      <c r="P45" s="452" t="s">
        <v>1701</v>
      </c>
      <c r="Q45" s="452" t="s">
        <v>121</v>
      </c>
      <c r="R45" s="452" t="s">
        <v>55</v>
      </c>
      <c r="S45" s="452"/>
      <c r="T45" s="451" t="s">
        <v>76</v>
      </c>
      <c r="U45" s="471">
        <v>163</v>
      </c>
      <c r="V45" s="470">
        <v>125</v>
      </c>
      <c r="W45" s="470" t="s">
        <v>1717</v>
      </c>
      <c r="X45" s="469" t="s">
        <v>231</v>
      </c>
    </row>
    <row r="46" spans="1:24" s="447" customFormat="1" ht="20.399999999999999">
      <c r="A46" s="496"/>
      <c r="B46" s="467"/>
      <c r="C46" s="466"/>
      <c r="D46" s="495" t="s">
        <v>1708</v>
      </c>
      <c r="E46" s="461" t="s">
        <v>1716</v>
      </c>
      <c r="F46" s="452" t="s">
        <v>1706</v>
      </c>
      <c r="G46" s="452" t="s">
        <v>1705</v>
      </c>
      <c r="H46" s="452" t="s">
        <v>1704</v>
      </c>
      <c r="I46" s="474" t="s">
        <v>1715</v>
      </c>
      <c r="J46" s="458">
        <v>5</v>
      </c>
      <c r="K46" s="457">
        <v>18.100000000000001</v>
      </c>
      <c r="L46" s="473">
        <v>128.2685082872928</v>
      </c>
      <c r="M46" s="472">
        <v>10.199999999999999</v>
      </c>
      <c r="N46" s="454">
        <v>13.5</v>
      </c>
      <c r="O46" s="453" t="s">
        <v>1714</v>
      </c>
      <c r="P46" s="452" t="s">
        <v>1701</v>
      </c>
      <c r="Q46" s="452" t="s">
        <v>121</v>
      </c>
      <c r="R46" s="452" t="s">
        <v>55</v>
      </c>
      <c r="S46" s="452"/>
      <c r="T46" s="451" t="s">
        <v>76</v>
      </c>
      <c r="U46" s="471">
        <v>177</v>
      </c>
      <c r="V46" s="470">
        <v>134</v>
      </c>
      <c r="W46" s="470">
        <v>89</v>
      </c>
      <c r="X46" s="469" t="s">
        <v>231</v>
      </c>
    </row>
    <row r="47" spans="1:24" s="447" customFormat="1" ht="30.6">
      <c r="A47" s="496"/>
      <c r="B47" s="467"/>
      <c r="C47" s="466"/>
      <c r="D47" s="495" t="s">
        <v>1708</v>
      </c>
      <c r="E47" s="461" t="s">
        <v>1713</v>
      </c>
      <c r="F47" s="452" t="s">
        <v>1706</v>
      </c>
      <c r="G47" s="452" t="s">
        <v>1705</v>
      </c>
      <c r="H47" s="452" t="s">
        <v>1704</v>
      </c>
      <c r="I47" s="474" t="s">
        <v>1712</v>
      </c>
      <c r="J47" s="458" t="s">
        <v>1711</v>
      </c>
      <c r="K47" s="457">
        <v>18</v>
      </c>
      <c r="L47" s="473">
        <v>128.98111111111109</v>
      </c>
      <c r="M47" s="472">
        <v>10.199999999999999</v>
      </c>
      <c r="N47" s="454">
        <v>13.5</v>
      </c>
      <c r="O47" s="453" t="s">
        <v>1710</v>
      </c>
      <c r="P47" s="452" t="s">
        <v>1701</v>
      </c>
      <c r="Q47" s="452" t="s">
        <v>121</v>
      </c>
      <c r="R47" s="452" t="s">
        <v>55</v>
      </c>
      <c r="S47" s="452"/>
      <c r="T47" s="451" t="s">
        <v>76</v>
      </c>
      <c r="U47" s="471">
        <v>176</v>
      </c>
      <c r="V47" s="470">
        <v>133</v>
      </c>
      <c r="W47" s="470" t="s">
        <v>1709</v>
      </c>
      <c r="X47" s="469" t="s">
        <v>231</v>
      </c>
    </row>
    <row r="48" spans="1:24" s="447" customFormat="1" ht="30.6">
      <c r="A48" s="496"/>
      <c r="B48" s="467"/>
      <c r="C48" s="466"/>
      <c r="D48" s="495" t="s">
        <v>1708</v>
      </c>
      <c r="E48" s="461" t="s">
        <v>1707</v>
      </c>
      <c r="F48" s="452" t="s">
        <v>1706</v>
      </c>
      <c r="G48" s="452" t="s">
        <v>1705</v>
      </c>
      <c r="H48" s="452" t="s">
        <v>1704</v>
      </c>
      <c r="I48" s="474" t="s">
        <v>1703</v>
      </c>
      <c r="J48" s="458">
        <v>7</v>
      </c>
      <c r="K48" s="457">
        <v>17.899999999999999</v>
      </c>
      <c r="L48" s="473">
        <v>129.70167597765365</v>
      </c>
      <c r="M48" s="472">
        <v>10.199999999999999</v>
      </c>
      <c r="N48" s="454">
        <v>13.5</v>
      </c>
      <c r="O48" s="453" t="s">
        <v>1702</v>
      </c>
      <c r="P48" s="452" t="s">
        <v>1701</v>
      </c>
      <c r="Q48" s="452" t="s">
        <v>121</v>
      </c>
      <c r="R48" s="452" t="s">
        <v>55</v>
      </c>
      <c r="S48" s="452"/>
      <c r="T48" s="451" t="s">
        <v>76</v>
      </c>
      <c r="U48" s="471">
        <v>175</v>
      </c>
      <c r="V48" s="470">
        <v>132</v>
      </c>
      <c r="W48" s="470">
        <v>89</v>
      </c>
      <c r="X48" s="469" t="s">
        <v>231</v>
      </c>
    </row>
    <row r="49" spans="1:25" s="447" customFormat="1" ht="24" customHeight="1">
      <c r="A49" s="468"/>
      <c r="B49" s="467"/>
      <c r="C49" s="476" t="s">
        <v>1700</v>
      </c>
      <c r="D49" s="461" t="s">
        <v>1677</v>
      </c>
      <c r="E49" s="482" t="s">
        <v>1699</v>
      </c>
      <c r="F49" s="452" t="s">
        <v>1675</v>
      </c>
      <c r="G49" s="452" t="s">
        <v>1674</v>
      </c>
      <c r="H49" s="452" t="s">
        <v>1695</v>
      </c>
      <c r="I49" s="474" t="s">
        <v>1698</v>
      </c>
      <c r="J49" s="458">
        <v>7</v>
      </c>
      <c r="K49" s="457">
        <v>13.6</v>
      </c>
      <c r="L49" s="473">
        <v>170.71029411764707</v>
      </c>
      <c r="M49" s="472">
        <v>15.8</v>
      </c>
      <c r="N49" s="454">
        <v>19</v>
      </c>
      <c r="O49" s="453" t="s">
        <v>1697</v>
      </c>
      <c r="P49" s="452" t="s">
        <v>1694</v>
      </c>
      <c r="Q49" s="452" t="s">
        <v>52</v>
      </c>
      <c r="R49" s="452" t="s">
        <v>45</v>
      </c>
      <c r="S49" s="452"/>
      <c r="T49" s="451" t="s">
        <v>158</v>
      </c>
      <c r="U49" s="471" t="s">
        <v>158</v>
      </c>
      <c r="V49" s="470" t="s">
        <v>158</v>
      </c>
      <c r="W49" s="470">
        <v>55</v>
      </c>
      <c r="X49" s="469" t="s">
        <v>157</v>
      </c>
      <c r="Y49" s="443"/>
    </row>
    <row r="50" spans="1:25" s="447" customFormat="1" ht="24" customHeight="1">
      <c r="A50" s="487"/>
      <c r="B50" s="467"/>
      <c r="C50" s="476"/>
      <c r="D50" s="461" t="s">
        <v>1677</v>
      </c>
      <c r="E50" s="482" t="s">
        <v>1696</v>
      </c>
      <c r="F50" s="452" t="s">
        <v>1675</v>
      </c>
      <c r="G50" s="452" t="s">
        <v>1674</v>
      </c>
      <c r="H50" s="452" t="s">
        <v>1695</v>
      </c>
      <c r="I50" s="474" t="s">
        <v>1684</v>
      </c>
      <c r="J50" s="458">
        <v>5</v>
      </c>
      <c r="K50" s="457">
        <v>13.6</v>
      </c>
      <c r="L50" s="473">
        <v>170.71029411764707</v>
      </c>
      <c r="M50" s="472">
        <v>15.8</v>
      </c>
      <c r="N50" s="454">
        <v>19</v>
      </c>
      <c r="O50" s="453" t="s">
        <v>1103</v>
      </c>
      <c r="P50" s="452" t="s">
        <v>1694</v>
      </c>
      <c r="Q50" s="452" t="s">
        <v>52</v>
      </c>
      <c r="R50" s="452" t="s">
        <v>45</v>
      </c>
      <c r="S50" s="452"/>
      <c r="T50" s="451" t="s">
        <v>158</v>
      </c>
      <c r="U50" s="471" t="s">
        <v>158</v>
      </c>
      <c r="V50" s="470" t="s">
        <v>158</v>
      </c>
      <c r="W50" s="470" t="s">
        <v>158</v>
      </c>
      <c r="X50" s="469" t="s">
        <v>158</v>
      </c>
      <c r="Y50" s="443"/>
    </row>
    <row r="51" spans="1:25" s="489" customFormat="1" ht="24" customHeight="1">
      <c r="A51" s="494"/>
      <c r="B51" s="493"/>
      <c r="C51" s="492"/>
      <c r="D51" s="461" t="s">
        <v>1677</v>
      </c>
      <c r="E51" s="482" t="s">
        <v>1693</v>
      </c>
      <c r="F51" s="452" t="s">
        <v>1675</v>
      </c>
      <c r="G51" s="452" t="s">
        <v>1674</v>
      </c>
      <c r="H51" s="452" t="s">
        <v>1688</v>
      </c>
      <c r="I51" s="474" t="s">
        <v>1692</v>
      </c>
      <c r="J51" s="458">
        <v>7</v>
      </c>
      <c r="K51" s="457">
        <v>13.5</v>
      </c>
      <c r="L51" s="473">
        <v>171.97481481481481</v>
      </c>
      <c r="M51" s="472">
        <v>15.8</v>
      </c>
      <c r="N51" s="454">
        <v>19</v>
      </c>
      <c r="O51" s="453" t="s">
        <v>1098</v>
      </c>
      <c r="P51" s="452" t="s">
        <v>1687</v>
      </c>
      <c r="Q51" s="452" t="s">
        <v>52</v>
      </c>
      <c r="R51" s="452" t="s">
        <v>45</v>
      </c>
      <c r="S51" s="452"/>
      <c r="T51" s="451"/>
      <c r="U51" s="471" t="s">
        <v>158</v>
      </c>
      <c r="V51" s="470" t="s">
        <v>158</v>
      </c>
      <c r="W51" s="470" t="s">
        <v>158</v>
      </c>
      <c r="X51" s="491" t="s">
        <v>158</v>
      </c>
      <c r="Y51" s="490"/>
    </row>
    <row r="52" spans="1:25" s="489" customFormat="1" ht="24" customHeight="1">
      <c r="A52" s="494"/>
      <c r="B52" s="493"/>
      <c r="C52" s="492"/>
      <c r="D52" s="461" t="s">
        <v>1677</v>
      </c>
      <c r="E52" s="482" t="s">
        <v>1691</v>
      </c>
      <c r="F52" s="452" t="s">
        <v>1675</v>
      </c>
      <c r="G52" s="452" t="s">
        <v>1674</v>
      </c>
      <c r="H52" s="452" t="s">
        <v>1688</v>
      </c>
      <c r="I52" s="474" t="s">
        <v>1690</v>
      </c>
      <c r="J52" s="458">
        <v>7</v>
      </c>
      <c r="K52" s="457">
        <v>13.5</v>
      </c>
      <c r="L52" s="473">
        <v>171.97481481481481</v>
      </c>
      <c r="M52" s="472">
        <v>15.8</v>
      </c>
      <c r="N52" s="454">
        <v>19</v>
      </c>
      <c r="O52" s="453" t="s">
        <v>1106</v>
      </c>
      <c r="P52" s="452" t="s">
        <v>1687</v>
      </c>
      <c r="Q52" s="452" t="s">
        <v>52</v>
      </c>
      <c r="R52" s="452" t="s">
        <v>45</v>
      </c>
      <c r="S52" s="452"/>
      <c r="T52" s="451"/>
      <c r="U52" s="471" t="s">
        <v>158</v>
      </c>
      <c r="V52" s="470" t="s">
        <v>158</v>
      </c>
      <c r="W52" s="470" t="s">
        <v>158</v>
      </c>
      <c r="X52" s="491" t="s">
        <v>158</v>
      </c>
      <c r="Y52" s="490"/>
    </row>
    <row r="53" spans="1:25" s="489" customFormat="1" ht="24" customHeight="1">
      <c r="A53" s="494"/>
      <c r="B53" s="493"/>
      <c r="C53" s="492"/>
      <c r="D53" s="461" t="s">
        <v>1677</v>
      </c>
      <c r="E53" s="482" t="s">
        <v>1689</v>
      </c>
      <c r="F53" s="452" t="s">
        <v>1675</v>
      </c>
      <c r="G53" s="452" t="s">
        <v>1674</v>
      </c>
      <c r="H53" s="452" t="s">
        <v>1688</v>
      </c>
      <c r="I53" s="474" t="s">
        <v>1684</v>
      </c>
      <c r="J53" s="458">
        <v>5</v>
      </c>
      <c r="K53" s="457">
        <v>13.5</v>
      </c>
      <c r="L53" s="473">
        <v>171.97481481481481</v>
      </c>
      <c r="M53" s="472">
        <v>15.8</v>
      </c>
      <c r="N53" s="454">
        <v>19</v>
      </c>
      <c r="O53" s="453" t="s">
        <v>1103</v>
      </c>
      <c r="P53" s="452" t="s">
        <v>1687</v>
      </c>
      <c r="Q53" s="452" t="s">
        <v>52</v>
      </c>
      <c r="R53" s="452" t="s">
        <v>45</v>
      </c>
      <c r="S53" s="452"/>
      <c r="T53" s="451"/>
      <c r="U53" s="471" t="s">
        <v>158</v>
      </c>
      <c r="V53" s="470" t="s">
        <v>158</v>
      </c>
      <c r="W53" s="470" t="s">
        <v>158</v>
      </c>
      <c r="X53" s="491" t="s">
        <v>158</v>
      </c>
      <c r="Y53" s="490"/>
    </row>
    <row r="54" spans="1:25" s="447" customFormat="1" ht="24" customHeight="1">
      <c r="A54" s="487"/>
      <c r="B54" s="467"/>
      <c r="C54" s="466"/>
      <c r="D54" s="461" t="s">
        <v>1677</v>
      </c>
      <c r="E54" s="461" t="s">
        <v>140</v>
      </c>
      <c r="F54" s="452" t="s">
        <v>1675</v>
      </c>
      <c r="G54" s="452" t="s">
        <v>1674</v>
      </c>
      <c r="H54" s="452" t="s">
        <v>1673</v>
      </c>
      <c r="I54" s="459" t="s">
        <v>1678</v>
      </c>
      <c r="J54" s="458">
        <v>7</v>
      </c>
      <c r="K54" s="457">
        <v>12</v>
      </c>
      <c r="L54" s="456">
        <v>193.47166666666664</v>
      </c>
      <c r="M54" s="455">
        <v>15.8</v>
      </c>
      <c r="N54" s="454">
        <v>19</v>
      </c>
      <c r="O54" s="453" t="s">
        <v>1102</v>
      </c>
      <c r="P54" s="452" t="s">
        <v>1671</v>
      </c>
      <c r="Q54" s="452" t="s">
        <v>52</v>
      </c>
      <c r="R54" s="452" t="s">
        <v>45</v>
      </c>
      <c r="S54" s="452"/>
      <c r="T54" s="451" t="s">
        <v>158</v>
      </c>
      <c r="U54" s="450" t="s">
        <v>158</v>
      </c>
      <c r="V54" s="449" t="s">
        <v>158</v>
      </c>
      <c r="W54" s="449" t="s">
        <v>158</v>
      </c>
      <c r="X54" s="448" t="s">
        <v>158</v>
      </c>
      <c r="Y54" s="443"/>
    </row>
    <row r="55" spans="1:25" s="447" customFormat="1" ht="24" customHeight="1">
      <c r="A55" s="487"/>
      <c r="B55" s="467"/>
      <c r="C55" s="466"/>
      <c r="D55" s="461" t="s">
        <v>1677</v>
      </c>
      <c r="E55" s="461" t="s">
        <v>58</v>
      </c>
      <c r="F55" s="452" t="s">
        <v>1675</v>
      </c>
      <c r="G55" s="452" t="s">
        <v>1674</v>
      </c>
      <c r="H55" s="452" t="s">
        <v>1673</v>
      </c>
      <c r="I55" s="459" t="s">
        <v>1686</v>
      </c>
      <c r="J55" s="458">
        <v>7</v>
      </c>
      <c r="K55" s="457">
        <v>12</v>
      </c>
      <c r="L55" s="456">
        <v>193.47166666666664</v>
      </c>
      <c r="M55" s="455">
        <v>15.8</v>
      </c>
      <c r="N55" s="454">
        <v>19</v>
      </c>
      <c r="O55" s="453" t="s">
        <v>1088</v>
      </c>
      <c r="P55" s="452" t="s">
        <v>1671</v>
      </c>
      <c r="Q55" s="452" t="s">
        <v>52</v>
      </c>
      <c r="R55" s="452" t="s">
        <v>45</v>
      </c>
      <c r="S55" s="452"/>
      <c r="T55" s="451" t="s">
        <v>158</v>
      </c>
      <c r="U55" s="450" t="s">
        <v>158</v>
      </c>
      <c r="V55" s="449" t="s">
        <v>158</v>
      </c>
      <c r="W55" s="449" t="s">
        <v>158</v>
      </c>
      <c r="X55" s="448" t="s">
        <v>158</v>
      </c>
      <c r="Y55" s="443"/>
    </row>
    <row r="56" spans="1:25" s="447" customFormat="1" ht="24" customHeight="1">
      <c r="A56" s="487"/>
      <c r="B56" s="467"/>
      <c r="C56" s="466"/>
      <c r="D56" s="461" t="s">
        <v>1677</v>
      </c>
      <c r="E56" s="482" t="s">
        <v>1685</v>
      </c>
      <c r="F56" s="452" t="s">
        <v>1675</v>
      </c>
      <c r="G56" s="452" t="s">
        <v>1674</v>
      </c>
      <c r="H56" s="452" t="s">
        <v>1673</v>
      </c>
      <c r="I56" s="459" t="s">
        <v>1684</v>
      </c>
      <c r="J56" s="458">
        <v>7</v>
      </c>
      <c r="K56" s="457">
        <v>12</v>
      </c>
      <c r="L56" s="456">
        <v>193.47166666666664</v>
      </c>
      <c r="M56" s="455">
        <v>15.8</v>
      </c>
      <c r="N56" s="454">
        <v>19</v>
      </c>
      <c r="O56" s="453" t="s">
        <v>1103</v>
      </c>
      <c r="P56" s="452" t="s">
        <v>1671</v>
      </c>
      <c r="Q56" s="452" t="s">
        <v>52</v>
      </c>
      <c r="R56" s="452" t="s">
        <v>45</v>
      </c>
      <c r="S56" s="452"/>
      <c r="T56" s="451"/>
      <c r="U56" s="450" t="s">
        <v>158</v>
      </c>
      <c r="V56" s="449" t="s">
        <v>158</v>
      </c>
      <c r="W56" s="449" t="s">
        <v>158</v>
      </c>
      <c r="X56" s="448" t="s">
        <v>158</v>
      </c>
      <c r="Y56" s="443"/>
    </row>
    <row r="57" spans="1:25" s="447" customFormat="1" ht="24" customHeight="1">
      <c r="A57" s="487"/>
      <c r="B57" s="463"/>
      <c r="C57" s="462"/>
      <c r="D57" s="461" t="s">
        <v>1677</v>
      </c>
      <c r="E57" s="482" t="s">
        <v>1683</v>
      </c>
      <c r="F57" s="452" t="s">
        <v>1675</v>
      </c>
      <c r="G57" s="452" t="s">
        <v>1674</v>
      </c>
      <c r="H57" s="452" t="s">
        <v>1673</v>
      </c>
      <c r="I57" s="459" t="s">
        <v>1682</v>
      </c>
      <c r="J57" s="458">
        <v>5</v>
      </c>
      <c r="K57" s="457">
        <v>12</v>
      </c>
      <c r="L57" s="456">
        <v>193.47166666666664</v>
      </c>
      <c r="M57" s="455">
        <v>17.2</v>
      </c>
      <c r="N57" s="454">
        <v>20.3</v>
      </c>
      <c r="O57" s="453" t="s">
        <v>1681</v>
      </c>
      <c r="P57" s="452" t="s">
        <v>1671</v>
      </c>
      <c r="Q57" s="452" t="s">
        <v>52</v>
      </c>
      <c r="R57" s="452" t="s">
        <v>45</v>
      </c>
      <c r="S57" s="458"/>
      <c r="T57" s="451"/>
      <c r="U57" s="450" t="s">
        <v>158</v>
      </c>
      <c r="V57" s="449" t="s">
        <v>158</v>
      </c>
      <c r="W57" s="449" t="s">
        <v>158</v>
      </c>
      <c r="X57" s="448" t="s">
        <v>158</v>
      </c>
      <c r="Y57" s="443"/>
    </row>
    <row r="58" spans="1:25" s="447" customFormat="1" ht="24" customHeight="1">
      <c r="A58" s="487"/>
      <c r="B58" s="467"/>
      <c r="C58" s="488" t="s">
        <v>1680</v>
      </c>
      <c r="D58" s="461" t="s">
        <v>1677</v>
      </c>
      <c r="E58" s="482" t="s">
        <v>1679</v>
      </c>
      <c r="F58" s="452" t="s">
        <v>1675</v>
      </c>
      <c r="G58" s="452" t="s">
        <v>1674</v>
      </c>
      <c r="H58" s="452" t="s">
        <v>1673</v>
      </c>
      <c r="I58" s="459" t="s">
        <v>1678</v>
      </c>
      <c r="J58" s="458">
        <v>5</v>
      </c>
      <c r="K58" s="457">
        <v>10.8</v>
      </c>
      <c r="L58" s="456">
        <v>214.96851851851849</v>
      </c>
      <c r="M58" s="455">
        <v>15.8</v>
      </c>
      <c r="N58" s="454">
        <v>19</v>
      </c>
      <c r="O58" s="453" t="s">
        <v>1102</v>
      </c>
      <c r="P58" s="452" t="s">
        <v>1671</v>
      </c>
      <c r="Q58" s="452" t="s">
        <v>52</v>
      </c>
      <c r="R58" s="452" t="s">
        <v>45</v>
      </c>
      <c r="S58" s="452"/>
      <c r="T58" s="451" t="s">
        <v>158</v>
      </c>
      <c r="U58" s="450" t="s">
        <v>158</v>
      </c>
      <c r="V58" s="449" t="s">
        <v>158</v>
      </c>
      <c r="W58" s="449" t="s">
        <v>158</v>
      </c>
      <c r="X58" s="448" t="s">
        <v>158</v>
      </c>
      <c r="Y58" s="443"/>
    </row>
    <row r="59" spans="1:25" s="447" customFormat="1" ht="24" customHeight="1">
      <c r="A59" s="487"/>
      <c r="B59" s="463"/>
      <c r="C59" s="462"/>
      <c r="D59" s="461" t="s">
        <v>1677</v>
      </c>
      <c r="E59" s="482" t="s">
        <v>1676</v>
      </c>
      <c r="F59" s="452" t="s">
        <v>1675</v>
      </c>
      <c r="G59" s="452" t="s">
        <v>1674</v>
      </c>
      <c r="H59" s="452" t="s">
        <v>1673</v>
      </c>
      <c r="I59" s="459" t="s">
        <v>1672</v>
      </c>
      <c r="J59" s="458">
        <v>5</v>
      </c>
      <c r="K59" s="457">
        <v>10.8</v>
      </c>
      <c r="L59" s="456">
        <v>214.96851851851849</v>
      </c>
      <c r="M59" s="455">
        <v>15.8</v>
      </c>
      <c r="N59" s="454">
        <v>19</v>
      </c>
      <c r="O59" s="453" t="s">
        <v>1102</v>
      </c>
      <c r="P59" s="452" t="s">
        <v>1671</v>
      </c>
      <c r="Q59" s="452" t="s">
        <v>52</v>
      </c>
      <c r="R59" s="452" t="s">
        <v>45</v>
      </c>
      <c r="S59" s="458"/>
      <c r="T59" s="451"/>
      <c r="U59" s="450" t="s">
        <v>158</v>
      </c>
      <c r="V59" s="449" t="s">
        <v>158</v>
      </c>
      <c r="W59" s="449" t="s">
        <v>158</v>
      </c>
      <c r="X59" s="448" t="s">
        <v>158</v>
      </c>
      <c r="Y59" s="443"/>
    </row>
    <row r="60" spans="1:25" s="447" customFormat="1" ht="24" customHeight="1">
      <c r="A60" s="468"/>
      <c r="B60" s="467"/>
      <c r="C60" s="486" t="s">
        <v>1670</v>
      </c>
      <c r="D60" s="483" t="s">
        <v>1650</v>
      </c>
      <c r="E60" s="482" t="s">
        <v>1669</v>
      </c>
      <c r="F60" s="452" t="s">
        <v>1629</v>
      </c>
      <c r="G60" s="452" t="s">
        <v>1628</v>
      </c>
      <c r="H60" s="452" t="s">
        <v>1603</v>
      </c>
      <c r="I60" s="459" t="s">
        <v>1668</v>
      </c>
      <c r="J60" s="458">
        <v>5</v>
      </c>
      <c r="K60" s="457">
        <v>10</v>
      </c>
      <c r="L60" s="456">
        <v>232.166</v>
      </c>
      <c r="M60" s="455">
        <v>11.1</v>
      </c>
      <c r="N60" s="454">
        <v>14.4</v>
      </c>
      <c r="O60" s="453" t="s">
        <v>873</v>
      </c>
      <c r="P60" s="452" t="s">
        <v>1646</v>
      </c>
      <c r="Q60" s="452" t="s">
        <v>52</v>
      </c>
      <c r="R60" s="452" t="s">
        <v>80</v>
      </c>
      <c r="S60" s="452"/>
      <c r="T60" s="478" t="s">
        <v>46</v>
      </c>
      <c r="U60" s="450" t="s">
        <v>158</v>
      </c>
      <c r="V60" s="449" t="s">
        <v>158</v>
      </c>
      <c r="W60" s="449" t="s">
        <v>158</v>
      </c>
      <c r="X60" s="448" t="s">
        <v>158</v>
      </c>
      <c r="Y60" s="443"/>
    </row>
    <row r="61" spans="1:25" s="447" customFormat="1" ht="30.45" customHeight="1">
      <c r="A61" s="468"/>
      <c r="B61" s="467"/>
      <c r="C61" s="484"/>
      <c r="D61" s="483" t="s">
        <v>1650</v>
      </c>
      <c r="E61" s="485" t="s">
        <v>1667</v>
      </c>
      <c r="F61" s="452" t="s">
        <v>1629</v>
      </c>
      <c r="G61" s="452" t="s">
        <v>1628</v>
      </c>
      <c r="H61" s="452" t="s">
        <v>1603</v>
      </c>
      <c r="I61" s="459" t="s">
        <v>1666</v>
      </c>
      <c r="J61" s="458">
        <v>5</v>
      </c>
      <c r="K61" s="457">
        <v>10</v>
      </c>
      <c r="L61" s="456">
        <v>232.166</v>
      </c>
      <c r="M61" s="455">
        <v>11.1</v>
      </c>
      <c r="N61" s="454">
        <v>14.4</v>
      </c>
      <c r="O61" s="453" t="s">
        <v>893</v>
      </c>
      <c r="P61" s="452" t="s">
        <v>1646</v>
      </c>
      <c r="Q61" s="452" t="s">
        <v>52</v>
      </c>
      <c r="R61" s="452" t="s">
        <v>80</v>
      </c>
      <c r="S61" s="452"/>
      <c r="T61" s="478" t="s">
        <v>46</v>
      </c>
      <c r="U61" s="450" t="s">
        <v>158</v>
      </c>
      <c r="V61" s="449" t="s">
        <v>158</v>
      </c>
      <c r="W61" s="449" t="s">
        <v>158</v>
      </c>
      <c r="X61" s="448" t="s">
        <v>158</v>
      </c>
      <c r="Y61" s="443"/>
    </row>
    <row r="62" spans="1:25" ht="28.5" customHeight="1">
      <c r="A62" s="468"/>
      <c r="B62" s="467"/>
      <c r="C62" s="484"/>
      <c r="D62" s="483" t="s">
        <v>1650</v>
      </c>
      <c r="E62" s="485" t="s">
        <v>1665</v>
      </c>
      <c r="F62" s="452" t="s">
        <v>1629</v>
      </c>
      <c r="G62" s="452" t="s">
        <v>1628</v>
      </c>
      <c r="H62" s="452" t="s">
        <v>1603</v>
      </c>
      <c r="I62" s="459" t="s">
        <v>1664</v>
      </c>
      <c r="J62" s="458">
        <v>5</v>
      </c>
      <c r="K62" s="457">
        <v>10</v>
      </c>
      <c r="L62" s="456">
        <v>232.166</v>
      </c>
      <c r="M62" s="455">
        <v>12.2</v>
      </c>
      <c r="N62" s="454">
        <v>15.4</v>
      </c>
      <c r="O62" s="453" t="s">
        <v>895</v>
      </c>
      <c r="P62" s="452" t="s">
        <v>1646</v>
      </c>
      <c r="Q62" s="452" t="s">
        <v>52</v>
      </c>
      <c r="R62" s="452" t="s">
        <v>80</v>
      </c>
      <c r="S62" s="452"/>
      <c r="T62" s="478" t="s">
        <v>46</v>
      </c>
      <c r="U62" s="450" t="s">
        <v>158</v>
      </c>
      <c r="V62" s="449" t="s">
        <v>158</v>
      </c>
      <c r="W62" s="449" t="s">
        <v>158</v>
      </c>
      <c r="X62" s="448" t="s">
        <v>158</v>
      </c>
    </row>
    <row r="63" spans="1:25" ht="30.45" customHeight="1">
      <c r="A63" s="468"/>
      <c r="B63" s="467"/>
      <c r="C63" s="484"/>
      <c r="D63" s="483" t="s">
        <v>1650</v>
      </c>
      <c r="E63" s="482" t="s">
        <v>1663</v>
      </c>
      <c r="F63" s="452" t="s">
        <v>1629</v>
      </c>
      <c r="G63" s="452" t="s">
        <v>1628</v>
      </c>
      <c r="H63" s="452" t="s">
        <v>1603</v>
      </c>
      <c r="I63" s="459" t="s">
        <v>1662</v>
      </c>
      <c r="J63" s="458">
        <v>5</v>
      </c>
      <c r="K63" s="457">
        <v>10</v>
      </c>
      <c r="L63" s="456">
        <v>232.166</v>
      </c>
      <c r="M63" s="455">
        <v>12.2</v>
      </c>
      <c r="N63" s="454">
        <v>15.4</v>
      </c>
      <c r="O63" s="453" t="s">
        <v>1661</v>
      </c>
      <c r="P63" s="452" t="s">
        <v>1646</v>
      </c>
      <c r="Q63" s="452" t="s">
        <v>52</v>
      </c>
      <c r="R63" s="452" t="s">
        <v>80</v>
      </c>
      <c r="S63" s="452"/>
      <c r="T63" s="478" t="s">
        <v>46</v>
      </c>
      <c r="U63" s="450" t="s">
        <v>158</v>
      </c>
      <c r="V63" s="449" t="s">
        <v>158</v>
      </c>
      <c r="W63" s="449" t="s">
        <v>158</v>
      </c>
      <c r="X63" s="448" t="s">
        <v>158</v>
      </c>
    </row>
    <row r="64" spans="1:25" ht="43.05" customHeight="1">
      <c r="A64" s="468"/>
      <c r="B64" s="467"/>
      <c r="C64" s="484"/>
      <c r="D64" s="483" t="s">
        <v>1650</v>
      </c>
      <c r="E64" s="482" t="s">
        <v>1660</v>
      </c>
      <c r="F64" s="452" t="s">
        <v>1629</v>
      </c>
      <c r="G64" s="452" t="s">
        <v>1628</v>
      </c>
      <c r="H64" s="452" t="s">
        <v>1603</v>
      </c>
      <c r="I64" s="459" t="s">
        <v>1659</v>
      </c>
      <c r="J64" s="458">
        <v>5</v>
      </c>
      <c r="K64" s="457">
        <v>10</v>
      </c>
      <c r="L64" s="456">
        <v>232.166</v>
      </c>
      <c r="M64" s="455">
        <v>12.2</v>
      </c>
      <c r="N64" s="454">
        <v>15.4</v>
      </c>
      <c r="O64" s="453" t="s">
        <v>1658</v>
      </c>
      <c r="P64" s="452" t="s">
        <v>1646</v>
      </c>
      <c r="Q64" s="452" t="s">
        <v>52</v>
      </c>
      <c r="R64" s="452" t="s">
        <v>80</v>
      </c>
      <c r="S64" s="452"/>
      <c r="T64" s="478" t="s">
        <v>46</v>
      </c>
      <c r="U64" s="450" t="s">
        <v>158</v>
      </c>
      <c r="V64" s="449" t="s">
        <v>158</v>
      </c>
      <c r="W64" s="449" t="s">
        <v>158</v>
      </c>
      <c r="X64" s="448" t="s">
        <v>158</v>
      </c>
    </row>
    <row r="65" spans="1:24" ht="50.55" customHeight="1">
      <c r="A65" s="468"/>
      <c r="B65" s="467"/>
      <c r="C65" s="484"/>
      <c r="D65" s="483" t="s">
        <v>1650</v>
      </c>
      <c r="E65" s="482" t="s">
        <v>1657</v>
      </c>
      <c r="F65" s="452" t="s">
        <v>1629</v>
      </c>
      <c r="G65" s="452" t="s">
        <v>1628</v>
      </c>
      <c r="H65" s="452" t="s">
        <v>1603</v>
      </c>
      <c r="I65" s="459" t="s">
        <v>1656</v>
      </c>
      <c r="J65" s="458">
        <v>5</v>
      </c>
      <c r="K65" s="457">
        <v>10</v>
      </c>
      <c r="L65" s="456">
        <v>232.166</v>
      </c>
      <c r="M65" s="455">
        <v>12.2</v>
      </c>
      <c r="N65" s="454">
        <v>15.4</v>
      </c>
      <c r="O65" s="453" t="s">
        <v>1497</v>
      </c>
      <c r="P65" s="452" t="s">
        <v>1646</v>
      </c>
      <c r="Q65" s="452" t="s">
        <v>52</v>
      </c>
      <c r="R65" s="452" t="s">
        <v>80</v>
      </c>
      <c r="S65" s="452"/>
      <c r="T65" s="478" t="s">
        <v>46</v>
      </c>
      <c r="U65" s="450" t="s">
        <v>158</v>
      </c>
      <c r="V65" s="449" t="s">
        <v>158</v>
      </c>
      <c r="W65" s="449" t="s">
        <v>158</v>
      </c>
      <c r="X65" s="448" t="s">
        <v>158</v>
      </c>
    </row>
    <row r="66" spans="1:24" ht="30.45" customHeight="1">
      <c r="A66" s="468"/>
      <c r="B66" s="467"/>
      <c r="C66" s="484"/>
      <c r="D66" s="483" t="s">
        <v>1650</v>
      </c>
      <c r="E66" s="482" t="s">
        <v>1655</v>
      </c>
      <c r="F66" s="452" t="s">
        <v>1629</v>
      </c>
      <c r="G66" s="452" t="s">
        <v>1628</v>
      </c>
      <c r="H66" s="452" t="s">
        <v>1603</v>
      </c>
      <c r="I66" s="459" t="s">
        <v>1654</v>
      </c>
      <c r="J66" s="458">
        <v>5</v>
      </c>
      <c r="K66" s="457">
        <v>10</v>
      </c>
      <c r="L66" s="456">
        <v>232.166</v>
      </c>
      <c r="M66" s="455">
        <v>12.2</v>
      </c>
      <c r="N66" s="454">
        <v>15.4</v>
      </c>
      <c r="O66" s="453" t="s">
        <v>899</v>
      </c>
      <c r="P66" s="452" t="s">
        <v>1646</v>
      </c>
      <c r="Q66" s="452" t="s">
        <v>52</v>
      </c>
      <c r="R66" s="452" t="s">
        <v>80</v>
      </c>
      <c r="S66" s="452"/>
      <c r="T66" s="478" t="s">
        <v>46</v>
      </c>
      <c r="U66" s="450" t="s">
        <v>158</v>
      </c>
      <c r="V66" s="449" t="s">
        <v>158</v>
      </c>
      <c r="W66" s="449" t="s">
        <v>158</v>
      </c>
      <c r="X66" s="448" t="s">
        <v>158</v>
      </c>
    </row>
    <row r="67" spans="1:24" ht="23.25" customHeight="1">
      <c r="A67" s="468"/>
      <c r="B67" s="467"/>
      <c r="C67" s="484"/>
      <c r="D67" s="483" t="s">
        <v>1650</v>
      </c>
      <c r="E67" s="482" t="s">
        <v>1653</v>
      </c>
      <c r="F67" s="452" t="s">
        <v>1629</v>
      </c>
      <c r="G67" s="452" t="s">
        <v>1628</v>
      </c>
      <c r="H67" s="452" t="s">
        <v>1603</v>
      </c>
      <c r="I67" s="459" t="s">
        <v>1652</v>
      </c>
      <c r="J67" s="458">
        <v>5</v>
      </c>
      <c r="K67" s="457">
        <v>10</v>
      </c>
      <c r="L67" s="456">
        <v>232.166</v>
      </c>
      <c r="M67" s="455">
        <v>12.2</v>
      </c>
      <c r="N67" s="454">
        <v>15.4</v>
      </c>
      <c r="O67" s="453" t="s">
        <v>1651</v>
      </c>
      <c r="P67" s="452" t="s">
        <v>1646</v>
      </c>
      <c r="Q67" s="452" t="s">
        <v>52</v>
      </c>
      <c r="R67" s="452" t="s">
        <v>80</v>
      </c>
      <c r="S67" s="452"/>
      <c r="T67" s="478" t="s">
        <v>46</v>
      </c>
      <c r="U67" s="450" t="s">
        <v>158</v>
      </c>
      <c r="V67" s="449" t="s">
        <v>158</v>
      </c>
      <c r="W67" s="449" t="s">
        <v>158</v>
      </c>
      <c r="X67" s="448" t="s">
        <v>158</v>
      </c>
    </row>
    <row r="68" spans="1:24" ht="23.25" customHeight="1">
      <c r="A68" s="468"/>
      <c r="B68" s="481"/>
      <c r="C68" s="480"/>
      <c r="D68" s="461" t="s">
        <v>1650</v>
      </c>
      <c r="E68" s="479" t="s">
        <v>1649</v>
      </c>
      <c r="F68" s="452" t="s">
        <v>1629</v>
      </c>
      <c r="G68" s="452" t="s">
        <v>1628</v>
      </c>
      <c r="H68" s="452" t="s">
        <v>1603</v>
      </c>
      <c r="I68" s="459" t="s">
        <v>1648</v>
      </c>
      <c r="J68" s="458">
        <v>5</v>
      </c>
      <c r="K68" s="457">
        <v>10</v>
      </c>
      <c r="L68" s="456">
        <v>232.166</v>
      </c>
      <c r="M68" s="455">
        <v>12.2</v>
      </c>
      <c r="N68" s="454">
        <v>15.4</v>
      </c>
      <c r="O68" s="453" t="s">
        <v>1647</v>
      </c>
      <c r="P68" s="452" t="s">
        <v>1646</v>
      </c>
      <c r="Q68" s="452" t="s">
        <v>52</v>
      </c>
      <c r="R68" s="452" t="s">
        <v>80</v>
      </c>
      <c r="S68" s="452"/>
      <c r="T68" s="478" t="s">
        <v>46</v>
      </c>
      <c r="U68" s="450" t="s">
        <v>158</v>
      </c>
      <c r="V68" s="449" t="s">
        <v>158</v>
      </c>
      <c r="W68" s="449" t="s">
        <v>158</v>
      </c>
      <c r="X68" s="448" t="s">
        <v>158</v>
      </c>
    </row>
    <row r="69" spans="1:24" s="447" customFormat="1" ht="20.399999999999999">
      <c r="A69" s="468"/>
      <c r="B69" s="467"/>
      <c r="C69" s="477" t="s">
        <v>1645</v>
      </c>
      <c r="D69" s="461" t="s">
        <v>1644</v>
      </c>
      <c r="E69" s="461" t="s">
        <v>69</v>
      </c>
      <c r="F69" s="452" t="s">
        <v>1629</v>
      </c>
      <c r="G69" s="452" t="s">
        <v>1628</v>
      </c>
      <c r="H69" s="452" t="s">
        <v>1636</v>
      </c>
      <c r="I69" s="459" t="s">
        <v>1643</v>
      </c>
      <c r="J69" s="458">
        <v>2</v>
      </c>
      <c r="K69" s="457">
        <v>10.199999999999999</v>
      </c>
      <c r="L69" s="456">
        <v>227.61372549019609</v>
      </c>
      <c r="M69" s="455">
        <v>13.2</v>
      </c>
      <c r="N69" s="454">
        <v>16.5</v>
      </c>
      <c r="O69" s="453" t="s">
        <v>1642</v>
      </c>
      <c r="P69" s="452" t="s">
        <v>1625</v>
      </c>
      <c r="Q69" s="452" t="s">
        <v>52</v>
      </c>
      <c r="R69" s="452" t="s">
        <v>80</v>
      </c>
      <c r="S69" s="452"/>
      <c r="T69" s="451" t="s">
        <v>46</v>
      </c>
      <c r="U69" s="450" t="s">
        <v>158</v>
      </c>
      <c r="V69" s="449" t="s">
        <v>158</v>
      </c>
      <c r="W69" s="449" t="s">
        <v>158</v>
      </c>
      <c r="X69" s="448" t="s">
        <v>158</v>
      </c>
    </row>
    <row r="70" spans="1:24" s="447" customFormat="1" ht="20.399999999999999">
      <c r="A70" s="468"/>
      <c r="B70" s="467"/>
      <c r="C70" s="476"/>
      <c r="D70" s="461" t="s">
        <v>1637</v>
      </c>
      <c r="E70" s="461" t="s">
        <v>58</v>
      </c>
      <c r="F70" s="452" t="s">
        <v>1629</v>
      </c>
      <c r="G70" s="452" t="s">
        <v>1628</v>
      </c>
      <c r="H70" s="452" t="s">
        <v>1636</v>
      </c>
      <c r="I70" s="459" t="s">
        <v>1641</v>
      </c>
      <c r="J70" s="458">
        <v>2</v>
      </c>
      <c r="K70" s="457">
        <v>10.199999999999999</v>
      </c>
      <c r="L70" s="456">
        <v>227.61372549019609</v>
      </c>
      <c r="M70" s="455">
        <v>13.2</v>
      </c>
      <c r="N70" s="454">
        <v>16.5</v>
      </c>
      <c r="O70" s="453" t="s">
        <v>1640</v>
      </c>
      <c r="P70" s="452" t="s">
        <v>1625</v>
      </c>
      <c r="Q70" s="452" t="s">
        <v>52</v>
      </c>
      <c r="R70" s="452" t="s">
        <v>80</v>
      </c>
      <c r="S70" s="452"/>
      <c r="T70" s="451" t="s">
        <v>46</v>
      </c>
      <c r="U70" s="450" t="s">
        <v>158</v>
      </c>
      <c r="V70" s="449" t="s">
        <v>158</v>
      </c>
      <c r="W70" s="449" t="s">
        <v>158</v>
      </c>
      <c r="X70" s="448" t="s">
        <v>158</v>
      </c>
    </row>
    <row r="71" spans="1:24" s="447" customFormat="1" ht="20.399999999999999">
      <c r="A71" s="468"/>
      <c r="B71" s="467"/>
      <c r="C71" s="466"/>
      <c r="D71" s="461" t="s">
        <v>1637</v>
      </c>
      <c r="E71" s="461" t="s">
        <v>495</v>
      </c>
      <c r="F71" s="452" t="s">
        <v>1629</v>
      </c>
      <c r="G71" s="452" t="s">
        <v>1628</v>
      </c>
      <c r="H71" s="452" t="s">
        <v>1636</v>
      </c>
      <c r="I71" s="459" t="s">
        <v>1639</v>
      </c>
      <c r="J71" s="458">
        <v>2</v>
      </c>
      <c r="K71" s="457">
        <v>10.199999999999999</v>
      </c>
      <c r="L71" s="456">
        <v>227.61372549019609</v>
      </c>
      <c r="M71" s="455">
        <v>13.2</v>
      </c>
      <c r="N71" s="454">
        <v>16.5</v>
      </c>
      <c r="O71" s="453" t="s">
        <v>1638</v>
      </c>
      <c r="P71" s="452" t="s">
        <v>1625</v>
      </c>
      <c r="Q71" s="452" t="s">
        <v>52</v>
      </c>
      <c r="R71" s="452" t="s">
        <v>80</v>
      </c>
      <c r="S71" s="452"/>
      <c r="T71" s="451" t="s">
        <v>46</v>
      </c>
      <c r="U71" s="450" t="s">
        <v>158</v>
      </c>
      <c r="V71" s="449" t="s">
        <v>158</v>
      </c>
      <c r="W71" s="449" t="s">
        <v>158</v>
      </c>
      <c r="X71" s="448" t="s">
        <v>158</v>
      </c>
    </row>
    <row r="72" spans="1:24" s="447" customFormat="1" ht="20.399999999999999">
      <c r="A72" s="468"/>
      <c r="B72" s="467"/>
      <c r="C72" s="466"/>
      <c r="D72" s="461" t="s">
        <v>1637</v>
      </c>
      <c r="E72" s="461" t="s">
        <v>192</v>
      </c>
      <c r="F72" s="452" t="s">
        <v>1629</v>
      </c>
      <c r="G72" s="452" t="s">
        <v>1628</v>
      </c>
      <c r="H72" s="452" t="s">
        <v>1636</v>
      </c>
      <c r="I72" s="459" t="s">
        <v>1635</v>
      </c>
      <c r="J72" s="458">
        <v>2</v>
      </c>
      <c r="K72" s="457">
        <v>9.1999999999999993</v>
      </c>
      <c r="L72" s="456">
        <v>252.35434782608698</v>
      </c>
      <c r="M72" s="455">
        <v>12.2</v>
      </c>
      <c r="N72" s="454">
        <v>15.4</v>
      </c>
      <c r="O72" s="453" t="s">
        <v>1634</v>
      </c>
      <c r="P72" s="452" t="s">
        <v>1625</v>
      </c>
      <c r="Q72" s="452" t="s">
        <v>52</v>
      </c>
      <c r="R72" s="452" t="s">
        <v>80</v>
      </c>
      <c r="S72" s="452"/>
      <c r="T72" s="451" t="s">
        <v>46</v>
      </c>
      <c r="U72" s="450" t="s">
        <v>158</v>
      </c>
      <c r="V72" s="449" t="s">
        <v>158</v>
      </c>
      <c r="W72" s="449" t="s">
        <v>158</v>
      </c>
      <c r="X72" s="452" t="s">
        <v>158</v>
      </c>
    </row>
    <row r="73" spans="1:24" s="447" customFormat="1" ht="20.399999999999999">
      <c r="A73" s="468"/>
      <c r="B73" s="467"/>
      <c r="C73" s="466"/>
      <c r="D73" s="461" t="s">
        <v>1633</v>
      </c>
      <c r="E73" s="461" t="s">
        <v>69</v>
      </c>
      <c r="F73" s="452" t="s">
        <v>1629</v>
      </c>
      <c r="G73" s="452" t="s">
        <v>1628</v>
      </c>
      <c r="H73" s="452" t="s">
        <v>48</v>
      </c>
      <c r="I73" s="474" t="s">
        <v>1632</v>
      </c>
      <c r="J73" s="458">
        <v>2</v>
      </c>
      <c r="K73" s="457">
        <v>9.5</v>
      </c>
      <c r="L73" s="473">
        <v>244.38526315789471</v>
      </c>
      <c r="M73" s="472">
        <v>13.2</v>
      </c>
      <c r="N73" s="454">
        <v>16.5</v>
      </c>
      <c r="O73" s="453" t="s">
        <v>892</v>
      </c>
      <c r="P73" s="452" t="s">
        <v>1625</v>
      </c>
      <c r="Q73" s="452" t="s">
        <v>52</v>
      </c>
      <c r="R73" s="452" t="s">
        <v>80</v>
      </c>
      <c r="S73" s="452"/>
      <c r="T73" s="451" t="s">
        <v>158</v>
      </c>
      <c r="U73" s="471" t="s">
        <v>158</v>
      </c>
      <c r="V73" s="470" t="s">
        <v>158</v>
      </c>
      <c r="W73" s="470" t="s">
        <v>158</v>
      </c>
      <c r="X73" s="469" t="s">
        <v>158</v>
      </c>
    </row>
    <row r="74" spans="1:24" s="447" customFormat="1" ht="20.399999999999999">
      <c r="A74" s="468"/>
      <c r="B74" s="463"/>
      <c r="C74" s="462"/>
      <c r="D74" s="461" t="s">
        <v>1631</v>
      </c>
      <c r="E74" s="461" t="s">
        <v>1630</v>
      </c>
      <c r="F74" s="452" t="s">
        <v>1629</v>
      </c>
      <c r="G74" s="452" t="s">
        <v>1628</v>
      </c>
      <c r="H74" s="452" t="s">
        <v>48</v>
      </c>
      <c r="I74" s="459" t="s">
        <v>1627</v>
      </c>
      <c r="J74" s="458">
        <v>2</v>
      </c>
      <c r="K74" s="457">
        <v>9.5</v>
      </c>
      <c r="L74" s="456">
        <v>244.38526315789471</v>
      </c>
      <c r="M74" s="455">
        <v>13.2</v>
      </c>
      <c r="N74" s="454">
        <v>16.5</v>
      </c>
      <c r="O74" s="453" t="s">
        <v>1626</v>
      </c>
      <c r="P74" s="452" t="s">
        <v>1625</v>
      </c>
      <c r="Q74" s="452" t="s">
        <v>52</v>
      </c>
      <c r="R74" s="452" t="s">
        <v>80</v>
      </c>
      <c r="S74" s="452"/>
      <c r="T74" s="451" t="s">
        <v>158</v>
      </c>
      <c r="U74" s="450" t="s">
        <v>158</v>
      </c>
      <c r="V74" s="449" t="s">
        <v>158</v>
      </c>
      <c r="W74" s="449" t="s">
        <v>158</v>
      </c>
      <c r="X74" s="448" t="s">
        <v>158</v>
      </c>
    </row>
    <row r="75" spans="1:24" s="447" customFormat="1" ht="24.75" customHeight="1">
      <c r="A75" s="468"/>
      <c r="B75" s="467"/>
      <c r="C75" s="475" t="s">
        <v>1624</v>
      </c>
      <c r="D75" s="461" t="s">
        <v>1621</v>
      </c>
      <c r="E75" s="465" t="s">
        <v>1623</v>
      </c>
      <c r="F75" s="452" t="s">
        <v>1605</v>
      </c>
      <c r="G75" s="452" t="s">
        <v>1604</v>
      </c>
      <c r="H75" s="452" t="s">
        <v>1603</v>
      </c>
      <c r="I75" s="459" t="s">
        <v>1622</v>
      </c>
      <c r="J75" s="458">
        <v>10</v>
      </c>
      <c r="K75" s="457">
        <v>8.9</v>
      </c>
      <c r="L75" s="456">
        <v>260.86067415730338</v>
      </c>
      <c r="M75" s="455">
        <v>11.1</v>
      </c>
      <c r="N75" s="454">
        <v>14.4</v>
      </c>
      <c r="O75" s="453" t="s">
        <v>858</v>
      </c>
      <c r="P75" s="452" t="s">
        <v>1601</v>
      </c>
      <c r="Q75" s="452" t="s">
        <v>52</v>
      </c>
      <c r="R75" s="452" t="s">
        <v>80</v>
      </c>
      <c r="S75" s="452"/>
      <c r="T75" s="451" t="s">
        <v>158</v>
      </c>
      <c r="U75" s="450" t="s">
        <v>158</v>
      </c>
      <c r="V75" s="449" t="s">
        <v>158</v>
      </c>
      <c r="W75" s="449" t="s">
        <v>158</v>
      </c>
      <c r="X75" s="448" t="s">
        <v>158</v>
      </c>
    </row>
    <row r="76" spans="1:24" s="447" customFormat="1" ht="24.75" customHeight="1">
      <c r="A76" s="468"/>
      <c r="B76" s="467"/>
      <c r="C76" s="466"/>
      <c r="D76" s="461" t="s">
        <v>1621</v>
      </c>
      <c r="E76" s="465" t="s">
        <v>1620</v>
      </c>
      <c r="F76" s="452" t="s">
        <v>1605</v>
      </c>
      <c r="G76" s="452" t="s">
        <v>1604</v>
      </c>
      <c r="H76" s="452" t="s">
        <v>1603</v>
      </c>
      <c r="I76" s="474" t="s">
        <v>1619</v>
      </c>
      <c r="J76" s="458">
        <v>10</v>
      </c>
      <c r="K76" s="457">
        <v>8.9</v>
      </c>
      <c r="L76" s="473">
        <v>260.86067415730338</v>
      </c>
      <c r="M76" s="472">
        <v>10.199999999999999</v>
      </c>
      <c r="N76" s="454">
        <v>13.5</v>
      </c>
      <c r="O76" s="453" t="s">
        <v>1618</v>
      </c>
      <c r="P76" s="452" t="s">
        <v>1601</v>
      </c>
      <c r="Q76" s="452" t="s">
        <v>52</v>
      </c>
      <c r="R76" s="452" t="s">
        <v>80</v>
      </c>
      <c r="S76" s="452"/>
      <c r="T76" s="451" t="s">
        <v>158</v>
      </c>
      <c r="U76" s="471" t="s">
        <v>158</v>
      </c>
      <c r="V76" s="470" t="s">
        <v>158</v>
      </c>
      <c r="W76" s="470" t="s">
        <v>158</v>
      </c>
      <c r="X76" s="469" t="s">
        <v>158</v>
      </c>
    </row>
    <row r="77" spans="1:24" s="447" customFormat="1" ht="24.75" customHeight="1">
      <c r="A77" s="468"/>
      <c r="B77" s="467"/>
      <c r="C77" s="466"/>
      <c r="D77" s="461" t="s">
        <v>1617</v>
      </c>
      <c r="E77" s="465" t="s">
        <v>1616</v>
      </c>
      <c r="F77" s="452" t="s">
        <v>1605</v>
      </c>
      <c r="G77" s="452" t="s">
        <v>1604</v>
      </c>
      <c r="H77" s="452" t="s">
        <v>1603</v>
      </c>
      <c r="I77" s="459" t="s">
        <v>1609</v>
      </c>
      <c r="J77" s="458">
        <v>10</v>
      </c>
      <c r="K77" s="457">
        <v>8.6999999999999993</v>
      </c>
      <c r="L77" s="456">
        <v>266.85747126436786</v>
      </c>
      <c r="M77" s="455">
        <v>9.4</v>
      </c>
      <c r="N77" s="454">
        <v>12.7</v>
      </c>
      <c r="O77" s="453" t="s">
        <v>1608</v>
      </c>
      <c r="P77" s="452" t="s">
        <v>1601</v>
      </c>
      <c r="Q77" s="452" t="s">
        <v>52</v>
      </c>
      <c r="R77" s="452" t="s">
        <v>80</v>
      </c>
      <c r="S77" s="452"/>
      <c r="T77" s="451" t="s">
        <v>158</v>
      </c>
      <c r="U77" s="450" t="s">
        <v>158</v>
      </c>
      <c r="V77" s="449" t="s">
        <v>158</v>
      </c>
      <c r="W77" s="449" t="s">
        <v>158</v>
      </c>
      <c r="X77" s="448" t="s">
        <v>158</v>
      </c>
    </row>
    <row r="78" spans="1:24" s="447" customFormat="1" ht="24.75" customHeight="1">
      <c r="A78" s="468"/>
      <c r="B78" s="467"/>
      <c r="C78" s="466"/>
      <c r="D78" s="461" t="s">
        <v>1615</v>
      </c>
      <c r="E78" s="461" t="s">
        <v>1614</v>
      </c>
      <c r="F78" s="452" t="s">
        <v>1605</v>
      </c>
      <c r="G78" s="452" t="s">
        <v>1604</v>
      </c>
      <c r="H78" s="452" t="s">
        <v>1603</v>
      </c>
      <c r="I78" s="459" t="s">
        <v>1613</v>
      </c>
      <c r="J78" s="458">
        <v>10</v>
      </c>
      <c r="K78" s="457">
        <v>8.5</v>
      </c>
      <c r="L78" s="456">
        <v>273.13647058823523</v>
      </c>
      <c r="M78" s="455">
        <v>10.199999999999999</v>
      </c>
      <c r="N78" s="454">
        <v>13.5</v>
      </c>
      <c r="O78" s="453" t="s">
        <v>1612</v>
      </c>
      <c r="P78" s="452" t="s">
        <v>1601</v>
      </c>
      <c r="Q78" s="452" t="s">
        <v>52</v>
      </c>
      <c r="R78" s="452" t="s">
        <v>55</v>
      </c>
      <c r="S78" s="452"/>
      <c r="T78" s="451" t="s">
        <v>158</v>
      </c>
      <c r="U78" s="450" t="s">
        <v>158</v>
      </c>
      <c r="V78" s="449" t="s">
        <v>158</v>
      </c>
      <c r="W78" s="449" t="s">
        <v>158</v>
      </c>
      <c r="X78" s="448" t="s">
        <v>158</v>
      </c>
    </row>
    <row r="79" spans="1:24" s="447" customFormat="1" ht="24.75" customHeight="1">
      <c r="A79" s="468"/>
      <c r="B79" s="467"/>
      <c r="C79" s="466"/>
      <c r="D79" s="461" t="s">
        <v>1611</v>
      </c>
      <c r="E79" s="465" t="s">
        <v>1610</v>
      </c>
      <c r="F79" s="452" t="s">
        <v>1605</v>
      </c>
      <c r="G79" s="452" t="s">
        <v>1604</v>
      </c>
      <c r="H79" s="452" t="s">
        <v>1603</v>
      </c>
      <c r="I79" s="459" t="s">
        <v>1609</v>
      </c>
      <c r="J79" s="458">
        <v>10</v>
      </c>
      <c r="K79" s="457">
        <v>8.5</v>
      </c>
      <c r="L79" s="456">
        <v>273.13647058823523</v>
      </c>
      <c r="M79" s="455">
        <v>9.4</v>
      </c>
      <c r="N79" s="454">
        <v>12.7</v>
      </c>
      <c r="O79" s="453" t="s">
        <v>1608</v>
      </c>
      <c r="P79" s="452" t="s">
        <v>1601</v>
      </c>
      <c r="Q79" s="452" t="s">
        <v>52</v>
      </c>
      <c r="R79" s="452" t="s">
        <v>55</v>
      </c>
      <c r="S79" s="452"/>
      <c r="T79" s="451" t="s">
        <v>158</v>
      </c>
      <c r="U79" s="450" t="s">
        <v>158</v>
      </c>
      <c r="V79" s="449" t="s">
        <v>158</v>
      </c>
      <c r="W79" s="449" t="s">
        <v>158</v>
      </c>
      <c r="X79" s="448" t="s">
        <v>158</v>
      </c>
    </row>
    <row r="80" spans="1:24" s="447" customFormat="1" ht="24.75" customHeight="1">
      <c r="A80" s="464"/>
      <c r="B80" s="463"/>
      <c r="C80" s="462"/>
      <c r="D80" s="461" t="s">
        <v>1607</v>
      </c>
      <c r="E80" s="460" t="s">
        <v>1606</v>
      </c>
      <c r="F80" s="452" t="s">
        <v>1605</v>
      </c>
      <c r="G80" s="452" t="s">
        <v>1604</v>
      </c>
      <c r="H80" s="452" t="s">
        <v>1603</v>
      </c>
      <c r="I80" s="459" t="s">
        <v>1602</v>
      </c>
      <c r="J80" s="458">
        <v>10</v>
      </c>
      <c r="K80" s="457">
        <v>8.3000000000000007</v>
      </c>
      <c r="L80" s="456">
        <v>279.71807228915657</v>
      </c>
      <c r="M80" s="455">
        <v>8.6999999999999993</v>
      </c>
      <c r="N80" s="454">
        <v>11.9</v>
      </c>
      <c r="O80" s="453" t="s">
        <v>690</v>
      </c>
      <c r="P80" s="452" t="s">
        <v>1601</v>
      </c>
      <c r="Q80" s="452" t="s">
        <v>52</v>
      </c>
      <c r="R80" s="452" t="s">
        <v>55</v>
      </c>
      <c r="S80" s="452"/>
      <c r="T80" s="451" t="s">
        <v>158</v>
      </c>
      <c r="U80" s="450" t="s">
        <v>158</v>
      </c>
      <c r="V80" s="449" t="s">
        <v>158</v>
      </c>
      <c r="W80" s="449" t="s">
        <v>158</v>
      </c>
      <c r="X80" s="448" t="s">
        <v>158</v>
      </c>
    </row>
    <row r="81" spans="2:15">
      <c r="I81" s="443"/>
      <c r="O81" s="443"/>
    </row>
    <row r="82" spans="2:15">
      <c r="B82" s="443" t="s">
        <v>1600</v>
      </c>
      <c r="I82" s="443"/>
      <c r="O82" s="443"/>
    </row>
    <row r="83" spans="2:15">
      <c r="B83" s="443" t="s">
        <v>1599</v>
      </c>
      <c r="I83" s="443"/>
      <c r="O83" s="443"/>
    </row>
    <row r="84" spans="2:15">
      <c r="B84" s="443" t="s">
        <v>321</v>
      </c>
      <c r="O84" s="443"/>
    </row>
    <row r="85" spans="2:15">
      <c r="B85" s="443" t="s">
        <v>320</v>
      </c>
    </row>
    <row r="86" spans="2:15">
      <c r="B86" s="443" t="s">
        <v>319</v>
      </c>
    </row>
    <row r="87" spans="2:15">
      <c r="B87" s="443" t="s">
        <v>318</v>
      </c>
    </row>
    <row r="88" spans="2:15">
      <c r="B88" s="443" t="s">
        <v>317</v>
      </c>
    </row>
    <row r="89" spans="2:15">
      <c r="B89" s="443" t="s">
        <v>316</v>
      </c>
    </row>
  </sheetData>
  <sheetProtection selectLockedCells="1"/>
  <autoFilter ref="A8:Y80" xr:uid="{A0FF3ABF-26F6-4260-86D8-32E1F971BA92}">
    <filterColumn colId="1" showButton="0"/>
  </autoFilter>
  <mergeCells count="27">
    <mergeCell ref="W5:W8"/>
    <mergeCell ref="X5:X8"/>
    <mergeCell ref="D6:D8"/>
    <mergeCell ref="E6:E8"/>
    <mergeCell ref="F6:F8"/>
    <mergeCell ref="G6:G8"/>
    <mergeCell ref="L5:L8"/>
    <mergeCell ref="M5:M8"/>
    <mergeCell ref="N5:N8"/>
    <mergeCell ref="O5:O8"/>
    <mergeCell ref="Q5:S5"/>
    <mergeCell ref="J2:P2"/>
    <mergeCell ref="R2:V2"/>
    <mergeCell ref="S3:X3"/>
    <mergeCell ref="A4:A8"/>
    <mergeCell ref="B4:C8"/>
    <mergeCell ref="D4:D5"/>
    <mergeCell ref="F4:G5"/>
    <mergeCell ref="H4:H8"/>
    <mergeCell ref="I4:I8"/>
    <mergeCell ref="J4:J8"/>
    <mergeCell ref="K4:O4"/>
    <mergeCell ref="Q4:S4"/>
    <mergeCell ref="U4:U8"/>
    <mergeCell ref="V4:V8"/>
    <mergeCell ref="W4:X4"/>
    <mergeCell ref="K5:K8"/>
  </mergeCells>
  <phoneticPr fontId="3"/>
  <conditionalFormatting sqref="A33:C37 J33:K48 P33:T48 D35:G37 A38:G48 A49">
    <cfRule type="cellIs" dxfId="3" priority="3" operator="equal">
      <formula>1</formula>
    </cfRule>
  </conditionalFormatting>
  <conditionalFormatting sqref="B81:X83">
    <cfRule type="cellIs" dxfId="2" priority="4" operator="equal">
      <formula>1</formula>
    </cfRule>
  </conditionalFormatting>
  <conditionalFormatting sqref="C33">
    <cfRule type="cellIs" dxfId="1" priority="2" operator="equal">
      <formula>1</formula>
    </cfRule>
  </conditionalFormatting>
  <conditionalFormatting sqref="E33:G34">
    <cfRule type="cellIs" dxfId="0" priority="1" operator="equal">
      <formula>1</formula>
    </cfRule>
  </conditionalFormatting>
  <printOptions horizontalCentered="1"/>
  <pageMargins left="0.39370078740157483" right="0.39370078740157483" top="0.39370078740157483" bottom="0.39370078740157483" header="0.19685039370078741" footer="0.39370078740157483"/>
  <pageSetup paperSize="9" scale="41" firstPageNumber="0" fitToHeight="7" orientation="landscape" r:id="rId1"/>
  <headerFooter alignWithMargins="0">
    <oddHeader>&amp;R様式1-1</oddHeader>
  </headerFooter>
  <rowBreaks count="1" manualBreakCount="1">
    <brk id="48" max="2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EFA2-FF6C-464A-9CDD-526A81B80AB6}">
  <sheetPr>
    <tabColor rgb="FFFFFF00"/>
  </sheetPr>
  <dimension ref="A1:AK61"/>
  <sheetViews>
    <sheetView zoomScaleNormal="100" zoomScaleSheetLayoutView="70" workbookViewId="0">
      <selection activeCell="F49" sqref="F49"/>
    </sheetView>
  </sheetViews>
  <sheetFormatPr defaultColWidth="9" defaultRowHeight="10.199999999999999"/>
  <cols>
    <col min="1" max="1" width="13.88671875" style="52" customWidth="1"/>
    <col min="2" max="2" width="2.88671875" style="2" customWidth="1"/>
    <col min="3" max="3" width="18.88671875" style="2" customWidth="1"/>
    <col min="4" max="4" width="13.88671875" style="2" customWidth="1"/>
    <col min="5" max="5" width="24.88671875" style="53" customWidth="1"/>
    <col min="6" max="6" width="15.88671875" style="2" customWidth="1"/>
    <col min="7" max="7" width="6.88671875" style="2" customWidth="1"/>
    <col min="8" max="8" width="11.88671875" style="2" customWidth="1"/>
    <col min="9" max="9" width="9.88671875" style="2" customWidth="1"/>
    <col min="10" max="11" width="6.88671875" style="2" customWidth="1"/>
    <col min="12" max="12" width="9.88671875" style="2" customWidth="1"/>
    <col min="13" max="14" width="8.88671875" style="2" customWidth="1"/>
    <col min="15" max="15" width="9.88671875" style="2" customWidth="1"/>
    <col min="16" max="16" width="21.6640625" style="2" bestFit="1" customWidth="1"/>
    <col min="17" max="17" width="10.88671875" style="2" customWidth="1"/>
    <col min="18" max="18" width="5.88671875" style="2" customWidth="1"/>
    <col min="19" max="19" width="12.77734375" style="2" customWidth="1"/>
    <col min="20" max="20" width="10.88671875" style="140" customWidth="1"/>
    <col min="21" max="24" width="8.88671875" style="2" customWidth="1"/>
    <col min="25" max="25" width="9" style="2" customWidth="1"/>
    <col min="26" max="27" width="10.5546875" style="2" customWidth="1"/>
    <col min="28" max="28" width="8.88671875" style="2" hidden="1" customWidth="1"/>
    <col min="29" max="29" width="8" style="2" hidden="1" customWidth="1"/>
    <col min="30" max="30" width="8.44140625" style="2" hidden="1" customWidth="1"/>
    <col min="31" max="31" width="8.88671875" style="2" hidden="1" customWidth="1"/>
    <col min="32" max="32" width="8" style="2" hidden="1" customWidth="1"/>
    <col min="33" max="33" width="9.109375" style="2" hidden="1" customWidth="1"/>
    <col min="34" max="34" width="9" style="2" customWidth="1"/>
    <col min="35" max="16384" width="9" style="2"/>
  </cols>
  <sheetData>
    <row r="1" spans="1:37" ht="15.6">
      <c r="A1" s="1"/>
      <c r="B1" s="1"/>
      <c r="E1" s="3"/>
      <c r="R1" s="4"/>
    </row>
    <row r="2" spans="1:37" ht="15">
      <c r="A2" s="2"/>
      <c r="E2" s="2"/>
      <c r="F2" s="5"/>
      <c r="J2" s="570" t="s">
        <v>0</v>
      </c>
      <c r="K2" s="570"/>
      <c r="L2" s="570"/>
      <c r="M2" s="570"/>
      <c r="N2" s="570"/>
      <c r="O2" s="570"/>
      <c r="P2" s="570"/>
      <c r="Q2" s="6"/>
      <c r="R2" s="572" t="s">
        <v>418</v>
      </c>
      <c r="S2" s="572"/>
      <c r="T2" s="572"/>
      <c r="U2" s="572"/>
      <c r="V2" s="572"/>
    </row>
    <row r="3" spans="1:37" ht="15.75" customHeight="1">
      <c r="A3" s="8" t="s">
        <v>2</v>
      </c>
      <c r="B3" s="9"/>
      <c r="E3" s="2"/>
      <c r="J3" s="6"/>
      <c r="R3" s="10"/>
      <c r="S3" s="573" t="s">
        <v>3</v>
      </c>
      <c r="T3" s="573"/>
      <c r="U3" s="573"/>
      <c r="V3" s="573"/>
      <c r="W3" s="573"/>
      <c r="X3" s="573"/>
      <c r="Z3" s="11" t="s">
        <v>4</v>
      </c>
      <c r="AA3" s="12"/>
      <c r="AB3" s="13" t="s">
        <v>5</v>
      </c>
      <c r="AC3" s="14"/>
      <c r="AD3" s="14"/>
      <c r="AE3" s="15" t="s">
        <v>6</v>
      </c>
      <c r="AF3" s="14"/>
      <c r="AG3" s="16"/>
    </row>
    <row r="4" spans="1:37" ht="14.25" customHeight="1" thickBot="1">
      <c r="A4" s="538" t="s">
        <v>7</v>
      </c>
      <c r="B4" s="574" t="s">
        <v>8</v>
      </c>
      <c r="C4" s="575"/>
      <c r="D4" s="580"/>
      <c r="E4" s="582"/>
      <c r="F4" s="574" t="s">
        <v>9</v>
      </c>
      <c r="G4" s="584"/>
      <c r="H4" s="543" t="s">
        <v>10</v>
      </c>
      <c r="I4" s="542" t="s">
        <v>11</v>
      </c>
      <c r="J4" s="586" t="s">
        <v>12</v>
      </c>
      <c r="K4" s="588" t="s">
        <v>417</v>
      </c>
      <c r="L4" s="589"/>
      <c r="M4" s="589"/>
      <c r="N4" s="589"/>
      <c r="O4" s="590"/>
      <c r="P4" s="543" t="s">
        <v>14</v>
      </c>
      <c r="Q4" s="591" t="s">
        <v>15</v>
      </c>
      <c r="R4" s="592"/>
      <c r="S4" s="593"/>
      <c r="T4" s="647" t="s">
        <v>416</v>
      </c>
      <c r="U4" s="565" t="s">
        <v>17</v>
      </c>
      <c r="V4" s="543" t="s">
        <v>18</v>
      </c>
      <c r="W4" s="563" t="s">
        <v>19</v>
      </c>
      <c r="X4" s="564"/>
      <c r="Z4" s="551" t="s">
        <v>415</v>
      </c>
      <c r="AA4" s="551" t="s">
        <v>414</v>
      </c>
      <c r="AB4" s="542" t="s">
        <v>22</v>
      </c>
      <c r="AC4" s="543" t="s">
        <v>23</v>
      </c>
      <c r="AD4" s="543" t="s">
        <v>24</v>
      </c>
      <c r="AE4" s="542" t="s">
        <v>22</v>
      </c>
      <c r="AF4" s="543" t="s">
        <v>23</v>
      </c>
      <c r="AG4" s="543" t="s">
        <v>25</v>
      </c>
      <c r="AH4" s="17"/>
    </row>
    <row r="5" spans="1:37" ht="11.25" customHeight="1">
      <c r="A5" s="539"/>
      <c r="B5" s="576"/>
      <c r="C5" s="577"/>
      <c r="D5" s="581"/>
      <c r="E5" s="583"/>
      <c r="F5" s="585"/>
      <c r="G5" s="562"/>
      <c r="H5" s="539"/>
      <c r="I5" s="551"/>
      <c r="J5" s="587"/>
      <c r="K5" s="553" t="s">
        <v>26</v>
      </c>
      <c r="L5" s="556" t="s">
        <v>413</v>
      </c>
      <c r="M5" s="559" t="s">
        <v>28</v>
      </c>
      <c r="N5" s="560" t="s">
        <v>29</v>
      </c>
      <c r="O5" s="560" t="s">
        <v>22</v>
      </c>
      <c r="P5" s="544"/>
      <c r="Q5" s="594"/>
      <c r="R5" s="595"/>
      <c r="S5" s="596"/>
      <c r="T5" s="648"/>
      <c r="U5" s="566"/>
      <c r="V5" s="539"/>
      <c r="W5" s="543" t="s">
        <v>23</v>
      </c>
      <c r="X5" s="543" t="s">
        <v>24</v>
      </c>
      <c r="Z5" s="551"/>
      <c r="AA5" s="551"/>
      <c r="AB5" s="551"/>
      <c r="AC5" s="549"/>
      <c r="AD5" s="549"/>
      <c r="AE5" s="551"/>
      <c r="AF5" s="549"/>
      <c r="AG5" s="549"/>
      <c r="AH5" s="537"/>
    </row>
    <row r="6" spans="1:37">
      <c r="A6" s="539"/>
      <c r="B6" s="576"/>
      <c r="C6" s="577"/>
      <c r="D6" s="538" t="s">
        <v>30</v>
      </c>
      <c r="E6" s="541" t="s">
        <v>31</v>
      </c>
      <c r="F6" s="538" t="s">
        <v>30</v>
      </c>
      <c r="G6" s="542" t="s">
        <v>412</v>
      </c>
      <c r="H6" s="539"/>
      <c r="I6" s="551"/>
      <c r="J6" s="587"/>
      <c r="K6" s="554"/>
      <c r="L6" s="557"/>
      <c r="M6" s="554"/>
      <c r="N6" s="561"/>
      <c r="O6" s="561"/>
      <c r="P6" s="544"/>
      <c r="Q6" s="543" t="s">
        <v>33</v>
      </c>
      <c r="R6" s="543" t="s">
        <v>34</v>
      </c>
      <c r="S6" s="538" t="s">
        <v>35</v>
      </c>
      <c r="T6" s="546" t="s">
        <v>36</v>
      </c>
      <c r="U6" s="566"/>
      <c r="V6" s="539"/>
      <c r="W6" s="549"/>
      <c r="X6" s="549"/>
      <c r="Z6" s="551"/>
      <c r="AA6" s="551"/>
      <c r="AB6" s="551"/>
      <c r="AC6" s="549"/>
      <c r="AD6" s="549"/>
      <c r="AE6" s="551"/>
      <c r="AF6" s="549"/>
      <c r="AG6" s="549"/>
      <c r="AH6" s="537"/>
    </row>
    <row r="7" spans="1:37">
      <c r="A7" s="539"/>
      <c r="B7" s="576"/>
      <c r="C7" s="577"/>
      <c r="D7" s="539"/>
      <c r="E7" s="539"/>
      <c r="F7" s="539"/>
      <c r="G7" s="539"/>
      <c r="H7" s="539"/>
      <c r="I7" s="551"/>
      <c r="J7" s="587"/>
      <c r="K7" s="554"/>
      <c r="L7" s="557"/>
      <c r="M7" s="554"/>
      <c r="N7" s="561"/>
      <c r="O7" s="561"/>
      <c r="P7" s="544"/>
      <c r="Q7" s="544"/>
      <c r="R7" s="544"/>
      <c r="S7" s="539"/>
      <c r="T7" s="547"/>
      <c r="U7" s="566"/>
      <c r="V7" s="539"/>
      <c r="W7" s="549"/>
      <c r="X7" s="549"/>
      <c r="Z7" s="551"/>
      <c r="AA7" s="551"/>
      <c r="AB7" s="551"/>
      <c r="AC7" s="549"/>
      <c r="AD7" s="549"/>
      <c r="AE7" s="551"/>
      <c r="AF7" s="549"/>
      <c r="AG7" s="549"/>
      <c r="AH7" s="537"/>
    </row>
    <row r="8" spans="1:37">
      <c r="A8" s="540"/>
      <c r="B8" s="578"/>
      <c r="C8" s="579"/>
      <c r="D8" s="540"/>
      <c r="E8" s="540"/>
      <c r="F8" s="540"/>
      <c r="G8" s="540"/>
      <c r="H8" s="540"/>
      <c r="I8" s="552"/>
      <c r="J8" s="585"/>
      <c r="K8" s="555"/>
      <c r="L8" s="558"/>
      <c r="M8" s="555"/>
      <c r="N8" s="562"/>
      <c r="O8" s="562"/>
      <c r="P8" s="545"/>
      <c r="Q8" s="545"/>
      <c r="R8" s="545"/>
      <c r="S8" s="540"/>
      <c r="T8" s="548"/>
      <c r="U8" s="567"/>
      <c r="V8" s="540"/>
      <c r="W8" s="550"/>
      <c r="X8" s="550"/>
      <c r="Z8" s="552"/>
      <c r="AA8" s="552"/>
      <c r="AB8" s="552"/>
      <c r="AC8" s="550"/>
      <c r="AD8" s="550"/>
      <c r="AE8" s="552"/>
      <c r="AF8" s="550"/>
      <c r="AG8" s="550"/>
      <c r="AH8" s="537"/>
    </row>
    <row r="9" spans="1:37" ht="30.6">
      <c r="A9" s="43" t="s">
        <v>411</v>
      </c>
      <c r="B9" s="44"/>
      <c r="C9" s="45" t="s">
        <v>410</v>
      </c>
      <c r="D9" s="22" t="s">
        <v>407</v>
      </c>
      <c r="E9" s="23" t="s">
        <v>409</v>
      </c>
      <c r="F9" s="24" t="s">
        <v>333</v>
      </c>
      <c r="G9" s="25">
        <v>1.9950000000000001</v>
      </c>
      <c r="H9" s="24" t="s">
        <v>332</v>
      </c>
      <c r="I9" s="153" t="str">
        <f t="shared" ref="I9:I43" si="0">IF(Z9="","",(IF(AA9-Z9&gt;0,CONCATENATE(TEXT(Z9,"#,##0"),"~",TEXT(AA9,"#,##0")),TEXT(Z9,"#,##0"))))</f>
        <v>1,620~1,650</v>
      </c>
      <c r="J9" s="152">
        <v>5</v>
      </c>
      <c r="K9" s="149">
        <v>14</v>
      </c>
      <c r="L9" s="159">
        <f t="shared" ref="L9:L43" si="1">IF(K9&gt;0,1/K9*34.6*67.1,"")</f>
        <v>165.83285714285714</v>
      </c>
      <c r="M9" s="149">
        <f t="shared" ref="M9:M43" si="2">IFERROR(VALUE(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),"")</f>
        <v>13.2</v>
      </c>
      <c r="N9" s="148">
        <f t="shared" ref="N9:N43" si="3">IFERROR(VALUE(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),"")</f>
        <v>16.5</v>
      </c>
      <c r="O9" s="147" t="str">
        <f t="shared" ref="O9:O43" si="4">IF(Z9="","",IF(AE9="",TEXT(AB9,"#,##0.0"),IF(AB9-AE9&gt;0,CONCATENATE(TEXT(AE9,"#,##0.0"),"~",TEXT(AB9,"#,##0.0")),TEXT(AB9,"#,##0.0"))))</f>
        <v>22.5~22.8</v>
      </c>
      <c r="P9" s="25" t="s">
        <v>331</v>
      </c>
      <c r="Q9" s="24" t="s">
        <v>325</v>
      </c>
      <c r="R9" s="25" t="s">
        <v>55</v>
      </c>
      <c r="S9" s="192" t="s">
        <v>408</v>
      </c>
      <c r="T9" s="146" t="s">
        <v>46</v>
      </c>
      <c r="U9" s="145">
        <f t="shared" ref="U9:U43" si="5">IFERROR(IF(K9&lt;M9,"",(ROUNDDOWN(K9/M9*100,0))),"")</f>
        <v>106</v>
      </c>
      <c r="V9" s="144" t="str">
        <f t="shared" ref="V9:V43" si="6">IFERROR(IF(K9&lt;N9,"",(ROUNDDOWN(K9/N9*100,0))),"")</f>
        <v/>
      </c>
      <c r="W9" s="144" t="str">
        <f t="shared" ref="W9:W43" si="7">IF(AC9&lt;55,"",IF(AA9="",AC9,IF(AF9-AC9&gt;0,CONCATENATE(AC9,"~",AF9),AC9)))</f>
        <v>61~62</v>
      </c>
      <c r="X9" s="143" t="str">
        <f t="shared" ref="X9:X43" si="8">IF(AC9&lt;55,"",AD9)</f>
        <v>★1.0</v>
      </c>
      <c r="Z9" s="39">
        <v>1620</v>
      </c>
      <c r="AA9" s="39">
        <v>1650</v>
      </c>
      <c r="AB9" s="54">
        <f t="shared" ref="AB9:AB43" si="9">IF(Z9="","",(ROUND(IF(Z9&gt;=2759,9.5,IF(Z9&lt;2759,(-2.47/1000000*Z9*Z9)-(8.52/10000*Z9)+30.65)),1)))</f>
        <v>22.8</v>
      </c>
      <c r="AC9" s="18">
        <f t="shared" ref="AC9:AC43" si="10">IF(K9="","",ROUNDDOWN(K9/AB9*100,0))</f>
        <v>61</v>
      </c>
      <c r="AD9" s="18" t="str">
        <f t="shared" ref="AD9:AD43" si="11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★1.0</v>
      </c>
      <c r="AE9" s="54">
        <f t="shared" ref="AE9:AE43" si="12">IF(AA9="","",(ROUND(IF(AA9&gt;=2759,9.5,IF(AA9&lt;2759,(-2.47/1000000*AA9*AA9)-(8.52/10000*AA9)+30.65)),1)))</f>
        <v>22.5</v>
      </c>
      <c r="AF9" s="18">
        <f t="shared" ref="AF9:AF43" si="13">IF(AE9="","",IF(K9="","",ROUNDDOWN(K9/AE9*100,0)))</f>
        <v>62</v>
      </c>
      <c r="AG9" s="18" t="str">
        <f t="shared" ref="AG9:AG43" si="14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>★1.0</v>
      </c>
      <c r="AH9" s="142"/>
    </row>
    <row r="10" spans="1:37" ht="30.6">
      <c r="A10" s="43"/>
      <c r="B10" s="44"/>
      <c r="C10" s="45"/>
      <c r="D10" s="22" t="s">
        <v>407</v>
      </c>
      <c r="E10" s="23" t="s">
        <v>406</v>
      </c>
      <c r="F10" s="24" t="s">
        <v>333</v>
      </c>
      <c r="G10" s="25">
        <v>1.9950000000000001</v>
      </c>
      <c r="H10" s="24" t="s">
        <v>332</v>
      </c>
      <c r="I10" s="153" t="str">
        <f t="shared" si="0"/>
        <v>1,660</v>
      </c>
      <c r="J10" s="152">
        <v>5</v>
      </c>
      <c r="K10" s="149">
        <v>14</v>
      </c>
      <c r="L10" s="159">
        <f t="shared" si="1"/>
        <v>165.83285714285714</v>
      </c>
      <c r="M10" s="149">
        <f t="shared" si="2"/>
        <v>12.2</v>
      </c>
      <c r="N10" s="148">
        <f t="shared" si="3"/>
        <v>15.4</v>
      </c>
      <c r="O10" s="147" t="str">
        <f t="shared" si="4"/>
        <v>22.4</v>
      </c>
      <c r="P10" s="25" t="s">
        <v>331</v>
      </c>
      <c r="Q10" s="24" t="s">
        <v>325</v>
      </c>
      <c r="R10" s="25" t="s">
        <v>55</v>
      </c>
      <c r="S10" s="22"/>
      <c r="T10" s="146" t="s">
        <v>46</v>
      </c>
      <c r="U10" s="145">
        <f t="shared" si="5"/>
        <v>114</v>
      </c>
      <c r="V10" s="144" t="str">
        <f t="shared" si="6"/>
        <v/>
      </c>
      <c r="W10" s="144">
        <f t="shared" si="7"/>
        <v>62</v>
      </c>
      <c r="X10" s="143" t="str">
        <f t="shared" si="8"/>
        <v>★1.0</v>
      </c>
      <c r="Z10" s="39">
        <v>1660</v>
      </c>
      <c r="AA10" s="39"/>
      <c r="AB10" s="54">
        <f t="shared" si="9"/>
        <v>22.4</v>
      </c>
      <c r="AC10" s="18">
        <f t="shared" si="10"/>
        <v>62</v>
      </c>
      <c r="AD10" s="18" t="str">
        <f t="shared" si="11"/>
        <v>★1.0</v>
      </c>
      <c r="AE10" s="54" t="str">
        <f t="shared" si="12"/>
        <v/>
      </c>
      <c r="AF10" s="18" t="str">
        <f t="shared" si="13"/>
        <v/>
      </c>
      <c r="AG10" s="18" t="str">
        <f t="shared" si="14"/>
        <v/>
      </c>
      <c r="AH10" s="142"/>
    </row>
    <row r="11" spans="1:37" ht="24" customHeight="1">
      <c r="A11" s="43"/>
      <c r="B11" s="44"/>
      <c r="C11" s="45"/>
      <c r="D11" s="22" t="s">
        <v>405</v>
      </c>
      <c r="E11" s="23" t="s">
        <v>404</v>
      </c>
      <c r="F11" s="24" t="s">
        <v>349</v>
      </c>
      <c r="G11" s="25">
        <v>1.7949999999999999</v>
      </c>
      <c r="H11" s="24" t="s">
        <v>332</v>
      </c>
      <c r="I11" s="153" t="str">
        <f t="shared" si="0"/>
        <v>1,570~1,590</v>
      </c>
      <c r="J11" s="152">
        <v>5</v>
      </c>
      <c r="K11" s="149">
        <v>13.6</v>
      </c>
      <c r="L11" s="159">
        <f t="shared" si="1"/>
        <v>170.71029411764707</v>
      </c>
      <c r="M11" s="149">
        <f t="shared" si="2"/>
        <v>13.2</v>
      </c>
      <c r="N11" s="148">
        <f t="shared" si="3"/>
        <v>16.5</v>
      </c>
      <c r="O11" s="147" t="str">
        <f t="shared" si="4"/>
        <v>23.1~23.2</v>
      </c>
      <c r="P11" s="25" t="s">
        <v>348</v>
      </c>
      <c r="Q11" s="24" t="s">
        <v>347</v>
      </c>
      <c r="R11" s="25" t="s">
        <v>55</v>
      </c>
      <c r="S11" s="22"/>
      <c r="T11" s="146" t="s">
        <v>60</v>
      </c>
      <c r="U11" s="145">
        <f t="shared" si="5"/>
        <v>103</v>
      </c>
      <c r="V11" s="144" t="str">
        <f t="shared" si="6"/>
        <v/>
      </c>
      <c r="W11" s="144">
        <f t="shared" si="7"/>
        <v>58</v>
      </c>
      <c r="X11" s="143" t="str">
        <f t="shared" si="8"/>
        <v>★0.5</v>
      </c>
      <c r="Z11" s="39">
        <v>1570</v>
      </c>
      <c r="AA11" s="39">
        <v>1590</v>
      </c>
      <c r="AB11" s="54">
        <f t="shared" si="9"/>
        <v>23.2</v>
      </c>
      <c r="AC11" s="18">
        <f t="shared" si="10"/>
        <v>58</v>
      </c>
      <c r="AD11" s="18" t="str">
        <f t="shared" si="11"/>
        <v>★0.5</v>
      </c>
      <c r="AE11" s="54">
        <f t="shared" si="12"/>
        <v>23.1</v>
      </c>
      <c r="AF11" s="18">
        <f t="shared" si="13"/>
        <v>58</v>
      </c>
      <c r="AG11" s="18" t="str">
        <f t="shared" si="14"/>
        <v>★0.5</v>
      </c>
      <c r="AH11" s="142"/>
    </row>
    <row r="12" spans="1:37" s="187" customFormat="1" ht="24" customHeight="1">
      <c r="A12" s="186"/>
      <c r="B12" s="191"/>
      <c r="C12" s="190"/>
      <c r="D12" s="22" t="s">
        <v>402</v>
      </c>
      <c r="E12" s="23" t="s">
        <v>403</v>
      </c>
      <c r="F12" s="24" t="s">
        <v>349</v>
      </c>
      <c r="G12" s="25">
        <v>1.7949999999999999</v>
      </c>
      <c r="H12" s="24" t="s">
        <v>332</v>
      </c>
      <c r="I12" s="153" t="str">
        <f t="shared" si="0"/>
        <v>1,640~1,650</v>
      </c>
      <c r="J12" s="152">
        <v>5</v>
      </c>
      <c r="K12" s="149">
        <v>13.6</v>
      </c>
      <c r="L12" s="159">
        <f t="shared" si="1"/>
        <v>170.71029411764707</v>
      </c>
      <c r="M12" s="149">
        <f t="shared" si="2"/>
        <v>13.2</v>
      </c>
      <c r="N12" s="148">
        <f t="shared" si="3"/>
        <v>16.5</v>
      </c>
      <c r="O12" s="147" t="str">
        <f t="shared" si="4"/>
        <v>22.5~22.6</v>
      </c>
      <c r="P12" s="25" t="s">
        <v>400</v>
      </c>
      <c r="Q12" s="24" t="s">
        <v>347</v>
      </c>
      <c r="R12" s="25" t="s">
        <v>55</v>
      </c>
      <c r="S12" s="22"/>
      <c r="T12" s="146"/>
      <c r="U12" s="145">
        <f t="shared" si="5"/>
        <v>103</v>
      </c>
      <c r="V12" s="144" t="str">
        <f t="shared" si="6"/>
        <v/>
      </c>
      <c r="W12" s="144">
        <f t="shared" si="7"/>
        <v>60</v>
      </c>
      <c r="X12" s="143" t="str">
        <f t="shared" si="8"/>
        <v>★1.0</v>
      </c>
      <c r="Y12" s="2"/>
      <c r="Z12" s="39">
        <v>1640</v>
      </c>
      <c r="AA12" s="39">
        <v>1650</v>
      </c>
      <c r="AB12" s="54">
        <f t="shared" si="9"/>
        <v>22.6</v>
      </c>
      <c r="AC12" s="18">
        <f t="shared" si="10"/>
        <v>60</v>
      </c>
      <c r="AD12" s="18" t="str">
        <f t="shared" si="11"/>
        <v>★1.0</v>
      </c>
      <c r="AE12" s="54">
        <f t="shared" si="12"/>
        <v>22.5</v>
      </c>
      <c r="AF12" s="18">
        <f t="shared" si="13"/>
        <v>60</v>
      </c>
      <c r="AG12" s="18" t="str">
        <f t="shared" si="14"/>
        <v>★1.0</v>
      </c>
      <c r="AH12" s="142"/>
      <c r="AI12" s="2"/>
      <c r="AJ12" s="2"/>
      <c r="AK12" s="2"/>
    </row>
    <row r="13" spans="1:37" s="187" customFormat="1" ht="24" customHeight="1">
      <c r="A13" s="186"/>
      <c r="B13" s="191"/>
      <c r="C13" s="190"/>
      <c r="D13" s="22" t="s">
        <v>402</v>
      </c>
      <c r="E13" s="23" t="s">
        <v>401</v>
      </c>
      <c r="F13" s="24" t="s">
        <v>349</v>
      </c>
      <c r="G13" s="25">
        <v>1.7949999999999999</v>
      </c>
      <c r="H13" s="24" t="s">
        <v>332</v>
      </c>
      <c r="I13" s="153" t="str">
        <f t="shared" si="0"/>
        <v>1,660</v>
      </c>
      <c r="J13" s="152">
        <v>5</v>
      </c>
      <c r="K13" s="149">
        <v>13.5</v>
      </c>
      <c r="L13" s="159">
        <f t="shared" si="1"/>
        <v>171.97481481481481</v>
      </c>
      <c r="M13" s="149">
        <f t="shared" si="2"/>
        <v>12.2</v>
      </c>
      <c r="N13" s="148">
        <f t="shared" si="3"/>
        <v>15.4</v>
      </c>
      <c r="O13" s="147" t="str">
        <f t="shared" si="4"/>
        <v>22.4</v>
      </c>
      <c r="P13" s="25" t="s">
        <v>400</v>
      </c>
      <c r="Q13" s="24" t="s">
        <v>347</v>
      </c>
      <c r="R13" s="25" t="s">
        <v>55</v>
      </c>
      <c r="S13" s="22"/>
      <c r="T13" s="146"/>
      <c r="U13" s="145">
        <f t="shared" si="5"/>
        <v>110</v>
      </c>
      <c r="V13" s="144" t="str">
        <f t="shared" si="6"/>
        <v/>
      </c>
      <c r="W13" s="144">
        <f t="shared" si="7"/>
        <v>60</v>
      </c>
      <c r="X13" s="143" t="str">
        <f t="shared" si="8"/>
        <v>★1.0</v>
      </c>
      <c r="Y13" s="2"/>
      <c r="Z13" s="39">
        <v>1660</v>
      </c>
      <c r="AA13" s="39"/>
      <c r="AB13" s="54">
        <f t="shared" si="9"/>
        <v>22.4</v>
      </c>
      <c r="AC13" s="18">
        <f t="shared" si="10"/>
        <v>60</v>
      </c>
      <c r="AD13" s="18" t="str">
        <f t="shared" si="11"/>
        <v>★1.0</v>
      </c>
      <c r="AE13" s="54" t="str">
        <f t="shared" si="12"/>
        <v/>
      </c>
      <c r="AF13" s="18" t="str">
        <f t="shared" si="13"/>
        <v/>
      </c>
      <c r="AG13" s="18" t="str">
        <f t="shared" si="14"/>
        <v/>
      </c>
      <c r="AH13" s="142"/>
      <c r="AI13" s="2"/>
      <c r="AJ13" s="2"/>
      <c r="AK13" s="2"/>
    </row>
    <row r="14" spans="1:37" s="187" customFormat="1" ht="24" customHeight="1">
      <c r="A14" s="186"/>
      <c r="B14" s="191"/>
      <c r="C14" s="190"/>
      <c r="D14" s="22" t="s">
        <v>395</v>
      </c>
      <c r="E14" s="23" t="s">
        <v>399</v>
      </c>
      <c r="F14" s="24" t="s">
        <v>328</v>
      </c>
      <c r="G14" s="25">
        <v>2.4980000000000002</v>
      </c>
      <c r="H14" s="24" t="s">
        <v>327</v>
      </c>
      <c r="I14" s="153" t="str">
        <f t="shared" si="0"/>
        <v>1,730~1,740</v>
      </c>
      <c r="J14" s="152">
        <v>5</v>
      </c>
      <c r="K14" s="149">
        <v>18.8</v>
      </c>
      <c r="L14" s="159">
        <f t="shared" si="1"/>
        <v>123.49255319148935</v>
      </c>
      <c r="M14" s="149">
        <f t="shared" si="2"/>
        <v>12.2</v>
      </c>
      <c r="N14" s="148">
        <f t="shared" si="3"/>
        <v>15.4</v>
      </c>
      <c r="O14" s="147" t="str">
        <f t="shared" si="4"/>
        <v>21.7~21.8</v>
      </c>
      <c r="P14" s="25" t="s">
        <v>326</v>
      </c>
      <c r="Q14" s="24" t="s">
        <v>325</v>
      </c>
      <c r="R14" s="25" t="s">
        <v>393</v>
      </c>
      <c r="S14" s="22" t="s">
        <v>397</v>
      </c>
      <c r="T14" s="146" t="s">
        <v>46</v>
      </c>
      <c r="U14" s="145">
        <f t="shared" si="5"/>
        <v>154</v>
      </c>
      <c r="V14" s="144">
        <f t="shared" si="6"/>
        <v>122</v>
      </c>
      <c r="W14" s="144">
        <f t="shared" si="7"/>
        <v>86</v>
      </c>
      <c r="X14" s="143" t="str">
        <f t="shared" si="8"/>
        <v>★3.5</v>
      </c>
      <c r="Y14" s="2"/>
      <c r="Z14" s="39">
        <v>1730</v>
      </c>
      <c r="AA14" s="39">
        <v>1740</v>
      </c>
      <c r="AB14" s="54">
        <f t="shared" si="9"/>
        <v>21.8</v>
      </c>
      <c r="AC14" s="18">
        <f t="shared" si="10"/>
        <v>86</v>
      </c>
      <c r="AD14" s="18" t="str">
        <f t="shared" si="11"/>
        <v>★3.5</v>
      </c>
      <c r="AE14" s="54">
        <f t="shared" si="12"/>
        <v>21.7</v>
      </c>
      <c r="AF14" s="18">
        <f t="shared" si="13"/>
        <v>86</v>
      </c>
      <c r="AG14" s="18" t="str">
        <f t="shared" si="14"/>
        <v>★3.5</v>
      </c>
      <c r="AH14" s="142"/>
      <c r="AI14" s="2"/>
      <c r="AJ14" s="2"/>
      <c r="AK14" s="2"/>
    </row>
    <row r="15" spans="1:37" s="187" customFormat="1" ht="24" customHeight="1">
      <c r="A15" s="186"/>
      <c r="B15" s="191"/>
      <c r="C15" s="190"/>
      <c r="D15" s="22" t="s">
        <v>395</v>
      </c>
      <c r="E15" s="23" t="s">
        <v>398</v>
      </c>
      <c r="F15" s="24" t="s">
        <v>328</v>
      </c>
      <c r="G15" s="25">
        <v>2.4980000000000002</v>
      </c>
      <c r="H15" s="24" t="s">
        <v>327</v>
      </c>
      <c r="I15" s="153" t="str">
        <f t="shared" si="0"/>
        <v>1,770</v>
      </c>
      <c r="J15" s="152">
        <v>5</v>
      </c>
      <c r="K15" s="149">
        <v>18.8</v>
      </c>
      <c r="L15" s="159">
        <f t="shared" si="1"/>
        <v>123.49255319148935</v>
      </c>
      <c r="M15" s="149">
        <f t="shared" si="2"/>
        <v>11.1</v>
      </c>
      <c r="N15" s="148">
        <f t="shared" si="3"/>
        <v>14.4</v>
      </c>
      <c r="O15" s="147" t="str">
        <f t="shared" si="4"/>
        <v>21.4</v>
      </c>
      <c r="P15" s="25" t="s">
        <v>326</v>
      </c>
      <c r="Q15" s="24" t="s">
        <v>325</v>
      </c>
      <c r="R15" s="25" t="s">
        <v>393</v>
      </c>
      <c r="S15" s="22" t="s">
        <v>397</v>
      </c>
      <c r="T15" s="146" t="s">
        <v>46</v>
      </c>
      <c r="U15" s="145">
        <f t="shared" si="5"/>
        <v>169</v>
      </c>
      <c r="V15" s="144">
        <f t="shared" si="6"/>
        <v>130</v>
      </c>
      <c r="W15" s="144">
        <f t="shared" si="7"/>
        <v>87</v>
      </c>
      <c r="X15" s="143" t="str">
        <f t="shared" si="8"/>
        <v>★3.5</v>
      </c>
      <c r="Y15" s="2"/>
      <c r="Z15" s="39">
        <v>1770</v>
      </c>
      <c r="AA15" s="39"/>
      <c r="AB15" s="54">
        <f t="shared" si="9"/>
        <v>21.4</v>
      </c>
      <c r="AC15" s="18">
        <f t="shared" si="10"/>
        <v>87</v>
      </c>
      <c r="AD15" s="18" t="str">
        <f t="shared" si="11"/>
        <v>★3.5</v>
      </c>
      <c r="AE15" s="54" t="str">
        <f t="shared" si="12"/>
        <v/>
      </c>
      <c r="AF15" s="18" t="str">
        <f t="shared" si="13"/>
        <v/>
      </c>
      <c r="AG15" s="18" t="str">
        <f t="shared" si="14"/>
        <v/>
      </c>
      <c r="AH15" s="142"/>
      <c r="AI15" s="2"/>
      <c r="AJ15" s="2"/>
      <c r="AK15" s="2"/>
    </row>
    <row r="16" spans="1:37" s="187" customFormat="1" ht="24" customHeight="1">
      <c r="A16" s="186"/>
      <c r="B16" s="191"/>
      <c r="C16" s="190"/>
      <c r="D16" s="22" t="s">
        <v>395</v>
      </c>
      <c r="E16" s="23" t="s">
        <v>396</v>
      </c>
      <c r="F16" s="24" t="s">
        <v>328</v>
      </c>
      <c r="G16" s="25">
        <v>2.4980000000000002</v>
      </c>
      <c r="H16" s="24" t="s">
        <v>327</v>
      </c>
      <c r="I16" s="153" t="str">
        <f t="shared" si="0"/>
        <v>1,750~1,760</v>
      </c>
      <c r="J16" s="152">
        <v>5</v>
      </c>
      <c r="K16" s="149">
        <v>18.399999999999999</v>
      </c>
      <c r="L16" s="159">
        <f t="shared" si="1"/>
        <v>126.17717391304349</v>
      </c>
      <c r="M16" s="149">
        <f t="shared" si="2"/>
        <v>12.2</v>
      </c>
      <c r="N16" s="148">
        <f t="shared" si="3"/>
        <v>15.4</v>
      </c>
      <c r="O16" s="147" t="str">
        <f t="shared" si="4"/>
        <v>21.5~21.6</v>
      </c>
      <c r="P16" s="25" t="s">
        <v>326</v>
      </c>
      <c r="Q16" s="24" t="s">
        <v>325</v>
      </c>
      <c r="R16" s="25" t="s">
        <v>393</v>
      </c>
      <c r="S16" s="22" t="s">
        <v>392</v>
      </c>
      <c r="T16" s="146" t="s">
        <v>46</v>
      </c>
      <c r="U16" s="145">
        <f t="shared" si="5"/>
        <v>150</v>
      </c>
      <c r="V16" s="144">
        <f t="shared" si="6"/>
        <v>119</v>
      </c>
      <c r="W16" s="144">
        <f t="shared" si="7"/>
        <v>85</v>
      </c>
      <c r="X16" s="143" t="str">
        <f t="shared" si="8"/>
        <v>★3.5</v>
      </c>
      <c r="Y16" s="2"/>
      <c r="Z16" s="39">
        <v>1750</v>
      </c>
      <c r="AA16" s="39">
        <v>1760</v>
      </c>
      <c r="AB16" s="54">
        <f t="shared" si="9"/>
        <v>21.6</v>
      </c>
      <c r="AC16" s="18">
        <f t="shared" si="10"/>
        <v>85</v>
      </c>
      <c r="AD16" s="18" t="str">
        <f t="shared" si="11"/>
        <v>★3.5</v>
      </c>
      <c r="AE16" s="54">
        <f t="shared" si="12"/>
        <v>21.5</v>
      </c>
      <c r="AF16" s="18">
        <f t="shared" si="13"/>
        <v>85</v>
      </c>
      <c r="AG16" s="18" t="str">
        <f t="shared" si="14"/>
        <v>★3.5</v>
      </c>
      <c r="AH16" s="142"/>
      <c r="AI16" s="2"/>
      <c r="AJ16" s="2"/>
      <c r="AK16" s="2"/>
    </row>
    <row r="17" spans="1:37" s="187" customFormat="1" ht="24" customHeight="1">
      <c r="A17" s="186"/>
      <c r="B17" s="189"/>
      <c r="C17" s="188"/>
      <c r="D17" s="22" t="s">
        <v>395</v>
      </c>
      <c r="E17" s="23" t="s">
        <v>394</v>
      </c>
      <c r="F17" s="24" t="s">
        <v>328</v>
      </c>
      <c r="G17" s="25">
        <v>2.4980000000000002</v>
      </c>
      <c r="H17" s="24" t="s">
        <v>327</v>
      </c>
      <c r="I17" s="153" t="str">
        <f t="shared" si="0"/>
        <v>1,780</v>
      </c>
      <c r="J17" s="152">
        <v>5</v>
      </c>
      <c r="K17" s="149">
        <v>18.399999999999999</v>
      </c>
      <c r="L17" s="159">
        <f t="shared" si="1"/>
        <v>126.17717391304349</v>
      </c>
      <c r="M17" s="149">
        <f t="shared" si="2"/>
        <v>11.1</v>
      </c>
      <c r="N17" s="148">
        <f t="shared" si="3"/>
        <v>14.4</v>
      </c>
      <c r="O17" s="147" t="str">
        <f t="shared" si="4"/>
        <v>21.3</v>
      </c>
      <c r="P17" s="25" t="s">
        <v>326</v>
      </c>
      <c r="Q17" s="24" t="s">
        <v>325</v>
      </c>
      <c r="R17" s="25" t="s">
        <v>393</v>
      </c>
      <c r="S17" s="22" t="s">
        <v>392</v>
      </c>
      <c r="T17" s="146" t="s">
        <v>46</v>
      </c>
      <c r="U17" s="145">
        <f t="shared" si="5"/>
        <v>165</v>
      </c>
      <c r="V17" s="144">
        <f t="shared" si="6"/>
        <v>127</v>
      </c>
      <c r="W17" s="144">
        <f t="shared" si="7"/>
        <v>86</v>
      </c>
      <c r="X17" s="143" t="str">
        <f t="shared" si="8"/>
        <v>★3.5</v>
      </c>
      <c r="Y17" s="2"/>
      <c r="Z17" s="39">
        <v>1780</v>
      </c>
      <c r="AA17" s="39"/>
      <c r="AB17" s="54">
        <f t="shared" si="9"/>
        <v>21.3</v>
      </c>
      <c r="AC17" s="18">
        <f t="shared" si="10"/>
        <v>86</v>
      </c>
      <c r="AD17" s="18" t="str">
        <f t="shared" si="11"/>
        <v>★3.5</v>
      </c>
      <c r="AE17" s="54" t="str">
        <f t="shared" si="12"/>
        <v/>
      </c>
      <c r="AF17" s="18" t="str">
        <f t="shared" si="13"/>
        <v/>
      </c>
      <c r="AG17" s="18" t="str">
        <f t="shared" si="14"/>
        <v/>
      </c>
      <c r="AH17" s="142"/>
      <c r="AI17" s="2"/>
      <c r="AJ17" s="2"/>
      <c r="AK17" s="2"/>
    </row>
    <row r="18" spans="1:37" ht="24" customHeight="1">
      <c r="A18" s="186"/>
      <c r="B18" s="44"/>
      <c r="C18" s="45" t="s">
        <v>391</v>
      </c>
      <c r="D18" s="22" t="s">
        <v>335</v>
      </c>
      <c r="E18" s="23" t="s">
        <v>390</v>
      </c>
      <c r="F18" s="24" t="s">
        <v>387</v>
      </c>
      <c r="G18" s="25">
        <v>1.9950000000000001</v>
      </c>
      <c r="H18" s="24" t="s">
        <v>332</v>
      </c>
      <c r="I18" s="153" t="str">
        <f t="shared" si="0"/>
        <v>1,530</v>
      </c>
      <c r="J18" s="152">
        <v>5</v>
      </c>
      <c r="K18" s="149">
        <v>16.600000000000001</v>
      </c>
      <c r="L18" s="159">
        <f t="shared" si="1"/>
        <v>139.85903614457828</v>
      </c>
      <c r="M18" s="149">
        <f t="shared" si="2"/>
        <v>14.4</v>
      </c>
      <c r="N18" s="148">
        <f t="shared" si="3"/>
        <v>17.600000000000001</v>
      </c>
      <c r="O18" s="147" t="str">
        <f t="shared" si="4"/>
        <v>23.6</v>
      </c>
      <c r="P18" s="25" t="s">
        <v>331</v>
      </c>
      <c r="Q18" s="24" t="s">
        <v>325</v>
      </c>
      <c r="R18" s="25" t="s">
        <v>45</v>
      </c>
      <c r="S18" s="22"/>
      <c r="T18" s="146" t="s">
        <v>46</v>
      </c>
      <c r="U18" s="145">
        <f t="shared" si="5"/>
        <v>115</v>
      </c>
      <c r="V18" s="144" t="str">
        <f t="shared" si="6"/>
        <v/>
      </c>
      <c r="W18" s="144">
        <f t="shared" si="7"/>
        <v>70</v>
      </c>
      <c r="X18" s="143" t="str">
        <f t="shared" si="8"/>
        <v>★2.0</v>
      </c>
      <c r="Z18" s="39">
        <v>1530</v>
      </c>
      <c r="AA18" s="39"/>
      <c r="AB18" s="54">
        <f t="shared" si="9"/>
        <v>23.6</v>
      </c>
      <c r="AC18" s="18">
        <f t="shared" si="10"/>
        <v>70</v>
      </c>
      <c r="AD18" s="18" t="str">
        <f t="shared" si="11"/>
        <v>★2.0</v>
      </c>
      <c r="AE18" s="54" t="str">
        <f t="shared" si="12"/>
        <v/>
      </c>
      <c r="AF18" s="18" t="str">
        <f t="shared" si="13"/>
        <v/>
      </c>
      <c r="AG18" s="18" t="str">
        <f t="shared" si="14"/>
        <v/>
      </c>
      <c r="AH18" s="142"/>
    </row>
    <row r="19" spans="1:37" ht="24" customHeight="1">
      <c r="A19" s="186"/>
      <c r="B19" s="44"/>
      <c r="C19" s="45"/>
      <c r="D19" s="22" t="s">
        <v>335</v>
      </c>
      <c r="E19" s="23" t="s">
        <v>389</v>
      </c>
      <c r="F19" s="24" t="s">
        <v>387</v>
      </c>
      <c r="G19" s="25">
        <v>1.9950000000000001</v>
      </c>
      <c r="H19" s="24" t="s">
        <v>332</v>
      </c>
      <c r="I19" s="153" t="str">
        <f t="shared" si="0"/>
        <v>1,540~1,550</v>
      </c>
      <c r="J19" s="152">
        <v>5</v>
      </c>
      <c r="K19" s="149">
        <v>16.600000000000001</v>
      </c>
      <c r="L19" s="159">
        <f t="shared" si="1"/>
        <v>139.85903614457828</v>
      </c>
      <c r="M19" s="149">
        <f t="shared" si="2"/>
        <v>13.2</v>
      </c>
      <c r="N19" s="148">
        <f t="shared" si="3"/>
        <v>16.5</v>
      </c>
      <c r="O19" s="147" t="str">
        <f t="shared" si="4"/>
        <v>23.4~23.5</v>
      </c>
      <c r="P19" s="25" t="s">
        <v>331</v>
      </c>
      <c r="Q19" s="24" t="s">
        <v>325</v>
      </c>
      <c r="R19" s="25" t="s">
        <v>45</v>
      </c>
      <c r="S19" s="22"/>
      <c r="T19" s="146" t="s">
        <v>46</v>
      </c>
      <c r="U19" s="145">
        <f t="shared" si="5"/>
        <v>125</v>
      </c>
      <c r="V19" s="144">
        <f t="shared" si="6"/>
        <v>100</v>
      </c>
      <c r="W19" s="144">
        <f t="shared" si="7"/>
        <v>70</v>
      </c>
      <c r="X19" s="143" t="str">
        <f t="shared" si="8"/>
        <v>★2.0</v>
      </c>
      <c r="Z19" s="39">
        <v>1540</v>
      </c>
      <c r="AA19" s="39">
        <v>1550</v>
      </c>
      <c r="AB19" s="54">
        <f t="shared" si="9"/>
        <v>23.5</v>
      </c>
      <c r="AC19" s="18">
        <f t="shared" si="10"/>
        <v>70</v>
      </c>
      <c r="AD19" s="18" t="str">
        <f t="shared" si="11"/>
        <v>★2.0</v>
      </c>
      <c r="AE19" s="54">
        <f t="shared" si="12"/>
        <v>23.4</v>
      </c>
      <c r="AF19" s="18">
        <f t="shared" si="13"/>
        <v>70</v>
      </c>
      <c r="AG19" s="18" t="str">
        <f t="shared" si="14"/>
        <v>★2.0</v>
      </c>
      <c r="AH19" s="142"/>
    </row>
    <row r="20" spans="1:37" ht="24" customHeight="1">
      <c r="A20" s="186"/>
      <c r="B20" s="44"/>
      <c r="C20" s="45"/>
      <c r="D20" s="22" t="s">
        <v>334</v>
      </c>
      <c r="E20" s="23" t="s">
        <v>388</v>
      </c>
      <c r="F20" s="24" t="s">
        <v>387</v>
      </c>
      <c r="G20" s="25">
        <v>1.9950000000000001</v>
      </c>
      <c r="H20" s="24" t="s">
        <v>332</v>
      </c>
      <c r="I20" s="153" t="str">
        <f t="shared" si="0"/>
        <v>1,570~1,590</v>
      </c>
      <c r="J20" s="152">
        <v>5</v>
      </c>
      <c r="K20" s="149">
        <v>16</v>
      </c>
      <c r="L20" s="159">
        <f t="shared" si="1"/>
        <v>145.10374999999999</v>
      </c>
      <c r="M20" s="149">
        <f t="shared" si="2"/>
        <v>13.2</v>
      </c>
      <c r="N20" s="148">
        <f t="shared" si="3"/>
        <v>16.5</v>
      </c>
      <c r="O20" s="147" t="str">
        <f t="shared" si="4"/>
        <v>23.1~23.2</v>
      </c>
      <c r="P20" s="25" t="s">
        <v>331</v>
      </c>
      <c r="Q20" s="24" t="s">
        <v>325</v>
      </c>
      <c r="R20" s="25" t="s">
        <v>55</v>
      </c>
      <c r="S20" s="22"/>
      <c r="T20" s="146" t="s">
        <v>46</v>
      </c>
      <c r="U20" s="145">
        <f t="shared" si="5"/>
        <v>121</v>
      </c>
      <c r="V20" s="144" t="str">
        <f t="shared" si="6"/>
        <v/>
      </c>
      <c r="W20" s="144" t="str">
        <f t="shared" si="7"/>
        <v>68~69</v>
      </c>
      <c r="X20" s="143" t="str">
        <f t="shared" si="8"/>
        <v>★1.5</v>
      </c>
      <c r="Z20" s="39">
        <v>1570</v>
      </c>
      <c r="AA20" s="39">
        <v>1590</v>
      </c>
      <c r="AB20" s="54">
        <f t="shared" si="9"/>
        <v>23.2</v>
      </c>
      <c r="AC20" s="18">
        <f t="shared" si="10"/>
        <v>68</v>
      </c>
      <c r="AD20" s="18" t="str">
        <f t="shared" si="11"/>
        <v>★1.5</v>
      </c>
      <c r="AE20" s="54">
        <f t="shared" si="12"/>
        <v>23.1</v>
      </c>
      <c r="AF20" s="18">
        <f t="shared" si="13"/>
        <v>69</v>
      </c>
      <c r="AG20" s="18" t="str">
        <f t="shared" si="14"/>
        <v>★1.5</v>
      </c>
      <c r="AH20" s="142"/>
    </row>
    <row r="21" spans="1:37" ht="24" customHeight="1">
      <c r="A21" s="43"/>
      <c r="B21" s="44"/>
      <c r="C21" s="45"/>
      <c r="D21" s="22" t="s">
        <v>386</v>
      </c>
      <c r="E21" s="23" t="s">
        <v>385</v>
      </c>
      <c r="F21" s="24" t="s">
        <v>380</v>
      </c>
      <c r="G21" s="25">
        <v>1.9950000000000001</v>
      </c>
      <c r="H21" s="24" t="s">
        <v>332</v>
      </c>
      <c r="I21" s="153" t="str">
        <f t="shared" si="0"/>
        <v>1,380~1,390</v>
      </c>
      <c r="J21" s="152">
        <v>5</v>
      </c>
      <c r="K21" s="149">
        <v>14</v>
      </c>
      <c r="L21" s="159">
        <f t="shared" si="1"/>
        <v>165.83285714285714</v>
      </c>
      <c r="M21" s="149">
        <f t="shared" si="2"/>
        <v>15.8</v>
      </c>
      <c r="N21" s="148">
        <f t="shared" si="3"/>
        <v>19</v>
      </c>
      <c r="O21" s="147" t="str">
        <f t="shared" si="4"/>
        <v>24.7~24.8</v>
      </c>
      <c r="P21" s="25" t="s">
        <v>384</v>
      </c>
      <c r="Q21" s="24" t="s">
        <v>325</v>
      </c>
      <c r="R21" s="25" t="s">
        <v>45</v>
      </c>
      <c r="S21" s="22"/>
      <c r="T21" s="146"/>
      <c r="U21" s="145" t="str">
        <f t="shared" si="5"/>
        <v/>
      </c>
      <c r="V21" s="144" t="str">
        <f t="shared" si="6"/>
        <v/>
      </c>
      <c r="W21" s="144">
        <f t="shared" si="7"/>
        <v>56</v>
      </c>
      <c r="X21" s="143" t="str">
        <f t="shared" si="8"/>
        <v>★0.5</v>
      </c>
      <c r="Z21" s="39">
        <v>1380</v>
      </c>
      <c r="AA21" s="39">
        <v>1390</v>
      </c>
      <c r="AB21" s="54">
        <f t="shared" si="9"/>
        <v>24.8</v>
      </c>
      <c r="AC21" s="18">
        <f t="shared" si="10"/>
        <v>56</v>
      </c>
      <c r="AD21" s="18" t="str">
        <f t="shared" si="11"/>
        <v>★0.5</v>
      </c>
      <c r="AE21" s="54">
        <f t="shared" si="12"/>
        <v>24.7</v>
      </c>
      <c r="AF21" s="18">
        <f t="shared" si="13"/>
        <v>56</v>
      </c>
      <c r="AG21" s="18" t="str">
        <f t="shared" si="14"/>
        <v>★0.5</v>
      </c>
      <c r="AH21" s="142"/>
    </row>
    <row r="22" spans="1:37" ht="24" customHeight="1">
      <c r="A22" s="43"/>
      <c r="B22" s="44"/>
      <c r="C22" s="45"/>
      <c r="D22" s="22" t="s">
        <v>382</v>
      </c>
      <c r="E22" s="23" t="s">
        <v>383</v>
      </c>
      <c r="F22" s="24" t="s">
        <v>380</v>
      </c>
      <c r="G22" s="25">
        <v>1.9950000000000001</v>
      </c>
      <c r="H22" s="24" t="s">
        <v>332</v>
      </c>
      <c r="I22" s="153" t="str">
        <f t="shared" si="0"/>
        <v>1,420</v>
      </c>
      <c r="J22" s="152">
        <v>5</v>
      </c>
      <c r="K22" s="149">
        <v>13.6</v>
      </c>
      <c r="L22" s="159">
        <f t="shared" si="1"/>
        <v>170.71029411764707</v>
      </c>
      <c r="M22" s="149">
        <f t="shared" si="2"/>
        <v>15.8</v>
      </c>
      <c r="N22" s="148">
        <f t="shared" si="3"/>
        <v>19</v>
      </c>
      <c r="O22" s="147" t="str">
        <f t="shared" si="4"/>
        <v>24.5</v>
      </c>
      <c r="P22" s="25" t="s">
        <v>342</v>
      </c>
      <c r="Q22" s="24" t="s">
        <v>325</v>
      </c>
      <c r="R22" s="25" t="s">
        <v>55</v>
      </c>
      <c r="S22" s="22"/>
      <c r="T22" s="146"/>
      <c r="U22" s="145" t="str">
        <f t="shared" si="5"/>
        <v/>
      </c>
      <c r="V22" s="144" t="str">
        <f t="shared" si="6"/>
        <v/>
      </c>
      <c r="W22" s="144">
        <f t="shared" si="7"/>
        <v>55</v>
      </c>
      <c r="X22" s="143" t="str">
        <f t="shared" si="8"/>
        <v>★0.5</v>
      </c>
      <c r="Z22" s="39">
        <v>1420</v>
      </c>
      <c r="AA22" s="39"/>
      <c r="AB22" s="54">
        <f t="shared" si="9"/>
        <v>24.5</v>
      </c>
      <c r="AC22" s="18">
        <f t="shared" si="10"/>
        <v>55</v>
      </c>
      <c r="AD22" s="18" t="str">
        <f t="shared" si="11"/>
        <v>★0.5</v>
      </c>
      <c r="AE22" s="54" t="str">
        <f t="shared" si="12"/>
        <v/>
      </c>
      <c r="AF22" s="18" t="str">
        <f t="shared" si="13"/>
        <v/>
      </c>
      <c r="AG22" s="18" t="str">
        <f t="shared" si="14"/>
        <v/>
      </c>
      <c r="AH22" s="142"/>
    </row>
    <row r="23" spans="1:37" ht="24" customHeight="1">
      <c r="A23" s="43"/>
      <c r="B23" s="46"/>
      <c r="C23" s="47"/>
      <c r="D23" s="22" t="s">
        <v>382</v>
      </c>
      <c r="E23" s="23" t="s">
        <v>381</v>
      </c>
      <c r="F23" s="24" t="s">
        <v>380</v>
      </c>
      <c r="G23" s="25">
        <v>1.9950000000000001</v>
      </c>
      <c r="H23" s="24" t="s">
        <v>332</v>
      </c>
      <c r="I23" s="153" t="str">
        <f t="shared" si="0"/>
        <v>1,430~1,440</v>
      </c>
      <c r="J23" s="152">
        <v>5</v>
      </c>
      <c r="K23" s="149">
        <v>13.6</v>
      </c>
      <c r="L23" s="159">
        <f t="shared" si="1"/>
        <v>170.71029411764707</v>
      </c>
      <c r="M23" s="149">
        <f t="shared" si="2"/>
        <v>14.4</v>
      </c>
      <c r="N23" s="148">
        <f t="shared" si="3"/>
        <v>17.600000000000001</v>
      </c>
      <c r="O23" s="147" t="str">
        <f t="shared" si="4"/>
        <v>24.3~24.4</v>
      </c>
      <c r="P23" s="25" t="s">
        <v>342</v>
      </c>
      <c r="Q23" s="24" t="s">
        <v>325</v>
      </c>
      <c r="R23" s="25" t="s">
        <v>55</v>
      </c>
      <c r="S23" s="22"/>
      <c r="T23" s="146"/>
      <c r="U23" s="145" t="str">
        <f t="shared" si="5"/>
        <v/>
      </c>
      <c r="V23" s="144" t="str">
        <f t="shared" si="6"/>
        <v/>
      </c>
      <c r="W23" s="144">
        <f t="shared" si="7"/>
        <v>55</v>
      </c>
      <c r="X23" s="143" t="str">
        <f t="shared" si="8"/>
        <v>★0.5</v>
      </c>
      <c r="Z23" s="39">
        <v>1430</v>
      </c>
      <c r="AA23" s="39">
        <v>1440</v>
      </c>
      <c r="AB23" s="54">
        <f t="shared" si="9"/>
        <v>24.4</v>
      </c>
      <c r="AC23" s="18">
        <f t="shared" si="10"/>
        <v>55</v>
      </c>
      <c r="AD23" s="18" t="str">
        <f t="shared" si="11"/>
        <v>★0.5</v>
      </c>
      <c r="AE23" s="54">
        <f t="shared" si="12"/>
        <v>24.3</v>
      </c>
      <c r="AF23" s="18">
        <f t="shared" si="13"/>
        <v>55</v>
      </c>
      <c r="AG23" s="18" t="str">
        <f t="shared" si="14"/>
        <v>★0.5</v>
      </c>
      <c r="AH23" s="142"/>
    </row>
    <row r="24" spans="1:37" ht="24" customHeight="1">
      <c r="A24" s="43"/>
      <c r="B24" s="44"/>
      <c r="C24" s="45" t="s">
        <v>379</v>
      </c>
      <c r="D24" s="22" t="s">
        <v>373</v>
      </c>
      <c r="E24" s="185" t="s">
        <v>378</v>
      </c>
      <c r="F24" s="24" t="s">
        <v>343</v>
      </c>
      <c r="G24" s="25">
        <v>2.387</v>
      </c>
      <c r="H24" s="24" t="s">
        <v>48</v>
      </c>
      <c r="I24" s="153" t="str">
        <f t="shared" si="0"/>
        <v>1,260</v>
      </c>
      <c r="J24" s="152">
        <v>4</v>
      </c>
      <c r="K24" s="149">
        <v>12</v>
      </c>
      <c r="L24" s="159">
        <f t="shared" si="1"/>
        <v>193.47166666666664</v>
      </c>
      <c r="M24" s="149">
        <f t="shared" si="2"/>
        <v>17.2</v>
      </c>
      <c r="N24" s="148">
        <f t="shared" si="3"/>
        <v>20.3</v>
      </c>
      <c r="O24" s="147" t="str">
        <f t="shared" si="4"/>
        <v>25.7</v>
      </c>
      <c r="P24" s="25" t="s">
        <v>370</v>
      </c>
      <c r="Q24" s="24" t="s">
        <v>52</v>
      </c>
      <c r="R24" s="25" t="s">
        <v>80</v>
      </c>
      <c r="S24" s="22" t="s">
        <v>376</v>
      </c>
      <c r="T24" s="146"/>
      <c r="U24" s="145" t="str">
        <f t="shared" si="5"/>
        <v/>
      </c>
      <c r="V24" s="144" t="str">
        <f t="shared" si="6"/>
        <v/>
      </c>
      <c r="W24" s="144" t="str">
        <f t="shared" si="7"/>
        <v/>
      </c>
      <c r="X24" s="143" t="str">
        <f t="shared" si="8"/>
        <v/>
      </c>
      <c r="Z24" s="39">
        <v>1260</v>
      </c>
      <c r="AA24" s="39"/>
      <c r="AB24" s="54">
        <f t="shared" si="9"/>
        <v>25.7</v>
      </c>
      <c r="AC24" s="18">
        <f t="shared" si="10"/>
        <v>46</v>
      </c>
      <c r="AD24" s="18" t="str">
        <f t="shared" si="11"/>
        <v xml:space="preserve"> </v>
      </c>
      <c r="AE24" s="54" t="str">
        <f t="shared" si="12"/>
        <v/>
      </c>
      <c r="AF24" s="18" t="str">
        <f t="shared" si="13"/>
        <v/>
      </c>
      <c r="AG24" s="18" t="str">
        <f t="shared" si="14"/>
        <v/>
      </c>
      <c r="AH24" s="142"/>
    </row>
    <row r="25" spans="1:37" ht="24" customHeight="1">
      <c r="A25" s="43"/>
      <c r="B25" s="44"/>
      <c r="C25" s="45"/>
      <c r="D25" s="22" t="s">
        <v>373</v>
      </c>
      <c r="E25" s="185" t="s">
        <v>377</v>
      </c>
      <c r="F25" s="24" t="s">
        <v>343</v>
      </c>
      <c r="G25" s="25">
        <v>2.387</v>
      </c>
      <c r="H25" s="24" t="s">
        <v>371</v>
      </c>
      <c r="I25" s="153" t="str">
        <f t="shared" si="0"/>
        <v>1,280</v>
      </c>
      <c r="J25" s="152">
        <v>4</v>
      </c>
      <c r="K25" s="149">
        <v>11.8</v>
      </c>
      <c r="L25" s="159">
        <f t="shared" si="1"/>
        <v>196.75084745762712</v>
      </c>
      <c r="M25" s="149">
        <f t="shared" si="2"/>
        <v>17.2</v>
      </c>
      <c r="N25" s="148">
        <f t="shared" si="3"/>
        <v>20.3</v>
      </c>
      <c r="O25" s="147" t="str">
        <f t="shared" si="4"/>
        <v>25.5</v>
      </c>
      <c r="P25" s="25" t="s">
        <v>370</v>
      </c>
      <c r="Q25" s="24" t="s">
        <v>52</v>
      </c>
      <c r="R25" s="25" t="s">
        <v>80</v>
      </c>
      <c r="S25" s="22" t="s">
        <v>376</v>
      </c>
      <c r="T25" s="146"/>
      <c r="U25" s="145" t="str">
        <f t="shared" si="5"/>
        <v/>
      </c>
      <c r="V25" s="144" t="str">
        <f t="shared" si="6"/>
        <v/>
      </c>
      <c r="W25" s="144" t="str">
        <f t="shared" si="7"/>
        <v/>
      </c>
      <c r="X25" s="143" t="str">
        <f t="shared" si="8"/>
        <v/>
      </c>
      <c r="Z25" s="39">
        <v>1280</v>
      </c>
      <c r="AA25" s="39"/>
      <c r="AB25" s="54">
        <f t="shared" si="9"/>
        <v>25.5</v>
      </c>
      <c r="AC25" s="18">
        <f t="shared" si="10"/>
        <v>46</v>
      </c>
      <c r="AD25" s="18" t="str">
        <f t="shared" si="11"/>
        <v xml:space="preserve"> </v>
      </c>
      <c r="AE25" s="54" t="str">
        <f t="shared" si="12"/>
        <v/>
      </c>
      <c r="AF25" s="18" t="str">
        <f t="shared" si="13"/>
        <v/>
      </c>
      <c r="AG25" s="18" t="str">
        <f t="shared" si="14"/>
        <v/>
      </c>
      <c r="AH25" s="142"/>
    </row>
    <row r="26" spans="1:37" ht="24" customHeight="1">
      <c r="A26" s="43"/>
      <c r="B26" s="44"/>
      <c r="C26" s="45"/>
      <c r="D26" s="22" t="s">
        <v>373</v>
      </c>
      <c r="E26" s="185" t="s">
        <v>375</v>
      </c>
      <c r="F26" s="24" t="s">
        <v>343</v>
      </c>
      <c r="G26" s="25">
        <v>2.387</v>
      </c>
      <c r="H26" s="24" t="s">
        <v>48</v>
      </c>
      <c r="I26" s="153" t="str">
        <f t="shared" si="0"/>
        <v>1,270~1,280</v>
      </c>
      <c r="J26" s="152">
        <v>4</v>
      </c>
      <c r="K26" s="149">
        <v>11.9</v>
      </c>
      <c r="L26" s="159">
        <f t="shared" si="1"/>
        <v>195.0974789915966</v>
      </c>
      <c r="M26" s="149">
        <f t="shared" si="2"/>
        <v>17.2</v>
      </c>
      <c r="N26" s="148">
        <f t="shared" si="3"/>
        <v>20.3</v>
      </c>
      <c r="O26" s="147" t="str">
        <f t="shared" si="4"/>
        <v>25.5~25.6</v>
      </c>
      <c r="P26" s="25" t="s">
        <v>370</v>
      </c>
      <c r="Q26" s="24" t="s">
        <v>52</v>
      </c>
      <c r="R26" s="25" t="s">
        <v>80</v>
      </c>
      <c r="S26" s="22" t="s">
        <v>374</v>
      </c>
      <c r="T26" s="146"/>
      <c r="U26" s="145" t="str">
        <f t="shared" si="5"/>
        <v/>
      </c>
      <c r="V26" s="144" t="str">
        <f t="shared" si="6"/>
        <v/>
      </c>
      <c r="W26" s="144" t="str">
        <f t="shared" si="7"/>
        <v/>
      </c>
      <c r="X26" s="143" t="str">
        <f t="shared" si="8"/>
        <v/>
      </c>
      <c r="Z26" s="39">
        <v>1270</v>
      </c>
      <c r="AA26" s="39">
        <v>1280</v>
      </c>
      <c r="AB26" s="54">
        <f t="shared" si="9"/>
        <v>25.6</v>
      </c>
      <c r="AC26" s="18">
        <f t="shared" si="10"/>
        <v>46</v>
      </c>
      <c r="AD26" s="18" t="str">
        <f t="shared" si="11"/>
        <v xml:space="preserve"> </v>
      </c>
      <c r="AE26" s="54">
        <f t="shared" si="12"/>
        <v>25.5</v>
      </c>
      <c r="AF26" s="18">
        <f t="shared" si="13"/>
        <v>46</v>
      </c>
      <c r="AG26" s="18" t="str">
        <f t="shared" si="14"/>
        <v xml:space="preserve"> </v>
      </c>
      <c r="AH26" s="142"/>
    </row>
    <row r="27" spans="1:37" ht="24" customHeight="1">
      <c r="A27" s="43"/>
      <c r="B27" s="46"/>
      <c r="C27" s="47"/>
      <c r="D27" s="22" t="s">
        <v>373</v>
      </c>
      <c r="E27" s="185" t="s">
        <v>372</v>
      </c>
      <c r="F27" s="24" t="s">
        <v>343</v>
      </c>
      <c r="G27" s="25">
        <v>2.387</v>
      </c>
      <c r="H27" s="24" t="s">
        <v>371</v>
      </c>
      <c r="I27" s="153" t="str">
        <f t="shared" si="0"/>
        <v>1,290~1,300</v>
      </c>
      <c r="J27" s="152">
        <v>4</v>
      </c>
      <c r="K27" s="149">
        <v>11.7</v>
      </c>
      <c r="L27" s="159">
        <f t="shared" si="1"/>
        <v>198.43247863247862</v>
      </c>
      <c r="M27" s="149">
        <f t="shared" si="2"/>
        <v>17.2</v>
      </c>
      <c r="N27" s="148">
        <f t="shared" si="3"/>
        <v>20.3</v>
      </c>
      <c r="O27" s="147" t="str">
        <f t="shared" si="4"/>
        <v>25.4</v>
      </c>
      <c r="P27" s="25" t="s">
        <v>370</v>
      </c>
      <c r="Q27" s="24" t="s">
        <v>52</v>
      </c>
      <c r="R27" s="25" t="s">
        <v>80</v>
      </c>
      <c r="S27" s="22" t="s">
        <v>369</v>
      </c>
      <c r="T27" s="146"/>
      <c r="U27" s="145" t="str">
        <f t="shared" si="5"/>
        <v/>
      </c>
      <c r="V27" s="144" t="str">
        <f t="shared" si="6"/>
        <v/>
      </c>
      <c r="W27" s="144" t="str">
        <f t="shared" si="7"/>
        <v/>
      </c>
      <c r="X27" s="143" t="str">
        <f t="shared" si="8"/>
        <v/>
      </c>
      <c r="Z27" s="39">
        <v>1290</v>
      </c>
      <c r="AA27" s="39">
        <v>1300</v>
      </c>
      <c r="AB27" s="54">
        <f t="shared" si="9"/>
        <v>25.4</v>
      </c>
      <c r="AC27" s="18">
        <f t="shared" si="10"/>
        <v>46</v>
      </c>
      <c r="AD27" s="18" t="str">
        <f t="shared" si="11"/>
        <v xml:space="preserve"> </v>
      </c>
      <c r="AE27" s="54">
        <f t="shared" si="12"/>
        <v>25.4</v>
      </c>
      <c r="AF27" s="18">
        <f t="shared" si="13"/>
        <v>46</v>
      </c>
      <c r="AG27" s="18" t="str">
        <f t="shared" si="14"/>
        <v xml:space="preserve"> </v>
      </c>
      <c r="AH27" s="142"/>
    </row>
    <row r="28" spans="1:37" s="160" customFormat="1" ht="24" customHeight="1">
      <c r="A28" s="181"/>
      <c r="B28" s="183"/>
      <c r="C28" s="45" t="s">
        <v>368</v>
      </c>
      <c r="D28" s="169" t="s">
        <v>366</v>
      </c>
      <c r="E28" s="178" t="s">
        <v>367</v>
      </c>
      <c r="F28" s="171" t="s">
        <v>343</v>
      </c>
      <c r="G28" s="170">
        <v>2.387</v>
      </c>
      <c r="H28" s="171" t="s">
        <v>332</v>
      </c>
      <c r="I28" s="177" t="str">
        <f t="shared" si="0"/>
        <v>1,590~1,620</v>
      </c>
      <c r="J28" s="176">
        <v>5</v>
      </c>
      <c r="K28" s="174">
        <v>10.8</v>
      </c>
      <c r="L28" s="175">
        <f t="shared" si="1"/>
        <v>214.96851851851849</v>
      </c>
      <c r="M28" s="174">
        <f t="shared" si="2"/>
        <v>13.2</v>
      </c>
      <c r="N28" s="173">
        <f t="shared" si="3"/>
        <v>16.5</v>
      </c>
      <c r="O28" s="172" t="str">
        <f t="shared" si="4"/>
        <v>22.8~23.1</v>
      </c>
      <c r="P28" s="170" t="s">
        <v>342</v>
      </c>
      <c r="Q28" s="171" t="s">
        <v>325</v>
      </c>
      <c r="R28" s="170" t="s">
        <v>55</v>
      </c>
      <c r="S28" s="169"/>
      <c r="T28" s="168" t="s">
        <v>46</v>
      </c>
      <c r="U28" s="167" t="str">
        <f t="shared" si="5"/>
        <v/>
      </c>
      <c r="V28" s="166" t="str">
        <f t="shared" si="6"/>
        <v/>
      </c>
      <c r="W28" s="166" t="str">
        <f t="shared" si="7"/>
        <v/>
      </c>
      <c r="X28" s="165" t="str">
        <f t="shared" si="8"/>
        <v/>
      </c>
      <c r="Z28" s="164">
        <v>1590</v>
      </c>
      <c r="AA28" s="164">
        <v>1620</v>
      </c>
      <c r="AB28" s="163">
        <f t="shared" si="9"/>
        <v>23.1</v>
      </c>
      <c r="AC28" s="162">
        <f t="shared" si="10"/>
        <v>46</v>
      </c>
      <c r="AD28" s="162" t="str">
        <f t="shared" si="11"/>
        <v xml:space="preserve"> </v>
      </c>
      <c r="AE28" s="163">
        <f t="shared" si="12"/>
        <v>22.8</v>
      </c>
      <c r="AF28" s="162">
        <f t="shared" si="13"/>
        <v>47</v>
      </c>
      <c r="AG28" s="162" t="str">
        <f t="shared" si="14"/>
        <v xml:space="preserve"> </v>
      </c>
      <c r="AH28" s="161"/>
    </row>
    <row r="29" spans="1:37" s="160" customFormat="1" ht="24" customHeight="1">
      <c r="A29" s="181"/>
      <c r="B29" s="180"/>
      <c r="C29" s="179"/>
      <c r="D29" s="169" t="s">
        <v>366</v>
      </c>
      <c r="E29" s="178" t="s">
        <v>365</v>
      </c>
      <c r="F29" s="171" t="s">
        <v>343</v>
      </c>
      <c r="G29" s="170">
        <v>2.387</v>
      </c>
      <c r="H29" s="171" t="s">
        <v>332</v>
      </c>
      <c r="I29" s="177" t="str">
        <f t="shared" si="0"/>
        <v>1,610~1,630</v>
      </c>
      <c r="J29" s="176">
        <v>5</v>
      </c>
      <c r="K29" s="174">
        <v>10.7</v>
      </c>
      <c r="L29" s="175">
        <f t="shared" si="1"/>
        <v>216.97757009345796</v>
      </c>
      <c r="M29" s="174">
        <f t="shared" si="2"/>
        <v>13.2</v>
      </c>
      <c r="N29" s="173">
        <f t="shared" si="3"/>
        <v>16.5</v>
      </c>
      <c r="O29" s="172" t="str">
        <f t="shared" si="4"/>
        <v>22.7~22.9</v>
      </c>
      <c r="P29" s="170" t="s">
        <v>342</v>
      </c>
      <c r="Q29" s="171" t="s">
        <v>325</v>
      </c>
      <c r="R29" s="170" t="s">
        <v>55</v>
      </c>
      <c r="S29" s="169"/>
      <c r="T29" s="168" t="s">
        <v>46</v>
      </c>
      <c r="U29" s="167" t="str">
        <f t="shared" si="5"/>
        <v/>
      </c>
      <c r="V29" s="166" t="str">
        <f t="shared" si="6"/>
        <v/>
      </c>
      <c r="W29" s="166" t="str">
        <f t="shared" si="7"/>
        <v/>
      </c>
      <c r="X29" s="165" t="str">
        <f t="shared" si="8"/>
        <v/>
      </c>
      <c r="Z29" s="164">
        <v>1610</v>
      </c>
      <c r="AA29" s="164">
        <v>1630</v>
      </c>
      <c r="AB29" s="163">
        <f t="shared" si="9"/>
        <v>22.9</v>
      </c>
      <c r="AC29" s="162">
        <f t="shared" si="10"/>
        <v>46</v>
      </c>
      <c r="AD29" s="162" t="str">
        <f t="shared" si="11"/>
        <v xml:space="preserve"> </v>
      </c>
      <c r="AE29" s="163">
        <f t="shared" si="12"/>
        <v>22.7</v>
      </c>
      <c r="AF29" s="162">
        <f t="shared" si="13"/>
        <v>47</v>
      </c>
      <c r="AG29" s="162" t="str">
        <f t="shared" si="14"/>
        <v xml:space="preserve"> </v>
      </c>
      <c r="AH29" s="161"/>
    </row>
    <row r="30" spans="1:37" ht="24" customHeight="1">
      <c r="A30" s="43"/>
      <c r="B30" s="46"/>
      <c r="C30" s="47" t="s">
        <v>364</v>
      </c>
      <c r="D30" s="22" t="s">
        <v>363</v>
      </c>
      <c r="E30" s="23" t="s">
        <v>362</v>
      </c>
      <c r="F30" s="24" t="s">
        <v>349</v>
      </c>
      <c r="G30" s="25">
        <v>1.7949999999999999</v>
      </c>
      <c r="H30" s="24" t="s">
        <v>332</v>
      </c>
      <c r="I30" s="153" t="str">
        <f t="shared" si="0"/>
        <v>1,680~1,720</v>
      </c>
      <c r="J30" s="152">
        <v>5</v>
      </c>
      <c r="K30" s="149">
        <v>13</v>
      </c>
      <c r="L30" s="159">
        <f t="shared" si="1"/>
        <v>178.58923076923077</v>
      </c>
      <c r="M30" s="149">
        <f t="shared" si="2"/>
        <v>12.2</v>
      </c>
      <c r="N30" s="148">
        <f t="shared" si="3"/>
        <v>15.4</v>
      </c>
      <c r="O30" s="147" t="str">
        <f t="shared" si="4"/>
        <v>21.9~22.2</v>
      </c>
      <c r="P30" s="25" t="s">
        <v>348</v>
      </c>
      <c r="Q30" s="24" t="s">
        <v>347</v>
      </c>
      <c r="R30" s="25" t="s">
        <v>55</v>
      </c>
      <c r="S30" s="22"/>
      <c r="T30" s="146" t="s">
        <v>60</v>
      </c>
      <c r="U30" s="145">
        <f t="shared" si="5"/>
        <v>106</v>
      </c>
      <c r="V30" s="144" t="str">
        <f t="shared" si="6"/>
        <v/>
      </c>
      <c r="W30" s="144" t="str">
        <f t="shared" si="7"/>
        <v>58~59</v>
      </c>
      <c r="X30" s="143" t="str">
        <f t="shared" si="8"/>
        <v>★0.5</v>
      </c>
      <c r="Z30" s="39">
        <v>1680</v>
      </c>
      <c r="AA30" s="39">
        <v>1720</v>
      </c>
      <c r="AB30" s="54">
        <f t="shared" si="9"/>
        <v>22.2</v>
      </c>
      <c r="AC30" s="18">
        <f t="shared" si="10"/>
        <v>58</v>
      </c>
      <c r="AD30" s="18" t="str">
        <f t="shared" si="11"/>
        <v>★0.5</v>
      </c>
      <c r="AE30" s="54">
        <f t="shared" si="12"/>
        <v>21.9</v>
      </c>
      <c r="AF30" s="18">
        <f t="shared" si="13"/>
        <v>59</v>
      </c>
      <c r="AG30" s="18" t="str">
        <f t="shared" si="14"/>
        <v>★0.5</v>
      </c>
      <c r="AH30" s="142"/>
    </row>
    <row r="31" spans="1:37" ht="24" customHeight="1">
      <c r="A31" s="43"/>
      <c r="B31" s="44" t="s">
        <v>341</v>
      </c>
      <c r="C31" s="45" t="s">
        <v>361</v>
      </c>
      <c r="D31" s="22" t="s">
        <v>360</v>
      </c>
      <c r="E31" s="23" t="s">
        <v>359</v>
      </c>
      <c r="F31" s="24" t="s">
        <v>357</v>
      </c>
      <c r="G31" s="25">
        <v>0.996</v>
      </c>
      <c r="H31" s="24" t="s">
        <v>332</v>
      </c>
      <c r="I31" s="153" t="str">
        <f t="shared" si="0"/>
        <v>1,090</v>
      </c>
      <c r="J31" s="152">
        <v>5</v>
      </c>
      <c r="K31" s="149">
        <v>18.399999999999999</v>
      </c>
      <c r="L31" s="159">
        <f t="shared" si="1"/>
        <v>126.17717391304349</v>
      </c>
      <c r="M31" s="149">
        <f t="shared" si="2"/>
        <v>18.7</v>
      </c>
      <c r="N31" s="148">
        <f t="shared" si="3"/>
        <v>21.8</v>
      </c>
      <c r="O31" s="147" t="str">
        <f t="shared" si="4"/>
        <v>26.8</v>
      </c>
      <c r="P31" s="25" t="s">
        <v>337</v>
      </c>
      <c r="Q31" s="24" t="s">
        <v>325</v>
      </c>
      <c r="R31" s="25" t="s">
        <v>45</v>
      </c>
      <c r="S31" s="22"/>
      <c r="T31" s="146" t="s">
        <v>46</v>
      </c>
      <c r="U31" s="145" t="str">
        <f t="shared" si="5"/>
        <v/>
      </c>
      <c r="V31" s="144" t="str">
        <f t="shared" si="6"/>
        <v/>
      </c>
      <c r="W31" s="144">
        <f t="shared" si="7"/>
        <v>68</v>
      </c>
      <c r="X31" s="143" t="str">
        <f t="shared" si="8"/>
        <v>★1.5</v>
      </c>
      <c r="Z31" s="39">
        <v>1090</v>
      </c>
      <c r="AA31" s="39"/>
      <c r="AB31" s="54">
        <f t="shared" si="9"/>
        <v>26.8</v>
      </c>
      <c r="AC31" s="18">
        <f t="shared" si="10"/>
        <v>68</v>
      </c>
      <c r="AD31" s="18" t="str">
        <f t="shared" si="11"/>
        <v>★1.5</v>
      </c>
      <c r="AE31" s="54" t="str">
        <f t="shared" si="12"/>
        <v/>
      </c>
      <c r="AF31" s="18" t="str">
        <f t="shared" si="13"/>
        <v/>
      </c>
      <c r="AG31" s="18" t="str">
        <f t="shared" si="14"/>
        <v/>
      </c>
      <c r="AH31" s="142"/>
    </row>
    <row r="32" spans="1:37" ht="24" customHeight="1">
      <c r="A32" s="43"/>
      <c r="B32" s="46"/>
      <c r="C32" s="47"/>
      <c r="D32" s="22" t="s">
        <v>358</v>
      </c>
      <c r="E32" s="23" t="s">
        <v>58</v>
      </c>
      <c r="F32" s="24" t="s">
        <v>357</v>
      </c>
      <c r="G32" s="25">
        <v>0.996</v>
      </c>
      <c r="H32" s="24" t="s">
        <v>332</v>
      </c>
      <c r="I32" s="153" t="str">
        <f t="shared" si="0"/>
        <v>1,140</v>
      </c>
      <c r="J32" s="152">
        <v>5</v>
      </c>
      <c r="K32" s="149">
        <v>16.8</v>
      </c>
      <c r="L32" s="159">
        <f t="shared" si="1"/>
        <v>138.19404761904758</v>
      </c>
      <c r="M32" s="149">
        <f t="shared" si="2"/>
        <v>18.7</v>
      </c>
      <c r="N32" s="148">
        <f t="shared" si="3"/>
        <v>21.8</v>
      </c>
      <c r="O32" s="147" t="str">
        <f t="shared" si="4"/>
        <v>26.5</v>
      </c>
      <c r="P32" s="25" t="s">
        <v>337</v>
      </c>
      <c r="Q32" s="24" t="s">
        <v>325</v>
      </c>
      <c r="R32" s="25" t="s">
        <v>55</v>
      </c>
      <c r="S32" s="22"/>
      <c r="T32" s="146" t="s">
        <v>46</v>
      </c>
      <c r="U32" s="145" t="str">
        <f t="shared" si="5"/>
        <v/>
      </c>
      <c r="V32" s="144" t="str">
        <f t="shared" si="6"/>
        <v/>
      </c>
      <c r="W32" s="144">
        <f t="shared" si="7"/>
        <v>63</v>
      </c>
      <c r="X32" s="143" t="str">
        <f t="shared" si="8"/>
        <v>★1.0</v>
      </c>
      <c r="Z32" s="39">
        <v>1140</v>
      </c>
      <c r="AA32" s="39"/>
      <c r="AB32" s="54">
        <f t="shared" si="9"/>
        <v>26.5</v>
      </c>
      <c r="AC32" s="18">
        <f t="shared" si="10"/>
        <v>63</v>
      </c>
      <c r="AD32" s="18" t="str">
        <f t="shared" si="11"/>
        <v>★1.0</v>
      </c>
      <c r="AE32" s="54" t="str">
        <f t="shared" si="12"/>
        <v/>
      </c>
      <c r="AF32" s="18" t="str">
        <f t="shared" si="13"/>
        <v/>
      </c>
      <c r="AG32" s="18" t="str">
        <f t="shared" si="14"/>
        <v/>
      </c>
      <c r="AH32" s="142"/>
    </row>
    <row r="33" spans="1:35" ht="24" customHeight="1">
      <c r="A33" s="43"/>
      <c r="B33" s="44"/>
      <c r="C33" s="45" t="s">
        <v>356</v>
      </c>
      <c r="D33" s="22" t="s">
        <v>351</v>
      </c>
      <c r="E33" s="23" t="s">
        <v>355</v>
      </c>
      <c r="F33" s="24" t="s">
        <v>349</v>
      </c>
      <c r="G33" s="25">
        <v>1.7949999999999999</v>
      </c>
      <c r="H33" s="24" t="s">
        <v>332</v>
      </c>
      <c r="I33" s="153" t="str">
        <f t="shared" si="0"/>
        <v>1,550</v>
      </c>
      <c r="J33" s="152">
        <v>5</v>
      </c>
      <c r="K33" s="149">
        <v>13.7</v>
      </c>
      <c r="L33" s="159">
        <f t="shared" si="1"/>
        <v>169.46423357664233</v>
      </c>
      <c r="M33" s="149">
        <f t="shared" si="2"/>
        <v>13.2</v>
      </c>
      <c r="N33" s="148">
        <f t="shared" si="3"/>
        <v>16.5</v>
      </c>
      <c r="O33" s="147" t="str">
        <f t="shared" si="4"/>
        <v>23.4</v>
      </c>
      <c r="P33" s="25" t="s">
        <v>348</v>
      </c>
      <c r="Q33" s="24" t="s">
        <v>347</v>
      </c>
      <c r="R33" s="25" t="s">
        <v>55</v>
      </c>
      <c r="S33" s="22" t="s">
        <v>354</v>
      </c>
      <c r="T33" s="146" t="s">
        <v>60</v>
      </c>
      <c r="U33" s="145">
        <f t="shared" si="5"/>
        <v>103</v>
      </c>
      <c r="V33" s="144" t="str">
        <f t="shared" si="6"/>
        <v/>
      </c>
      <c r="W33" s="144">
        <f t="shared" si="7"/>
        <v>58</v>
      </c>
      <c r="X33" s="143" t="str">
        <f t="shared" si="8"/>
        <v>★0.5</v>
      </c>
      <c r="Z33" s="39">
        <v>1550</v>
      </c>
      <c r="AA33" s="39"/>
      <c r="AB33" s="54">
        <f t="shared" si="9"/>
        <v>23.4</v>
      </c>
      <c r="AC33" s="18">
        <f t="shared" si="10"/>
        <v>58</v>
      </c>
      <c r="AD33" s="18" t="str">
        <f t="shared" si="11"/>
        <v>★0.5</v>
      </c>
      <c r="AE33" s="54" t="str">
        <f t="shared" si="12"/>
        <v/>
      </c>
      <c r="AF33" s="18" t="str">
        <f t="shared" si="13"/>
        <v/>
      </c>
      <c r="AG33" s="18" t="str">
        <f t="shared" si="14"/>
        <v/>
      </c>
      <c r="AH33" s="142"/>
    </row>
    <row r="34" spans="1:35" s="160" customFormat="1" ht="24" customHeight="1">
      <c r="A34" s="181"/>
      <c r="B34" s="183"/>
      <c r="C34" s="182"/>
      <c r="D34" s="169" t="s">
        <v>351</v>
      </c>
      <c r="E34" s="178" t="s">
        <v>353</v>
      </c>
      <c r="F34" s="171" t="s">
        <v>349</v>
      </c>
      <c r="G34" s="170">
        <v>1.7949999999999999</v>
      </c>
      <c r="H34" s="171" t="s">
        <v>332</v>
      </c>
      <c r="I34" s="177" t="str">
        <f t="shared" si="0"/>
        <v>1,570~1,610</v>
      </c>
      <c r="J34" s="176">
        <v>5</v>
      </c>
      <c r="K34" s="174">
        <v>13.6</v>
      </c>
      <c r="L34" s="175">
        <f t="shared" si="1"/>
        <v>170.71029411764707</v>
      </c>
      <c r="M34" s="174">
        <f t="shared" si="2"/>
        <v>13.2</v>
      </c>
      <c r="N34" s="173">
        <f t="shared" si="3"/>
        <v>16.5</v>
      </c>
      <c r="O34" s="172" t="str">
        <f t="shared" si="4"/>
        <v>22.9~23.2</v>
      </c>
      <c r="P34" s="170" t="s">
        <v>348</v>
      </c>
      <c r="Q34" s="171" t="s">
        <v>347</v>
      </c>
      <c r="R34" s="170" t="s">
        <v>55</v>
      </c>
      <c r="S34" s="184" t="s">
        <v>352</v>
      </c>
      <c r="T34" s="168" t="s">
        <v>60</v>
      </c>
      <c r="U34" s="167">
        <f t="shared" si="5"/>
        <v>103</v>
      </c>
      <c r="V34" s="166" t="str">
        <f t="shared" si="6"/>
        <v/>
      </c>
      <c r="W34" s="166" t="str">
        <f t="shared" si="7"/>
        <v>58~59</v>
      </c>
      <c r="X34" s="165" t="str">
        <f t="shared" si="8"/>
        <v>★0.5</v>
      </c>
      <c r="Z34" s="164">
        <v>1570</v>
      </c>
      <c r="AA34" s="164">
        <v>1610</v>
      </c>
      <c r="AB34" s="163">
        <f t="shared" si="9"/>
        <v>23.2</v>
      </c>
      <c r="AC34" s="162">
        <f t="shared" si="10"/>
        <v>58</v>
      </c>
      <c r="AD34" s="162" t="str">
        <f t="shared" si="11"/>
        <v>★0.5</v>
      </c>
      <c r="AE34" s="163">
        <f t="shared" si="12"/>
        <v>22.9</v>
      </c>
      <c r="AF34" s="162">
        <f t="shared" si="13"/>
        <v>59</v>
      </c>
      <c r="AG34" s="162" t="str">
        <f t="shared" si="14"/>
        <v>★0.5</v>
      </c>
      <c r="AH34" s="161"/>
    </row>
    <row r="35" spans="1:35" s="160" customFormat="1" ht="24" customHeight="1">
      <c r="A35" s="181"/>
      <c r="B35" s="183"/>
      <c r="C35" s="182"/>
      <c r="D35" s="169" t="s">
        <v>351</v>
      </c>
      <c r="E35" s="178" t="s">
        <v>350</v>
      </c>
      <c r="F35" s="171" t="s">
        <v>349</v>
      </c>
      <c r="G35" s="170">
        <v>1.7949999999999999</v>
      </c>
      <c r="H35" s="171" t="s">
        <v>332</v>
      </c>
      <c r="I35" s="177" t="str">
        <f t="shared" si="0"/>
        <v>1,560~1,610</v>
      </c>
      <c r="J35" s="176">
        <v>5</v>
      </c>
      <c r="K35" s="174">
        <v>13.5</v>
      </c>
      <c r="L35" s="175">
        <f t="shared" si="1"/>
        <v>171.97481481481481</v>
      </c>
      <c r="M35" s="174">
        <f t="shared" si="2"/>
        <v>13.2</v>
      </c>
      <c r="N35" s="173">
        <f t="shared" si="3"/>
        <v>16.5</v>
      </c>
      <c r="O35" s="172" t="str">
        <f t="shared" si="4"/>
        <v>22.9~23.3</v>
      </c>
      <c r="P35" s="170" t="s">
        <v>348</v>
      </c>
      <c r="Q35" s="171" t="s">
        <v>347</v>
      </c>
      <c r="R35" s="170" t="s">
        <v>55</v>
      </c>
      <c r="S35" s="169" t="s">
        <v>346</v>
      </c>
      <c r="T35" s="168" t="s">
        <v>60</v>
      </c>
      <c r="U35" s="167">
        <f t="shared" si="5"/>
        <v>102</v>
      </c>
      <c r="V35" s="166" t="str">
        <f t="shared" si="6"/>
        <v/>
      </c>
      <c r="W35" s="166" t="str">
        <f t="shared" si="7"/>
        <v>57~58</v>
      </c>
      <c r="X35" s="165" t="str">
        <f t="shared" si="8"/>
        <v>★0.5</v>
      </c>
      <c r="Z35" s="164">
        <v>1560</v>
      </c>
      <c r="AA35" s="164">
        <v>1610</v>
      </c>
      <c r="AB35" s="163">
        <f t="shared" si="9"/>
        <v>23.3</v>
      </c>
      <c r="AC35" s="162">
        <f t="shared" si="10"/>
        <v>57</v>
      </c>
      <c r="AD35" s="162" t="str">
        <f t="shared" si="11"/>
        <v>★0.5</v>
      </c>
      <c r="AE35" s="163">
        <f t="shared" si="12"/>
        <v>22.9</v>
      </c>
      <c r="AF35" s="162">
        <f t="shared" si="13"/>
        <v>58</v>
      </c>
      <c r="AG35" s="162" t="str">
        <f t="shared" si="14"/>
        <v>★0.5</v>
      </c>
      <c r="AH35" s="161"/>
    </row>
    <row r="36" spans="1:35" s="160" customFormat="1" ht="24" customHeight="1">
      <c r="A36" s="181"/>
      <c r="B36" s="180"/>
      <c r="C36" s="179"/>
      <c r="D36" s="169" t="s">
        <v>345</v>
      </c>
      <c r="E36" s="178" t="s">
        <v>344</v>
      </c>
      <c r="F36" s="171" t="s">
        <v>343</v>
      </c>
      <c r="G36" s="170">
        <v>2.387</v>
      </c>
      <c r="H36" s="171" t="s">
        <v>332</v>
      </c>
      <c r="I36" s="177" t="str">
        <f t="shared" si="0"/>
        <v>1,630~1,650</v>
      </c>
      <c r="J36" s="176">
        <v>5</v>
      </c>
      <c r="K36" s="174">
        <v>11</v>
      </c>
      <c r="L36" s="175">
        <f t="shared" si="1"/>
        <v>211.05999999999997</v>
      </c>
      <c r="M36" s="174">
        <f t="shared" si="2"/>
        <v>13.2</v>
      </c>
      <c r="N36" s="173">
        <f t="shared" si="3"/>
        <v>16.5</v>
      </c>
      <c r="O36" s="172" t="str">
        <f t="shared" si="4"/>
        <v>22.5~22.7</v>
      </c>
      <c r="P36" s="170" t="s">
        <v>342</v>
      </c>
      <c r="Q36" s="171" t="s">
        <v>325</v>
      </c>
      <c r="R36" s="170" t="s">
        <v>55</v>
      </c>
      <c r="S36" s="169"/>
      <c r="T36" s="168" t="s">
        <v>46</v>
      </c>
      <c r="U36" s="167" t="str">
        <f t="shared" si="5"/>
        <v/>
      </c>
      <c r="V36" s="166" t="str">
        <f t="shared" si="6"/>
        <v/>
      </c>
      <c r="W36" s="166" t="str">
        <f t="shared" si="7"/>
        <v/>
      </c>
      <c r="X36" s="165" t="str">
        <f t="shared" si="8"/>
        <v/>
      </c>
      <c r="Z36" s="164">
        <v>1630</v>
      </c>
      <c r="AA36" s="164">
        <v>1650</v>
      </c>
      <c r="AB36" s="163">
        <f t="shared" si="9"/>
        <v>22.7</v>
      </c>
      <c r="AC36" s="162">
        <f t="shared" si="10"/>
        <v>48</v>
      </c>
      <c r="AD36" s="162" t="str">
        <f t="shared" si="11"/>
        <v xml:space="preserve"> </v>
      </c>
      <c r="AE36" s="163">
        <f t="shared" si="12"/>
        <v>22.5</v>
      </c>
      <c r="AF36" s="162">
        <f t="shared" si="13"/>
        <v>48</v>
      </c>
      <c r="AG36" s="162" t="str">
        <f t="shared" si="14"/>
        <v xml:space="preserve"> </v>
      </c>
      <c r="AH36" s="161"/>
    </row>
    <row r="37" spans="1:35" ht="24" customHeight="1">
      <c r="A37" s="43"/>
      <c r="B37" s="44" t="s">
        <v>341</v>
      </c>
      <c r="C37" s="45" t="s">
        <v>340</v>
      </c>
      <c r="D37" s="22" t="s">
        <v>339</v>
      </c>
      <c r="E37" s="23" t="s">
        <v>58</v>
      </c>
      <c r="F37" s="24" t="s">
        <v>338</v>
      </c>
      <c r="G37" s="25">
        <v>1.196</v>
      </c>
      <c r="H37" s="24" t="s">
        <v>332</v>
      </c>
      <c r="I37" s="153" t="str">
        <f t="shared" si="0"/>
        <v>970</v>
      </c>
      <c r="J37" s="152">
        <v>5</v>
      </c>
      <c r="K37" s="149">
        <v>20.7</v>
      </c>
      <c r="L37" s="159">
        <f t="shared" si="1"/>
        <v>112.15748792270531</v>
      </c>
      <c r="M37" s="149">
        <f t="shared" si="2"/>
        <v>20.8</v>
      </c>
      <c r="N37" s="148">
        <f t="shared" si="3"/>
        <v>23.7</v>
      </c>
      <c r="O37" s="147" t="str">
        <f t="shared" si="4"/>
        <v>27.5</v>
      </c>
      <c r="P37" s="25" t="s">
        <v>337</v>
      </c>
      <c r="Q37" s="24" t="s">
        <v>325</v>
      </c>
      <c r="R37" s="25" t="s">
        <v>45</v>
      </c>
      <c r="S37" s="22"/>
      <c r="T37" s="146" t="s">
        <v>46</v>
      </c>
      <c r="U37" s="145" t="str">
        <f t="shared" si="5"/>
        <v/>
      </c>
      <c r="V37" s="144" t="str">
        <f t="shared" si="6"/>
        <v/>
      </c>
      <c r="W37" s="144">
        <f t="shared" si="7"/>
        <v>75</v>
      </c>
      <c r="X37" s="143" t="str">
        <f t="shared" si="8"/>
        <v>★2.5</v>
      </c>
      <c r="Z37" s="39">
        <v>970</v>
      </c>
      <c r="AA37" s="39"/>
      <c r="AB37" s="54">
        <f t="shared" si="9"/>
        <v>27.5</v>
      </c>
      <c r="AC37" s="18">
        <f t="shared" si="10"/>
        <v>75</v>
      </c>
      <c r="AD37" s="18" t="str">
        <f t="shared" si="11"/>
        <v>★2.5</v>
      </c>
      <c r="AE37" s="54" t="str">
        <f t="shared" si="12"/>
        <v/>
      </c>
      <c r="AF37" s="18" t="str">
        <f t="shared" si="13"/>
        <v/>
      </c>
      <c r="AG37" s="18" t="str">
        <f t="shared" si="14"/>
        <v/>
      </c>
      <c r="AH37" s="142"/>
    </row>
    <row r="38" spans="1:35" ht="24" customHeight="1">
      <c r="A38" s="43"/>
      <c r="B38" s="46"/>
      <c r="C38" s="47"/>
      <c r="D38" s="22" t="s">
        <v>339</v>
      </c>
      <c r="E38" s="23" t="s">
        <v>201</v>
      </c>
      <c r="F38" s="24" t="s">
        <v>338</v>
      </c>
      <c r="G38" s="25">
        <v>1.196</v>
      </c>
      <c r="H38" s="24" t="s">
        <v>332</v>
      </c>
      <c r="I38" s="153" t="str">
        <f t="shared" si="0"/>
        <v>980</v>
      </c>
      <c r="J38" s="152">
        <v>5</v>
      </c>
      <c r="K38" s="149">
        <v>20.7</v>
      </c>
      <c r="L38" s="159">
        <f t="shared" si="1"/>
        <v>112.15748792270531</v>
      </c>
      <c r="M38" s="149">
        <f t="shared" si="2"/>
        <v>20.5</v>
      </c>
      <c r="N38" s="148">
        <f t="shared" si="3"/>
        <v>23.4</v>
      </c>
      <c r="O38" s="147" t="str">
        <f t="shared" si="4"/>
        <v>27.4</v>
      </c>
      <c r="P38" s="25" t="s">
        <v>337</v>
      </c>
      <c r="Q38" s="24" t="s">
        <v>325</v>
      </c>
      <c r="R38" s="25" t="s">
        <v>45</v>
      </c>
      <c r="S38" s="22"/>
      <c r="T38" s="146" t="s">
        <v>46</v>
      </c>
      <c r="U38" s="145">
        <f t="shared" si="5"/>
        <v>100</v>
      </c>
      <c r="V38" s="144" t="str">
        <f t="shared" si="6"/>
        <v/>
      </c>
      <c r="W38" s="144">
        <f t="shared" si="7"/>
        <v>75</v>
      </c>
      <c r="X38" s="143" t="str">
        <f t="shared" si="8"/>
        <v>★2.5</v>
      </c>
      <c r="Z38" s="39">
        <v>980</v>
      </c>
      <c r="AA38" s="39"/>
      <c r="AB38" s="54">
        <f t="shared" si="9"/>
        <v>27.4</v>
      </c>
      <c r="AC38" s="18">
        <f t="shared" si="10"/>
        <v>75</v>
      </c>
      <c r="AD38" s="18" t="str">
        <f t="shared" si="11"/>
        <v>★2.5</v>
      </c>
      <c r="AE38" s="54" t="str">
        <f t="shared" si="12"/>
        <v/>
      </c>
      <c r="AF38" s="18" t="str">
        <f t="shared" si="13"/>
        <v/>
      </c>
      <c r="AG38" s="18" t="str">
        <f t="shared" si="14"/>
        <v/>
      </c>
      <c r="AH38" s="142"/>
    </row>
    <row r="39" spans="1:35" ht="24" customHeight="1">
      <c r="A39" s="43"/>
      <c r="B39" s="44"/>
      <c r="C39" s="45" t="s">
        <v>336</v>
      </c>
      <c r="D39" s="22" t="s">
        <v>335</v>
      </c>
      <c r="E39" s="23" t="s">
        <v>72</v>
      </c>
      <c r="F39" s="24" t="s">
        <v>333</v>
      </c>
      <c r="G39" s="25">
        <v>1.9950000000000001</v>
      </c>
      <c r="H39" s="24" t="s">
        <v>332</v>
      </c>
      <c r="I39" s="153" t="str">
        <f t="shared" si="0"/>
        <v>1,540</v>
      </c>
      <c r="J39" s="152">
        <v>5</v>
      </c>
      <c r="K39" s="149">
        <v>16.399999999999999</v>
      </c>
      <c r="L39" s="159">
        <f t="shared" si="1"/>
        <v>141.56463414634146</v>
      </c>
      <c r="M39" s="149">
        <f t="shared" si="2"/>
        <v>13.2</v>
      </c>
      <c r="N39" s="148">
        <f t="shared" si="3"/>
        <v>16.5</v>
      </c>
      <c r="O39" s="147" t="str">
        <f t="shared" si="4"/>
        <v>23.5</v>
      </c>
      <c r="P39" s="25" t="s">
        <v>331</v>
      </c>
      <c r="Q39" s="24" t="s">
        <v>325</v>
      </c>
      <c r="R39" s="25" t="s">
        <v>45</v>
      </c>
      <c r="S39" s="22"/>
      <c r="T39" s="146" t="s">
        <v>46</v>
      </c>
      <c r="U39" s="145">
        <f t="shared" si="5"/>
        <v>124</v>
      </c>
      <c r="V39" s="144" t="str">
        <f t="shared" si="6"/>
        <v/>
      </c>
      <c r="W39" s="144">
        <f t="shared" si="7"/>
        <v>69</v>
      </c>
      <c r="X39" s="143" t="str">
        <f t="shared" si="8"/>
        <v>★1.5</v>
      </c>
      <c r="Z39" s="39">
        <v>1540</v>
      </c>
      <c r="AA39" s="39"/>
      <c r="AB39" s="54">
        <f t="shared" si="9"/>
        <v>23.5</v>
      </c>
      <c r="AC39" s="18">
        <f t="shared" si="10"/>
        <v>69</v>
      </c>
      <c r="AD39" s="18" t="str">
        <f t="shared" si="11"/>
        <v>★1.5</v>
      </c>
      <c r="AE39" s="54" t="str">
        <f t="shared" si="12"/>
        <v/>
      </c>
      <c r="AF39" s="18" t="str">
        <f t="shared" si="13"/>
        <v/>
      </c>
      <c r="AG39" s="18" t="str">
        <f t="shared" si="14"/>
        <v/>
      </c>
      <c r="AH39" s="142"/>
    </row>
    <row r="40" spans="1:35" ht="24" customHeight="1">
      <c r="A40" s="43"/>
      <c r="B40" s="44"/>
      <c r="C40" s="45"/>
      <c r="D40" s="22" t="s">
        <v>335</v>
      </c>
      <c r="E40" s="23" t="s">
        <v>329</v>
      </c>
      <c r="F40" s="24" t="s">
        <v>333</v>
      </c>
      <c r="G40" s="25">
        <v>1.9950000000000001</v>
      </c>
      <c r="H40" s="24" t="s">
        <v>332</v>
      </c>
      <c r="I40" s="153" t="str">
        <f t="shared" si="0"/>
        <v>1,550~1,580</v>
      </c>
      <c r="J40" s="152">
        <v>5</v>
      </c>
      <c r="K40" s="149">
        <v>16.399999999999999</v>
      </c>
      <c r="L40" s="159">
        <f t="shared" si="1"/>
        <v>141.56463414634146</v>
      </c>
      <c r="M40" s="149">
        <f t="shared" si="2"/>
        <v>13.2</v>
      </c>
      <c r="N40" s="148">
        <f t="shared" si="3"/>
        <v>16.5</v>
      </c>
      <c r="O40" s="147" t="str">
        <f t="shared" si="4"/>
        <v>23.1~23.4</v>
      </c>
      <c r="P40" s="25" t="s">
        <v>331</v>
      </c>
      <c r="Q40" s="24" t="s">
        <v>325</v>
      </c>
      <c r="R40" s="25" t="s">
        <v>45</v>
      </c>
      <c r="S40" s="22"/>
      <c r="T40" s="146" t="s">
        <v>46</v>
      </c>
      <c r="U40" s="145">
        <f t="shared" si="5"/>
        <v>124</v>
      </c>
      <c r="V40" s="144" t="str">
        <f t="shared" si="6"/>
        <v/>
      </c>
      <c r="W40" s="144">
        <f t="shared" si="7"/>
        <v>70</v>
      </c>
      <c r="X40" s="143" t="str">
        <f t="shared" si="8"/>
        <v>★2.0</v>
      </c>
      <c r="Z40" s="39">
        <v>1550</v>
      </c>
      <c r="AA40" s="39">
        <v>1580</v>
      </c>
      <c r="AB40" s="54">
        <f t="shared" si="9"/>
        <v>23.4</v>
      </c>
      <c r="AC40" s="18">
        <f t="shared" si="10"/>
        <v>70</v>
      </c>
      <c r="AD40" s="18" t="str">
        <f t="shared" si="11"/>
        <v>★2.0</v>
      </c>
      <c r="AE40" s="54">
        <f t="shared" si="12"/>
        <v>23.1</v>
      </c>
      <c r="AF40" s="18">
        <f t="shared" si="13"/>
        <v>70</v>
      </c>
      <c r="AG40" s="18" t="str">
        <f t="shared" si="14"/>
        <v>★2.0</v>
      </c>
      <c r="AH40" s="142"/>
    </row>
    <row r="41" spans="1:35" ht="24" customHeight="1">
      <c r="A41" s="43"/>
      <c r="B41" s="44"/>
      <c r="C41" s="45"/>
      <c r="D41" s="22" t="s">
        <v>334</v>
      </c>
      <c r="E41" s="23" t="s">
        <v>72</v>
      </c>
      <c r="F41" s="24" t="s">
        <v>333</v>
      </c>
      <c r="G41" s="25">
        <v>1.9950000000000001</v>
      </c>
      <c r="H41" s="24" t="s">
        <v>332</v>
      </c>
      <c r="I41" s="153" t="str">
        <f t="shared" si="0"/>
        <v>1,590</v>
      </c>
      <c r="J41" s="152">
        <v>5</v>
      </c>
      <c r="K41" s="149">
        <v>15.8</v>
      </c>
      <c r="L41" s="159">
        <f t="shared" si="1"/>
        <v>146.9405063291139</v>
      </c>
      <c r="M41" s="149">
        <f t="shared" si="2"/>
        <v>13.2</v>
      </c>
      <c r="N41" s="148">
        <f t="shared" si="3"/>
        <v>16.5</v>
      </c>
      <c r="O41" s="147" t="str">
        <f t="shared" si="4"/>
        <v>23.1</v>
      </c>
      <c r="P41" s="25" t="s">
        <v>331</v>
      </c>
      <c r="Q41" s="24" t="s">
        <v>325</v>
      </c>
      <c r="R41" s="25" t="s">
        <v>55</v>
      </c>
      <c r="S41" s="22"/>
      <c r="T41" s="146" t="s">
        <v>46</v>
      </c>
      <c r="U41" s="145">
        <f t="shared" si="5"/>
        <v>119</v>
      </c>
      <c r="V41" s="144" t="str">
        <f t="shared" si="6"/>
        <v/>
      </c>
      <c r="W41" s="144">
        <f t="shared" si="7"/>
        <v>68</v>
      </c>
      <c r="X41" s="143" t="str">
        <f t="shared" si="8"/>
        <v>★1.5</v>
      </c>
      <c r="Z41" s="39">
        <v>1590</v>
      </c>
      <c r="AA41" s="39"/>
      <c r="AB41" s="54">
        <f t="shared" si="9"/>
        <v>23.1</v>
      </c>
      <c r="AC41" s="18">
        <f t="shared" si="10"/>
        <v>68</v>
      </c>
      <c r="AD41" s="18" t="str">
        <f t="shared" si="11"/>
        <v>★1.5</v>
      </c>
      <c r="AE41" s="54" t="str">
        <f t="shared" si="12"/>
        <v/>
      </c>
      <c r="AF41" s="18" t="str">
        <f t="shared" si="13"/>
        <v/>
      </c>
      <c r="AG41" s="18" t="str">
        <f t="shared" si="14"/>
        <v/>
      </c>
      <c r="AH41" s="142"/>
    </row>
    <row r="42" spans="1:35" ht="24" customHeight="1">
      <c r="A42" s="43"/>
      <c r="B42" s="44"/>
      <c r="C42" s="45"/>
      <c r="D42" s="22" t="s">
        <v>334</v>
      </c>
      <c r="E42" s="23" t="s">
        <v>329</v>
      </c>
      <c r="F42" s="24" t="s">
        <v>333</v>
      </c>
      <c r="G42" s="25">
        <v>1.9950000000000001</v>
      </c>
      <c r="H42" s="24" t="s">
        <v>332</v>
      </c>
      <c r="I42" s="153" t="str">
        <f t="shared" si="0"/>
        <v>1,600~1,620</v>
      </c>
      <c r="J42" s="152">
        <v>5</v>
      </c>
      <c r="K42" s="158">
        <v>15.8</v>
      </c>
      <c r="L42" s="157">
        <f t="shared" si="1"/>
        <v>146.9405063291139</v>
      </c>
      <c r="M42" s="149">
        <f t="shared" si="2"/>
        <v>13.2</v>
      </c>
      <c r="N42" s="148">
        <f t="shared" si="3"/>
        <v>16.5</v>
      </c>
      <c r="O42" s="147" t="str">
        <f t="shared" si="4"/>
        <v>22.8~23.0</v>
      </c>
      <c r="P42" s="25" t="s">
        <v>331</v>
      </c>
      <c r="Q42" s="24" t="s">
        <v>325</v>
      </c>
      <c r="R42" s="25" t="s">
        <v>55</v>
      </c>
      <c r="S42" s="22"/>
      <c r="T42" s="146" t="s">
        <v>46</v>
      </c>
      <c r="U42" s="145">
        <f t="shared" si="5"/>
        <v>119</v>
      </c>
      <c r="V42" s="144" t="str">
        <f t="shared" si="6"/>
        <v/>
      </c>
      <c r="W42" s="144" t="str">
        <f t="shared" si="7"/>
        <v>68~69</v>
      </c>
      <c r="X42" s="143" t="str">
        <f t="shared" si="8"/>
        <v>★1.5</v>
      </c>
      <c r="Z42" s="39">
        <v>1600</v>
      </c>
      <c r="AA42" s="39">
        <v>1620</v>
      </c>
      <c r="AB42" s="54">
        <f t="shared" si="9"/>
        <v>23</v>
      </c>
      <c r="AC42" s="18">
        <f t="shared" si="10"/>
        <v>68</v>
      </c>
      <c r="AD42" s="18" t="str">
        <f t="shared" si="11"/>
        <v>★1.5</v>
      </c>
      <c r="AE42" s="54">
        <f t="shared" si="12"/>
        <v>22.8</v>
      </c>
      <c r="AF42" s="18">
        <f t="shared" si="13"/>
        <v>69</v>
      </c>
      <c r="AG42" s="18" t="str">
        <f t="shared" si="14"/>
        <v>★1.5</v>
      </c>
      <c r="AH42" s="142"/>
    </row>
    <row r="43" spans="1:35" s="141" customFormat="1" ht="24" customHeight="1" thickBot="1">
      <c r="A43" s="156"/>
      <c r="B43" s="155"/>
      <c r="C43" s="154"/>
      <c r="D43" s="22" t="s">
        <v>330</v>
      </c>
      <c r="E43" s="23" t="s">
        <v>329</v>
      </c>
      <c r="F43" s="24" t="s">
        <v>328</v>
      </c>
      <c r="G43" s="25">
        <v>2.4980000000000002</v>
      </c>
      <c r="H43" s="24" t="s">
        <v>327</v>
      </c>
      <c r="I43" s="153" t="str">
        <f t="shared" si="0"/>
        <v>1,660~1,680</v>
      </c>
      <c r="J43" s="152">
        <v>5</v>
      </c>
      <c r="K43" s="151">
        <v>18.899999999999999</v>
      </c>
      <c r="L43" s="150">
        <f t="shared" si="1"/>
        <v>122.83915343915345</v>
      </c>
      <c r="M43" s="149">
        <f t="shared" si="2"/>
        <v>12.2</v>
      </c>
      <c r="N43" s="148">
        <f t="shared" si="3"/>
        <v>15.4</v>
      </c>
      <c r="O43" s="147" t="str">
        <f t="shared" si="4"/>
        <v>22.2~22.4</v>
      </c>
      <c r="P43" s="25" t="s">
        <v>326</v>
      </c>
      <c r="Q43" s="24" t="s">
        <v>325</v>
      </c>
      <c r="R43" s="25" t="s">
        <v>55</v>
      </c>
      <c r="S43" s="22"/>
      <c r="T43" s="146" t="s">
        <v>46</v>
      </c>
      <c r="U43" s="145">
        <f t="shared" si="5"/>
        <v>154</v>
      </c>
      <c r="V43" s="144">
        <f t="shared" si="6"/>
        <v>122</v>
      </c>
      <c r="W43" s="144" t="str">
        <f t="shared" si="7"/>
        <v>84~85</v>
      </c>
      <c r="X43" s="143" t="str">
        <f t="shared" si="8"/>
        <v>★3.0</v>
      </c>
      <c r="Y43" s="2"/>
      <c r="Z43" s="39">
        <v>1660</v>
      </c>
      <c r="AA43" s="39">
        <v>1680</v>
      </c>
      <c r="AB43" s="54">
        <f t="shared" si="9"/>
        <v>22.4</v>
      </c>
      <c r="AC43" s="18">
        <f t="shared" si="10"/>
        <v>84</v>
      </c>
      <c r="AD43" s="18" t="str">
        <f t="shared" si="11"/>
        <v>★3.0</v>
      </c>
      <c r="AE43" s="54">
        <f t="shared" si="12"/>
        <v>22.2</v>
      </c>
      <c r="AF43" s="18">
        <f t="shared" si="13"/>
        <v>85</v>
      </c>
      <c r="AG43" s="18" t="str">
        <f t="shared" si="14"/>
        <v>★3.5</v>
      </c>
      <c r="AH43" s="142"/>
      <c r="AI43" s="2"/>
    </row>
    <row r="44" spans="1:35">
      <c r="B44" s="2" t="s">
        <v>324</v>
      </c>
      <c r="E44" s="2"/>
    </row>
    <row r="45" spans="1:35">
      <c r="E45" s="2"/>
    </row>
    <row r="46" spans="1:35">
      <c r="E46" s="2"/>
    </row>
    <row r="47" spans="1:35">
      <c r="E47" s="2"/>
    </row>
    <row r="48" spans="1:35">
      <c r="E48" s="2"/>
    </row>
    <row r="49" spans="2:5">
      <c r="E49" s="2"/>
    </row>
    <row r="50" spans="2:5">
      <c r="E50" s="2"/>
    </row>
    <row r="51" spans="2:5">
      <c r="E51" s="2"/>
    </row>
    <row r="52" spans="2:5">
      <c r="E52" s="2"/>
    </row>
    <row r="53" spans="2:5">
      <c r="E53" s="2"/>
    </row>
    <row r="54" spans="2:5">
      <c r="B54" s="2" t="s">
        <v>323</v>
      </c>
      <c r="E54" s="2"/>
    </row>
    <row r="55" spans="2:5">
      <c r="B55" s="2" t="s">
        <v>322</v>
      </c>
      <c r="E55" s="2"/>
    </row>
    <row r="56" spans="2:5">
      <c r="B56" s="2" t="s">
        <v>321</v>
      </c>
      <c r="E56" s="2"/>
    </row>
    <row r="57" spans="2:5">
      <c r="B57" s="2" t="s">
        <v>320</v>
      </c>
      <c r="E57" s="2"/>
    </row>
    <row r="58" spans="2:5">
      <c r="B58" s="2" t="s">
        <v>319</v>
      </c>
      <c r="E58" s="2"/>
    </row>
    <row r="59" spans="2:5">
      <c r="B59" s="2" t="s">
        <v>318</v>
      </c>
      <c r="E59" s="2"/>
    </row>
    <row r="60" spans="2:5">
      <c r="B60" s="2" t="s">
        <v>317</v>
      </c>
      <c r="E60" s="2"/>
    </row>
    <row r="61" spans="2:5">
      <c r="B61" s="2" t="s">
        <v>316</v>
      </c>
      <c r="E61" s="2"/>
    </row>
  </sheetData>
  <sheetProtection formatCells="0" formatColumns="0" formatRows="0" insertColumns="0" insertRows="0" insertHyperlinks="0" deleteColumns="0" deleteRows="0" sort="0" autoFilter="0" pivotTables="0"/>
  <mergeCells count="42">
    <mergeCell ref="AE4:AE8"/>
    <mergeCell ref="AF4:AF8"/>
    <mergeCell ref="AG4:AG8"/>
    <mergeCell ref="K5:K8"/>
    <mergeCell ref="L5:L8"/>
    <mergeCell ref="M5:M8"/>
    <mergeCell ref="W5:W8"/>
    <mergeCell ref="V4:V8"/>
    <mergeCell ref="W4:X4"/>
    <mergeCell ref="U4:U8"/>
    <mergeCell ref="Z4:Z8"/>
    <mergeCell ref="AH5:AH8"/>
    <mergeCell ref="D6:D8"/>
    <mergeCell ref="E6:E8"/>
    <mergeCell ref="F6:F8"/>
    <mergeCell ref="G6:G8"/>
    <mergeCell ref="Q6:Q8"/>
    <mergeCell ref="R6:R8"/>
    <mergeCell ref="S6:S8"/>
    <mergeCell ref="T6:T8"/>
    <mergeCell ref="AD4:AD8"/>
    <mergeCell ref="AA4:AA8"/>
    <mergeCell ref="AB4:AB8"/>
    <mergeCell ref="AC4:AC8"/>
    <mergeCell ref="X5:X8"/>
    <mergeCell ref="N5:N8"/>
    <mergeCell ref="O5:O8"/>
    <mergeCell ref="J2:P2"/>
    <mergeCell ref="R2:V2"/>
    <mergeCell ref="S3:X3"/>
    <mergeCell ref="A4:A8"/>
    <mergeCell ref="B4:C8"/>
    <mergeCell ref="D4:D5"/>
    <mergeCell ref="E4:E5"/>
    <mergeCell ref="F4:G5"/>
    <mergeCell ref="H4:H8"/>
    <mergeCell ref="I4:I8"/>
    <mergeCell ref="J4:J8"/>
    <mergeCell ref="K4:O4"/>
    <mergeCell ref="P4:P8"/>
    <mergeCell ref="Q4:S5"/>
    <mergeCell ref="T4:T5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2" orientation="landscape" r:id="rId1"/>
  <headerFooter>
    <oddHeader>&amp;L&amp;10
発出元 → 発出先&amp;R&amp;10【機密性２】 
作成日_作成担当課_用途_保存期間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" id="{E98277AA-CAF4-4A0F-9DD4-A84C8C7C7B2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AH11 AH18</xm:sqref>
        </x14:conditionalFormatting>
        <x14:conditionalFormatting xmlns:xm="http://schemas.microsoft.com/office/excel/2006/main">
          <x14:cfRule type="iconSet" priority="1" id="{F99AD648-802E-45F7-A2F9-8F98F305D78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AH12</xm:sqref>
        </x14:conditionalFormatting>
        <x14:conditionalFormatting xmlns:xm="http://schemas.microsoft.com/office/excel/2006/main">
          <x14:cfRule type="iconSet" priority="5" id="{27BF5778-3326-454E-8AE8-3AE83932F2F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AH13</xm:sqref>
        </x14:conditionalFormatting>
        <x14:conditionalFormatting xmlns:xm="http://schemas.microsoft.com/office/excel/2006/main">
          <x14:cfRule type="iconSet" priority="2" id="{499BB3C5-855F-436C-8642-76C00158581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AH14</xm:sqref>
        </x14:conditionalFormatting>
        <x14:conditionalFormatting xmlns:xm="http://schemas.microsoft.com/office/excel/2006/main">
          <x14:cfRule type="iconSet" priority="3" id="{53145420-FA7B-4B15-B6CE-4CAF4F42B40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AH15</xm:sqref>
        </x14:conditionalFormatting>
        <x14:conditionalFormatting xmlns:xm="http://schemas.microsoft.com/office/excel/2006/main">
          <x14:cfRule type="iconSet" priority="4" id="{11F7145A-810A-4FDC-BF21-9F15F972F1F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AH16</xm:sqref>
        </x14:conditionalFormatting>
        <x14:conditionalFormatting xmlns:xm="http://schemas.microsoft.com/office/excel/2006/main">
          <x14:cfRule type="iconSet" priority="6" id="{0AC77D04-5ECC-4E51-A3A0-EC04C10C585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AH17</xm:sqref>
        </x14:conditionalFormatting>
        <x14:conditionalFormatting xmlns:xm="http://schemas.microsoft.com/office/excel/2006/main">
          <x14:cfRule type="iconSet" priority="16" id="{7C0588A3-1D98-4191-82E5-26BA71DFFB3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AH19:AH20</xm:sqref>
        </x14:conditionalFormatting>
        <x14:conditionalFormatting xmlns:xm="http://schemas.microsoft.com/office/excel/2006/main">
          <x14:cfRule type="iconSet" priority="17" id="{EACEB024-DA5F-43E3-812F-E686F97E9CB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AH22:AH23</xm:sqref>
        </x14:conditionalFormatting>
        <x14:conditionalFormatting xmlns:xm="http://schemas.microsoft.com/office/excel/2006/main">
          <x14:cfRule type="iconSet" priority="13" id="{A24E24F5-DEE0-4FB1-96EA-CB3ABB9C2ED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AH27</xm:sqref>
        </x14:conditionalFormatting>
        <x14:conditionalFormatting xmlns:xm="http://schemas.microsoft.com/office/excel/2006/main">
          <x14:cfRule type="iconSet" priority="11" id="{E3EB5BA4-541D-42F6-8CF0-80FE39CB86F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AH28</xm:sqref>
        </x14:conditionalFormatting>
        <x14:conditionalFormatting xmlns:xm="http://schemas.microsoft.com/office/excel/2006/main">
          <x14:cfRule type="iconSet" priority="12" id="{1A6B1CB0-A510-4B1F-BBFA-C8B58ABFD29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AH29</xm:sqref>
        </x14:conditionalFormatting>
        <x14:conditionalFormatting xmlns:xm="http://schemas.microsoft.com/office/excel/2006/main">
          <x14:cfRule type="iconSet" priority="9" id="{BE1623A3-2E7C-4A39-A7AB-22085F2FF38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AH34</xm:sqref>
        </x14:conditionalFormatting>
        <x14:conditionalFormatting xmlns:xm="http://schemas.microsoft.com/office/excel/2006/main">
          <x14:cfRule type="iconSet" priority="10" id="{EB53C118-0240-40D5-98DA-030500AA45B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AH35</xm:sqref>
        </x14:conditionalFormatting>
        <x14:conditionalFormatting xmlns:xm="http://schemas.microsoft.com/office/excel/2006/main">
          <x14:cfRule type="iconSet" priority="8" id="{33F74F9E-9537-44AD-8903-385E58B93C9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AH36</xm:sqref>
        </x14:conditionalFormatting>
        <x14:conditionalFormatting xmlns:xm="http://schemas.microsoft.com/office/excel/2006/main">
          <x14:cfRule type="iconSet" priority="14" id="{2B366345-6C4B-4008-8DCC-E8C28AB86A6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AH37:AH41 AH30:AH33 AH9:AH10 AH24:AH26 AH21 AH43</xm:sqref>
        </x14:conditionalFormatting>
        <x14:conditionalFormatting xmlns:xm="http://schemas.microsoft.com/office/excel/2006/main">
          <x14:cfRule type="iconSet" priority="7" id="{BD7CEA59-B1F6-4486-B331-4269014E833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E859D-ED96-4CF2-9F44-7B29EF9FB8C8}">
  <sheetPr>
    <tabColor rgb="FFFFFF00"/>
  </sheetPr>
  <dimension ref="A1:AH35"/>
  <sheetViews>
    <sheetView view="pageBreakPreview" zoomScaleNormal="100" zoomScaleSheetLayoutView="100" workbookViewId="0">
      <selection activeCell="AJ17" sqref="AJ17"/>
    </sheetView>
  </sheetViews>
  <sheetFormatPr defaultColWidth="9" defaultRowHeight="10.199999999999999"/>
  <cols>
    <col min="1" max="1" width="15.88671875" style="52" customWidth="1"/>
    <col min="2" max="2" width="3.88671875" style="2" bestFit="1" customWidth="1"/>
    <col min="3" max="3" width="38.21875" style="2" customWidth="1"/>
    <col min="4" max="4" width="13.88671875" style="2" bestFit="1" customWidth="1"/>
    <col min="5" max="5" width="16.88671875" style="53" customWidth="1"/>
    <col min="6" max="6" width="13.109375" style="2" bestFit="1" customWidth="1"/>
    <col min="7" max="7" width="7.33203125" style="2" customWidth="1"/>
    <col min="8" max="8" width="12.109375" style="2" bestFit="1" customWidth="1"/>
    <col min="9" max="9" width="10.6640625" style="2" customWidth="1"/>
    <col min="10" max="10" width="7" style="2" bestFit="1" customWidth="1"/>
    <col min="11" max="11" width="6.33203125" style="2" bestFit="1" customWidth="1"/>
    <col min="12" max="12" width="8.77734375" style="2" bestFit="1" customWidth="1"/>
    <col min="13" max="13" width="8.44140625" style="2" bestFit="1" customWidth="1"/>
    <col min="14" max="14" width="8.6640625" style="2" bestFit="1" customWidth="1"/>
    <col min="15" max="15" width="8.6640625" style="2" customWidth="1"/>
    <col min="16" max="16" width="14.33203125" style="2" bestFit="1" customWidth="1"/>
    <col min="17" max="17" width="10" style="2" bestFit="1" customWidth="1"/>
    <col min="18" max="18" width="6" style="2" customWidth="1"/>
    <col min="19" max="19" width="25.21875" style="2" bestFit="1" customWidth="1"/>
    <col min="20" max="20" width="11" style="2" bestFit="1" customWidth="1"/>
    <col min="21" max="22" width="8.21875" style="2" bestFit="1" customWidth="1"/>
    <col min="23" max="24" width="9" style="2"/>
    <col min="25" max="25" width="9" style="2" customWidth="1"/>
    <col min="26" max="27" width="10.6640625" style="2" customWidth="1"/>
    <col min="28" max="33" width="9" style="2" hidden="1" customWidth="1"/>
    <col min="34" max="34" width="9" style="2" customWidth="1"/>
    <col min="35" max="16384" width="9" style="2"/>
  </cols>
  <sheetData>
    <row r="1" spans="1:34" ht="15.6">
      <c r="A1" s="1"/>
      <c r="B1" s="1"/>
      <c r="E1" s="3"/>
      <c r="R1" s="4"/>
    </row>
    <row r="2" spans="1:34" ht="15">
      <c r="A2" s="2"/>
      <c r="E2" s="2"/>
      <c r="F2" s="5"/>
      <c r="J2" s="570" t="s">
        <v>490</v>
      </c>
      <c r="K2" s="570"/>
      <c r="L2" s="570"/>
      <c r="M2" s="570"/>
      <c r="N2" s="570"/>
      <c r="O2" s="570"/>
      <c r="P2" s="570"/>
      <c r="Q2" s="6"/>
      <c r="R2" s="572" t="s">
        <v>489</v>
      </c>
      <c r="S2" s="572"/>
      <c r="T2" s="572"/>
      <c r="U2" s="572"/>
      <c r="V2" s="572"/>
    </row>
    <row r="3" spans="1:34" ht="15.75" customHeight="1">
      <c r="A3" s="9" t="s">
        <v>488</v>
      </c>
      <c r="B3" s="9"/>
      <c r="E3" s="2"/>
      <c r="J3" s="6"/>
      <c r="R3" s="10"/>
      <c r="S3" s="573" t="s">
        <v>3</v>
      </c>
      <c r="T3" s="573"/>
      <c r="U3" s="573"/>
      <c r="V3" s="573"/>
      <c r="W3" s="573"/>
      <c r="X3" s="573"/>
      <c r="Z3" s="215" t="s">
        <v>487</v>
      </c>
      <c r="AA3" s="12"/>
      <c r="AB3" s="214" t="s">
        <v>486</v>
      </c>
      <c r="AC3" s="14"/>
      <c r="AD3" s="14"/>
      <c r="AE3" s="213" t="s">
        <v>485</v>
      </c>
      <c r="AF3" s="14"/>
      <c r="AG3" s="16"/>
    </row>
    <row r="4" spans="1:34" ht="14.25" customHeight="1" thickBot="1">
      <c r="A4" s="538" t="s">
        <v>7</v>
      </c>
      <c r="B4" s="574" t="s">
        <v>8</v>
      </c>
      <c r="C4" s="575"/>
      <c r="D4" s="580"/>
      <c r="E4" s="582"/>
      <c r="F4" s="574" t="s">
        <v>9</v>
      </c>
      <c r="G4" s="584"/>
      <c r="H4" s="542" t="s">
        <v>484</v>
      </c>
      <c r="I4" s="542" t="s">
        <v>11</v>
      </c>
      <c r="J4" s="586" t="s">
        <v>12</v>
      </c>
      <c r="K4" s="588" t="s">
        <v>417</v>
      </c>
      <c r="L4" s="589"/>
      <c r="M4" s="589"/>
      <c r="N4" s="589"/>
      <c r="O4" s="590"/>
      <c r="P4" s="542" t="s">
        <v>483</v>
      </c>
      <c r="Q4" s="591" t="s">
        <v>15</v>
      </c>
      <c r="R4" s="592"/>
      <c r="S4" s="593"/>
      <c r="T4" s="597" t="s">
        <v>16</v>
      </c>
      <c r="U4" s="655" t="s">
        <v>482</v>
      </c>
      <c r="V4" s="542" t="s">
        <v>481</v>
      </c>
      <c r="W4" s="653" t="s">
        <v>480</v>
      </c>
      <c r="X4" s="654"/>
      <c r="Z4" s="551" t="s">
        <v>415</v>
      </c>
      <c r="AA4" s="551" t="s">
        <v>479</v>
      </c>
      <c r="AB4" s="542" t="s">
        <v>22</v>
      </c>
      <c r="AC4" s="542" t="s">
        <v>477</v>
      </c>
      <c r="AD4" s="542" t="s">
        <v>476</v>
      </c>
      <c r="AE4" s="542" t="s">
        <v>22</v>
      </c>
      <c r="AF4" s="542" t="s">
        <v>477</v>
      </c>
      <c r="AG4" s="542" t="s">
        <v>478</v>
      </c>
      <c r="AH4" s="17"/>
    </row>
    <row r="5" spans="1:34" ht="11.25" customHeight="1">
      <c r="A5" s="539"/>
      <c r="B5" s="576"/>
      <c r="C5" s="577"/>
      <c r="D5" s="581"/>
      <c r="E5" s="583"/>
      <c r="F5" s="585"/>
      <c r="G5" s="562"/>
      <c r="H5" s="539"/>
      <c r="I5" s="551"/>
      <c r="J5" s="587"/>
      <c r="K5" s="553" t="s">
        <v>26</v>
      </c>
      <c r="L5" s="556" t="s">
        <v>413</v>
      </c>
      <c r="M5" s="559" t="s">
        <v>28</v>
      </c>
      <c r="N5" s="560" t="s">
        <v>29</v>
      </c>
      <c r="O5" s="560" t="s">
        <v>22</v>
      </c>
      <c r="P5" s="539"/>
      <c r="Q5" s="594"/>
      <c r="R5" s="595"/>
      <c r="S5" s="596"/>
      <c r="T5" s="598"/>
      <c r="U5" s="566"/>
      <c r="V5" s="539"/>
      <c r="W5" s="542" t="s">
        <v>477</v>
      </c>
      <c r="X5" s="542" t="s">
        <v>476</v>
      </c>
      <c r="Z5" s="551"/>
      <c r="AA5" s="551"/>
      <c r="AB5" s="551"/>
      <c r="AC5" s="551"/>
      <c r="AD5" s="551"/>
      <c r="AE5" s="551"/>
      <c r="AF5" s="551"/>
      <c r="AG5" s="551"/>
      <c r="AH5" s="649"/>
    </row>
    <row r="6" spans="1:34">
      <c r="A6" s="539"/>
      <c r="B6" s="576"/>
      <c r="C6" s="577"/>
      <c r="D6" s="538" t="s">
        <v>30</v>
      </c>
      <c r="E6" s="538" t="s">
        <v>475</v>
      </c>
      <c r="F6" s="538" t="s">
        <v>30</v>
      </c>
      <c r="G6" s="542" t="s">
        <v>412</v>
      </c>
      <c r="H6" s="539"/>
      <c r="I6" s="551"/>
      <c r="J6" s="587"/>
      <c r="K6" s="554"/>
      <c r="L6" s="557"/>
      <c r="M6" s="554"/>
      <c r="N6" s="561"/>
      <c r="O6" s="561"/>
      <c r="P6" s="539"/>
      <c r="Q6" s="542" t="s">
        <v>474</v>
      </c>
      <c r="R6" s="542" t="s">
        <v>473</v>
      </c>
      <c r="S6" s="538" t="s">
        <v>35</v>
      </c>
      <c r="T6" s="650" t="s">
        <v>472</v>
      </c>
      <c r="U6" s="566"/>
      <c r="V6" s="539"/>
      <c r="W6" s="551"/>
      <c r="X6" s="551"/>
      <c r="Z6" s="551"/>
      <c r="AA6" s="551"/>
      <c r="AB6" s="551"/>
      <c r="AC6" s="551"/>
      <c r="AD6" s="551"/>
      <c r="AE6" s="551"/>
      <c r="AF6" s="551"/>
      <c r="AG6" s="551"/>
      <c r="AH6" s="649"/>
    </row>
    <row r="7" spans="1:34">
      <c r="A7" s="539"/>
      <c r="B7" s="576"/>
      <c r="C7" s="577"/>
      <c r="D7" s="539"/>
      <c r="E7" s="539"/>
      <c r="F7" s="539"/>
      <c r="G7" s="539"/>
      <c r="H7" s="539"/>
      <c r="I7" s="551"/>
      <c r="J7" s="587"/>
      <c r="K7" s="554"/>
      <c r="L7" s="557"/>
      <c r="M7" s="554"/>
      <c r="N7" s="561"/>
      <c r="O7" s="561"/>
      <c r="P7" s="539"/>
      <c r="Q7" s="539"/>
      <c r="R7" s="539"/>
      <c r="S7" s="539"/>
      <c r="T7" s="651"/>
      <c r="U7" s="566"/>
      <c r="V7" s="539"/>
      <c r="W7" s="551"/>
      <c r="X7" s="551"/>
      <c r="Z7" s="551"/>
      <c r="AA7" s="551"/>
      <c r="AB7" s="551"/>
      <c r="AC7" s="551"/>
      <c r="AD7" s="551"/>
      <c r="AE7" s="551"/>
      <c r="AF7" s="551"/>
      <c r="AG7" s="551"/>
      <c r="AH7" s="649"/>
    </row>
    <row r="8" spans="1:34">
      <c r="A8" s="539"/>
      <c r="B8" s="578"/>
      <c r="C8" s="579"/>
      <c r="D8" s="540"/>
      <c r="E8" s="540"/>
      <c r="F8" s="540"/>
      <c r="G8" s="540"/>
      <c r="H8" s="540"/>
      <c r="I8" s="552"/>
      <c r="J8" s="585"/>
      <c r="K8" s="555"/>
      <c r="L8" s="558"/>
      <c r="M8" s="555"/>
      <c r="N8" s="562"/>
      <c r="O8" s="562"/>
      <c r="P8" s="540"/>
      <c r="Q8" s="540"/>
      <c r="R8" s="540"/>
      <c r="S8" s="540"/>
      <c r="T8" s="652"/>
      <c r="U8" s="567"/>
      <c r="V8" s="540"/>
      <c r="W8" s="552"/>
      <c r="X8" s="552"/>
      <c r="Z8" s="552"/>
      <c r="AA8" s="552"/>
      <c r="AB8" s="552"/>
      <c r="AC8" s="552"/>
      <c r="AD8" s="552"/>
      <c r="AE8" s="552"/>
      <c r="AF8" s="552"/>
      <c r="AG8" s="552"/>
      <c r="AH8" s="649"/>
    </row>
    <row r="9" spans="1:34" ht="24" customHeight="1">
      <c r="A9" s="212" t="s">
        <v>471</v>
      </c>
      <c r="B9" s="202"/>
      <c r="C9" s="209" t="s">
        <v>470</v>
      </c>
      <c r="D9" s="22" t="s">
        <v>468</v>
      </c>
      <c r="E9" s="23" t="s">
        <v>469</v>
      </c>
      <c r="F9" s="24" t="s">
        <v>443</v>
      </c>
      <c r="G9" s="25">
        <v>1.1970000000000001</v>
      </c>
      <c r="H9" s="24" t="s">
        <v>332</v>
      </c>
      <c r="I9" s="153" t="str">
        <f t="shared" ref="I9:I25" si="0">IF(Z9="","",(IF(AA9-Z9&gt;0,CONCATENATE(TEXT(Z9,"#,##0"),"~",TEXT(AA9,"#,##0")),TEXT(Z9,"#,##0"))))</f>
        <v>970~990</v>
      </c>
      <c r="J9" s="152">
        <v>5</v>
      </c>
      <c r="K9" s="149">
        <v>22.8</v>
      </c>
      <c r="L9" s="159">
        <f t="shared" ref="L9:L25" si="1">IF(K9&gt;0,1/K9*34.6*67.1,"")</f>
        <v>101.82719298245614</v>
      </c>
      <c r="M9" s="196">
        <f t="shared" ref="M9:M25" si="2">IFERROR(VALUE(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),"")</f>
        <v>20.8</v>
      </c>
      <c r="N9" s="195">
        <f t="shared" ref="N9:N25" si="3">IFERROR(VALUE(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),"")</f>
        <v>23.7</v>
      </c>
      <c r="O9" s="194" t="str">
        <f t="shared" ref="O9:O25" si="4">IF(Z9="","",IF(AE9="",TEXT(AB9,"#,##0.0"),IF(AB9-AE9&gt;0,CONCATENATE(TEXT(AE9,"#,##0.0"),"~",TEXT(AB9,"#,##0.0")),TEXT(AB9,"#,##0.0"))))</f>
        <v>27.4~27.5</v>
      </c>
      <c r="P9" s="25" t="s">
        <v>461</v>
      </c>
      <c r="Q9" s="24" t="s">
        <v>121</v>
      </c>
      <c r="R9" s="25" t="s">
        <v>446</v>
      </c>
      <c r="S9" s="22"/>
      <c r="T9" s="193" t="s">
        <v>441</v>
      </c>
      <c r="U9" s="145">
        <f t="shared" ref="U9:U25" si="5">IFERROR(IF(K9&lt;M9,"",(ROUNDDOWN(K9/M9*100,0))),"")</f>
        <v>109</v>
      </c>
      <c r="V9" s="144" t="str">
        <f t="shared" ref="V9:V25" si="6">IFERROR(IF(K9&lt;N9,"",(ROUNDDOWN(K9/N9*100,0))),"")</f>
        <v/>
      </c>
      <c r="W9" s="144" t="str">
        <f t="shared" ref="W9:W25" si="7">IF(AC9&lt;55,"",IF(AA9="",AC9,IF(AF9-AC9&gt;0,CONCATENATE(AC9,"~",AF9),AC9)))</f>
        <v>82~83</v>
      </c>
      <c r="X9" s="143" t="str">
        <f t="shared" ref="X9:X25" si="8">IF(AC9&lt;55,"",AD9)</f>
        <v>★3.0</v>
      </c>
      <c r="Z9" s="39">
        <v>970</v>
      </c>
      <c r="AA9" s="39">
        <v>990</v>
      </c>
      <c r="AB9" s="54">
        <f t="shared" ref="AB9:AB25" si="9">IF(Z9="","",(ROUND(IF(Z9&gt;=2759,9.5,IF(Z9&lt;2759,(-2.47/1000000*Z9*Z9)-(8.52/10000*Z9)+30.65)),1)))</f>
        <v>27.5</v>
      </c>
      <c r="AC9" s="18">
        <f t="shared" ref="AC9:AC25" si="10">IF(K9="","",ROUNDDOWN(K9/AB9*100,0))</f>
        <v>82</v>
      </c>
      <c r="AD9" s="18" t="str">
        <f t="shared" ref="AD9:AD25" si="11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★3.0</v>
      </c>
      <c r="AE9" s="54">
        <f t="shared" ref="AE9:AE25" si="12">IF(AA9="","",(ROUND(IF(AA9&gt;=2759,9.5,IF(AA9&lt;2759,(-2.47/1000000*AA9*AA9)-(8.52/10000*AA9)+30.65)),1)))</f>
        <v>27.4</v>
      </c>
      <c r="AF9" s="18">
        <f t="shared" ref="AF9:AF25" si="13">IF(AE9="","",IF(K9="","",ROUNDDOWN(K9/AE9*100,0)))</f>
        <v>83</v>
      </c>
      <c r="AG9" s="18" t="str">
        <f t="shared" ref="AG9:AG25" si="14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>★3.0</v>
      </c>
      <c r="AH9" s="142"/>
    </row>
    <row r="10" spans="1:34" ht="24" customHeight="1">
      <c r="A10" s="211"/>
      <c r="B10" s="44"/>
      <c r="C10" s="45"/>
      <c r="D10" s="22" t="s">
        <v>468</v>
      </c>
      <c r="E10" s="23" t="s">
        <v>467</v>
      </c>
      <c r="F10" s="24" t="s">
        <v>443</v>
      </c>
      <c r="G10" s="25">
        <v>1.1970000000000001</v>
      </c>
      <c r="H10" s="24" t="s">
        <v>332</v>
      </c>
      <c r="I10" s="153" t="str">
        <f t="shared" si="0"/>
        <v>1,010~1,030</v>
      </c>
      <c r="J10" s="152">
        <v>5</v>
      </c>
      <c r="K10" s="149">
        <v>21</v>
      </c>
      <c r="L10" s="159">
        <f t="shared" si="1"/>
        <v>110.55523809523808</v>
      </c>
      <c r="M10" s="196">
        <f t="shared" si="2"/>
        <v>20.5</v>
      </c>
      <c r="N10" s="195">
        <f t="shared" si="3"/>
        <v>23.4</v>
      </c>
      <c r="O10" s="194" t="str">
        <f t="shared" si="4"/>
        <v>27.2~27.3</v>
      </c>
      <c r="P10" s="210" t="s">
        <v>461</v>
      </c>
      <c r="Q10" s="24" t="s">
        <v>121</v>
      </c>
      <c r="R10" s="25" t="s">
        <v>393</v>
      </c>
      <c r="S10" s="22"/>
      <c r="T10" s="193" t="s">
        <v>441</v>
      </c>
      <c r="U10" s="145">
        <f t="shared" si="5"/>
        <v>102</v>
      </c>
      <c r="V10" s="144" t="str">
        <f t="shared" si="6"/>
        <v/>
      </c>
      <c r="W10" s="144" t="str">
        <f t="shared" si="7"/>
        <v>76~77</v>
      </c>
      <c r="X10" s="143" t="str">
        <f t="shared" si="8"/>
        <v>★2.5</v>
      </c>
      <c r="Z10" s="39">
        <v>1010</v>
      </c>
      <c r="AA10" s="39">
        <v>1030</v>
      </c>
      <c r="AB10" s="54">
        <f t="shared" si="9"/>
        <v>27.3</v>
      </c>
      <c r="AC10" s="18">
        <f t="shared" si="10"/>
        <v>76</v>
      </c>
      <c r="AD10" s="18" t="str">
        <f t="shared" si="11"/>
        <v>★2.5</v>
      </c>
      <c r="AE10" s="54">
        <f t="shared" si="12"/>
        <v>27.2</v>
      </c>
      <c r="AF10" s="18">
        <f t="shared" si="13"/>
        <v>77</v>
      </c>
      <c r="AG10" s="18" t="str">
        <f t="shared" si="14"/>
        <v>★2.5</v>
      </c>
      <c r="AH10" s="142"/>
    </row>
    <row r="11" spans="1:34" ht="24" customHeight="1">
      <c r="A11" s="43"/>
      <c r="B11" s="202"/>
      <c r="C11" s="209" t="s">
        <v>466</v>
      </c>
      <c r="D11" s="198" t="s">
        <v>463</v>
      </c>
      <c r="E11" s="23" t="s">
        <v>91</v>
      </c>
      <c r="F11" s="24" t="s">
        <v>443</v>
      </c>
      <c r="G11" s="25">
        <v>1.1970000000000001</v>
      </c>
      <c r="H11" s="24" t="s">
        <v>465</v>
      </c>
      <c r="I11" s="153" t="str">
        <f t="shared" si="0"/>
        <v>920</v>
      </c>
      <c r="J11" s="152">
        <v>5</v>
      </c>
      <c r="K11" s="149">
        <v>25.4</v>
      </c>
      <c r="L11" s="159">
        <f t="shared" si="1"/>
        <v>91.403937007874006</v>
      </c>
      <c r="M11" s="196">
        <f t="shared" si="2"/>
        <v>20.8</v>
      </c>
      <c r="N11" s="195">
        <f t="shared" si="3"/>
        <v>23.7</v>
      </c>
      <c r="O11" s="194" t="str">
        <f t="shared" si="4"/>
        <v>27.8</v>
      </c>
      <c r="P11" s="25" t="s">
        <v>464</v>
      </c>
      <c r="Q11" s="24" t="s">
        <v>121</v>
      </c>
      <c r="R11" s="25" t="s">
        <v>446</v>
      </c>
      <c r="S11" s="22"/>
      <c r="T11" s="193" t="s">
        <v>441</v>
      </c>
      <c r="U11" s="145">
        <f t="shared" si="5"/>
        <v>122</v>
      </c>
      <c r="V11" s="144">
        <f t="shared" si="6"/>
        <v>107</v>
      </c>
      <c r="W11" s="144">
        <f t="shared" si="7"/>
        <v>91</v>
      </c>
      <c r="X11" s="143" t="str">
        <f t="shared" si="8"/>
        <v>★4.0</v>
      </c>
      <c r="Z11" s="39">
        <v>920</v>
      </c>
      <c r="AA11" s="39"/>
      <c r="AB11" s="54">
        <f t="shared" si="9"/>
        <v>27.8</v>
      </c>
      <c r="AC11" s="18">
        <f t="shared" si="10"/>
        <v>91</v>
      </c>
      <c r="AD11" s="18" t="str">
        <f t="shared" si="11"/>
        <v>★4.0</v>
      </c>
      <c r="AE11" s="54" t="str">
        <f t="shared" si="12"/>
        <v/>
      </c>
      <c r="AF11" s="18" t="str">
        <f t="shared" si="13"/>
        <v/>
      </c>
      <c r="AG11" s="18" t="str">
        <f t="shared" si="14"/>
        <v/>
      </c>
      <c r="AH11" s="142"/>
    </row>
    <row r="12" spans="1:34" ht="24" customHeight="1">
      <c r="A12" s="43"/>
      <c r="B12" s="201"/>
      <c r="C12" s="45"/>
      <c r="D12" s="198" t="s">
        <v>463</v>
      </c>
      <c r="E12" s="23" t="s">
        <v>462</v>
      </c>
      <c r="F12" s="24" t="s">
        <v>443</v>
      </c>
      <c r="G12" s="25">
        <v>1.1970000000000001</v>
      </c>
      <c r="H12" s="24" t="s">
        <v>454</v>
      </c>
      <c r="I12" s="153" t="str">
        <f t="shared" si="0"/>
        <v>940~950</v>
      </c>
      <c r="J12" s="152">
        <v>5</v>
      </c>
      <c r="K12" s="149">
        <v>24.5</v>
      </c>
      <c r="L12" s="159">
        <f t="shared" si="1"/>
        <v>94.761632653061199</v>
      </c>
      <c r="M12" s="196">
        <f t="shared" si="2"/>
        <v>20.8</v>
      </c>
      <c r="N12" s="195">
        <f t="shared" si="3"/>
        <v>23.7</v>
      </c>
      <c r="O12" s="194" t="str">
        <f t="shared" si="4"/>
        <v>27.6~27.7</v>
      </c>
      <c r="P12" s="25" t="s">
        <v>461</v>
      </c>
      <c r="Q12" s="24" t="s">
        <v>121</v>
      </c>
      <c r="R12" s="25" t="s">
        <v>446</v>
      </c>
      <c r="S12" s="22"/>
      <c r="T12" s="193" t="s">
        <v>441</v>
      </c>
      <c r="U12" s="145">
        <f t="shared" si="5"/>
        <v>117</v>
      </c>
      <c r="V12" s="144">
        <f t="shared" si="6"/>
        <v>103</v>
      </c>
      <c r="W12" s="144">
        <f t="shared" si="7"/>
        <v>88</v>
      </c>
      <c r="X12" s="143" t="str">
        <f t="shared" si="8"/>
        <v>★3.5</v>
      </c>
      <c r="Z12" s="39">
        <v>940</v>
      </c>
      <c r="AA12" s="39">
        <v>950</v>
      </c>
      <c r="AB12" s="54">
        <f t="shared" si="9"/>
        <v>27.7</v>
      </c>
      <c r="AC12" s="18">
        <f t="shared" si="10"/>
        <v>88</v>
      </c>
      <c r="AD12" s="18" t="str">
        <f t="shared" si="11"/>
        <v>★3.5</v>
      </c>
      <c r="AE12" s="54">
        <f t="shared" si="12"/>
        <v>27.6</v>
      </c>
      <c r="AF12" s="18">
        <f t="shared" si="13"/>
        <v>88</v>
      </c>
      <c r="AG12" s="18" t="str">
        <f t="shared" si="14"/>
        <v>★3.5</v>
      </c>
      <c r="AH12" s="142"/>
    </row>
    <row r="13" spans="1:34" ht="24" customHeight="1">
      <c r="A13" s="43"/>
      <c r="B13" s="201"/>
      <c r="C13" s="45"/>
      <c r="D13" s="198" t="s">
        <v>460</v>
      </c>
      <c r="E13" s="23" t="s">
        <v>459</v>
      </c>
      <c r="F13" s="24" t="s">
        <v>443</v>
      </c>
      <c r="G13" s="25">
        <v>1.1970000000000001</v>
      </c>
      <c r="H13" s="24" t="s">
        <v>454</v>
      </c>
      <c r="I13" s="153" t="str">
        <f t="shared" si="0"/>
        <v>1,020</v>
      </c>
      <c r="J13" s="152">
        <v>5</v>
      </c>
      <c r="K13" s="149">
        <v>22.7</v>
      </c>
      <c r="L13" s="159">
        <f t="shared" si="1"/>
        <v>102.27577092511012</v>
      </c>
      <c r="M13" s="196">
        <f t="shared" si="2"/>
        <v>20.5</v>
      </c>
      <c r="N13" s="195">
        <f t="shared" si="3"/>
        <v>23.4</v>
      </c>
      <c r="O13" s="194" t="str">
        <f t="shared" si="4"/>
        <v>27.2</v>
      </c>
      <c r="P13" s="25" t="s">
        <v>442</v>
      </c>
      <c r="Q13" s="24" t="s">
        <v>121</v>
      </c>
      <c r="R13" s="25" t="s">
        <v>393</v>
      </c>
      <c r="S13" s="22"/>
      <c r="T13" s="193" t="s">
        <v>441</v>
      </c>
      <c r="U13" s="145">
        <f t="shared" si="5"/>
        <v>110</v>
      </c>
      <c r="V13" s="144" t="str">
        <f t="shared" si="6"/>
        <v/>
      </c>
      <c r="W13" s="144">
        <f t="shared" si="7"/>
        <v>83</v>
      </c>
      <c r="X13" s="143" t="str">
        <f t="shared" si="8"/>
        <v>★3.0</v>
      </c>
      <c r="Z13" s="39">
        <v>1020</v>
      </c>
      <c r="AA13" s="39"/>
      <c r="AB13" s="54">
        <f t="shared" si="9"/>
        <v>27.2</v>
      </c>
      <c r="AC13" s="18">
        <f t="shared" si="10"/>
        <v>83</v>
      </c>
      <c r="AD13" s="18" t="str">
        <f t="shared" si="11"/>
        <v>★3.0</v>
      </c>
      <c r="AE13" s="54" t="str">
        <f t="shared" si="12"/>
        <v/>
      </c>
      <c r="AF13" s="18" t="str">
        <f t="shared" si="13"/>
        <v/>
      </c>
      <c r="AG13" s="18" t="str">
        <f t="shared" si="14"/>
        <v/>
      </c>
      <c r="AH13" s="142"/>
    </row>
    <row r="14" spans="1:34" ht="24" customHeight="1">
      <c r="A14" s="43"/>
      <c r="B14" s="201"/>
      <c r="C14" s="45"/>
      <c r="D14" s="198" t="s">
        <v>458</v>
      </c>
      <c r="E14" s="23" t="s">
        <v>91</v>
      </c>
      <c r="F14" s="24" t="s">
        <v>455</v>
      </c>
      <c r="G14" s="25">
        <v>1.1970000000000001</v>
      </c>
      <c r="H14" s="24" t="s">
        <v>454</v>
      </c>
      <c r="I14" s="153" t="str">
        <f t="shared" si="0"/>
        <v>910</v>
      </c>
      <c r="J14" s="152">
        <v>5</v>
      </c>
      <c r="K14" s="149">
        <v>23.4</v>
      </c>
      <c r="L14" s="159">
        <f t="shared" si="1"/>
        <v>99.21623931623931</v>
      </c>
      <c r="M14" s="196">
        <f t="shared" si="2"/>
        <v>20.8</v>
      </c>
      <c r="N14" s="195">
        <f t="shared" si="3"/>
        <v>23.7</v>
      </c>
      <c r="O14" s="194" t="str">
        <f t="shared" si="4"/>
        <v>27.8</v>
      </c>
      <c r="P14" s="25" t="s">
        <v>453</v>
      </c>
      <c r="Q14" s="24" t="s">
        <v>121</v>
      </c>
      <c r="R14" s="25" t="s">
        <v>446</v>
      </c>
      <c r="S14" s="22"/>
      <c r="T14" s="193" t="s">
        <v>441</v>
      </c>
      <c r="U14" s="145">
        <f t="shared" si="5"/>
        <v>112</v>
      </c>
      <c r="V14" s="144" t="str">
        <f t="shared" si="6"/>
        <v/>
      </c>
      <c r="W14" s="144">
        <f t="shared" si="7"/>
        <v>84</v>
      </c>
      <c r="X14" s="143" t="str">
        <f t="shared" si="8"/>
        <v>★3.0</v>
      </c>
      <c r="Z14" s="39">
        <v>910</v>
      </c>
      <c r="AA14" s="39"/>
      <c r="AB14" s="54">
        <f t="shared" si="9"/>
        <v>27.8</v>
      </c>
      <c r="AC14" s="18">
        <f t="shared" si="10"/>
        <v>84</v>
      </c>
      <c r="AD14" s="18" t="str">
        <f t="shared" si="11"/>
        <v>★3.0</v>
      </c>
      <c r="AE14" s="54" t="str">
        <f t="shared" si="12"/>
        <v/>
      </c>
      <c r="AF14" s="18" t="str">
        <f t="shared" si="13"/>
        <v/>
      </c>
      <c r="AG14" s="18" t="str">
        <f t="shared" si="14"/>
        <v/>
      </c>
      <c r="AH14" s="142"/>
    </row>
    <row r="15" spans="1:34" ht="24" customHeight="1">
      <c r="A15" s="43"/>
      <c r="B15" s="201"/>
      <c r="C15" s="45"/>
      <c r="D15" s="198" t="s">
        <v>457</v>
      </c>
      <c r="E15" s="23" t="s">
        <v>456</v>
      </c>
      <c r="F15" s="24" t="s">
        <v>455</v>
      </c>
      <c r="G15" s="25">
        <v>1.1970000000000001</v>
      </c>
      <c r="H15" s="24" t="s">
        <v>454</v>
      </c>
      <c r="I15" s="153" t="str">
        <f t="shared" si="0"/>
        <v>990</v>
      </c>
      <c r="J15" s="152">
        <v>5</v>
      </c>
      <c r="K15" s="149">
        <v>22</v>
      </c>
      <c r="L15" s="159">
        <f t="shared" si="1"/>
        <v>105.52999999999999</v>
      </c>
      <c r="M15" s="196">
        <f t="shared" si="2"/>
        <v>20.5</v>
      </c>
      <c r="N15" s="195">
        <f t="shared" si="3"/>
        <v>23.4</v>
      </c>
      <c r="O15" s="194" t="str">
        <f t="shared" si="4"/>
        <v>27.4</v>
      </c>
      <c r="P15" s="25" t="s">
        <v>453</v>
      </c>
      <c r="Q15" s="24" t="s">
        <v>121</v>
      </c>
      <c r="R15" s="25" t="s">
        <v>446</v>
      </c>
      <c r="S15" s="22"/>
      <c r="T15" s="193" t="s">
        <v>441</v>
      </c>
      <c r="U15" s="145">
        <f t="shared" si="5"/>
        <v>107</v>
      </c>
      <c r="V15" s="144" t="str">
        <f t="shared" si="6"/>
        <v/>
      </c>
      <c r="W15" s="144">
        <f t="shared" si="7"/>
        <v>80</v>
      </c>
      <c r="X15" s="143" t="str">
        <f t="shared" si="8"/>
        <v>★3.0</v>
      </c>
      <c r="Z15" s="39">
        <v>990</v>
      </c>
      <c r="AA15" s="39"/>
      <c r="AB15" s="54">
        <f t="shared" si="9"/>
        <v>27.4</v>
      </c>
      <c r="AC15" s="18">
        <f t="shared" si="10"/>
        <v>80</v>
      </c>
      <c r="AD15" s="18" t="str">
        <f t="shared" si="11"/>
        <v>★3.0</v>
      </c>
      <c r="AE15" s="54" t="str">
        <f t="shared" si="12"/>
        <v/>
      </c>
      <c r="AF15" s="18" t="str">
        <f t="shared" si="13"/>
        <v/>
      </c>
      <c r="AG15" s="18" t="str">
        <f t="shared" si="14"/>
        <v/>
      </c>
      <c r="AH15" s="142"/>
    </row>
    <row r="16" spans="1:34" ht="24" customHeight="1">
      <c r="A16" s="43"/>
      <c r="B16" s="44"/>
      <c r="C16" s="45"/>
      <c r="D16" s="22" t="s">
        <v>452</v>
      </c>
      <c r="E16" s="23" t="s">
        <v>135</v>
      </c>
      <c r="F16" s="24" t="s">
        <v>451</v>
      </c>
      <c r="G16" s="25">
        <v>1.371</v>
      </c>
      <c r="H16" s="24" t="s">
        <v>48</v>
      </c>
      <c r="I16" s="153" t="str">
        <f t="shared" si="0"/>
        <v>970</v>
      </c>
      <c r="J16" s="152">
        <v>5</v>
      </c>
      <c r="K16" s="149">
        <v>17.600000000000001</v>
      </c>
      <c r="L16" s="159">
        <f t="shared" si="1"/>
        <v>131.91249999999999</v>
      </c>
      <c r="M16" s="196">
        <f t="shared" si="2"/>
        <v>20.8</v>
      </c>
      <c r="N16" s="195">
        <f t="shared" si="3"/>
        <v>23.7</v>
      </c>
      <c r="O16" s="194" t="str">
        <f t="shared" si="4"/>
        <v>27.5</v>
      </c>
      <c r="P16" s="25" t="s">
        <v>370</v>
      </c>
      <c r="Q16" s="24" t="s">
        <v>52</v>
      </c>
      <c r="R16" s="25" t="s">
        <v>45</v>
      </c>
      <c r="S16" s="22" t="s">
        <v>449</v>
      </c>
      <c r="T16" s="208" t="s">
        <v>60</v>
      </c>
      <c r="U16" s="145" t="str">
        <f t="shared" si="5"/>
        <v/>
      </c>
      <c r="V16" s="144" t="str">
        <f t="shared" si="6"/>
        <v/>
      </c>
      <c r="W16" s="144">
        <f t="shared" si="7"/>
        <v>64</v>
      </c>
      <c r="X16" s="143" t="str">
        <f t="shared" si="8"/>
        <v>★1.0</v>
      </c>
      <c r="Z16" s="39">
        <v>970</v>
      </c>
      <c r="AA16" s="39"/>
      <c r="AB16" s="54">
        <f t="shared" si="9"/>
        <v>27.5</v>
      </c>
      <c r="AC16" s="41">
        <f t="shared" si="10"/>
        <v>64</v>
      </c>
      <c r="AD16" s="41" t="str">
        <f t="shared" si="11"/>
        <v>★1.0</v>
      </c>
      <c r="AE16" s="54" t="str">
        <f t="shared" si="12"/>
        <v/>
      </c>
      <c r="AF16" s="41" t="str">
        <f t="shared" si="13"/>
        <v/>
      </c>
      <c r="AG16" s="41" t="str">
        <f t="shared" si="14"/>
        <v/>
      </c>
      <c r="AH16" s="42"/>
    </row>
    <row r="17" spans="1:34" ht="24" customHeight="1">
      <c r="A17" s="43"/>
      <c r="B17" s="46"/>
      <c r="C17" s="47"/>
      <c r="D17" s="22" t="s">
        <v>452</v>
      </c>
      <c r="E17" s="23" t="s">
        <v>140</v>
      </c>
      <c r="F17" s="24" t="s">
        <v>451</v>
      </c>
      <c r="G17" s="25">
        <v>1.371</v>
      </c>
      <c r="H17" s="24" t="s">
        <v>450</v>
      </c>
      <c r="I17" s="153" t="str">
        <f t="shared" si="0"/>
        <v>990</v>
      </c>
      <c r="J17" s="152">
        <v>5</v>
      </c>
      <c r="K17" s="149">
        <v>16.600000000000001</v>
      </c>
      <c r="L17" s="159">
        <f t="shared" si="1"/>
        <v>139.85903614457828</v>
      </c>
      <c r="M17" s="196">
        <f t="shared" si="2"/>
        <v>20.5</v>
      </c>
      <c r="N17" s="195">
        <f t="shared" si="3"/>
        <v>23.4</v>
      </c>
      <c r="O17" s="194" t="str">
        <f t="shared" si="4"/>
        <v>27.4</v>
      </c>
      <c r="P17" s="25" t="s">
        <v>370</v>
      </c>
      <c r="Q17" s="24" t="s">
        <v>52</v>
      </c>
      <c r="R17" s="25" t="s">
        <v>45</v>
      </c>
      <c r="S17" s="22" t="s">
        <v>449</v>
      </c>
      <c r="T17" s="208" t="s">
        <v>60</v>
      </c>
      <c r="U17" s="145" t="str">
        <f t="shared" si="5"/>
        <v/>
      </c>
      <c r="V17" s="144" t="str">
        <f t="shared" si="6"/>
        <v/>
      </c>
      <c r="W17" s="144">
        <f t="shared" si="7"/>
        <v>60</v>
      </c>
      <c r="X17" s="143" t="str">
        <f t="shared" si="8"/>
        <v>★1.0</v>
      </c>
      <c r="Z17" s="39">
        <v>990</v>
      </c>
      <c r="AA17" s="39"/>
      <c r="AB17" s="54">
        <f t="shared" si="9"/>
        <v>27.4</v>
      </c>
      <c r="AC17" s="41">
        <f t="shared" si="10"/>
        <v>60</v>
      </c>
      <c r="AD17" s="41" t="str">
        <f t="shared" si="11"/>
        <v>★1.0</v>
      </c>
      <c r="AE17" s="54" t="str">
        <f t="shared" si="12"/>
        <v/>
      </c>
      <c r="AF17" s="41" t="str">
        <f t="shared" si="13"/>
        <v/>
      </c>
      <c r="AG17" s="41" t="str">
        <f t="shared" si="14"/>
        <v/>
      </c>
      <c r="AH17" s="42"/>
    </row>
    <row r="18" spans="1:34" ht="24" customHeight="1">
      <c r="A18" s="43"/>
      <c r="B18" s="201"/>
      <c r="C18" s="207" t="s">
        <v>448</v>
      </c>
      <c r="D18" s="198" t="s">
        <v>445</v>
      </c>
      <c r="E18" s="23" t="s">
        <v>447</v>
      </c>
      <c r="F18" s="24" t="s">
        <v>443</v>
      </c>
      <c r="G18" s="25">
        <v>1.1970000000000001</v>
      </c>
      <c r="H18" s="24" t="s">
        <v>332</v>
      </c>
      <c r="I18" s="153" t="str">
        <f t="shared" si="0"/>
        <v>1,000~1,030</v>
      </c>
      <c r="J18" s="152">
        <v>5</v>
      </c>
      <c r="K18" s="206">
        <v>22</v>
      </c>
      <c r="L18" s="205">
        <f t="shared" si="1"/>
        <v>105.52999999999999</v>
      </c>
      <c r="M18" s="196">
        <f t="shared" si="2"/>
        <v>20.5</v>
      </c>
      <c r="N18" s="195">
        <f t="shared" si="3"/>
        <v>23.4</v>
      </c>
      <c r="O18" s="194" t="str">
        <f t="shared" si="4"/>
        <v>27.2~27.3</v>
      </c>
      <c r="P18" s="25" t="s">
        <v>442</v>
      </c>
      <c r="Q18" s="24" t="s">
        <v>129</v>
      </c>
      <c r="R18" s="25" t="s">
        <v>446</v>
      </c>
      <c r="S18" s="22"/>
      <c r="T18" s="193" t="s">
        <v>441</v>
      </c>
      <c r="U18" s="145">
        <f t="shared" si="5"/>
        <v>107</v>
      </c>
      <c r="V18" s="144" t="str">
        <f t="shared" si="6"/>
        <v/>
      </c>
      <c r="W18" s="144">
        <f t="shared" si="7"/>
        <v>80</v>
      </c>
      <c r="X18" s="143" t="str">
        <f t="shared" si="8"/>
        <v>★3.0</v>
      </c>
      <c r="Z18" s="39">
        <v>1000</v>
      </c>
      <c r="AA18" s="39">
        <v>1030</v>
      </c>
      <c r="AB18" s="54">
        <f t="shared" si="9"/>
        <v>27.3</v>
      </c>
      <c r="AC18" s="18">
        <f t="shared" si="10"/>
        <v>80</v>
      </c>
      <c r="AD18" s="18" t="str">
        <f t="shared" si="11"/>
        <v>★3.0</v>
      </c>
      <c r="AE18" s="54">
        <f t="shared" si="12"/>
        <v>27.2</v>
      </c>
      <c r="AF18" s="18">
        <f t="shared" si="13"/>
        <v>80</v>
      </c>
      <c r="AG18" s="18" t="str">
        <f t="shared" si="14"/>
        <v>★3.0</v>
      </c>
      <c r="AH18" s="142"/>
    </row>
    <row r="19" spans="1:34" ht="24" customHeight="1">
      <c r="A19" s="43"/>
      <c r="B19" s="201"/>
      <c r="C19" s="45"/>
      <c r="D19" s="198" t="s">
        <v>445</v>
      </c>
      <c r="E19" s="23" t="s">
        <v>444</v>
      </c>
      <c r="F19" s="24" t="s">
        <v>443</v>
      </c>
      <c r="G19" s="25">
        <v>1.1970000000000001</v>
      </c>
      <c r="H19" s="24" t="s">
        <v>332</v>
      </c>
      <c r="I19" s="153" t="str">
        <f t="shared" si="0"/>
        <v>1,040~1,070</v>
      </c>
      <c r="J19" s="152">
        <v>5</v>
      </c>
      <c r="K19" s="149">
        <v>20.7</v>
      </c>
      <c r="L19" s="159">
        <f t="shared" si="1"/>
        <v>112.15748792270531</v>
      </c>
      <c r="M19" s="196">
        <f t="shared" si="2"/>
        <v>20.5</v>
      </c>
      <c r="N19" s="195">
        <f t="shared" si="3"/>
        <v>23.4</v>
      </c>
      <c r="O19" s="194" t="str">
        <f t="shared" si="4"/>
        <v>26.9~27.1</v>
      </c>
      <c r="P19" s="25" t="s">
        <v>442</v>
      </c>
      <c r="Q19" s="24" t="s">
        <v>129</v>
      </c>
      <c r="R19" s="25" t="s">
        <v>393</v>
      </c>
      <c r="S19" s="22"/>
      <c r="T19" s="193" t="s">
        <v>441</v>
      </c>
      <c r="U19" s="145">
        <f t="shared" si="5"/>
        <v>100</v>
      </c>
      <c r="V19" s="144" t="str">
        <f t="shared" si="6"/>
        <v/>
      </c>
      <c r="W19" s="144">
        <f t="shared" si="7"/>
        <v>76</v>
      </c>
      <c r="X19" s="143" t="str">
        <f t="shared" si="8"/>
        <v>★2.5</v>
      </c>
      <c r="Z19" s="39">
        <v>1040</v>
      </c>
      <c r="AA19" s="39">
        <v>1070</v>
      </c>
      <c r="AB19" s="54">
        <f t="shared" si="9"/>
        <v>27.1</v>
      </c>
      <c r="AC19" s="18">
        <f t="shared" si="10"/>
        <v>76</v>
      </c>
      <c r="AD19" s="18" t="str">
        <f t="shared" si="11"/>
        <v>★2.5</v>
      </c>
      <c r="AE19" s="54">
        <f t="shared" si="12"/>
        <v>26.9</v>
      </c>
      <c r="AF19" s="18">
        <f t="shared" si="13"/>
        <v>76</v>
      </c>
      <c r="AG19" s="18" t="str">
        <f t="shared" si="14"/>
        <v>★2.5</v>
      </c>
      <c r="AH19" s="142"/>
    </row>
    <row r="20" spans="1:34" ht="24" customHeight="1">
      <c r="A20" s="43"/>
      <c r="B20" s="202"/>
      <c r="C20" s="21" t="s">
        <v>440</v>
      </c>
      <c r="D20" s="198" t="s">
        <v>438</v>
      </c>
      <c r="E20" s="23" t="s">
        <v>205</v>
      </c>
      <c r="F20" s="24" t="s">
        <v>436</v>
      </c>
      <c r="G20" s="25" t="s">
        <v>435</v>
      </c>
      <c r="H20" s="24" t="s">
        <v>439</v>
      </c>
      <c r="I20" s="153" t="str">
        <f t="shared" si="0"/>
        <v>1,100</v>
      </c>
      <c r="J20" s="152">
        <v>4</v>
      </c>
      <c r="K20" s="149">
        <v>15.4</v>
      </c>
      <c r="L20" s="159">
        <f t="shared" si="1"/>
        <v>150.75714285714284</v>
      </c>
      <c r="M20" s="196">
        <f t="shared" si="2"/>
        <v>18.7</v>
      </c>
      <c r="N20" s="195">
        <f t="shared" si="3"/>
        <v>21.8</v>
      </c>
      <c r="O20" s="194" t="str">
        <f t="shared" si="4"/>
        <v>26.7</v>
      </c>
      <c r="P20" s="25" t="s">
        <v>433</v>
      </c>
      <c r="Q20" s="24" t="s">
        <v>52</v>
      </c>
      <c r="R20" s="25" t="s">
        <v>55</v>
      </c>
      <c r="S20" s="22"/>
      <c r="T20" s="204"/>
      <c r="U20" s="203" t="str">
        <f t="shared" si="5"/>
        <v/>
      </c>
      <c r="V20" s="144" t="str">
        <f t="shared" si="6"/>
        <v/>
      </c>
      <c r="W20" s="144">
        <f t="shared" si="7"/>
        <v>57</v>
      </c>
      <c r="X20" s="143" t="str">
        <f t="shared" si="8"/>
        <v>★0.5</v>
      </c>
      <c r="Z20" s="39">
        <v>1100</v>
      </c>
      <c r="AA20" s="39"/>
      <c r="AB20" s="54">
        <f t="shared" si="9"/>
        <v>26.7</v>
      </c>
      <c r="AC20" s="18">
        <f t="shared" si="10"/>
        <v>57</v>
      </c>
      <c r="AD20" s="18" t="str">
        <f t="shared" si="11"/>
        <v>★0.5</v>
      </c>
      <c r="AE20" s="54" t="str">
        <f t="shared" si="12"/>
        <v/>
      </c>
      <c r="AF20" s="18" t="str">
        <f t="shared" si="13"/>
        <v/>
      </c>
      <c r="AG20" s="18" t="str">
        <f t="shared" si="14"/>
        <v/>
      </c>
      <c r="AH20" s="142"/>
    </row>
    <row r="21" spans="1:34" ht="24" customHeight="1">
      <c r="A21" s="43"/>
      <c r="B21" s="199"/>
      <c r="C21" s="47"/>
      <c r="D21" s="198" t="s">
        <v>438</v>
      </c>
      <c r="E21" s="23" t="s">
        <v>437</v>
      </c>
      <c r="F21" s="24" t="s">
        <v>436</v>
      </c>
      <c r="G21" s="25" t="s">
        <v>435</v>
      </c>
      <c r="H21" s="24" t="s">
        <v>434</v>
      </c>
      <c r="I21" s="153" t="str">
        <f t="shared" si="0"/>
        <v>1,110</v>
      </c>
      <c r="J21" s="152">
        <v>4</v>
      </c>
      <c r="K21" s="149">
        <v>14.2</v>
      </c>
      <c r="L21" s="159">
        <f t="shared" si="1"/>
        <v>163.49718309859156</v>
      </c>
      <c r="M21" s="196">
        <f t="shared" si="2"/>
        <v>18.7</v>
      </c>
      <c r="N21" s="195">
        <f t="shared" si="3"/>
        <v>21.8</v>
      </c>
      <c r="O21" s="194" t="str">
        <f t="shared" si="4"/>
        <v>26.7</v>
      </c>
      <c r="P21" s="25" t="s">
        <v>433</v>
      </c>
      <c r="Q21" s="24" t="s">
        <v>52</v>
      </c>
      <c r="R21" s="25" t="s">
        <v>55</v>
      </c>
      <c r="S21" s="22"/>
      <c r="T21" s="204"/>
      <c r="U21" s="203" t="str">
        <f t="shared" si="5"/>
        <v/>
      </c>
      <c r="V21" s="144" t="str">
        <f t="shared" si="6"/>
        <v/>
      </c>
      <c r="W21" s="144" t="str">
        <f t="shared" si="7"/>
        <v/>
      </c>
      <c r="X21" s="143" t="str">
        <f t="shared" si="8"/>
        <v/>
      </c>
      <c r="Z21" s="39">
        <v>1110</v>
      </c>
      <c r="AA21" s="39"/>
      <c r="AB21" s="54">
        <f t="shared" si="9"/>
        <v>26.7</v>
      </c>
      <c r="AC21" s="18">
        <f t="shared" si="10"/>
        <v>53</v>
      </c>
      <c r="AD21" s="18" t="str">
        <f t="shared" si="11"/>
        <v xml:space="preserve"> </v>
      </c>
      <c r="AE21" s="54" t="str">
        <f t="shared" si="12"/>
        <v/>
      </c>
      <c r="AF21" s="18" t="str">
        <f t="shared" si="13"/>
        <v/>
      </c>
      <c r="AG21" s="18" t="str">
        <f t="shared" si="14"/>
        <v/>
      </c>
      <c r="AH21" s="142"/>
    </row>
    <row r="22" spans="1:34" ht="24" customHeight="1">
      <c r="A22" s="43"/>
      <c r="B22" s="202" t="s">
        <v>432</v>
      </c>
      <c r="C22" s="21" t="s">
        <v>431</v>
      </c>
      <c r="D22" s="198" t="s">
        <v>430</v>
      </c>
      <c r="E22" s="23" t="s">
        <v>69</v>
      </c>
      <c r="F22" s="24" t="s">
        <v>429</v>
      </c>
      <c r="G22" s="25">
        <v>1.7969999999999999</v>
      </c>
      <c r="H22" s="24" t="s">
        <v>426</v>
      </c>
      <c r="I22" s="153" t="str">
        <f t="shared" si="0"/>
        <v>1,650</v>
      </c>
      <c r="J22" s="152">
        <v>7</v>
      </c>
      <c r="K22" s="149">
        <v>23.2</v>
      </c>
      <c r="L22" s="159">
        <f t="shared" si="1"/>
        <v>100.07155172413793</v>
      </c>
      <c r="M22" s="196">
        <f t="shared" si="2"/>
        <v>13.2</v>
      </c>
      <c r="N22" s="195">
        <f t="shared" si="3"/>
        <v>16.5</v>
      </c>
      <c r="O22" s="194" t="str">
        <f t="shared" si="4"/>
        <v>22.5</v>
      </c>
      <c r="P22" s="25" t="s">
        <v>425</v>
      </c>
      <c r="Q22" s="24" t="s">
        <v>129</v>
      </c>
      <c r="R22" s="25" t="s">
        <v>45</v>
      </c>
      <c r="S22" s="22"/>
      <c r="T22" s="193" t="s">
        <v>420</v>
      </c>
      <c r="U22" s="145">
        <f t="shared" si="5"/>
        <v>175</v>
      </c>
      <c r="V22" s="144">
        <f t="shared" si="6"/>
        <v>140</v>
      </c>
      <c r="W22" s="144">
        <f t="shared" si="7"/>
        <v>103</v>
      </c>
      <c r="X22" s="143" t="str">
        <f t="shared" si="8"/>
        <v>★5.0</v>
      </c>
      <c r="Z22" s="39">
        <v>1650</v>
      </c>
      <c r="AA22" s="39"/>
      <c r="AB22" s="54">
        <f t="shared" si="9"/>
        <v>22.5</v>
      </c>
      <c r="AC22" s="18">
        <f t="shared" si="10"/>
        <v>103</v>
      </c>
      <c r="AD22" s="18" t="str">
        <f t="shared" si="11"/>
        <v>★5.0</v>
      </c>
      <c r="AE22" s="54" t="str">
        <f t="shared" si="12"/>
        <v/>
      </c>
      <c r="AF22" s="18" t="str">
        <f t="shared" si="13"/>
        <v/>
      </c>
      <c r="AG22" s="18" t="str">
        <f t="shared" si="14"/>
        <v/>
      </c>
      <c r="AH22" s="142"/>
    </row>
    <row r="23" spans="1:34" ht="24" customHeight="1">
      <c r="A23" s="43"/>
      <c r="B23" s="201"/>
      <c r="C23" s="45"/>
      <c r="D23" s="198" t="s">
        <v>428</v>
      </c>
      <c r="E23" s="23" t="s">
        <v>69</v>
      </c>
      <c r="F23" s="24" t="s">
        <v>427</v>
      </c>
      <c r="G23" s="25">
        <v>1.7969999999999999</v>
      </c>
      <c r="H23" s="24" t="s">
        <v>426</v>
      </c>
      <c r="I23" s="153" t="str">
        <f t="shared" si="0"/>
        <v>1,700</v>
      </c>
      <c r="J23" s="152">
        <v>7</v>
      </c>
      <c r="K23" s="149">
        <v>22</v>
      </c>
      <c r="L23" s="159">
        <f t="shared" si="1"/>
        <v>105.52999999999999</v>
      </c>
      <c r="M23" s="196">
        <f t="shared" si="2"/>
        <v>12.2</v>
      </c>
      <c r="N23" s="195">
        <f t="shared" si="3"/>
        <v>15.4</v>
      </c>
      <c r="O23" s="194" t="str">
        <f t="shared" si="4"/>
        <v>22.1</v>
      </c>
      <c r="P23" s="25" t="s">
        <v>425</v>
      </c>
      <c r="Q23" s="24" t="s">
        <v>129</v>
      </c>
      <c r="R23" s="25" t="s">
        <v>55</v>
      </c>
      <c r="S23" s="22"/>
      <c r="T23" s="193" t="s">
        <v>420</v>
      </c>
      <c r="U23" s="145">
        <f t="shared" si="5"/>
        <v>180</v>
      </c>
      <c r="V23" s="144">
        <f t="shared" si="6"/>
        <v>142</v>
      </c>
      <c r="W23" s="144">
        <f t="shared" si="7"/>
        <v>99</v>
      </c>
      <c r="X23" s="143" t="str">
        <f t="shared" si="8"/>
        <v>★4.5</v>
      </c>
      <c r="Z23" s="39">
        <v>1700</v>
      </c>
      <c r="AA23" s="39"/>
      <c r="AB23" s="54">
        <f t="shared" si="9"/>
        <v>22.1</v>
      </c>
      <c r="AC23" s="18">
        <f t="shared" si="10"/>
        <v>99</v>
      </c>
      <c r="AD23" s="18" t="str">
        <f t="shared" si="11"/>
        <v>★4.5</v>
      </c>
      <c r="AE23" s="54" t="str">
        <f t="shared" si="12"/>
        <v/>
      </c>
      <c r="AF23" s="18" t="str">
        <f t="shared" si="13"/>
        <v/>
      </c>
      <c r="AG23" s="18" t="str">
        <f t="shared" si="14"/>
        <v/>
      </c>
      <c r="AH23" s="142"/>
    </row>
    <row r="24" spans="1:34" ht="24" customHeight="1">
      <c r="A24" s="43"/>
      <c r="B24" s="201"/>
      <c r="C24" s="45"/>
      <c r="D24" s="198" t="s">
        <v>424</v>
      </c>
      <c r="E24" s="23" t="s">
        <v>58</v>
      </c>
      <c r="F24" s="24" t="s">
        <v>422</v>
      </c>
      <c r="G24" s="25">
        <v>1.986</v>
      </c>
      <c r="H24" s="24" t="s">
        <v>332</v>
      </c>
      <c r="I24" s="153" t="str">
        <f t="shared" si="0"/>
        <v>1,620</v>
      </c>
      <c r="J24" s="152">
        <v>8</v>
      </c>
      <c r="K24" s="200">
        <v>15</v>
      </c>
      <c r="L24" s="159">
        <f t="shared" si="1"/>
        <v>154.77733333333333</v>
      </c>
      <c r="M24" s="196">
        <f t="shared" si="2"/>
        <v>13.2</v>
      </c>
      <c r="N24" s="195">
        <f t="shared" si="3"/>
        <v>16.5</v>
      </c>
      <c r="O24" s="194" t="str">
        <f t="shared" si="4"/>
        <v>22.8</v>
      </c>
      <c r="P24" s="25" t="s">
        <v>421</v>
      </c>
      <c r="Q24" s="24" t="s">
        <v>129</v>
      </c>
      <c r="R24" s="25" t="s">
        <v>45</v>
      </c>
      <c r="S24" s="22"/>
      <c r="T24" s="193" t="s">
        <v>420</v>
      </c>
      <c r="U24" s="145">
        <f t="shared" si="5"/>
        <v>113</v>
      </c>
      <c r="V24" s="144" t="str">
        <f t="shared" si="6"/>
        <v/>
      </c>
      <c r="W24" s="144">
        <f t="shared" si="7"/>
        <v>65</v>
      </c>
      <c r="X24" s="143" t="str">
        <f t="shared" si="8"/>
        <v>★1.5</v>
      </c>
      <c r="Z24" s="39">
        <v>1620</v>
      </c>
      <c r="AA24" s="39"/>
      <c r="AB24" s="54">
        <f t="shared" si="9"/>
        <v>22.8</v>
      </c>
      <c r="AC24" s="18">
        <f t="shared" si="10"/>
        <v>65</v>
      </c>
      <c r="AD24" s="18" t="str">
        <f t="shared" si="11"/>
        <v>★1.5</v>
      </c>
      <c r="AE24" s="54" t="str">
        <f t="shared" si="12"/>
        <v/>
      </c>
      <c r="AF24" s="18" t="str">
        <f t="shared" si="13"/>
        <v/>
      </c>
      <c r="AG24" s="18" t="str">
        <f t="shared" si="14"/>
        <v/>
      </c>
      <c r="AH24" s="142"/>
    </row>
    <row r="25" spans="1:34" ht="24" customHeight="1" thickBot="1">
      <c r="A25" s="49"/>
      <c r="B25" s="199"/>
      <c r="C25" s="47"/>
      <c r="D25" s="198" t="s">
        <v>423</v>
      </c>
      <c r="E25" s="23" t="s">
        <v>58</v>
      </c>
      <c r="F25" s="24" t="s">
        <v>422</v>
      </c>
      <c r="G25" s="25">
        <v>1.986</v>
      </c>
      <c r="H25" s="24" t="s">
        <v>332</v>
      </c>
      <c r="I25" s="153" t="str">
        <f t="shared" si="0"/>
        <v>1,690</v>
      </c>
      <c r="J25" s="152">
        <v>8</v>
      </c>
      <c r="K25" s="197">
        <v>14.1</v>
      </c>
      <c r="L25" s="150">
        <f t="shared" si="1"/>
        <v>164.65673758865248</v>
      </c>
      <c r="M25" s="196">
        <f t="shared" si="2"/>
        <v>12.2</v>
      </c>
      <c r="N25" s="195">
        <f t="shared" si="3"/>
        <v>15.4</v>
      </c>
      <c r="O25" s="194" t="str">
        <f t="shared" si="4"/>
        <v>22.2</v>
      </c>
      <c r="P25" s="25" t="s">
        <v>421</v>
      </c>
      <c r="Q25" s="24" t="s">
        <v>129</v>
      </c>
      <c r="R25" s="25" t="s">
        <v>55</v>
      </c>
      <c r="S25" s="22"/>
      <c r="T25" s="193" t="s">
        <v>420</v>
      </c>
      <c r="U25" s="145">
        <f t="shared" si="5"/>
        <v>115</v>
      </c>
      <c r="V25" s="144" t="str">
        <f t="shared" si="6"/>
        <v/>
      </c>
      <c r="W25" s="144">
        <f t="shared" si="7"/>
        <v>63</v>
      </c>
      <c r="X25" s="143" t="str">
        <f t="shared" si="8"/>
        <v>★1.0</v>
      </c>
      <c r="Z25" s="39">
        <v>1690</v>
      </c>
      <c r="AA25" s="39"/>
      <c r="AB25" s="54">
        <f t="shared" si="9"/>
        <v>22.2</v>
      </c>
      <c r="AC25" s="18">
        <f t="shared" si="10"/>
        <v>63</v>
      </c>
      <c r="AD25" s="18" t="str">
        <f t="shared" si="11"/>
        <v>★1.0</v>
      </c>
      <c r="AE25" s="54" t="str">
        <f t="shared" si="12"/>
        <v/>
      </c>
      <c r="AF25" s="18" t="str">
        <f t="shared" si="13"/>
        <v/>
      </c>
      <c r="AG25" s="18" t="str">
        <f t="shared" si="14"/>
        <v/>
      </c>
      <c r="AH25" s="142"/>
    </row>
    <row r="26" spans="1:34">
      <c r="E26" s="2"/>
    </row>
    <row r="27" spans="1:34">
      <c r="B27" s="2" t="s">
        <v>419</v>
      </c>
      <c r="E27" s="2"/>
    </row>
    <row r="28" spans="1:34">
      <c r="B28" s="2" t="s">
        <v>323</v>
      </c>
      <c r="E28" s="2"/>
    </row>
    <row r="29" spans="1:34">
      <c r="B29" s="2" t="s">
        <v>322</v>
      </c>
      <c r="E29" s="2"/>
    </row>
    <row r="30" spans="1:34">
      <c r="B30" s="2" t="s">
        <v>321</v>
      </c>
      <c r="E30" s="2"/>
    </row>
    <row r="31" spans="1:34">
      <c r="B31" s="2" t="s">
        <v>320</v>
      </c>
      <c r="E31" s="2"/>
    </row>
    <row r="32" spans="1:34">
      <c r="B32" s="2" t="s">
        <v>319</v>
      </c>
      <c r="E32" s="2"/>
    </row>
    <row r="33" spans="2:5">
      <c r="B33" s="2" t="s">
        <v>318</v>
      </c>
      <c r="E33" s="2"/>
    </row>
    <row r="34" spans="2:5">
      <c r="B34" s="2" t="s">
        <v>317</v>
      </c>
      <c r="E34" s="2"/>
    </row>
    <row r="35" spans="2:5">
      <c r="B35" s="2" t="s">
        <v>316</v>
      </c>
      <c r="E35" s="2"/>
    </row>
  </sheetData>
  <sheetProtection formatCells="0" formatColumns="0" formatRows="0" insertColumns="0" insertRows="0" insertHyperlinks="0" deleteColumns="0" deleteRows="0" sort="0" autoFilter="0" pivotTables="0"/>
  <mergeCells count="42">
    <mergeCell ref="AE4:AE8"/>
    <mergeCell ref="AF4:AF8"/>
    <mergeCell ref="AG4:AG8"/>
    <mergeCell ref="K5:K8"/>
    <mergeCell ref="L5:L8"/>
    <mergeCell ref="M5:M8"/>
    <mergeCell ref="W5:W8"/>
    <mergeCell ref="V4:V8"/>
    <mergeCell ref="W4:X4"/>
    <mergeCell ref="U4:U8"/>
    <mergeCell ref="Z4:Z8"/>
    <mergeCell ref="AH5:AH8"/>
    <mergeCell ref="D6:D8"/>
    <mergeCell ref="E6:E8"/>
    <mergeCell ref="F6:F8"/>
    <mergeCell ref="G6:G8"/>
    <mergeCell ref="Q6:Q8"/>
    <mergeCell ref="R6:R8"/>
    <mergeCell ref="S6:S8"/>
    <mergeCell ref="T6:T8"/>
    <mergeCell ref="AD4:AD8"/>
    <mergeCell ref="AA4:AA8"/>
    <mergeCell ref="AB4:AB8"/>
    <mergeCell ref="AC4:AC8"/>
    <mergeCell ref="X5:X8"/>
    <mergeCell ref="N5:N8"/>
    <mergeCell ref="O5:O8"/>
    <mergeCell ref="J2:P2"/>
    <mergeCell ref="R2:V2"/>
    <mergeCell ref="S3:X3"/>
    <mergeCell ref="A4:A8"/>
    <mergeCell ref="B4:C8"/>
    <mergeCell ref="D4:D5"/>
    <mergeCell ref="E4:E5"/>
    <mergeCell ref="F4:G5"/>
    <mergeCell ref="H4:H8"/>
    <mergeCell ref="I4:I8"/>
    <mergeCell ref="J4:J8"/>
    <mergeCell ref="K4:O4"/>
    <mergeCell ref="P4:P8"/>
    <mergeCell ref="Q4:S5"/>
    <mergeCell ref="T4:T5"/>
  </mergeCells>
  <phoneticPr fontId="3"/>
  <pageMargins left="0.39370078740157483" right="0.39370078740157483" top="0.39370078740157483" bottom="0.74803149606299213" header="0.19685039370078741" footer="0.39370078740157483"/>
  <pageSetup paperSize="9" scale="31" orientation="portrait" r:id="rId1"/>
  <headerFooter>
    <oddHeader>&amp;R&amp;10様式1-1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A1A9AF5C-D9E9-4768-ADC4-83A3BE10C30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</xm:sqref>
        </x14:conditionalFormatting>
        <x14:conditionalFormatting xmlns:xm="http://schemas.microsoft.com/office/excel/2006/main">
          <x14:cfRule type="iconSet" priority="1" id="{C2A9DEC4-B89A-4802-A478-8452C376E20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AH10</xm:sqref>
        </x14:conditionalFormatting>
        <x14:conditionalFormatting xmlns:xm="http://schemas.microsoft.com/office/excel/2006/main">
          <x14:cfRule type="iconSet" priority="16" id="{DA0036AE-7475-4193-B1FA-D0E841AA2EC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AH11</xm:sqref>
        </x14:conditionalFormatting>
        <x14:conditionalFormatting xmlns:xm="http://schemas.microsoft.com/office/excel/2006/main">
          <x14:cfRule type="iconSet" priority="15" id="{FB662164-007E-4C7F-921B-A986D95B4FD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AH12</xm:sqref>
        </x14:conditionalFormatting>
        <x14:conditionalFormatting xmlns:xm="http://schemas.microsoft.com/office/excel/2006/main">
          <x14:cfRule type="iconSet" priority="14" id="{C654BA45-E328-4064-B34F-1A2EDC9E198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AH13</xm:sqref>
        </x14:conditionalFormatting>
        <x14:conditionalFormatting xmlns:xm="http://schemas.microsoft.com/office/excel/2006/main">
          <x14:cfRule type="iconSet" priority="13" id="{DFE9FFE4-18F6-4DDD-91F9-5F98F66822B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AH14</xm:sqref>
        </x14:conditionalFormatting>
        <x14:conditionalFormatting xmlns:xm="http://schemas.microsoft.com/office/excel/2006/main">
          <x14:cfRule type="iconSet" priority="12" id="{CE3C5870-86EA-43D0-A289-00CB3F323FB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AH15</xm:sqref>
        </x14:conditionalFormatting>
        <x14:conditionalFormatting xmlns:xm="http://schemas.microsoft.com/office/excel/2006/main">
          <x14:cfRule type="iconSet" priority="5" id="{28AC1DE7-631F-480E-913D-C0CED96D8AA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AH16</xm:sqref>
        </x14:conditionalFormatting>
        <x14:conditionalFormatting xmlns:xm="http://schemas.microsoft.com/office/excel/2006/main">
          <x14:cfRule type="iconSet" priority="4" id="{22F33708-9945-4CA3-95A3-0A413736403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AH17</xm:sqref>
        </x14:conditionalFormatting>
        <x14:conditionalFormatting xmlns:xm="http://schemas.microsoft.com/office/excel/2006/main">
          <x14:cfRule type="iconSet" priority="3" id="{8890E782-7CE9-4CD1-80A2-680E2869AC9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AH18</xm:sqref>
        </x14:conditionalFormatting>
        <x14:conditionalFormatting xmlns:xm="http://schemas.microsoft.com/office/excel/2006/main">
          <x14:cfRule type="iconSet" priority="2" id="{516D06AF-A100-4F4A-855C-CD5BB251EC3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AH19</xm:sqref>
        </x14:conditionalFormatting>
        <x14:conditionalFormatting xmlns:xm="http://schemas.microsoft.com/office/excel/2006/main">
          <x14:cfRule type="iconSet" priority="11" id="{6A7377BF-B8C4-4115-9C91-287ABBBBA75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AH20</xm:sqref>
        </x14:conditionalFormatting>
        <x14:conditionalFormatting xmlns:xm="http://schemas.microsoft.com/office/excel/2006/main">
          <x14:cfRule type="iconSet" priority="10" id="{46CD7202-FA12-4C70-B5D0-C35E91C7D4A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AH21</xm:sqref>
        </x14:conditionalFormatting>
        <x14:conditionalFormatting xmlns:xm="http://schemas.microsoft.com/office/excel/2006/main">
          <x14:cfRule type="iconSet" priority="9" id="{1F042BB9-C8C0-47E0-B84D-5DB5A5EC6A8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AH22</xm:sqref>
        </x14:conditionalFormatting>
        <x14:conditionalFormatting xmlns:xm="http://schemas.microsoft.com/office/excel/2006/main">
          <x14:cfRule type="iconSet" priority="8" id="{BA81470C-8C6D-44EE-ABA6-56D97E1CC0F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AH23</xm:sqref>
        </x14:conditionalFormatting>
        <x14:conditionalFormatting xmlns:xm="http://schemas.microsoft.com/office/excel/2006/main">
          <x14:cfRule type="iconSet" priority="7" id="{9F641C11-6536-4CF0-A371-04FD3F76C07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AH24</xm:sqref>
        </x14:conditionalFormatting>
        <x14:conditionalFormatting xmlns:xm="http://schemas.microsoft.com/office/excel/2006/main">
          <x14:cfRule type="iconSet" priority="6" id="{35A2F40C-AA45-4E76-9511-227E193501C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0C4D4-90AA-4AF3-A2C7-9DD81349F114}">
  <sheetPr>
    <tabColor rgb="FFFFFF00"/>
  </sheetPr>
  <dimension ref="A1:AI266"/>
  <sheetViews>
    <sheetView view="pageBreakPreview" zoomScale="85" zoomScaleNormal="100" zoomScaleSheetLayoutView="85" workbookViewId="0">
      <selection activeCell="Y204" sqref="Y204"/>
    </sheetView>
  </sheetViews>
  <sheetFormatPr defaultColWidth="9.77734375" defaultRowHeight="10.199999999999999"/>
  <cols>
    <col min="1" max="1" width="4.44140625" style="220" bestFit="1" customWidth="1"/>
    <col min="2" max="2" width="3.88671875" style="217" bestFit="1" customWidth="1"/>
    <col min="3" max="3" width="8.77734375" style="217" customWidth="1"/>
    <col min="4" max="4" width="10.44140625" style="217" bestFit="1" customWidth="1"/>
    <col min="5" max="5" width="17.5546875" style="219" customWidth="1"/>
    <col min="6" max="6" width="9.21875" style="217" bestFit="1" customWidth="1"/>
    <col min="7" max="7" width="7.6640625" style="217" bestFit="1" customWidth="1"/>
    <col min="8" max="8" width="12.109375" style="217" bestFit="1" customWidth="1"/>
    <col min="9" max="9" width="7.77734375" style="217" customWidth="1"/>
    <col min="10" max="10" width="7.77734375" style="217" bestFit="1" customWidth="1"/>
    <col min="11" max="11" width="6.109375" style="217" bestFit="1" customWidth="1"/>
    <col min="12" max="12" width="13.21875" style="217" bestFit="1" customWidth="1"/>
    <col min="13" max="13" width="9.33203125" style="217" bestFit="1" customWidth="1"/>
    <col min="14" max="15" width="8.77734375" style="217" bestFit="1" customWidth="1"/>
    <col min="16" max="17" width="7.6640625" style="217" bestFit="1" customWidth="1"/>
    <col min="18" max="18" width="4.44140625" style="217" bestFit="1" customWidth="1"/>
    <col min="19" max="19" width="32.77734375" style="217" customWidth="1"/>
    <col min="20" max="24" width="8.77734375" style="217" bestFit="1" customWidth="1"/>
    <col min="25" max="25" width="8.77734375" style="218" customWidth="1"/>
    <col min="26" max="26" width="9.77734375" style="217" customWidth="1"/>
    <col min="27" max="16384" width="9.77734375" style="217"/>
  </cols>
  <sheetData>
    <row r="1" spans="1:26" ht="15.6">
      <c r="A1" s="369"/>
      <c r="B1" s="369"/>
      <c r="E1" s="368"/>
      <c r="R1" s="367"/>
    </row>
    <row r="2" spans="1:26" ht="15">
      <c r="A2" s="217"/>
      <c r="E2" s="217"/>
      <c r="F2" s="366"/>
      <c r="J2" s="657" t="s">
        <v>0</v>
      </c>
      <c r="K2" s="657"/>
      <c r="L2" s="657"/>
      <c r="M2" s="657"/>
      <c r="N2" s="657"/>
      <c r="O2" s="657"/>
      <c r="P2" s="657"/>
      <c r="Q2" s="363"/>
      <c r="R2" s="658"/>
      <c r="S2" s="659"/>
      <c r="T2" s="659"/>
      <c r="U2" s="659"/>
      <c r="V2" s="659"/>
      <c r="X2" s="362" t="s">
        <v>1312</v>
      </c>
      <c r="Y2" s="361"/>
    </row>
    <row r="3" spans="1:26" ht="15.75" customHeight="1">
      <c r="A3" s="365" t="s">
        <v>2</v>
      </c>
      <c r="B3" s="364"/>
      <c r="E3" s="217"/>
      <c r="J3" s="363"/>
      <c r="R3" s="362"/>
      <c r="S3" s="660" t="s">
        <v>3</v>
      </c>
      <c r="T3" s="660"/>
      <c r="U3" s="660"/>
      <c r="V3" s="660"/>
      <c r="W3" s="660"/>
      <c r="X3" s="660"/>
      <c r="Y3" s="361"/>
    </row>
    <row r="4" spans="1:26" ht="10.8" thickBot="1">
      <c r="A4" s="661" t="s">
        <v>7</v>
      </c>
      <c r="B4" s="664" t="s">
        <v>8</v>
      </c>
      <c r="C4" s="665"/>
      <c r="D4" s="670"/>
      <c r="E4" s="672"/>
      <c r="F4" s="664" t="s">
        <v>9</v>
      </c>
      <c r="G4" s="674"/>
      <c r="H4" s="677" t="s">
        <v>10</v>
      </c>
      <c r="I4" s="678" t="s">
        <v>11</v>
      </c>
      <c r="J4" s="684" t="s">
        <v>12</v>
      </c>
      <c r="K4" s="686" t="s">
        <v>417</v>
      </c>
      <c r="L4" s="687"/>
      <c r="M4" s="687"/>
      <c r="N4" s="687"/>
      <c r="O4" s="688"/>
      <c r="P4" s="677" t="s">
        <v>14</v>
      </c>
      <c r="Q4" s="689" t="s">
        <v>15</v>
      </c>
      <c r="R4" s="690"/>
      <c r="S4" s="691"/>
      <c r="T4" s="710" t="s">
        <v>16</v>
      </c>
      <c r="U4" s="712" t="s">
        <v>17</v>
      </c>
      <c r="V4" s="677" t="s">
        <v>18</v>
      </c>
      <c r="W4" s="715" t="s">
        <v>19</v>
      </c>
      <c r="X4" s="716"/>
      <c r="Y4" s="239"/>
    </row>
    <row r="5" spans="1:26">
      <c r="A5" s="662"/>
      <c r="B5" s="666"/>
      <c r="C5" s="667"/>
      <c r="D5" s="671"/>
      <c r="E5" s="673"/>
      <c r="F5" s="675"/>
      <c r="G5" s="676"/>
      <c r="H5" s="662"/>
      <c r="I5" s="679"/>
      <c r="J5" s="685"/>
      <c r="K5" s="695" t="s">
        <v>26</v>
      </c>
      <c r="L5" s="698" t="s">
        <v>1311</v>
      </c>
      <c r="M5" s="701" t="s">
        <v>28</v>
      </c>
      <c r="N5" s="702" t="s">
        <v>29</v>
      </c>
      <c r="O5" s="702" t="s">
        <v>22</v>
      </c>
      <c r="P5" s="682"/>
      <c r="Q5" s="692"/>
      <c r="R5" s="693"/>
      <c r="S5" s="694"/>
      <c r="T5" s="711"/>
      <c r="U5" s="713"/>
      <c r="V5" s="662"/>
      <c r="W5" s="677" t="s">
        <v>23</v>
      </c>
      <c r="X5" s="677" t="s">
        <v>24</v>
      </c>
      <c r="Y5" s="239"/>
      <c r="Z5" s="704"/>
    </row>
    <row r="6" spans="1:26">
      <c r="A6" s="662"/>
      <c r="B6" s="666"/>
      <c r="C6" s="667"/>
      <c r="D6" s="661" t="s">
        <v>30</v>
      </c>
      <c r="E6" s="681" t="s">
        <v>31</v>
      </c>
      <c r="F6" s="661" t="s">
        <v>30</v>
      </c>
      <c r="G6" s="678" t="s">
        <v>412</v>
      </c>
      <c r="H6" s="662"/>
      <c r="I6" s="679"/>
      <c r="J6" s="685"/>
      <c r="K6" s="696"/>
      <c r="L6" s="699"/>
      <c r="M6" s="696"/>
      <c r="N6" s="703"/>
      <c r="O6" s="703"/>
      <c r="P6" s="682"/>
      <c r="Q6" s="677" t="s">
        <v>33</v>
      </c>
      <c r="R6" s="677" t="s">
        <v>34</v>
      </c>
      <c r="S6" s="661" t="s">
        <v>35</v>
      </c>
      <c r="T6" s="705" t="s">
        <v>36</v>
      </c>
      <c r="U6" s="713"/>
      <c r="V6" s="662"/>
      <c r="W6" s="708"/>
      <c r="X6" s="708"/>
      <c r="Y6" s="239"/>
      <c r="Z6" s="704"/>
    </row>
    <row r="7" spans="1:26">
      <c r="A7" s="662"/>
      <c r="B7" s="666"/>
      <c r="C7" s="667"/>
      <c r="D7" s="662"/>
      <c r="E7" s="662"/>
      <c r="F7" s="662"/>
      <c r="G7" s="662"/>
      <c r="H7" s="662"/>
      <c r="I7" s="679"/>
      <c r="J7" s="685"/>
      <c r="K7" s="696"/>
      <c r="L7" s="699"/>
      <c r="M7" s="696"/>
      <c r="N7" s="703"/>
      <c r="O7" s="703"/>
      <c r="P7" s="682"/>
      <c r="Q7" s="682"/>
      <c r="R7" s="682"/>
      <c r="S7" s="662"/>
      <c r="T7" s="706"/>
      <c r="U7" s="713"/>
      <c r="V7" s="662"/>
      <c r="W7" s="708"/>
      <c r="X7" s="708"/>
      <c r="Y7" s="239"/>
      <c r="Z7" s="704"/>
    </row>
    <row r="8" spans="1:26">
      <c r="A8" s="663"/>
      <c r="B8" s="668"/>
      <c r="C8" s="669"/>
      <c r="D8" s="663"/>
      <c r="E8" s="663"/>
      <c r="F8" s="663"/>
      <c r="G8" s="663"/>
      <c r="H8" s="663"/>
      <c r="I8" s="680"/>
      <c r="J8" s="675"/>
      <c r="K8" s="697"/>
      <c r="L8" s="700"/>
      <c r="M8" s="697"/>
      <c r="N8" s="676"/>
      <c r="O8" s="676"/>
      <c r="P8" s="683"/>
      <c r="Q8" s="683"/>
      <c r="R8" s="683"/>
      <c r="S8" s="663"/>
      <c r="T8" s="707"/>
      <c r="U8" s="714"/>
      <c r="V8" s="663"/>
      <c r="W8" s="709"/>
      <c r="X8" s="709"/>
      <c r="Y8" s="239"/>
      <c r="Z8" s="704"/>
    </row>
    <row r="9" spans="1:26" ht="57.6">
      <c r="A9" s="360" t="s">
        <v>1310</v>
      </c>
      <c r="B9" s="276"/>
      <c r="C9" s="275" t="s">
        <v>1309</v>
      </c>
      <c r="D9" s="260" t="s">
        <v>1296</v>
      </c>
      <c r="E9" s="267" t="s">
        <v>1308</v>
      </c>
      <c r="F9" s="250" t="s">
        <v>1078</v>
      </c>
      <c r="G9" s="353">
        <v>1.49</v>
      </c>
      <c r="H9" s="250" t="s">
        <v>629</v>
      </c>
      <c r="I9" s="250">
        <v>1050</v>
      </c>
      <c r="J9" s="258">
        <v>5</v>
      </c>
      <c r="K9" s="272">
        <v>36</v>
      </c>
      <c r="L9" s="271">
        <f t="shared" ref="L9:L35" si="0">IF(K9&gt;0,1/K9*34.6*67.1,"")</f>
        <v>64.490555555555545</v>
      </c>
      <c r="M9" s="255">
        <v>20.5</v>
      </c>
      <c r="N9" s="254">
        <v>23.4</v>
      </c>
      <c r="O9" s="253" t="s">
        <v>1307</v>
      </c>
      <c r="P9" s="250" t="s">
        <v>946</v>
      </c>
      <c r="Q9" s="250" t="s">
        <v>701</v>
      </c>
      <c r="R9" s="250" t="s">
        <v>45</v>
      </c>
      <c r="S9" s="270" t="s">
        <v>1306</v>
      </c>
      <c r="T9" s="344" t="s">
        <v>626</v>
      </c>
      <c r="U9" s="251">
        <v>175</v>
      </c>
      <c r="V9" s="250">
        <v>153</v>
      </c>
      <c r="W9" s="250">
        <v>133</v>
      </c>
      <c r="X9" s="250" t="s">
        <v>1189</v>
      </c>
      <c r="Y9" s="249"/>
      <c r="Z9" s="240"/>
    </row>
    <row r="10" spans="1:26" ht="57.6">
      <c r="A10" s="359"/>
      <c r="B10" s="358"/>
      <c r="C10" s="358"/>
      <c r="D10" s="260" t="s">
        <v>1296</v>
      </c>
      <c r="E10" s="267" t="s">
        <v>1305</v>
      </c>
      <c r="F10" s="250" t="s">
        <v>1078</v>
      </c>
      <c r="G10" s="353">
        <v>1.49</v>
      </c>
      <c r="H10" s="250" t="s">
        <v>629</v>
      </c>
      <c r="I10" s="250">
        <v>1060</v>
      </c>
      <c r="J10" s="258">
        <v>5</v>
      </c>
      <c r="K10" s="272">
        <v>35.799999999999997</v>
      </c>
      <c r="L10" s="271">
        <f t="shared" si="0"/>
        <v>64.850837988826825</v>
      </c>
      <c r="M10" s="255">
        <v>20.5</v>
      </c>
      <c r="N10" s="254">
        <v>23.4</v>
      </c>
      <c r="O10" s="253" t="s">
        <v>1298</v>
      </c>
      <c r="P10" s="250" t="s">
        <v>946</v>
      </c>
      <c r="Q10" s="250" t="s">
        <v>701</v>
      </c>
      <c r="R10" s="250" t="s">
        <v>45</v>
      </c>
      <c r="S10" s="270" t="s">
        <v>1239</v>
      </c>
      <c r="T10" s="344" t="s">
        <v>626</v>
      </c>
      <c r="U10" s="251">
        <v>174</v>
      </c>
      <c r="V10" s="250">
        <v>152</v>
      </c>
      <c r="W10" s="250">
        <v>132</v>
      </c>
      <c r="X10" s="250" t="s">
        <v>1189</v>
      </c>
      <c r="Y10" s="249"/>
      <c r="Z10" s="240"/>
    </row>
    <row r="11" spans="1:26" ht="57.6">
      <c r="A11" s="359"/>
      <c r="B11" s="358"/>
      <c r="C11" s="358"/>
      <c r="D11" s="260" t="s">
        <v>1296</v>
      </c>
      <c r="E11" s="267" t="s">
        <v>1304</v>
      </c>
      <c r="F11" s="250" t="s">
        <v>1078</v>
      </c>
      <c r="G11" s="353">
        <v>1.49</v>
      </c>
      <c r="H11" s="250" t="s">
        <v>629</v>
      </c>
      <c r="I11" s="250" t="s">
        <v>1303</v>
      </c>
      <c r="J11" s="258">
        <v>5</v>
      </c>
      <c r="K11" s="272">
        <v>35.4</v>
      </c>
      <c r="L11" s="271">
        <f t="shared" si="0"/>
        <v>65.583615819209029</v>
      </c>
      <c r="M11" s="255">
        <v>20.5</v>
      </c>
      <c r="N11" s="254">
        <v>23.4</v>
      </c>
      <c r="O11" s="253" t="s">
        <v>1302</v>
      </c>
      <c r="P11" s="250" t="s">
        <v>946</v>
      </c>
      <c r="Q11" s="250" t="s">
        <v>701</v>
      </c>
      <c r="R11" s="250" t="s">
        <v>45</v>
      </c>
      <c r="S11" s="270" t="s">
        <v>1301</v>
      </c>
      <c r="T11" s="344" t="s">
        <v>626</v>
      </c>
      <c r="U11" s="251">
        <v>172</v>
      </c>
      <c r="V11" s="250">
        <v>151</v>
      </c>
      <c r="W11" s="250" t="s">
        <v>1300</v>
      </c>
      <c r="X11" s="250" t="s">
        <v>1189</v>
      </c>
      <c r="Y11" s="249"/>
      <c r="Z11" s="240"/>
    </row>
    <row r="12" spans="1:26" ht="57.6">
      <c r="A12" s="359"/>
      <c r="B12" s="358"/>
      <c r="C12" s="358"/>
      <c r="D12" s="260" t="s">
        <v>1296</v>
      </c>
      <c r="E12" s="267" t="s">
        <v>180</v>
      </c>
      <c r="F12" s="250" t="s">
        <v>1078</v>
      </c>
      <c r="G12" s="353">
        <v>1.49</v>
      </c>
      <c r="H12" s="250" t="s">
        <v>629</v>
      </c>
      <c r="I12" s="250">
        <v>1090</v>
      </c>
      <c r="J12" s="258">
        <v>5</v>
      </c>
      <c r="K12" s="272">
        <v>35.4</v>
      </c>
      <c r="L12" s="271">
        <f t="shared" si="0"/>
        <v>65.583615819209029</v>
      </c>
      <c r="M12" s="255">
        <v>18.7</v>
      </c>
      <c r="N12" s="254">
        <v>21.8</v>
      </c>
      <c r="O12" s="253" t="s">
        <v>1299</v>
      </c>
      <c r="P12" s="250" t="s">
        <v>946</v>
      </c>
      <c r="Q12" s="250" t="s">
        <v>701</v>
      </c>
      <c r="R12" s="250" t="s">
        <v>45</v>
      </c>
      <c r="S12" s="270" t="s">
        <v>1290</v>
      </c>
      <c r="T12" s="344" t="s">
        <v>626</v>
      </c>
      <c r="U12" s="251">
        <v>189</v>
      </c>
      <c r="V12" s="250">
        <v>162</v>
      </c>
      <c r="W12" s="250">
        <v>132</v>
      </c>
      <c r="X12" s="250" t="s">
        <v>1189</v>
      </c>
      <c r="Y12" s="249"/>
      <c r="Z12" s="240"/>
    </row>
    <row r="13" spans="1:26" ht="57.6">
      <c r="A13" s="359"/>
      <c r="B13" s="358"/>
      <c r="C13" s="358"/>
      <c r="D13" s="260" t="s">
        <v>1296</v>
      </c>
      <c r="E13" s="267" t="s">
        <v>764</v>
      </c>
      <c r="F13" s="250" t="s">
        <v>1078</v>
      </c>
      <c r="G13" s="353">
        <v>1.49</v>
      </c>
      <c r="H13" s="250" t="s">
        <v>629</v>
      </c>
      <c r="I13" s="250">
        <v>1060</v>
      </c>
      <c r="J13" s="258">
        <v>5</v>
      </c>
      <c r="K13" s="272">
        <v>32.6</v>
      </c>
      <c r="L13" s="271">
        <f t="shared" si="0"/>
        <v>71.216564417177921</v>
      </c>
      <c r="M13" s="255">
        <v>20.5</v>
      </c>
      <c r="N13" s="254">
        <v>23.4</v>
      </c>
      <c r="O13" s="253" t="s">
        <v>1298</v>
      </c>
      <c r="P13" s="250" t="s">
        <v>946</v>
      </c>
      <c r="Q13" s="250" t="s">
        <v>701</v>
      </c>
      <c r="R13" s="250" t="s">
        <v>45</v>
      </c>
      <c r="S13" s="270" t="s">
        <v>1297</v>
      </c>
      <c r="T13" s="344" t="s">
        <v>626</v>
      </c>
      <c r="U13" s="251">
        <v>159</v>
      </c>
      <c r="V13" s="250">
        <v>139</v>
      </c>
      <c r="W13" s="250">
        <v>120</v>
      </c>
      <c r="X13" s="250" t="s">
        <v>1111</v>
      </c>
      <c r="Y13" s="249"/>
      <c r="Z13" s="240"/>
    </row>
    <row r="14" spans="1:26" ht="57.6">
      <c r="A14" s="359"/>
      <c r="B14" s="358"/>
      <c r="C14" s="358"/>
      <c r="D14" s="260" t="s">
        <v>1296</v>
      </c>
      <c r="E14" s="267" t="s">
        <v>1295</v>
      </c>
      <c r="F14" s="250" t="s">
        <v>1078</v>
      </c>
      <c r="G14" s="353">
        <v>1.49</v>
      </c>
      <c r="H14" s="250" t="s">
        <v>629</v>
      </c>
      <c r="I14" s="250">
        <v>1100</v>
      </c>
      <c r="J14" s="258">
        <v>5</v>
      </c>
      <c r="K14" s="272">
        <v>32.6</v>
      </c>
      <c r="L14" s="271">
        <f t="shared" si="0"/>
        <v>71.216564417177921</v>
      </c>
      <c r="M14" s="255">
        <v>18.7</v>
      </c>
      <c r="N14" s="254">
        <v>21.8</v>
      </c>
      <c r="O14" s="253" t="s">
        <v>1028</v>
      </c>
      <c r="P14" s="250" t="s">
        <v>946</v>
      </c>
      <c r="Q14" s="250" t="s">
        <v>701</v>
      </c>
      <c r="R14" s="250" t="s">
        <v>45</v>
      </c>
      <c r="S14" s="270" t="s">
        <v>1232</v>
      </c>
      <c r="T14" s="344" t="s">
        <v>626</v>
      </c>
      <c r="U14" s="251">
        <v>174</v>
      </c>
      <c r="V14" s="250">
        <v>149</v>
      </c>
      <c r="W14" s="250">
        <v>122</v>
      </c>
      <c r="X14" s="250" t="s">
        <v>1111</v>
      </c>
      <c r="Y14" s="249"/>
      <c r="Z14" s="240"/>
    </row>
    <row r="15" spans="1:26" ht="57.6">
      <c r="A15" s="269"/>
      <c r="B15" s="246"/>
      <c r="C15" s="268"/>
      <c r="D15" s="260" t="s">
        <v>1294</v>
      </c>
      <c r="E15" s="267" t="s">
        <v>1293</v>
      </c>
      <c r="F15" s="250" t="s">
        <v>1074</v>
      </c>
      <c r="G15" s="353">
        <v>1.49</v>
      </c>
      <c r="H15" s="250" t="s">
        <v>629</v>
      </c>
      <c r="I15" s="250" t="s">
        <v>247</v>
      </c>
      <c r="J15" s="258">
        <v>5</v>
      </c>
      <c r="K15" s="272">
        <v>30.2</v>
      </c>
      <c r="L15" s="271">
        <f t="shared" si="0"/>
        <v>76.876158940397346</v>
      </c>
      <c r="M15" s="255">
        <v>18.7</v>
      </c>
      <c r="N15" s="254">
        <v>21.8</v>
      </c>
      <c r="O15" s="253" t="s">
        <v>1038</v>
      </c>
      <c r="P15" s="250" t="s">
        <v>946</v>
      </c>
      <c r="Q15" s="250" t="s">
        <v>701</v>
      </c>
      <c r="R15" s="250" t="s">
        <v>514</v>
      </c>
      <c r="S15" s="270" t="s">
        <v>1292</v>
      </c>
      <c r="T15" s="344" t="s">
        <v>626</v>
      </c>
      <c r="U15" s="251">
        <v>161</v>
      </c>
      <c r="V15" s="250">
        <v>138</v>
      </c>
      <c r="W15" s="250">
        <v>114</v>
      </c>
      <c r="X15" s="250" t="s">
        <v>733</v>
      </c>
      <c r="Y15" s="249"/>
      <c r="Z15" s="240"/>
    </row>
    <row r="16" spans="1:26" ht="57.6">
      <c r="A16" s="269"/>
      <c r="B16" s="246"/>
      <c r="C16" s="268"/>
      <c r="D16" s="260" t="s">
        <v>1287</v>
      </c>
      <c r="E16" s="267" t="s">
        <v>188</v>
      </c>
      <c r="F16" s="250" t="s">
        <v>1074</v>
      </c>
      <c r="G16" s="353">
        <v>1.49</v>
      </c>
      <c r="H16" s="250" t="s">
        <v>629</v>
      </c>
      <c r="I16" s="250">
        <v>1180</v>
      </c>
      <c r="J16" s="258">
        <v>5</v>
      </c>
      <c r="K16" s="272">
        <v>30.2</v>
      </c>
      <c r="L16" s="271">
        <f t="shared" si="0"/>
        <v>76.876158940397346</v>
      </c>
      <c r="M16" s="255">
        <v>18.7</v>
      </c>
      <c r="N16" s="254">
        <v>21.8</v>
      </c>
      <c r="O16" s="253" t="s">
        <v>1291</v>
      </c>
      <c r="P16" s="250" t="s">
        <v>946</v>
      </c>
      <c r="Q16" s="250" t="s">
        <v>701</v>
      </c>
      <c r="R16" s="250" t="s">
        <v>514</v>
      </c>
      <c r="S16" s="270" t="s">
        <v>1290</v>
      </c>
      <c r="T16" s="344" t="s">
        <v>626</v>
      </c>
      <c r="U16" s="251">
        <v>161</v>
      </c>
      <c r="V16" s="250">
        <v>138</v>
      </c>
      <c r="W16" s="250">
        <v>115</v>
      </c>
      <c r="X16" s="250" t="s">
        <v>1101</v>
      </c>
      <c r="Y16" s="249"/>
      <c r="Z16" s="240"/>
    </row>
    <row r="17" spans="1:26" ht="57.6">
      <c r="A17" s="269"/>
      <c r="B17" s="246"/>
      <c r="C17" s="268"/>
      <c r="D17" s="260" t="s">
        <v>1287</v>
      </c>
      <c r="E17" s="267" t="s">
        <v>1289</v>
      </c>
      <c r="F17" s="250" t="s">
        <v>1074</v>
      </c>
      <c r="G17" s="353">
        <v>1.49</v>
      </c>
      <c r="H17" s="250" t="s">
        <v>629</v>
      </c>
      <c r="I17" s="250" t="s">
        <v>1024</v>
      </c>
      <c r="J17" s="258">
        <v>5</v>
      </c>
      <c r="K17" s="272">
        <v>29.8</v>
      </c>
      <c r="L17" s="271">
        <f t="shared" si="0"/>
        <v>77.908053691275157</v>
      </c>
      <c r="M17" s="255">
        <v>18.7</v>
      </c>
      <c r="N17" s="254">
        <v>21.8</v>
      </c>
      <c r="O17" s="253" t="s">
        <v>1023</v>
      </c>
      <c r="P17" s="250" t="s">
        <v>946</v>
      </c>
      <c r="Q17" s="250" t="s">
        <v>701</v>
      </c>
      <c r="R17" s="250" t="s">
        <v>514</v>
      </c>
      <c r="S17" s="270" t="s">
        <v>1288</v>
      </c>
      <c r="T17" s="344" t="s">
        <v>626</v>
      </c>
      <c r="U17" s="251">
        <v>159</v>
      </c>
      <c r="V17" s="250">
        <v>136</v>
      </c>
      <c r="W17" s="250" t="s">
        <v>1121</v>
      </c>
      <c r="X17" s="250" t="s">
        <v>733</v>
      </c>
      <c r="Y17" s="249"/>
      <c r="Z17" s="240"/>
    </row>
    <row r="18" spans="1:26" ht="57.6">
      <c r="A18" s="269"/>
      <c r="B18" s="246"/>
      <c r="C18" s="268"/>
      <c r="D18" s="260" t="s">
        <v>1287</v>
      </c>
      <c r="E18" s="267" t="s">
        <v>1286</v>
      </c>
      <c r="F18" s="250" t="s">
        <v>1074</v>
      </c>
      <c r="G18" s="353">
        <v>1.49</v>
      </c>
      <c r="H18" s="250" t="s">
        <v>629</v>
      </c>
      <c r="I18" s="250" t="s">
        <v>1285</v>
      </c>
      <c r="J18" s="258">
        <v>5</v>
      </c>
      <c r="K18" s="272">
        <v>29</v>
      </c>
      <c r="L18" s="271">
        <f t="shared" si="0"/>
        <v>80.057241379310341</v>
      </c>
      <c r="M18" s="255">
        <v>18.7</v>
      </c>
      <c r="N18" s="254">
        <v>21.8</v>
      </c>
      <c r="O18" s="253" t="s">
        <v>1172</v>
      </c>
      <c r="P18" s="250" t="s">
        <v>946</v>
      </c>
      <c r="Q18" s="250" t="s">
        <v>701</v>
      </c>
      <c r="R18" s="250" t="s">
        <v>514</v>
      </c>
      <c r="S18" s="270" t="s">
        <v>1284</v>
      </c>
      <c r="T18" s="344" t="s">
        <v>626</v>
      </c>
      <c r="U18" s="251">
        <v>155</v>
      </c>
      <c r="V18" s="250">
        <v>133</v>
      </c>
      <c r="W18" s="250" t="s">
        <v>734</v>
      </c>
      <c r="X18" s="250" t="s">
        <v>733</v>
      </c>
      <c r="Y18" s="249"/>
      <c r="Z18" s="240"/>
    </row>
    <row r="19" spans="1:26" ht="72" customHeight="1">
      <c r="A19" s="269"/>
      <c r="B19" s="246"/>
      <c r="C19" s="268"/>
      <c r="D19" s="260" t="s">
        <v>1266</v>
      </c>
      <c r="E19" s="267" t="s">
        <v>1283</v>
      </c>
      <c r="F19" s="250" t="s">
        <v>1062</v>
      </c>
      <c r="G19" s="353">
        <v>1.49</v>
      </c>
      <c r="H19" s="250" t="s">
        <v>666</v>
      </c>
      <c r="I19" s="250" t="s">
        <v>1282</v>
      </c>
      <c r="J19" s="258">
        <v>5</v>
      </c>
      <c r="K19" s="272">
        <v>21.3</v>
      </c>
      <c r="L19" s="271">
        <f t="shared" si="0"/>
        <v>108.99812206572769</v>
      </c>
      <c r="M19" s="255">
        <v>20.5</v>
      </c>
      <c r="N19" s="254">
        <v>23.4</v>
      </c>
      <c r="O19" s="253" t="s">
        <v>1267</v>
      </c>
      <c r="P19" s="250" t="s">
        <v>803</v>
      </c>
      <c r="Q19" s="250" t="s">
        <v>701</v>
      </c>
      <c r="R19" s="250" t="s">
        <v>45</v>
      </c>
      <c r="S19" s="270" t="s">
        <v>1243</v>
      </c>
      <c r="T19" s="344" t="s">
        <v>564</v>
      </c>
      <c r="U19" s="251">
        <v>103</v>
      </c>
      <c r="V19" s="250"/>
      <c r="W19" s="250" t="s">
        <v>1281</v>
      </c>
      <c r="X19" s="250" t="s">
        <v>828</v>
      </c>
      <c r="Y19" s="249"/>
      <c r="Z19" s="240"/>
    </row>
    <row r="20" spans="1:26" ht="38.4">
      <c r="A20" s="269"/>
      <c r="B20" s="246"/>
      <c r="C20" s="268"/>
      <c r="D20" s="260" t="s">
        <v>1266</v>
      </c>
      <c r="E20" s="267" t="s">
        <v>1280</v>
      </c>
      <c r="F20" s="250" t="s">
        <v>1062</v>
      </c>
      <c r="G20" s="353">
        <v>1.49</v>
      </c>
      <c r="H20" s="250" t="s">
        <v>666</v>
      </c>
      <c r="I20" s="250" t="s">
        <v>1279</v>
      </c>
      <c r="J20" s="258">
        <v>5</v>
      </c>
      <c r="K20" s="272">
        <v>21</v>
      </c>
      <c r="L20" s="271">
        <f t="shared" si="0"/>
        <v>110.55523809523808</v>
      </c>
      <c r="M20" s="255">
        <v>20.5</v>
      </c>
      <c r="N20" s="254">
        <v>23.4</v>
      </c>
      <c r="O20" s="253" t="s">
        <v>1278</v>
      </c>
      <c r="P20" s="250" t="s">
        <v>803</v>
      </c>
      <c r="Q20" s="250" t="s">
        <v>701</v>
      </c>
      <c r="R20" s="250" t="s">
        <v>45</v>
      </c>
      <c r="S20" s="270" t="s">
        <v>1277</v>
      </c>
      <c r="T20" s="344" t="s">
        <v>564</v>
      </c>
      <c r="U20" s="251">
        <v>102</v>
      </c>
      <c r="V20" s="250"/>
      <c r="W20" s="250" t="s">
        <v>1276</v>
      </c>
      <c r="X20" s="250" t="s">
        <v>828</v>
      </c>
      <c r="Y20" s="249"/>
      <c r="Z20" s="240"/>
    </row>
    <row r="21" spans="1:26" ht="38.4">
      <c r="A21" s="269"/>
      <c r="B21" s="246"/>
      <c r="C21" s="268"/>
      <c r="D21" s="260" t="s">
        <v>1266</v>
      </c>
      <c r="E21" s="267" t="s">
        <v>1275</v>
      </c>
      <c r="F21" s="250" t="s">
        <v>1062</v>
      </c>
      <c r="G21" s="353">
        <v>1.49</v>
      </c>
      <c r="H21" s="250" t="s">
        <v>666</v>
      </c>
      <c r="I21" s="250" t="s">
        <v>1274</v>
      </c>
      <c r="J21" s="258">
        <v>5</v>
      </c>
      <c r="K21" s="272">
        <v>20.8</v>
      </c>
      <c r="L21" s="271">
        <f t="shared" si="0"/>
        <v>111.61826923076922</v>
      </c>
      <c r="M21" s="255">
        <v>20.5</v>
      </c>
      <c r="N21" s="254">
        <v>23.4</v>
      </c>
      <c r="O21" s="253" t="s">
        <v>1271</v>
      </c>
      <c r="P21" s="250" t="s">
        <v>803</v>
      </c>
      <c r="Q21" s="250" t="s">
        <v>701</v>
      </c>
      <c r="R21" s="250" t="s">
        <v>45</v>
      </c>
      <c r="S21" s="270" t="s">
        <v>1232</v>
      </c>
      <c r="T21" s="344" t="s">
        <v>564</v>
      </c>
      <c r="U21" s="251">
        <v>101</v>
      </c>
      <c r="V21" s="250"/>
      <c r="W21" s="250">
        <v>76</v>
      </c>
      <c r="X21" s="250" t="s">
        <v>828</v>
      </c>
      <c r="Y21" s="249"/>
      <c r="Z21" s="240"/>
    </row>
    <row r="22" spans="1:26" ht="38.4">
      <c r="A22" s="269"/>
      <c r="B22" s="246"/>
      <c r="C22" s="268"/>
      <c r="D22" s="260" t="s">
        <v>1266</v>
      </c>
      <c r="E22" s="267" t="s">
        <v>1273</v>
      </c>
      <c r="F22" s="270" t="s">
        <v>1062</v>
      </c>
      <c r="G22" s="355">
        <v>1.49</v>
      </c>
      <c r="H22" s="270" t="s">
        <v>666</v>
      </c>
      <c r="I22" s="270" t="s">
        <v>1272</v>
      </c>
      <c r="J22" s="340">
        <v>5</v>
      </c>
      <c r="K22" s="339">
        <v>20.7</v>
      </c>
      <c r="L22" s="338">
        <f t="shared" si="0"/>
        <v>112.15748792270531</v>
      </c>
      <c r="M22" s="337">
        <v>20.5</v>
      </c>
      <c r="N22" s="336">
        <v>23.4</v>
      </c>
      <c r="O22" s="305" t="s">
        <v>1271</v>
      </c>
      <c r="P22" s="270" t="s">
        <v>803</v>
      </c>
      <c r="Q22" s="270" t="s">
        <v>701</v>
      </c>
      <c r="R22" s="270" t="s">
        <v>45</v>
      </c>
      <c r="S22" s="270" t="s">
        <v>1270</v>
      </c>
      <c r="T22" s="349" t="s">
        <v>564</v>
      </c>
      <c r="U22" s="334">
        <v>100</v>
      </c>
      <c r="V22" s="270"/>
      <c r="W22" s="270">
        <v>76</v>
      </c>
      <c r="X22" s="270" t="s">
        <v>828</v>
      </c>
      <c r="Y22" s="249"/>
      <c r="Z22" s="240"/>
    </row>
    <row r="23" spans="1:26" ht="28.8">
      <c r="A23" s="269"/>
      <c r="B23" s="246"/>
      <c r="C23" s="268"/>
      <c r="D23" s="260" t="s">
        <v>1266</v>
      </c>
      <c r="E23" s="267" t="s">
        <v>1269</v>
      </c>
      <c r="F23" s="250" t="s">
        <v>1062</v>
      </c>
      <c r="G23" s="353">
        <v>1.49</v>
      </c>
      <c r="H23" s="250" t="s">
        <v>48</v>
      </c>
      <c r="I23" s="250" t="s">
        <v>1268</v>
      </c>
      <c r="J23" s="258">
        <v>5</v>
      </c>
      <c r="K23" s="272">
        <v>19</v>
      </c>
      <c r="L23" s="271">
        <f t="shared" si="0"/>
        <v>122.19263157894736</v>
      </c>
      <c r="M23" s="255">
        <v>20.5</v>
      </c>
      <c r="N23" s="254">
        <v>23.4</v>
      </c>
      <c r="O23" s="253" t="s">
        <v>1267</v>
      </c>
      <c r="P23" s="250" t="s">
        <v>616</v>
      </c>
      <c r="Q23" s="250" t="s">
        <v>701</v>
      </c>
      <c r="R23" s="250" t="s">
        <v>45</v>
      </c>
      <c r="S23" s="250"/>
      <c r="T23" s="344" t="s">
        <v>564</v>
      </c>
      <c r="U23" s="251"/>
      <c r="V23" s="250"/>
      <c r="W23" s="250">
        <v>69</v>
      </c>
      <c r="X23" s="250" t="s">
        <v>250</v>
      </c>
      <c r="Y23" s="249"/>
      <c r="Z23" s="240"/>
    </row>
    <row r="24" spans="1:26" ht="28.8">
      <c r="A24" s="269"/>
      <c r="B24" s="246"/>
      <c r="C24" s="268"/>
      <c r="D24" s="260" t="s">
        <v>1266</v>
      </c>
      <c r="E24" s="267" t="s">
        <v>1265</v>
      </c>
      <c r="F24" s="250" t="s">
        <v>1062</v>
      </c>
      <c r="G24" s="353">
        <v>1.49</v>
      </c>
      <c r="H24" s="250" t="s">
        <v>48</v>
      </c>
      <c r="I24" s="250">
        <v>1040</v>
      </c>
      <c r="J24" s="258">
        <v>5</v>
      </c>
      <c r="K24" s="272">
        <v>19</v>
      </c>
      <c r="L24" s="271">
        <f t="shared" si="0"/>
        <v>122.19263157894736</v>
      </c>
      <c r="M24" s="255">
        <v>20.5</v>
      </c>
      <c r="N24" s="254">
        <v>23.4</v>
      </c>
      <c r="O24" s="253" t="s">
        <v>1264</v>
      </c>
      <c r="P24" s="250" t="s">
        <v>616</v>
      </c>
      <c r="Q24" s="250" t="s">
        <v>701</v>
      </c>
      <c r="R24" s="250" t="s">
        <v>45</v>
      </c>
      <c r="S24" s="250"/>
      <c r="T24" s="344" t="s">
        <v>564</v>
      </c>
      <c r="U24" s="251"/>
      <c r="V24" s="250"/>
      <c r="W24" s="250">
        <v>70</v>
      </c>
      <c r="X24" s="250" t="s">
        <v>1032</v>
      </c>
      <c r="Y24" s="249"/>
      <c r="Z24" s="240"/>
    </row>
    <row r="25" spans="1:26" ht="28.8">
      <c r="A25" s="269"/>
      <c r="B25" s="246"/>
      <c r="C25" s="268"/>
      <c r="D25" s="260" t="s">
        <v>1252</v>
      </c>
      <c r="E25" s="267" t="s">
        <v>1263</v>
      </c>
      <c r="F25" s="250" t="s">
        <v>357</v>
      </c>
      <c r="G25" s="250">
        <v>0.996</v>
      </c>
      <c r="H25" s="250" t="s">
        <v>666</v>
      </c>
      <c r="I25" s="250" t="s">
        <v>1262</v>
      </c>
      <c r="J25" s="258">
        <v>5</v>
      </c>
      <c r="K25" s="274">
        <v>20.2</v>
      </c>
      <c r="L25" s="273">
        <f t="shared" si="0"/>
        <v>114.93366336633663</v>
      </c>
      <c r="M25" s="255">
        <v>20.8</v>
      </c>
      <c r="N25" s="254">
        <v>23.7</v>
      </c>
      <c r="O25" s="253" t="s">
        <v>1261</v>
      </c>
      <c r="P25" s="250" t="s">
        <v>663</v>
      </c>
      <c r="Q25" s="250" t="s">
        <v>701</v>
      </c>
      <c r="R25" s="250" t="s">
        <v>45</v>
      </c>
      <c r="S25" s="270" t="s">
        <v>1260</v>
      </c>
      <c r="T25" s="331" t="s">
        <v>564</v>
      </c>
      <c r="U25" s="251"/>
      <c r="V25" s="250"/>
      <c r="W25" s="250" t="s">
        <v>1259</v>
      </c>
      <c r="X25" s="250" t="s">
        <v>1032</v>
      </c>
      <c r="Y25" s="249"/>
      <c r="Z25" s="240"/>
    </row>
    <row r="26" spans="1:26" ht="28.8">
      <c r="A26" s="269"/>
      <c r="B26" s="246"/>
      <c r="C26" s="268"/>
      <c r="D26" s="260" t="s">
        <v>1252</v>
      </c>
      <c r="E26" s="267" t="s">
        <v>1258</v>
      </c>
      <c r="F26" s="250" t="s">
        <v>357</v>
      </c>
      <c r="G26" s="250">
        <v>0.996</v>
      </c>
      <c r="H26" s="250" t="s">
        <v>666</v>
      </c>
      <c r="I26" s="250">
        <v>980</v>
      </c>
      <c r="J26" s="258">
        <v>5</v>
      </c>
      <c r="K26" s="272">
        <v>20.2</v>
      </c>
      <c r="L26" s="271">
        <f t="shared" si="0"/>
        <v>114.93366336633663</v>
      </c>
      <c r="M26" s="255">
        <v>20.5</v>
      </c>
      <c r="N26" s="254">
        <v>23.4</v>
      </c>
      <c r="O26" s="253" t="s">
        <v>1052</v>
      </c>
      <c r="P26" s="250" t="s">
        <v>663</v>
      </c>
      <c r="Q26" s="250" t="s">
        <v>701</v>
      </c>
      <c r="R26" s="250" t="s">
        <v>45</v>
      </c>
      <c r="S26" s="270" t="s">
        <v>1257</v>
      </c>
      <c r="T26" s="344" t="s">
        <v>564</v>
      </c>
      <c r="U26" s="251"/>
      <c r="V26" s="250"/>
      <c r="W26" s="250">
        <v>73</v>
      </c>
      <c r="X26" s="250" t="s">
        <v>1032</v>
      </c>
      <c r="Y26" s="249"/>
      <c r="Z26" s="240"/>
    </row>
    <row r="27" spans="1:26" ht="28.8">
      <c r="A27" s="269"/>
      <c r="B27" s="246"/>
      <c r="C27" s="268"/>
      <c r="D27" s="260" t="s">
        <v>1252</v>
      </c>
      <c r="E27" s="267" t="s">
        <v>1256</v>
      </c>
      <c r="F27" s="250" t="s">
        <v>357</v>
      </c>
      <c r="G27" s="250">
        <v>0.996</v>
      </c>
      <c r="H27" s="250" t="s">
        <v>666</v>
      </c>
      <c r="I27" s="270" t="s">
        <v>1255</v>
      </c>
      <c r="J27" s="258">
        <v>5</v>
      </c>
      <c r="K27" s="272">
        <v>20</v>
      </c>
      <c r="L27" s="271">
        <f t="shared" si="0"/>
        <v>116.083</v>
      </c>
      <c r="M27" s="255">
        <v>20.8</v>
      </c>
      <c r="N27" s="254">
        <v>23.7</v>
      </c>
      <c r="O27" s="253" t="s">
        <v>1254</v>
      </c>
      <c r="P27" s="250" t="s">
        <v>663</v>
      </c>
      <c r="Q27" s="250" t="s">
        <v>701</v>
      </c>
      <c r="R27" s="250" t="s">
        <v>45</v>
      </c>
      <c r="S27" s="270" t="s">
        <v>1253</v>
      </c>
      <c r="T27" s="344" t="s">
        <v>564</v>
      </c>
      <c r="U27" s="251"/>
      <c r="V27" s="250"/>
      <c r="W27" s="250">
        <v>72</v>
      </c>
      <c r="X27" s="250" t="s">
        <v>1032</v>
      </c>
      <c r="Y27" s="249"/>
      <c r="Z27" s="240"/>
    </row>
    <row r="28" spans="1:26" ht="28.8">
      <c r="A28" s="269"/>
      <c r="B28" s="246"/>
      <c r="C28" s="268"/>
      <c r="D28" s="260" t="s">
        <v>1252</v>
      </c>
      <c r="E28" s="267" t="s">
        <v>1251</v>
      </c>
      <c r="F28" s="250" t="s">
        <v>357</v>
      </c>
      <c r="G28" s="250">
        <v>0.996</v>
      </c>
      <c r="H28" s="250" t="s">
        <v>666</v>
      </c>
      <c r="I28" s="270" t="s">
        <v>1250</v>
      </c>
      <c r="J28" s="258">
        <v>5</v>
      </c>
      <c r="K28" s="272">
        <v>20</v>
      </c>
      <c r="L28" s="271">
        <f t="shared" si="0"/>
        <v>116.083</v>
      </c>
      <c r="M28" s="255">
        <v>20.5</v>
      </c>
      <c r="N28" s="254">
        <v>23.4</v>
      </c>
      <c r="O28" s="253" t="s">
        <v>1249</v>
      </c>
      <c r="P28" s="250" t="s">
        <v>663</v>
      </c>
      <c r="Q28" s="250" t="s">
        <v>701</v>
      </c>
      <c r="R28" s="250" t="s">
        <v>45</v>
      </c>
      <c r="S28" s="270" t="s">
        <v>1248</v>
      </c>
      <c r="T28" s="344" t="s">
        <v>564</v>
      </c>
      <c r="U28" s="251"/>
      <c r="V28" s="250"/>
      <c r="W28" s="250" t="s">
        <v>1247</v>
      </c>
      <c r="X28" s="250" t="s">
        <v>1032</v>
      </c>
      <c r="Y28" s="249"/>
      <c r="Z28" s="240"/>
    </row>
    <row r="29" spans="1:26" ht="38.4">
      <c r="A29" s="269"/>
      <c r="B29" s="246"/>
      <c r="C29" s="268"/>
      <c r="D29" s="260" t="s">
        <v>1228</v>
      </c>
      <c r="E29" s="267" t="s">
        <v>1246</v>
      </c>
      <c r="F29" s="250" t="s">
        <v>1062</v>
      </c>
      <c r="G29" s="353">
        <v>1.49</v>
      </c>
      <c r="H29" s="250" t="s">
        <v>666</v>
      </c>
      <c r="I29" s="250" t="s">
        <v>1245</v>
      </c>
      <c r="J29" s="258">
        <v>5</v>
      </c>
      <c r="K29" s="272">
        <v>19.100000000000001</v>
      </c>
      <c r="L29" s="271">
        <f t="shared" si="0"/>
        <v>121.55287958115181</v>
      </c>
      <c r="M29" s="255">
        <v>18.7</v>
      </c>
      <c r="N29" s="254">
        <v>21.8</v>
      </c>
      <c r="O29" s="253" t="s">
        <v>1244</v>
      </c>
      <c r="P29" s="250" t="s">
        <v>803</v>
      </c>
      <c r="Q29" s="250" t="s">
        <v>701</v>
      </c>
      <c r="R29" s="250" t="s">
        <v>514</v>
      </c>
      <c r="S29" s="270" t="s">
        <v>1243</v>
      </c>
      <c r="T29" s="344" t="s">
        <v>564</v>
      </c>
      <c r="U29" s="251">
        <v>102</v>
      </c>
      <c r="V29" s="250"/>
      <c r="W29" s="250" t="s">
        <v>1059</v>
      </c>
      <c r="X29" s="250" t="s">
        <v>1032</v>
      </c>
      <c r="Y29" s="249"/>
      <c r="Z29" s="240"/>
    </row>
    <row r="30" spans="1:26" ht="38.4">
      <c r="A30" s="269"/>
      <c r="B30" s="246"/>
      <c r="C30" s="268"/>
      <c r="D30" s="260" t="s">
        <v>1228</v>
      </c>
      <c r="E30" s="267" t="s">
        <v>1242</v>
      </c>
      <c r="F30" s="270" t="s">
        <v>1062</v>
      </c>
      <c r="G30" s="355">
        <v>1.49</v>
      </c>
      <c r="H30" s="270" t="s">
        <v>666</v>
      </c>
      <c r="I30" s="270" t="s">
        <v>1241</v>
      </c>
      <c r="J30" s="340">
        <v>5</v>
      </c>
      <c r="K30" s="339">
        <v>19</v>
      </c>
      <c r="L30" s="338">
        <f t="shared" si="0"/>
        <v>122.19263157894736</v>
      </c>
      <c r="M30" s="337">
        <v>18.7</v>
      </c>
      <c r="N30" s="336">
        <v>21.8</v>
      </c>
      <c r="O30" s="305" t="s">
        <v>1240</v>
      </c>
      <c r="P30" s="270" t="s">
        <v>803</v>
      </c>
      <c r="Q30" s="270" t="s">
        <v>701</v>
      </c>
      <c r="R30" s="270" t="s">
        <v>514</v>
      </c>
      <c r="S30" s="270" t="s">
        <v>1239</v>
      </c>
      <c r="T30" s="349" t="s">
        <v>564</v>
      </c>
      <c r="U30" s="334">
        <v>101</v>
      </c>
      <c r="V30" s="270"/>
      <c r="W30" s="270">
        <v>71</v>
      </c>
      <c r="X30" s="270" t="s">
        <v>1032</v>
      </c>
      <c r="Y30" s="249"/>
      <c r="Z30" s="240"/>
    </row>
    <row r="31" spans="1:26" ht="38.4">
      <c r="A31" s="269"/>
      <c r="B31" s="246"/>
      <c r="C31" s="268"/>
      <c r="D31" s="260" t="s">
        <v>1228</v>
      </c>
      <c r="E31" s="267" t="s">
        <v>1238</v>
      </c>
      <c r="F31" s="250" t="s">
        <v>1062</v>
      </c>
      <c r="G31" s="353">
        <v>1.49</v>
      </c>
      <c r="H31" s="250" t="s">
        <v>666</v>
      </c>
      <c r="I31" s="270" t="s">
        <v>1237</v>
      </c>
      <c r="J31" s="258">
        <v>5</v>
      </c>
      <c r="K31" s="272">
        <v>18.899999999999999</v>
      </c>
      <c r="L31" s="271">
        <f t="shared" si="0"/>
        <v>122.83915343915345</v>
      </c>
      <c r="M31" s="255">
        <v>18.7</v>
      </c>
      <c r="N31" s="254">
        <v>21.8</v>
      </c>
      <c r="O31" s="305" t="s">
        <v>1034</v>
      </c>
      <c r="P31" s="250" t="s">
        <v>803</v>
      </c>
      <c r="Q31" s="250" t="s">
        <v>701</v>
      </c>
      <c r="R31" s="250" t="s">
        <v>514</v>
      </c>
      <c r="S31" s="270" t="s">
        <v>1236</v>
      </c>
      <c r="T31" s="344" t="s">
        <v>564</v>
      </c>
      <c r="U31" s="251">
        <v>101</v>
      </c>
      <c r="V31" s="250"/>
      <c r="W31" s="270">
        <v>71</v>
      </c>
      <c r="X31" s="250" t="s">
        <v>1032</v>
      </c>
      <c r="Y31" s="249"/>
      <c r="Z31" s="240"/>
    </row>
    <row r="32" spans="1:26" ht="38.4">
      <c r="A32" s="269"/>
      <c r="B32" s="246"/>
      <c r="C32" s="268"/>
      <c r="D32" s="260" t="s">
        <v>1228</v>
      </c>
      <c r="E32" s="267" t="s">
        <v>1235</v>
      </c>
      <c r="F32" s="250" t="s">
        <v>1062</v>
      </c>
      <c r="G32" s="353">
        <v>1.49</v>
      </c>
      <c r="H32" s="250" t="s">
        <v>666</v>
      </c>
      <c r="I32" s="250" t="s">
        <v>1234</v>
      </c>
      <c r="J32" s="258">
        <v>5</v>
      </c>
      <c r="K32" s="272">
        <v>18.8</v>
      </c>
      <c r="L32" s="271">
        <f t="shared" si="0"/>
        <v>123.49255319148935</v>
      </c>
      <c r="M32" s="255">
        <v>18.7</v>
      </c>
      <c r="N32" s="254">
        <v>21.8</v>
      </c>
      <c r="O32" s="253" t="s">
        <v>1233</v>
      </c>
      <c r="P32" s="250" t="s">
        <v>803</v>
      </c>
      <c r="Q32" s="250" t="s">
        <v>701</v>
      </c>
      <c r="R32" s="250" t="s">
        <v>514</v>
      </c>
      <c r="S32" s="270" t="s">
        <v>1232</v>
      </c>
      <c r="T32" s="344" t="s">
        <v>564</v>
      </c>
      <c r="U32" s="251">
        <v>100</v>
      </c>
      <c r="V32" s="250"/>
      <c r="W32" s="250" t="s">
        <v>1231</v>
      </c>
      <c r="X32" s="250" t="s">
        <v>1032</v>
      </c>
      <c r="Y32" s="249"/>
      <c r="Z32" s="240"/>
    </row>
    <row r="33" spans="1:35" ht="38.4">
      <c r="A33" s="357"/>
      <c r="B33" s="356"/>
      <c r="C33" s="268"/>
      <c r="D33" s="260" t="s">
        <v>1228</v>
      </c>
      <c r="E33" s="267" t="s">
        <v>1230</v>
      </c>
      <c r="F33" s="270" t="s">
        <v>1062</v>
      </c>
      <c r="G33" s="355">
        <v>1.49</v>
      </c>
      <c r="H33" s="270" t="s">
        <v>666</v>
      </c>
      <c r="I33" s="270">
        <v>1140</v>
      </c>
      <c r="J33" s="340">
        <v>5</v>
      </c>
      <c r="K33" s="339">
        <v>18.5</v>
      </c>
      <c r="L33" s="338">
        <f t="shared" si="0"/>
        <v>125.49513513513514</v>
      </c>
      <c r="M33" s="337">
        <v>18.7</v>
      </c>
      <c r="N33" s="336">
        <v>21.8</v>
      </c>
      <c r="O33" s="305" t="s">
        <v>654</v>
      </c>
      <c r="P33" s="270" t="s">
        <v>803</v>
      </c>
      <c r="Q33" s="270" t="s">
        <v>701</v>
      </c>
      <c r="R33" s="270" t="s">
        <v>514</v>
      </c>
      <c r="S33" s="270" t="s">
        <v>1229</v>
      </c>
      <c r="T33" s="349" t="s">
        <v>564</v>
      </c>
      <c r="U33" s="334"/>
      <c r="V33" s="270"/>
      <c r="W33" s="270">
        <v>69</v>
      </c>
      <c r="X33" s="270" t="s">
        <v>250</v>
      </c>
      <c r="Y33" s="249"/>
      <c r="Z33" s="245"/>
      <c r="AA33" s="300"/>
      <c r="AB33" s="300"/>
      <c r="AC33" s="300"/>
      <c r="AD33" s="240"/>
      <c r="AE33" s="240"/>
      <c r="AF33" s="300"/>
      <c r="AG33" s="240"/>
      <c r="AH33" s="240"/>
      <c r="AI33" s="240"/>
    </row>
    <row r="34" spans="1:35" ht="38.4">
      <c r="A34" s="357"/>
      <c r="B34" s="356"/>
      <c r="C34" s="268"/>
      <c r="D34" s="260" t="s">
        <v>1228</v>
      </c>
      <c r="E34" s="267" t="s">
        <v>1227</v>
      </c>
      <c r="F34" s="270" t="s">
        <v>1062</v>
      </c>
      <c r="G34" s="355">
        <v>1.49</v>
      </c>
      <c r="H34" s="270" t="s">
        <v>666</v>
      </c>
      <c r="I34" s="270">
        <v>1150</v>
      </c>
      <c r="J34" s="340">
        <v>5</v>
      </c>
      <c r="K34" s="339">
        <v>18.5</v>
      </c>
      <c r="L34" s="338">
        <f t="shared" si="0"/>
        <v>125.49513513513514</v>
      </c>
      <c r="M34" s="337">
        <v>18.7</v>
      </c>
      <c r="N34" s="336">
        <v>21.8</v>
      </c>
      <c r="O34" s="305" t="s">
        <v>1226</v>
      </c>
      <c r="P34" s="270" t="s">
        <v>803</v>
      </c>
      <c r="Q34" s="270" t="s">
        <v>701</v>
      </c>
      <c r="R34" s="270" t="s">
        <v>514</v>
      </c>
      <c r="S34" s="270" t="s">
        <v>1225</v>
      </c>
      <c r="T34" s="349" t="s">
        <v>564</v>
      </c>
      <c r="U34" s="334"/>
      <c r="V34" s="270"/>
      <c r="W34" s="270">
        <v>70</v>
      </c>
      <c r="X34" s="270" t="s">
        <v>1032</v>
      </c>
      <c r="Y34" s="249"/>
      <c r="Z34" s="245"/>
      <c r="AA34" s="300"/>
      <c r="AB34" s="300"/>
      <c r="AC34" s="300"/>
      <c r="AD34" s="240"/>
      <c r="AE34" s="240"/>
      <c r="AF34" s="300"/>
      <c r="AG34" s="240"/>
      <c r="AH34" s="240"/>
      <c r="AI34" s="240"/>
    </row>
    <row r="35" spans="1:35" ht="57.6">
      <c r="A35" s="269"/>
      <c r="B35" s="352"/>
      <c r="C35" s="279" t="s">
        <v>1224</v>
      </c>
      <c r="D35" s="260" t="s">
        <v>1216</v>
      </c>
      <c r="E35" s="267" t="s">
        <v>1223</v>
      </c>
      <c r="F35" s="250" t="s">
        <v>1176</v>
      </c>
      <c r="G35" s="250">
        <v>1.49</v>
      </c>
      <c r="H35" s="250" t="s">
        <v>426</v>
      </c>
      <c r="I35" s="250">
        <v>1120</v>
      </c>
      <c r="J35" s="258">
        <v>5</v>
      </c>
      <c r="K35" s="343">
        <v>34.299999999999997</v>
      </c>
      <c r="L35" s="342">
        <f t="shared" si="0"/>
        <v>67.686880466472303</v>
      </c>
      <c r="M35" s="255">
        <v>18.7</v>
      </c>
      <c r="N35" s="254">
        <v>21.8</v>
      </c>
      <c r="O35" s="253" t="s">
        <v>1149</v>
      </c>
      <c r="P35" s="250" t="s">
        <v>1212</v>
      </c>
      <c r="Q35" s="250" t="s">
        <v>1141</v>
      </c>
      <c r="R35" s="250" t="s">
        <v>45</v>
      </c>
      <c r="S35" s="270" t="s">
        <v>1222</v>
      </c>
      <c r="T35" s="351" t="s">
        <v>626</v>
      </c>
      <c r="U35" s="334">
        <v>183</v>
      </c>
      <c r="V35" s="270">
        <v>157</v>
      </c>
      <c r="W35" s="270">
        <v>128</v>
      </c>
      <c r="X35" s="250" t="s">
        <v>1189</v>
      </c>
      <c r="Y35" s="301"/>
      <c r="Z35" s="240"/>
    </row>
    <row r="36" spans="1:35" ht="67.2">
      <c r="A36" s="269"/>
      <c r="B36" s="246"/>
      <c r="C36" s="246"/>
      <c r="D36" s="260" t="s">
        <v>1216</v>
      </c>
      <c r="E36" s="267" t="s">
        <v>1221</v>
      </c>
      <c r="F36" s="250" t="s">
        <v>1176</v>
      </c>
      <c r="G36" s="250">
        <v>1.49</v>
      </c>
      <c r="H36" s="250" t="s">
        <v>426</v>
      </c>
      <c r="I36" s="270" t="s">
        <v>1220</v>
      </c>
      <c r="J36" s="258">
        <v>5</v>
      </c>
      <c r="K36" s="272">
        <v>33.6</v>
      </c>
      <c r="L36" s="271">
        <v>69.09702380952379</v>
      </c>
      <c r="M36" s="255">
        <v>18.7</v>
      </c>
      <c r="N36" s="254">
        <v>21.8</v>
      </c>
      <c r="O36" s="305" t="s">
        <v>1219</v>
      </c>
      <c r="P36" s="250" t="s">
        <v>1212</v>
      </c>
      <c r="Q36" s="250" t="s">
        <v>1141</v>
      </c>
      <c r="R36" s="250" t="s">
        <v>45</v>
      </c>
      <c r="S36" s="270" t="s">
        <v>1218</v>
      </c>
      <c r="T36" s="277" t="s">
        <v>76</v>
      </c>
      <c r="U36" s="251">
        <v>179</v>
      </c>
      <c r="V36" s="250">
        <v>154</v>
      </c>
      <c r="W36" s="250" t="s">
        <v>1217</v>
      </c>
      <c r="X36" s="250" t="s">
        <v>1189</v>
      </c>
      <c r="Y36" s="301"/>
      <c r="Z36" s="240"/>
    </row>
    <row r="37" spans="1:35" ht="57.6">
      <c r="A37" s="269"/>
      <c r="B37" s="246"/>
      <c r="C37" s="268"/>
      <c r="D37" s="260" t="s">
        <v>1216</v>
      </c>
      <c r="E37" s="267" t="s">
        <v>1215</v>
      </c>
      <c r="F37" s="250" t="s">
        <v>1176</v>
      </c>
      <c r="G37" s="250">
        <v>1.49</v>
      </c>
      <c r="H37" s="250" t="s">
        <v>426</v>
      </c>
      <c r="I37" s="270" t="s">
        <v>1214</v>
      </c>
      <c r="J37" s="258">
        <v>5</v>
      </c>
      <c r="K37" s="272">
        <v>32</v>
      </c>
      <c r="L37" s="271">
        <v>72.551874999999995</v>
      </c>
      <c r="M37" s="255">
        <v>18.7</v>
      </c>
      <c r="N37" s="254">
        <v>21.8</v>
      </c>
      <c r="O37" s="305" t="s">
        <v>1213</v>
      </c>
      <c r="P37" s="250" t="s">
        <v>1212</v>
      </c>
      <c r="Q37" s="250" t="s">
        <v>1141</v>
      </c>
      <c r="R37" s="250" t="s">
        <v>45</v>
      </c>
      <c r="S37" s="270" t="s">
        <v>1211</v>
      </c>
      <c r="T37" s="277" t="s">
        <v>76</v>
      </c>
      <c r="U37" s="251">
        <v>171</v>
      </c>
      <c r="V37" s="250">
        <v>146</v>
      </c>
      <c r="W37" s="250" t="s">
        <v>1210</v>
      </c>
      <c r="X37" s="250" t="s">
        <v>1111</v>
      </c>
      <c r="Y37" s="301"/>
      <c r="Z37" s="240"/>
    </row>
    <row r="38" spans="1:35" ht="57.6">
      <c r="A38" s="269"/>
      <c r="B38" s="294"/>
      <c r="C38" s="261"/>
      <c r="D38" s="260" t="s">
        <v>1209</v>
      </c>
      <c r="E38" s="267" t="s">
        <v>1208</v>
      </c>
      <c r="F38" s="250" t="s">
        <v>1074</v>
      </c>
      <c r="G38" s="250">
        <v>1.49</v>
      </c>
      <c r="H38" s="250" t="s">
        <v>629</v>
      </c>
      <c r="I38" s="270" t="s">
        <v>1207</v>
      </c>
      <c r="J38" s="258">
        <v>5</v>
      </c>
      <c r="K38" s="272">
        <v>30</v>
      </c>
      <c r="L38" s="271">
        <f t="shared" ref="L38:L69" si="1">IF(K38&gt;0,1/K38*34.6*67.1,"")</f>
        <v>77.388666666666666</v>
      </c>
      <c r="M38" s="255">
        <v>17.2</v>
      </c>
      <c r="N38" s="254">
        <v>20.3</v>
      </c>
      <c r="O38" s="305" t="s">
        <v>1206</v>
      </c>
      <c r="P38" s="250" t="s">
        <v>946</v>
      </c>
      <c r="Q38" s="250" t="s">
        <v>1141</v>
      </c>
      <c r="R38" s="250" t="s">
        <v>514</v>
      </c>
      <c r="S38" s="250"/>
      <c r="T38" s="277" t="s">
        <v>626</v>
      </c>
      <c r="U38" s="251">
        <v>174</v>
      </c>
      <c r="V38" s="250">
        <v>147</v>
      </c>
      <c r="W38" s="250" t="s">
        <v>1205</v>
      </c>
      <c r="X38" s="250" t="s">
        <v>1101</v>
      </c>
      <c r="Y38" s="301"/>
    </row>
    <row r="39" spans="1:35" ht="57.6">
      <c r="A39" s="269"/>
      <c r="B39" s="246"/>
      <c r="C39" s="275" t="s">
        <v>1204</v>
      </c>
      <c r="D39" s="260" t="s">
        <v>1203</v>
      </c>
      <c r="E39" s="259" t="s">
        <v>1124</v>
      </c>
      <c r="F39" s="250" t="s">
        <v>968</v>
      </c>
      <c r="G39" s="250">
        <v>1.7969999999999999</v>
      </c>
      <c r="H39" s="250" t="s">
        <v>629</v>
      </c>
      <c r="I39" s="250" t="s">
        <v>1202</v>
      </c>
      <c r="J39" s="258">
        <v>5</v>
      </c>
      <c r="K39" s="272">
        <v>32.6</v>
      </c>
      <c r="L39" s="271">
        <f t="shared" si="1"/>
        <v>71.216564417177921</v>
      </c>
      <c r="M39" s="255">
        <v>15.8</v>
      </c>
      <c r="N39" s="254">
        <v>19</v>
      </c>
      <c r="O39" s="253" t="s">
        <v>1201</v>
      </c>
      <c r="P39" s="250" t="s">
        <v>946</v>
      </c>
      <c r="Q39" s="250" t="s">
        <v>701</v>
      </c>
      <c r="R39" s="250" t="s">
        <v>45</v>
      </c>
      <c r="S39" s="250"/>
      <c r="T39" s="277" t="s">
        <v>626</v>
      </c>
      <c r="U39" s="251">
        <v>206</v>
      </c>
      <c r="V39" s="250">
        <v>171</v>
      </c>
      <c r="W39" s="250">
        <v>130</v>
      </c>
      <c r="X39" s="250" t="s">
        <v>1189</v>
      </c>
      <c r="Y39" s="354"/>
      <c r="Z39" s="240"/>
    </row>
    <row r="40" spans="1:35" ht="67.2">
      <c r="A40" s="269"/>
      <c r="B40" s="246"/>
      <c r="C40" s="268"/>
      <c r="D40" s="260" t="s">
        <v>1195</v>
      </c>
      <c r="E40" s="259" t="s">
        <v>1200</v>
      </c>
      <c r="F40" s="250" t="s">
        <v>1194</v>
      </c>
      <c r="G40" s="250">
        <v>1.986</v>
      </c>
      <c r="H40" s="250" t="s">
        <v>629</v>
      </c>
      <c r="I40" s="250" t="s">
        <v>1073</v>
      </c>
      <c r="J40" s="258">
        <v>5</v>
      </c>
      <c r="K40" s="274">
        <v>31.5</v>
      </c>
      <c r="L40" s="273">
        <f t="shared" si="1"/>
        <v>73.703492063492064</v>
      </c>
      <c r="M40" s="255">
        <v>15.8</v>
      </c>
      <c r="N40" s="254">
        <v>19</v>
      </c>
      <c r="O40" s="253" t="s">
        <v>1018</v>
      </c>
      <c r="P40" s="250" t="s">
        <v>702</v>
      </c>
      <c r="Q40" s="250" t="s">
        <v>701</v>
      </c>
      <c r="R40" s="250" t="s">
        <v>45</v>
      </c>
      <c r="S40" s="278" t="s">
        <v>602</v>
      </c>
      <c r="T40" s="281" t="s">
        <v>626</v>
      </c>
      <c r="U40" s="251">
        <v>199</v>
      </c>
      <c r="V40" s="250">
        <v>165</v>
      </c>
      <c r="W40" s="250" t="s">
        <v>1199</v>
      </c>
      <c r="X40" s="250" t="s">
        <v>1189</v>
      </c>
      <c r="Y40" s="239"/>
      <c r="Z40" s="240"/>
    </row>
    <row r="41" spans="1:35" ht="67.2">
      <c r="A41" s="269"/>
      <c r="B41" s="246"/>
      <c r="C41" s="268"/>
      <c r="D41" s="260" t="s">
        <v>1195</v>
      </c>
      <c r="E41" s="259" t="s">
        <v>1198</v>
      </c>
      <c r="F41" s="250" t="s">
        <v>1194</v>
      </c>
      <c r="G41" s="250">
        <v>1.986</v>
      </c>
      <c r="H41" s="250" t="s">
        <v>629</v>
      </c>
      <c r="I41" s="250" t="s">
        <v>1197</v>
      </c>
      <c r="J41" s="258">
        <v>5</v>
      </c>
      <c r="K41" s="272">
        <v>28.6</v>
      </c>
      <c r="L41" s="271">
        <f t="shared" si="1"/>
        <v>81.176923076923075</v>
      </c>
      <c r="M41" s="255">
        <v>15.8</v>
      </c>
      <c r="N41" s="254">
        <v>19</v>
      </c>
      <c r="O41" s="253" t="s">
        <v>1196</v>
      </c>
      <c r="P41" s="250" t="s">
        <v>702</v>
      </c>
      <c r="Q41" s="250" t="s">
        <v>701</v>
      </c>
      <c r="R41" s="250" t="s">
        <v>45</v>
      </c>
      <c r="S41" s="278" t="s">
        <v>1181</v>
      </c>
      <c r="T41" s="277" t="s">
        <v>626</v>
      </c>
      <c r="U41" s="251">
        <v>181</v>
      </c>
      <c r="V41" s="250">
        <v>150</v>
      </c>
      <c r="W41" s="250">
        <v>116</v>
      </c>
      <c r="X41" s="250" t="s">
        <v>1101</v>
      </c>
      <c r="Y41" s="239"/>
      <c r="Z41" s="240"/>
    </row>
    <row r="42" spans="1:35" ht="67.2">
      <c r="A42" s="269"/>
      <c r="B42" s="246"/>
      <c r="C42" s="268"/>
      <c r="D42" s="260" t="s">
        <v>1195</v>
      </c>
      <c r="E42" s="259" t="s">
        <v>189</v>
      </c>
      <c r="F42" s="250" t="s">
        <v>1194</v>
      </c>
      <c r="G42" s="250">
        <v>1.986</v>
      </c>
      <c r="H42" s="250" t="s">
        <v>629</v>
      </c>
      <c r="I42" s="250">
        <v>1440</v>
      </c>
      <c r="J42" s="258">
        <v>5</v>
      </c>
      <c r="K42" s="272">
        <v>28.6</v>
      </c>
      <c r="L42" s="271">
        <f t="shared" si="1"/>
        <v>81.176923076923075</v>
      </c>
      <c r="M42" s="255">
        <v>14.4</v>
      </c>
      <c r="N42" s="254">
        <v>17.600000000000001</v>
      </c>
      <c r="O42" s="253" t="s">
        <v>1193</v>
      </c>
      <c r="P42" s="250" t="s">
        <v>702</v>
      </c>
      <c r="Q42" s="250" t="s">
        <v>701</v>
      </c>
      <c r="R42" s="250" t="s">
        <v>45</v>
      </c>
      <c r="S42" s="250"/>
      <c r="T42" s="277" t="s">
        <v>626</v>
      </c>
      <c r="U42" s="251">
        <v>198</v>
      </c>
      <c r="V42" s="250">
        <v>162</v>
      </c>
      <c r="W42" s="250">
        <v>117</v>
      </c>
      <c r="X42" s="250" t="s">
        <v>1101</v>
      </c>
      <c r="Y42" s="239"/>
      <c r="Z42" s="240"/>
    </row>
    <row r="43" spans="1:35" ht="57.6">
      <c r="A43" s="269"/>
      <c r="B43" s="246"/>
      <c r="C43" s="268"/>
      <c r="D43" s="260" t="s">
        <v>1192</v>
      </c>
      <c r="E43" s="259" t="s">
        <v>862</v>
      </c>
      <c r="F43" s="250" t="s">
        <v>949</v>
      </c>
      <c r="G43" s="250">
        <v>1.7969999999999999</v>
      </c>
      <c r="H43" s="250" t="s">
        <v>629</v>
      </c>
      <c r="I43" s="250" t="s">
        <v>1191</v>
      </c>
      <c r="J43" s="258">
        <v>5</v>
      </c>
      <c r="K43" s="272">
        <v>30.7</v>
      </c>
      <c r="L43" s="271">
        <f t="shared" si="1"/>
        <v>75.624104234527678</v>
      </c>
      <c r="M43" s="255">
        <v>15.8</v>
      </c>
      <c r="N43" s="254">
        <v>19</v>
      </c>
      <c r="O43" s="253" t="s">
        <v>1190</v>
      </c>
      <c r="P43" s="250" t="s">
        <v>946</v>
      </c>
      <c r="Q43" s="250" t="s">
        <v>701</v>
      </c>
      <c r="R43" s="250" t="s">
        <v>514</v>
      </c>
      <c r="S43" s="250"/>
      <c r="T43" s="277" t="s">
        <v>626</v>
      </c>
      <c r="U43" s="251">
        <v>194</v>
      </c>
      <c r="V43" s="250">
        <v>161</v>
      </c>
      <c r="W43" s="250">
        <v>125</v>
      </c>
      <c r="X43" s="250" t="s">
        <v>1189</v>
      </c>
      <c r="Y43" s="354"/>
      <c r="Z43" s="240"/>
    </row>
    <row r="44" spans="1:35" ht="67.2">
      <c r="A44" s="269"/>
      <c r="B44" s="246"/>
      <c r="C44" s="268"/>
      <c r="D44" s="260" t="s">
        <v>1184</v>
      </c>
      <c r="E44" s="259" t="s">
        <v>1188</v>
      </c>
      <c r="F44" s="250" t="s">
        <v>1009</v>
      </c>
      <c r="G44" s="250">
        <v>1.986</v>
      </c>
      <c r="H44" s="250" t="s">
        <v>629</v>
      </c>
      <c r="I44" s="250" t="s">
        <v>1187</v>
      </c>
      <c r="J44" s="258">
        <v>5</v>
      </c>
      <c r="K44" s="272">
        <v>29.2</v>
      </c>
      <c r="L44" s="271">
        <f t="shared" si="1"/>
        <v>79.508904109589039</v>
      </c>
      <c r="M44" s="255">
        <v>14.4</v>
      </c>
      <c r="N44" s="254">
        <v>17.600000000000001</v>
      </c>
      <c r="O44" s="253" t="s">
        <v>1186</v>
      </c>
      <c r="P44" s="250" t="s">
        <v>702</v>
      </c>
      <c r="Q44" s="250" t="s">
        <v>701</v>
      </c>
      <c r="R44" s="250" t="s">
        <v>514</v>
      </c>
      <c r="S44" s="278" t="s">
        <v>602</v>
      </c>
      <c r="T44" s="277" t="s">
        <v>626</v>
      </c>
      <c r="U44" s="251">
        <v>202</v>
      </c>
      <c r="V44" s="250">
        <v>165</v>
      </c>
      <c r="W44" s="250" t="s">
        <v>1185</v>
      </c>
      <c r="X44" s="250" t="s">
        <v>1111</v>
      </c>
      <c r="Y44" s="239"/>
      <c r="Z44" s="240"/>
    </row>
    <row r="45" spans="1:35" ht="67.2">
      <c r="A45" s="269"/>
      <c r="B45" s="246"/>
      <c r="C45" s="268"/>
      <c r="D45" s="260" t="s">
        <v>1184</v>
      </c>
      <c r="E45" s="259" t="s">
        <v>1183</v>
      </c>
      <c r="F45" s="250" t="s">
        <v>1009</v>
      </c>
      <c r="G45" s="250">
        <v>1.986</v>
      </c>
      <c r="H45" s="250" t="s">
        <v>629</v>
      </c>
      <c r="I45" s="250" t="s">
        <v>1182</v>
      </c>
      <c r="J45" s="258">
        <v>5</v>
      </c>
      <c r="K45" s="272">
        <v>26.7</v>
      </c>
      <c r="L45" s="271">
        <f t="shared" si="1"/>
        <v>86.95355805243446</v>
      </c>
      <c r="M45" s="255">
        <v>14.4</v>
      </c>
      <c r="N45" s="254">
        <v>17.600000000000001</v>
      </c>
      <c r="O45" s="253" t="s">
        <v>1013</v>
      </c>
      <c r="P45" s="250" t="s">
        <v>702</v>
      </c>
      <c r="Q45" s="250" t="s">
        <v>701</v>
      </c>
      <c r="R45" s="250" t="s">
        <v>514</v>
      </c>
      <c r="S45" s="278" t="s">
        <v>1181</v>
      </c>
      <c r="T45" s="277" t="s">
        <v>626</v>
      </c>
      <c r="U45" s="251">
        <v>185</v>
      </c>
      <c r="V45" s="250">
        <v>151</v>
      </c>
      <c r="W45" s="250" t="s">
        <v>1180</v>
      </c>
      <c r="X45" s="250" t="s">
        <v>733</v>
      </c>
      <c r="Y45" s="239"/>
      <c r="Z45" s="240"/>
    </row>
    <row r="46" spans="1:35" ht="57.6">
      <c r="A46" s="269"/>
      <c r="B46" s="280"/>
      <c r="C46" s="279" t="s">
        <v>1179</v>
      </c>
      <c r="D46" s="260" t="s">
        <v>1165</v>
      </c>
      <c r="E46" s="267" t="s">
        <v>1178</v>
      </c>
      <c r="F46" s="250" t="s">
        <v>1078</v>
      </c>
      <c r="G46" s="250">
        <v>1.49</v>
      </c>
      <c r="H46" s="250" t="s">
        <v>629</v>
      </c>
      <c r="I46" s="250">
        <v>1160</v>
      </c>
      <c r="J46" s="258">
        <v>5</v>
      </c>
      <c r="K46" s="272">
        <v>30.8</v>
      </c>
      <c r="L46" s="271">
        <f t="shared" si="1"/>
        <v>75.378571428571419</v>
      </c>
      <c r="M46" s="255">
        <v>18.7</v>
      </c>
      <c r="N46" s="254">
        <v>21.8</v>
      </c>
      <c r="O46" s="253" t="s">
        <v>1042</v>
      </c>
      <c r="P46" s="250" t="s">
        <v>946</v>
      </c>
      <c r="Q46" s="250" t="s">
        <v>701</v>
      </c>
      <c r="R46" s="250" t="s">
        <v>45</v>
      </c>
      <c r="S46" s="270" t="s">
        <v>1137</v>
      </c>
      <c r="T46" s="344" t="s">
        <v>626</v>
      </c>
      <c r="U46" s="251">
        <v>164</v>
      </c>
      <c r="V46" s="250">
        <v>141</v>
      </c>
      <c r="W46" s="250">
        <v>117</v>
      </c>
      <c r="X46" s="250" t="s">
        <v>1101</v>
      </c>
      <c r="Y46" s="249"/>
      <c r="Z46" s="240"/>
    </row>
    <row r="47" spans="1:35" ht="57.6">
      <c r="A47" s="269"/>
      <c r="B47" s="246"/>
      <c r="C47" s="268"/>
      <c r="D47" s="260" t="s">
        <v>1165</v>
      </c>
      <c r="E47" s="267" t="s">
        <v>1177</v>
      </c>
      <c r="F47" s="250" t="s">
        <v>1176</v>
      </c>
      <c r="G47" s="250">
        <v>1.49</v>
      </c>
      <c r="H47" s="250" t="s">
        <v>629</v>
      </c>
      <c r="I47" s="250" t="s">
        <v>1175</v>
      </c>
      <c r="J47" s="258">
        <v>5</v>
      </c>
      <c r="K47" s="272">
        <v>30.2</v>
      </c>
      <c r="L47" s="271">
        <f t="shared" si="1"/>
        <v>76.876158940397346</v>
      </c>
      <c r="M47" s="255">
        <v>18.7</v>
      </c>
      <c r="N47" s="254">
        <v>21.8</v>
      </c>
      <c r="O47" s="253" t="s">
        <v>1038</v>
      </c>
      <c r="P47" s="250" t="s">
        <v>946</v>
      </c>
      <c r="Q47" s="250" t="s">
        <v>701</v>
      </c>
      <c r="R47" s="250" t="s">
        <v>45</v>
      </c>
      <c r="S47" s="270" t="s">
        <v>1158</v>
      </c>
      <c r="T47" s="344" t="s">
        <v>626</v>
      </c>
      <c r="U47" s="251">
        <v>161</v>
      </c>
      <c r="V47" s="250">
        <v>138</v>
      </c>
      <c r="W47" s="250">
        <v>114</v>
      </c>
      <c r="X47" s="250" t="s">
        <v>733</v>
      </c>
      <c r="Y47" s="249"/>
      <c r="Z47" s="240"/>
    </row>
    <row r="48" spans="1:35" ht="57.6">
      <c r="A48" s="269"/>
      <c r="B48" s="246"/>
      <c r="C48" s="268"/>
      <c r="D48" s="260" t="s">
        <v>1165</v>
      </c>
      <c r="E48" s="267" t="s">
        <v>1174</v>
      </c>
      <c r="F48" s="250" t="s">
        <v>1078</v>
      </c>
      <c r="G48" s="250">
        <v>1.49</v>
      </c>
      <c r="H48" s="250" t="s">
        <v>629</v>
      </c>
      <c r="I48" s="250" t="s">
        <v>1173</v>
      </c>
      <c r="J48" s="258">
        <v>5</v>
      </c>
      <c r="K48" s="272">
        <v>27.8</v>
      </c>
      <c r="L48" s="271">
        <f t="shared" si="1"/>
        <v>83.512949640287772</v>
      </c>
      <c r="M48" s="255">
        <v>18.7</v>
      </c>
      <c r="N48" s="254">
        <v>21.8</v>
      </c>
      <c r="O48" s="253" t="s">
        <v>1172</v>
      </c>
      <c r="P48" s="250" t="s">
        <v>946</v>
      </c>
      <c r="Q48" s="250" t="s">
        <v>701</v>
      </c>
      <c r="R48" s="250" t="s">
        <v>45</v>
      </c>
      <c r="S48" s="270" t="s">
        <v>1171</v>
      </c>
      <c r="T48" s="344" t="s">
        <v>626</v>
      </c>
      <c r="U48" s="251">
        <v>148</v>
      </c>
      <c r="V48" s="250">
        <v>127</v>
      </c>
      <c r="W48" s="250" t="s">
        <v>1170</v>
      </c>
      <c r="X48" s="250" t="s">
        <v>137</v>
      </c>
      <c r="Y48" s="249"/>
      <c r="Z48" s="240"/>
    </row>
    <row r="49" spans="1:26" ht="57.6">
      <c r="A49" s="269"/>
      <c r="B49" s="246"/>
      <c r="C49" s="268"/>
      <c r="D49" s="260" t="s">
        <v>1165</v>
      </c>
      <c r="E49" s="267" t="s">
        <v>1169</v>
      </c>
      <c r="F49" s="250" t="s">
        <v>1078</v>
      </c>
      <c r="G49" s="250">
        <v>1.49</v>
      </c>
      <c r="H49" s="250" t="s">
        <v>629</v>
      </c>
      <c r="I49" s="250" t="s">
        <v>1168</v>
      </c>
      <c r="J49" s="258">
        <v>5</v>
      </c>
      <c r="K49" s="272">
        <v>27.8</v>
      </c>
      <c r="L49" s="271">
        <f t="shared" si="1"/>
        <v>83.512949640287772</v>
      </c>
      <c r="M49" s="255">
        <v>17.2</v>
      </c>
      <c r="N49" s="254">
        <v>20.3</v>
      </c>
      <c r="O49" s="253" t="s">
        <v>1167</v>
      </c>
      <c r="P49" s="250" t="s">
        <v>946</v>
      </c>
      <c r="Q49" s="250" t="s">
        <v>701</v>
      </c>
      <c r="R49" s="250" t="s">
        <v>45</v>
      </c>
      <c r="S49" s="270" t="s">
        <v>1166</v>
      </c>
      <c r="T49" s="344" t="s">
        <v>626</v>
      </c>
      <c r="U49" s="251">
        <v>161</v>
      </c>
      <c r="V49" s="250">
        <v>136</v>
      </c>
      <c r="W49" s="250">
        <v>106</v>
      </c>
      <c r="X49" s="250" t="s">
        <v>137</v>
      </c>
      <c r="Y49" s="249"/>
      <c r="Z49" s="240"/>
    </row>
    <row r="50" spans="1:26" ht="57.6">
      <c r="A50" s="269"/>
      <c r="B50" s="246"/>
      <c r="C50" s="268"/>
      <c r="D50" s="260" t="s">
        <v>1165</v>
      </c>
      <c r="E50" s="267" t="s">
        <v>1164</v>
      </c>
      <c r="F50" s="250" t="s">
        <v>1078</v>
      </c>
      <c r="G50" s="250">
        <v>1.49</v>
      </c>
      <c r="H50" s="250" t="s">
        <v>629</v>
      </c>
      <c r="I50" s="250" t="s">
        <v>1163</v>
      </c>
      <c r="J50" s="258">
        <v>5</v>
      </c>
      <c r="K50" s="272">
        <v>25</v>
      </c>
      <c r="L50" s="271">
        <f t="shared" si="1"/>
        <v>92.866399999999999</v>
      </c>
      <c r="M50" s="255">
        <v>18.7</v>
      </c>
      <c r="N50" s="254">
        <v>21.8</v>
      </c>
      <c r="O50" s="253" t="s">
        <v>1023</v>
      </c>
      <c r="P50" s="250" t="s">
        <v>946</v>
      </c>
      <c r="Q50" s="250" t="s">
        <v>701</v>
      </c>
      <c r="R50" s="250" t="s">
        <v>45</v>
      </c>
      <c r="S50" s="270" t="s">
        <v>1140</v>
      </c>
      <c r="T50" s="277" t="s">
        <v>626</v>
      </c>
      <c r="U50" s="251">
        <v>133</v>
      </c>
      <c r="V50" s="250">
        <v>114</v>
      </c>
      <c r="W50" s="250">
        <v>95</v>
      </c>
      <c r="X50" s="250" t="s">
        <v>120</v>
      </c>
      <c r="Y50" s="249"/>
      <c r="Z50" s="240"/>
    </row>
    <row r="51" spans="1:26" ht="57.6">
      <c r="A51" s="269"/>
      <c r="B51" s="246"/>
      <c r="C51" s="268"/>
      <c r="D51" s="260" t="s">
        <v>1157</v>
      </c>
      <c r="E51" s="267" t="s">
        <v>1162</v>
      </c>
      <c r="F51" s="250" t="s">
        <v>1074</v>
      </c>
      <c r="G51" s="250">
        <v>1.49</v>
      </c>
      <c r="H51" s="250" t="s">
        <v>629</v>
      </c>
      <c r="I51" s="250">
        <v>1250</v>
      </c>
      <c r="J51" s="258">
        <v>5</v>
      </c>
      <c r="K51" s="272">
        <v>28.7</v>
      </c>
      <c r="L51" s="271">
        <f t="shared" si="1"/>
        <v>80.89407665505226</v>
      </c>
      <c r="M51" s="255">
        <v>17.2</v>
      </c>
      <c r="N51" s="254">
        <v>20.3</v>
      </c>
      <c r="O51" s="253" t="s">
        <v>1117</v>
      </c>
      <c r="P51" s="250" t="s">
        <v>946</v>
      </c>
      <c r="Q51" s="250" t="s">
        <v>701</v>
      </c>
      <c r="R51" s="250" t="s">
        <v>514</v>
      </c>
      <c r="S51" s="270" t="s">
        <v>1137</v>
      </c>
      <c r="T51" s="344" t="s">
        <v>626</v>
      </c>
      <c r="U51" s="251">
        <v>166</v>
      </c>
      <c r="V51" s="250">
        <v>141</v>
      </c>
      <c r="W51" s="250">
        <v>111</v>
      </c>
      <c r="X51" s="250" t="s">
        <v>733</v>
      </c>
      <c r="Y51" s="249"/>
      <c r="Z51" s="240"/>
    </row>
    <row r="52" spans="1:26" ht="57.6">
      <c r="A52" s="269"/>
      <c r="B52" s="246"/>
      <c r="C52" s="268"/>
      <c r="D52" s="260" t="s">
        <v>1157</v>
      </c>
      <c r="E52" s="267" t="s">
        <v>1161</v>
      </c>
      <c r="F52" s="250" t="s">
        <v>1074</v>
      </c>
      <c r="G52" s="250">
        <v>1.49</v>
      </c>
      <c r="H52" s="250" t="s">
        <v>629</v>
      </c>
      <c r="I52" s="270" t="s">
        <v>1160</v>
      </c>
      <c r="J52" s="258">
        <v>5</v>
      </c>
      <c r="K52" s="272">
        <v>28.1</v>
      </c>
      <c r="L52" s="271">
        <f t="shared" si="1"/>
        <v>82.62135231316725</v>
      </c>
      <c r="M52" s="255">
        <v>17.2</v>
      </c>
      <c r="N52" s="254">
        <v>20.3</v>
      </c>
      <c r="O52" s="305" t="s">
        <v>1159</v>
      </c>
      <c r="P52" s="250" t="s">
        <v>946</v>
      </c>
      <c r="Q52" s="250" t="s">
        <v>701</v>
      </c>
      <c r="R52" s="250" t="s">
        <v>514</v>
      </c>
      <c r="S52" s="270" t="s">
        <v>1158</v>
      </c>
      <c r="T52" s="344" t="s">
        <v>626</v>
      </c>
      <c r="U52" s="251">
        <v>163</v>
      </c>
      <c r="V52" s="250">
        <v>138</v>
      </c>
      <c r="W52" s="250">
        <v>109</v>
      </c>
      <c r="X52" s="250" t="s">
        <v>137</v>
      </c>
      <c r="Y52" s="249"/>
      <c r="Z52" s="240"/>
    </row>
    <row r="53" spans="1:26" ht="57.6">
      <c r="A53" s="269"/>
      <c r="B53" s="246"/>
      <c r="C53" s="268"/>
      <c r="D53" s="260" t="s">
        <v>1157</v>
      </c>
      <c r="E53" s="267" t="s">
        <v>1156</v>
      </c>
      <c r="F53" s="250" t="s">
        <v>1074</v>
      </c>
      <c r="G53" s="250">
        <v>1.49</v>
      </c>
      <c r="H53" s="250" t="s">
        <v>629</v>
      </c>
      <c r="I53" s="250" t="s">
        <v>1155</v>
      </c>
      <c r="J53" s="258">
        <v>5</v>
      </c>
      <c r="K53" s="272">
        <v>26</v>
      </c>
      <c r="L53" s="271">
        <f t="shared" si="1"/>
        <v>89.294615384615383</v>
      </c>
      <c r="M53" s="255">
        <v>17.2</v>
      </c>
      <c r="N53" s="254">
        <v>20.3</v>
      </c>
      <c r="O53" s="253" t="s">
        <v>1154</v>
      </c>
      <c r="P53" s="250" t="s">
        <v>946</v>
      </c>
      <c r="Q53" s="250" t="s">
        <v>701</v>
      </c>
      <c r="R53" s="250" t="s">
        <v>514</v>
      </c>
      <c r="S53" s="270" t="s">
        <v>1153</v>
      </c>
      <c r="T53" s="344" t="s">
        <v>626</v>
      </c>
      <c r="U53" s="251">
        <v>151</v>
      </c>
      <c r="V53" s="250">
        <v>128</v>
      </c>
      <c r="W53" s="250" t="s">
        <v>1152</v>
      </c>
      <c r="X53" s="250" t="s">
        <v>711</v>
      </c>
      <c r="Y53" s="249"/>
      <c r="Z53" s="240"/>
    </row>
    <row r="54" spans="1:26" ht="38.4">
      <c r="A54" s="269"/>
      <c r="B54" s="246"/>
      <c r="C54" s="268"/>
      <c r="D54" s="260" t="s">
        <v>1145</v>
      </c>
      <c r="E54" s="267" t="s">
        <v>1151</v>
      </c>
      <c r="F54" s="250" t="s">
        <v>1062</v>
      </c>
      <c r="G54" s="250">
        <v>1.49</v>
      </c>
      <c r="H54" s="250" t="s">
        <v>666</v>
      </c>
      <c r="I54" s="250">
        <v>1110</v>
      </c>
      <c r="J54" s="258">
        <v>5</v>
      </c>
      <c r="K54" s="274">
        <v>19.8</v>
      </c>
      <c r="L54" s="273">
        <f t="shared" si="1"/>
        <v>117.25555555555556</v>
      </c>
      <c r="M54" s="255">
        <v>18.7</v>
      </c>
      <c r="N54" s="254">
        <v>21.8</v>
      </c>
      <c r="O54" s="253" t="s">
        <v>656</v>
      </c>
      <c r="P54" s="250" t="s">
        <v>803</v>
      </c>
      <c r="Q54" s="250" t="s">
        <v>701</v>
      </c>
      <c r="R54" s="250" t="s">
        <v>45</v>
      </c>
      <c r="S54" s="270" t="s">
        <v>1137</v>
      </c>
      <c r="T54" s="331" t="s">
        <v>564</v>
      </c>
      <c r="U54" s="251">
        <v>105</v>
      </c>
      <c r="V54" s="250"/>
      <c r="W54" s="250">
        <v>74</v>
      </c>
      <c r="X54" s="250" t="s">
        <v>1032</v>
      </c>
      <c r="Y54" s="249"/>
      <c r="Z54" s="240"/>
    </row>
    <row r="55" spans="1:26" ht="38.4">
      <c r="A55" s="269"/>
      <c r="B55" s="246"/>
      <c r="C55" s="268"/>
      <c r="D55" s="260" t="s">
        <v>1145</v>
      </c>
      <c r="E55" s="267" t="s">
        <v>1150</v>
      </c>
      <c r="F55" s="250" t="s">
        <v>1062</v>
      </c>
      <c r="G55" s="250">
        <v>1.49</v>
      </c>
      <c r="H55" s="250" t="s">
        <v>666</v>
      </c>
      <c r="I55" s="270">
        <v>1120</v>
      </c>
      <c r="J55" s="258">
        <v>5</v>
      </c>
      <c r="K55" s="272">
        <v>19.399999999999999</v>
      </c>
      <c r="L55" s="271">
        <f t="shared" si="1"/>
        <v>119.67319587628867</v>
      </c>
      <c r="M55" s="255">
        <v>18.7</v>
      </c>
      <c r="N55" s="254">
        <v>21.8</v>
      </c>
      <c r="O55" s="305" t="s">
        <v>1149</v>
      </c>
      <c r="P55" s="250" t="s">
        <v>803</v>
      </c>
      <c r="Q55" s="250" t="s">
        <v>701</v>
      </c>
      <c r="R55" s="250" t="s">
        <v>45</v>
      </c>
      <c r="S55" s="270" t="s">
        <v>1134</v>
      </c>
      <c r="T55" s="344" t="s">
        <v>564</v>
      </c>
      <c r="U55" s="251">
        <v>103</v>
      </c>
      <c r="V55" s="250"/>
      <c r="W55" s="270">
        <v>72</v>
      </c>
      <c r="X55" s="250" t="s">
        <v>1032</v>
      </c>
      <c r="Y55" s="249"/>
      <c r="Z55" s="240"/>
    </row>
    <row r="56" spans="1:26" ht="38.4">
      <c r="A56" s="269"/>
      <c r="B56" s="246"/>
      <c r="C56" s="268"/>
      <c r="D56" s="260" t="s">
        <v>1145</v>
      </c>
      <c r="E56" s="267" t="s">
        <v>1148</v>
      </c>
      <c r="F56" s="250" t="s">
        <v>1062</v>
      </c>
      <c r="G56" s="250">
        <v>1.49</v>
      </c>
      <c r="H56" s="250" t="s">
        <v>666</v>
      </c>
      <c r="I56" s="270" t="s">
        <v>1147</v>
      </c>
      <c r="J56" s="258">
        <v>5</v>
      </c>
      <c r="K56" s="272">
        <v>18.3</v>
      </c>
      <c r="L56" s="271">
        <f t="shared" si="1"/>
        <v>126.86666666666666</v>
      </c>
      <c r="M56" s="255">
        <v>18.7</v>
      </c>
      <c r="N56" s="254">
        <v>21.8</v>
      </c>
      <c r="O56" s="253" t="s">
        <v>1146</v>
      </c>
      <c r="P56" s="250" t="s">
        <v>803</v>
      </c>
      <c r="Q56" s="250" t="s">
        <v>701</v>
      </c>
      <c r="R56" s="250" t="s">
        <v>45</v>
      </c>
      <c r="S56" s="270" t="s">
        <v>1129</v>
      </c>
      <c r="T56" s="344" t="s">
        <v>564</v>
      </c>
      <c r="U56" s="251"/>
      <c r="V56" s="250"/>
      <c r="W56" s="250">
        <v>69</v>
      </c>
      <c r="X56" s="250" t="s">
        <v>250</v>
      </c>
      <c r="Y56" s="249"/>
      <c r="Z56" s="240"/>
    </row>
    <row r="57" spans="1:26" ht="38.4">
      <c r="A57" s="269"/>
      <c r="B57" s="246"/>
      <c r="C57" s="268"/>
      <c r="D57" s="260" t="s">
        <v>1145</v>
      </c>
      <c r="E57" s="267" t="s">
        <v>1144</v>
      </c>
      <c r="F57" s="250" t="s">
        <v>1062</v>
      </c>
      <c r="G57" s="250">
        <v>1.49</v>
      </c>
      <c r="H57" s="250" t="s">
        <v>666</v>
      </c>
      <c r="I57" s="250" t="s">
        <v>1143</v>
      </c>
      <c r="J57" s="258">
        <v>5</v>
      </c>
      <c r="K57" s="272">
        <v>17.600000000000001</v>
      </c>
      <c r="L57" s="271">
        <f t="shared" si="1"/>
        <v>131.91249999999999</v>
      </c>
      <c r="M57" s="255">
        <v>18.7</v>
      </c>
      <c r="N57" s="254">
        <v>21.8</v>
      </c>
      <c r="O57" s="253" t="s">
        <v>1142</v>
      </c>
      <c r="P57" s="250" t="s">
        <v>803</v>
      </c>
      <c r="Q57" s="250" t="s">
        <v>1141</v>
      </c>
      <c r="R57" s="250" t="s">
        <v>45</v>
      </c>
      <c r="S57" s="270" t="s">
        <v>1140</v>
      </c>
      <c r="T57" s="277" t="s">
        <v>564</v>
      </c>
      <c r="U57" s="251"/>
      <c r="V57" s="250"/>
      <c r="W57" s="250">
        <v>66</v>
      </c>
      <c r="X57" s="250" t="s">
        <v>250</v>
      </c>
      <c r="Y57" s="249"/>
      <c r="Z57" s="240"/>
    </row>
    <row r="58" spans="1:26" ht="38.4">
      <c r="A58" s="269"/>
      <c r="B58" s="246"/>
      <c r="C58" s="268"/>
      <c r="D58" s="260" t="s">
        <v>1133</v>
      </c>
      <c r="E58" s="267" t="s">
        <v>1139</v>
      </c>
      <c r="F58" s="250" t="s">
        <v>1062</v>
      </c>
      <c r="G58" s="250">
        <v>1.49</v>
      </c>
      <c r="H58" s="250" t="s">
        <v>666</v>
      </c>
      <c r="I58" s="250">
        <v>1200</v>
      </c>
      <c r="J58" s="258">
        <v>5</v>
      </c>
      <c r="K58" s="272">
        <v>18.399999999999999</v>
      </c>
      <c r="L58" s="271">
        <f t="shared" si="1"/>
        <v>126.17717391304349</v>
      </c>
      <c r="M58" s="255">
        <v>17.2</v>
      </c>
      <c r="N58" s="254">
        <v>20.3</v>
      </c>
      <c r="O58" s="253" t="s">
        <v>1138</v>
      </c>
      <c r="P58" s="250" t="s">
        <v>803</v>
      </c>
      <c r="Q58" s="250" t="s">
        <v>701</v>
      </c>
      <c r="R58" s="250" t="s">
        <v>514</v>
      </c>
      <c r="S58" s="270" t="s">
        <v>1137</v>
      </c>
      <c r="T58" s="344" t="s">
        <v>564</v>
      </c>
      <c r="U58" s="251">
        <v>106</v>
      </c>
      <c r="V58" s="250"/>
      <c r="W58" s="250">
        <v>70</v>
      </c>
      <c r="X58" s="250" t="s">
        <v>1032</v>
      </c>
      <c r="Y58" s="249"/>
      <c r="Z58" s="240"/>
    </row>
    <row r="59" spans="1:26" ht="38.4">
      <c r="A59" s="269"/>
      <c r="B59" s="246"/>
      <c r="C59" s="268"/>
      <c r="D59" s="260" t="s">
        <v>1133</v>
      </c>
      <c r="E59" s="267" t="s">
        <v>1136</v>
      </c>
      <c r="F59" s="250" t="s">
        <v>1062</v>
      </c>
      <c r="G59" s="250">
        <v>1.49</v>
      </c>
      <c r="H59" s="250" t="s">
        <v>666</v>
      </c>
      <c r="I59" s="270">
        <v>1210</v>
      </c>
      <c r="J59" s="258">
        <v>5</v>
      </c>
      <c r="K59" s="272">
        <v>18.100000000000001</v>
      </c>
      <c r="L59" s="271">
        <f t="shared" si="1"/>
        <v>128.2685082872928</v>
      </c>
      <c r="M59" s="255">
        <v>17.2</v>
      </c>
      <c r="N59" s="254">
        <v>20.3</v>
      </c>
      <c r="O59" s="305" t="s">
        <v>1135</v>
      </c>
      <c r="P59" s="250" t="s">
        <v>803</v>
      </c>
      <c r="Q59" s="250" t="s">
        <v>701</v>
      </c>
      <c r="R59" s="250" t="s">
        <v>514</v>
      </c>
      <c r="S59" s="270" t="s">
        <v>1134</v>
      </c>
      <c r="T59" s="344" t="s">
        <v>564</v>
      </c>
      <c r="U59" s="251">
        <v>105</v>
      </c>
      <c r="V59" s="250"/>
      <c r="W59" s="250">
        <v>69</v>
      </c>
      <c r="X59" s="250" t="s">
        <v>250</v>
      </c>
      <c r="Y59" s="249"/>
      <c r="Z59" s="240"/>
    </row>
    <row r="60" spans="1:26" ht="38.4">
      <c r="A60" s="269"/>
      <c r="B60" s="246"/>
      <c r="C60" s="268"/>
      <c r="D60" s="260" t="s">
        <v>1133</v>
      </c>
      <c r="E60" s="267" t="s">
        <v>1132</v>
      </c>
      <c r="F60" s="250" t="s">
        <v>1062</v>
      </c>
      <c r="G60" s="250">
        <v>1.49</v>
      </c>
      <c r="H60" s="250" t="s">
        <v>666</v>
      </c>
      <c r="I60" s="270" t="s">
        <v>1131</v>
      </c>
      <c r="J60" s="258">
        <v>5</v>
      </c>
      <c r="K60" s="272">
        <v>17.100000000000001</v>
      </c>
      <c r="L60" s="271">
        <f t="shared" si="1"/>
        <v>135.76959064327482</v>
      </c>
      <c r="M60" s="255">
        <v>17.2</v>
      </c>
      <c r="N60" s="254">
        <v>20.3</v>
      </c>
      <c r="O60" s="253" t="s">
        <v>1130</v>
      </c>
      <c r="P60" s="250" t="s">
        <v>803</v>
      </c>
      <c r="Q60" s="250" t="s">
        <v>701</v>
      </c>
      <c r="R60" s="250" t="s">
        <v>514</v>
      </c>
      <c r="S60" s="270" t="s">
        <v>1129</v>
      </c>
      <c r="T60" s="344" t="s">
        <v>564</v>
      </c>
      <c r="U60" s="251"/>
      <c r="V60" s="250"/>
      <c r="W60" s="250">
        <v>66</v>
      </c>
      <c r="X60" s="250" t="s">
        <v>250</v>
      </c>
      <c r="Y60" s="249"/>
      <c r="Z60" s="240"/>
    </row>
    <row r="61" spans="1:26" ht="57.6">
      <c r="A61" s="269"/>
      <c r="B61" s="276"/>
      <c r="C61" s="275" t="s">
        <v>1128</v>
      </c>
      <c r="D61" s="260" t="s">
        <v>1126</v>
      </c>
      <c r="E61" s="259" t="s">
        <v>1124</v>
      </c>
      <c r="F61" s="250" t="s">
        <v>968</v>
      </c>
      <c r="G61" s="353">
        <v>1.7969999999999999</v>
      </c>
      <c r="H61" s="250" t="s">
        <v>629</v>
      </c>
      <c r="I61" s="250" t="s">
        <v>1127</v>
      </c>
      <c r="J61" s="258">
        <v>5</v>
      </c>
      <c r="K61" s="272">
        <v>30.2</v>
      </c>
      <c r="L61" s="271">
        <f t="shared" si="1"/>
        <v>76.876158940397346</v>
      </c>
      <c r="M61" s="255">
        <v>15.8</v>
      </c>
      <c r="N61" s="254">
        <v>19</v>
      </c>
      <c r="O61" s="253" t="s">
        <v>1060</v>
      </c>
      <c r="P61" s="250" t="s">
        <v>946</v>
      </c>
      <c r="Q61" s="250" t="s">
        <v>701</v>
      </c>
      <c r="R61" s="250" t="s">
        <v>45</v>
      </c>
      <c r="S61" s="250"/>
      <c r="T61" s="344" t="s">
        <v>626</v>
      </c>
      <c r="U61" s="251">
        <v>191</v>
      </c>
      <c r="V61" s="250">
        <v>158</v>
      </c>
      <c r="W61" s="250">
        <v>120</v>
      </c>
      <c r="X61" s="250" t="s">
        <v>1111</v>
      </c>
      <c r="Y61" s="239"/>
      <c r="Z61" s="240"/>
    </row>
    <row r="62" spans="1:26" ht="57.6">
      <c r="A62" s="269"/>
      <c r="B62" s="246"/>
      <c r="C62" s="268"/>
      <c r="D62" s="260" t="s">
        <v>1126</v>
      </c>
      <c r="E62" s="259" t="s">
        <v>551</v>
      </c>
      <c r="F62" s="250" t="s">
        <v>968</v>
      </c>
      <c r="G62" s="353">
        <v>1.7969999999999999</v>
      </c>
      <c r="H62" s="250" t="s">
        <v>629</v>
      </c>
      <c r="I62" s="250">
        <v>1370</v>
      </c>
      <c r="J62" s="258">
        <v>5</v>
      </c>
      <c r="K62" s="272">
        <v>27.9</v>
      </c>
      <c r="L62" s="271">
        <f t="shared" si="1"/>
        <v>83.213620071684588</v>
      </c>
      <c r="M62" s="255">
        <v>15.8</v>
      </c>
      <c r="N62" s="254">
        <v>19</v>
      </c>
      <c r="O62" s="253" t="s">
        <v>1125</v>
      </c>
      <c r="P62" s="250" t="s">
        <v>946</v>
      </c>
      <c r="Q62" s="250" t="s">
        <v>701</v>
      </c>
      <c r="R62" s="250" t="s">
        <v>45</v>
      </c>
      <c r="S62" s="250"/>
      <c r="T62" s="344" t="s">
        <v>626</v>
      </c>
      <c r="U62" s="251">
        <v>176</v>
      </c>
      <c r="V62" s="250">
        <v>146</v>
      </c>
      <c r="W62" s="250">
        <v>112</v>
      </c>
      <c r="X62" s="250" t="s">
        <v>733</v>
      </c>
      <c r="Y62" s="249"/>
      <c r="Z62" s="240"/>
    </row>
    <row r="63" spans="1:26" ht="57.6">
      <c r="A63" s="269"/>
      <c r="B63" s="246"/>
      <c r="C63" s="268"/>
      <c r="D63" s="260" t="s">
        <v>1120</v>
      </c>
      <c r="E63" s="259" t="s">
        <v>1124</v>
      </c>
      <c r="F63" s="250" t="s">
        <v>949</v>
      </c>
      <c r="G63" s="353">
        <v>1.7969999999999999</v>
      </c>
      <c r="H63" s="250" t="s">
        <v>629</v>
      </c>
      <c r="I63" s="250" t="s">
        <v>1123</v>
      </c>
      <c r="J63" s="258">
        <v>5</v>
      </c>
      <c r="K63" s="272">
        <v>28.1</v>
      </c>
      <c r="L63" s="271">
        <f t="shared" si="1"/>
        <v>82.62135231316725</v>
      </c>
      <c r="M63" s="255">
        <v>15.8</v>
      </c>
      <c r="N63" s="254">
        <v>19</v>
      </c>
      <c r="O63" s="253" t="s">
        <v>1122</v>
      </c>
      <c r="P63" s="250" t="s">
        <v>946</v>
      </c>
      <c r="Q63" s="250" t="s">
        <v>701</v>
      </c>
      <c r="R63" s="250" t="s">
        <v>514</v>
      </c>
      <c r="S63" s="250"/>
      <c r="T63" s="344" t="s">
        <v>626</v>
      </c>
      <c r="U63" s="251">
        <v>177</v>
      </c>
      <c r="V63" s="250">
        <v>147</v>
      </c>
      <c r="W63" s="250" t="s">
        <v>1121</v>
      </c>
      <c r="X63" s="250" t="s">
        <v>733</v>
      </c>
      <c r="Y63" s="239"/>
      <c r="Z63" s="240"/>
    </row>
    <row r="64" spans="1:26" ht="57.6">
      <c r="A64" s="269"/>
      <c r="B64" s="246"/>
      <c r="C64" s="268"/>
      <c r="D64" s="260" t="s">
        <v>1120</v>
      </c>
      <c r="E64" s="259" t="s">
        <v>551</v>
      </c>
      <c r="F64" s="250" t="s">
        <v>949</v>
      </c>
      <c r="G64" s="353">
        <v>1.7969999999999999</v>
      </c>
      <c r="H64" s="250" t="s">
        <v>629</v>
      </c>
      <c r="I64" s="250">
        <v>1430</v>
      </c>
      <c r="J64" s="258">
        <v>5</v>
      </c>
      <c r="K64" s="272">
        <v>25.3</v>
      </c>
      <c r="L64" s="271">
        <f t="shared" si="1"/>
        <v>91.765217391304347</v>
      </c>
      <c r="M64" s="255">
        <v>14.4</v>
      </c>
      <c r="N64" s="254">
        <v>17.600000000000001</v>
      </c>
      <c r="O64" s="253" t="s">
        <v>1119</v>
      </c>
      <c r="P64" s="250" t="s">
        <v>946</v>
      </c>
      <c r="Q64" s="250" t="s">
        <v>701</v>
      </c>
      <c r="R64" s="250" t="s">
        <v>514</v>
      </c>
      <c r="S64" s="250"/>
      <c r="T64" s="344" t="s">
        <v>626</v>
      </c>
      <c r="U64" s="251">
        <v>175</v>
      </c>
      <c r="V64" s="250">
        <v>143</v>
      </c>
      <c r="W64" s="250">
        <v>103</v>
      </c>
      <c r="X64" s="250" t="s">
        <v>711</v>
      </c>
      <c r="Y64" s="249"/>
      <c r="Z64" s="240"/>
    </row>
    <row r="65" spans="1:26" ht="38.4">
      <c r="A65" s="269"/>
      <c r="B65" s="246"/>
      <c r="C65" s="268"/>
      <c r="D65" s="260" t="s">
        <v>1116</v>
      </c>
      <c r="E65" s="259" t="s">
        <v>58</v>
      </c>
      <c r="F65" s="250" t="s">
        <v>1062</v>
      </c>
      <c r="G65" s="353">
        <v>1.49</v>
      </c>
      <c r="H65" s="250" t="s">
        <v>666</v>
      </c>
      <c r="I65" s="250">
        <v>1230</v>
      </c>
      <c r="J65" s="258">
        <v>5</v>
      </c>
      <c r="K65" s="274">
        <v>19.399999999999999</v>
      </c>
      <c r="L65" s="273">
        <f t="shared" si="1"/>
        <v>119.67319587628867</v>
      </c>
      <c r="M65" s="255">
        <v>17.2</v>
      </c>
      <c r="N65" s="254">
        <v>20.3</v>
      </c>
      <c r="O65" s="253" t="s">
        <v>1118</v>
      </c>
      <c r="P65" s="250" t="s">
        <v>803</v>
      </c>
      <c r="Q65" s="250" t="s">
        <v>701</v>
      </c>
      <c r="R65" s="250" t="s">
        <v>45</v>
      </c>
      <c r="S65" s="250"/>
      <c r="T65" s="331" t="s">
        <v>564</v>
      </c>
      <c r="U65" s="251">
        <v>112</v>
      </c>
      <c r="V65" s="250"/>
      <c r="W65" s="250">
        <v>74</v>
      </c>
      <c r="X65" s="250" t="s">
        <v>1032</v>
      </c>
      <c r="Y65" s="239"/>
      <c r="Z65" s="240"/>
    </row>
    <row r="66" spans="1:26" ht="38.4">
      <c r="A66" s="269"/>
      <c r="B66" s="246"/>
      <c r="C66" s="268"/>
      <c r="D66" s="260" t="s">
        <v>1116</v>
      </c>
      <c r="E66" s="259" t="s">
        <v>69</v>
      </c>
      <c r="F66" s="250" t="s">
        <v>1062</v>
      </c>
      <c r="G66" s="353">
        <v>1.49</v>
      </c>
      <c r="H66" s="250" t="s">
        <v>666</v>
      </c>
      <c r="I66" s="250">
        <v>1260</v>
      </c>
      <c r="J66" s="258">
        <v>5</v>
      </c>
      <c r="K66" s="272">
        <v>19.399999999999999</v>
      </c>
      <c r="L66" s="271">
        <f t="shared" si="1"/>
        <v>119.67319587628867</v>
      </c>
      <c r="M66" s="255">
        <v>17.2</v>
      </c>
      <c r="N66" s="254">
        <v>20.3</v>
      </c>
      <c r="O66" s="253" t="s">
        <v>1117</v>
      </c>
      <c r="P66" s="250" t="s">
        <v>803</v>
      </c>
      <c r="Q66" s="250" t="s">
        <v>701</v>
      </c>
      <c r="R66" s="250" t="s">
        <v>45</v>
      </c>
      <c r="S66" s="250"/>
      <c r="T66" s="344" t="s">
        <v>564</v>
      </c>
      <c r="U66" s="251">
        <v>112</v>
      </c>
      <c r="V66" s="250"/>
      <c r="W66" s="250">
        <v>75</v>
      </c>
      <c r="X66" s="250" t="s">
        <v>828</v>
      </c>
      <c r="Y66" s="239"/>
      <c r="Z66" s="240"/>
    </row>
    <row r="67" spans="1:26" ht="38.4">
      <c r="A67" s="269"/>
      <c r="B67" s="246"/>
      <c r="C67" s="268"/>
      <c r="D67" s="260" t="s">
        <v>1116</v>
      </c>
      <c r="E67" s="259" t="s">
        <v>135</v>
      </c>
      <c r="F67" s="250" t="s">
        <v>1062</v>
      </c>
      <c r="G67" s="353">
        <v>1.49</v>
      </c>
      <c r="H67" s="250" t="s">
        <v>666</v>
      </c>
      <c r="I67" s="250">
        <v>1280</v>
      </c>
      <c r="J67" s="258">
        <v>5</v>
      </c>
      <c r="K67" s="272">
        <v>18.100000000000001</v>
      </c>
      <c r="L67" s="271">
        <f t="shared" si="1"/>
        <v>128.2685082872928</v>
      </c>
      <c r="M67" s="255">
        <v>17.2</v>
      </c>
      <c r="N67" s="254">
        <v>20.3</v>
      </c>
      <c r="O67" s="253" t="s">
        <v>1115</v>
      </c>
      <c r="P67" s="250" t="s">
        <v>803</v>
      </c>
      <c r="Q67" s="250" t="s">
        <v>701</v>
      </c>
      <c r="R67" s="250" t="s">
        <v>45</v>
      </c>
      <c r="S67" s="250"/>
      <c r="T67" s="344" t="s">
        <v>564</v>
      </c>
      <c r="U67" s="251">
        <v>105</v>
      </c>
      <c r="V67" s="250"/>
      <c r="W67" s="250">
        <v>70</v>
      </c>
      <c r="X67" s="250" t="s">
        <v>1032</v>
      </c>
      <c r="Y67" s="239"/>
      <c r="Z67" s="240"/>
    </row>
    <row r="68" spans="1:26" ht="57.6">
      <c r="A68" s="269"/>
      <c r="B68" s="276"/>
      <c r="C68" s="275" t="s">
        <v>1114</v>
      </c>
      <c r="D68" s="260" t="s">
        <v>1107</v>
      </c>
      <c r="E68" s="259" t="s">
        <v>1113</v>
      </c>
      <c r="F68" s="250" t="s">
        <v>968</v>
      </c>
      <c r="G68" s="250">
        <v>1.7969999999999999</v>
      </c>
      <c r="H68" s="250" t="s">
        <v>629</v>
      </c>
      <c r="I68" s="250">
        <v>1360</v>
      </c>
      <c r="J68" s="258">
        <v>5</v>
      </c>
      <c r="K68" s="274">
        <v>30</v>
      </c>
      <c r="L68" s="273">
        <f t="shared" si="1"/>
        <v>77.388666666666666</v>
      </c>
      <c r="M68" s="255">
        <v>15.8</v>
      </c>
      <c r="N68" s="254">
        <v>19</v>
      </c>
      <c r="O68" s="253" t="s">
        <v>1110</v>
      </c>
      <c r="P68" s="250" t="s">
        <v>946</v>
      </c>
      <c r="Q68" s="250" t="s">
        <v>701</v>
      </c>
      <c r="R68" s="250" t="s">
        <v>45</v>
      </c>
      <c r="S68" s="250" t="s">
        <v>1112</v>
      </c>
      <c r="T68" s="331" t="s">
        <v>626</v>
      </c>
      <c r="U68" s="251">
        <v>189</v>
      </c>
      <c r="V68" s="250">
        <v>157</v>
      </c>
      <c r="W68" s="250">
        <v>120</v>
      </c>
      <c r="X68" s="250" t="s">
        <v>1111</v>
      </c>
      <c r="Y68" s="249"/>
      <c r="Z68" s="240"/>
    </row>
    <row r="69" spans="1:26" ht="57.6">
      <c r="A69" s="269"/>
      <c r="B69" s="246"/>
      <c r="C69" s="268"/>
      <c r="D69" s="260" t="s">
        <v>1107</v>
      </c>
      <c r="E69" s="259" t="s">
        <v>1045</v>
      </c>
      <c r="F69" s="250" t="s">
        <v>968</v>
      </c>
      <c r="G69" s="250">
        <v>1.7969999999999999</v>
      </c>
      <c r="H69" s="250" t="s">
        <v>629</v>
      </c>
      <c r="I69" s="250">
        <v>1360</v>
      </c>
      <c r="J69" s="258">
        <v>5</v>
      </c>
      <c r="K69" s="272">
        <v>29.5</v>
      </c>
      <c r="L69" s="271">
        <f t="shared" si="1"/>
        <v>78.700338983050841</v>
      </c>
      <c r="M69" s="255">
        <v>15.8</v>
      </c>
      <c r="N69" s="254">
        <v>19</v>
      </c>
      <c r="O69" s="253" t="s">
        <v>1110</v>
      </c>
      <c r="P69" s="250" t="s">
        <v>946</v>
      </c>
      <c r="Q69" s="250" t="s">
        <v>701</v>
      </c>
      <c r="R69" s="250" t="s">
        <v>45</v>
      </c>
      <c r="S69" s="250" t="s">
        <v>1109</v>
      </c>
      <c r="T69" s="344" t="s">
        <v>626</v>
      </c>
      <c r="U69" s="251">
        <v>186</v>
      </c>
      <c r="V69" s="250">
        <v>155</v>
      </c>
      <c r="W69" s="250">
        <v>118</v>
      </c>
      <c r="X69" s="250" t="s">
        <v>1101</v>
      </c>
      <c r="Y69" s="249"/>
      <c r="Z69" s="240"/>
    </row>
    <row r="70" spans="1:26" ht="57.6">
      <c r="A70" s="269"/>
      <c r="B70" s="246"/>
      <c r="C70" s="268"/>
      <c r="D70" s="260" t="s">
        <v>1107</v>
      </c>
      <c r="E70" s="259" t="s">
        <v>188</v>
      </c>
      <c r="F70" s="250" t="s">
        <v>968</v>
      </c>
      <c r="G70" s="250">
        <v>1.7969999999999999</v>
      </c>
      <c r="H70" s="250" t="s">
        <v>629</v>
      </c>
      <c r="I70" s="250">
        <v>1390</v>
      </c>
      <c r="J70" s="258">
        <v>5</v>
      </c>
      <c r="K70" s="272">
        <v>27.2</v>
      </c>
      <c r="L70" s="271">
        <f t="shared" ref="L70:L89" si="2">IF(K70&gt;0,1/K70*34.6*67.1,"")</f>
        <v>85.355147058823533</v>
      </c>
      <c r="M70" s="255">
        <v>15.8</v>
      </c>
      <c r="N70" s="254">
        <v>19</v>
      </c>
      <c r="O70" s="253" t="s">
        <v>1106</v>
      </c>
      <c r="P70" s="250" t="s">
        <v>946</v>
      </c>
      <c r="Q70" s="250" t="s">
        <v>701</v>
      </c>
      <c r="R70" s="250" t="s">
        <v>45</v>
      </c>
      <c r="S70" s="250" t="s">
        <v>1108</v>
      </c>
      <c r="T70" s="344" t="s">
        <v>626</v>
      </c>
      <c r="U70" s="251">
        <v>172</v>
      </c>
      <c r="V70" s="250">
        <v>143</v>
      </c>
      <c r="W70" s="250">
        <v>110</v>
      </c>
      <c r="X70" s="250" t="s">
        <v>733</v>
      </c>
      <c r="Y70" s="249"/>
      <c r="Z70" s="240"/>
    </row>
    <row r="71" spans="1:26" ht="57.6">
      <c r="A71" s="269"/>
      <c r="B71" s="246"/>
      <c r="C71" s="268"/>
      <c r="D71" s="260" t="s">
        <v>1107</v>
      </c>
      <c r="E71" s="259" t="s">
        <v>189</v>
      </c>
      <c r="F71" s="250" t="s">
        <v>968</v>
      </c>
      <c r="G71" s="250">
        <v>1.7969999999999999</v>
      </c>
      <c r="H71" s="250" t="s">
        <v>629</v>
      </c>
      <c r="I71" s="250">
        <v>1390</v>
      </c>
      <c r="J71" s="258">
        <v>5</v>
      </c>
      <c r="K71" s="272">
        <v>27.1</v>
      </c>
      <c r="L71" s="271">
        <f t="shared" si="2"/>
        <v>85.670110701107006</v>
      </c>
      <c r="M71" s="255">
        <v>15.8</v>
      </c>
      <c r="N71" s="254">
        <v>19</v>
      </c>
      <c r="O71" s="253" t="s">
        <v>1106</v>
      </c>
      <c r="P71" s="250" t="s">
        <v>946</v>
      </c>
      <c r="Q71" s="250" t="s">
        <v>701</v>
      </c>
      <c r="R71" s="250" t="s">
        <v>45</v>
      </c>
      <c r="S71" s="250" t="s">
        <v>1105</v>
      </c>
      <c r="T71" s="344" t="s">
        <v>626</v>
      </c>
      <c r="U71" s="251">
        <v>171</v>
      </c>
      <c r="V71" s="250">
        <v>142</v>
      </c>
      <c r="W71" s="250">
        <v>109</v>
      </c>
      <c r="X71" s="250" t="s">
        <v>137</v>
      </c>
      <c r="Y71" s="249"/>
      <c r="Z71" s="240"/>
    </row>
    <row r="72" spans="1:26" ht="57.6">
      <c r="A72" s="269"/>
      <c r="B72" s="280"/>
      <c r="C72" s="279" t="s">
        <v>1104</v>
      </c>
      <c r="D72" s="260" t="s">
        <v>1100</v>
      </c>
      <c r="E72" s="259" t="s">
        <v>58</v>
      </c>
      <c r="F72" s="250" t="s">
        <v>968</v>
      </c>
      <c r="G72" s="353">
        <v>1.7969999999999999</v>
      </c>
      <c r="H72" s="250" t="s">
        <v>629</v>
      </c>
      <c r="I72" s="250">
        <v>1350</v>
      </c>
      <c r="J72" s="258">
        <v>5</v>
      </c>
      <c r="K72" s="296">
        <v>29.5</v>
      </c>
      <c r="L72" s="295">
        <f t="shared" si="2"/>
        <v>78.700338983050841</v>
      </c>
      <c r="M72" s="255">
        <v>15.8</v>
      </c>
      <c r="N72" s="254">
        <v>19</v>
      </c>
      <c r="O72" s="253" t="s">
        <v>1103</v>
      </c>
      <c r="P72" s="250" t="s">
        <v>946</v>
      </c>
      <c r="Q72" s="250" t="s">
        <v>701</v>
      </c>
      <c r="R72" s="250" t="s">
        <v>45</v>
      </c>
      <c r="S72" s="250"/>
      <c r="T72" s="344" t="s">
        <v>626</v>
      </c>
      <c r="U72" s="251">
        <v>186</v>
      </c>
      <c r="V72" s="250">
        <v>155</v>
      </c>
      <c r="W72" s="250">
        <v>118</v>
      </c>
      <c r="X72" s="250" t="s">
        <v>1101</v>
      </c>
      <c r="Y72" s="239"/>
      <c r="Z72" s="240"/>
    </row>
    <row r="73" spans="1:26" ht="57.6">
      <c r="A73" s="269"/>
      <c r="B73" s="246"/>
      <c r="C73" s="268"/>
      <c r="D73" s="260" t="s">
        <v>1100</v>
      </c>
      <c r="E73" s="259" t="s">
        <v>69</v>
      </c>
      <c r="F73" s="250" t="s">
        <v>968</v>
      </c>
      <c r="G73" s="353">
        <v>1.7969999999999999</v>
      </c>
      <c r="H73" s="250" t="s">
        <v>629</v>
      </c>
      <c r="I73" s="250">
        <v>1370</v>
      </c>
      <c r="J73" s="258">
        <v>5</v>
      </c>
      <c r="K73" s="272">
        <v>29.3</v>
      </c>
      <c r="L73" s="271">
        <f t="shared" si="2"/>
        <v>79.237542662116041</v>
      </c>
      <c r="M73" s="255">
        <v>15.8</v>
      </c>
      <c r="N73" s="254">
        <v>19</v>
      </c>
      <c r="O73" s="253" t="s">
        <v>1102</v>
      </c>
      <c r="P73" s="250" t="s">
        <v>946</v>
      </c>
      <c r="Q73" s="250" t="s">
        <v>701</v>
      </c>
      <c r="R73" s="250" t="s">
        <v>45</v>
      </c>
      <c r="S73" s="250"/>
      <c r="T73" s="344" t="s">
        <v>626</v>
      </c>
      <c r="U73" s="251">
        <v>185</v>
      </c>
      <c r="V73" s="250">
        <v>154</v>
      </c>
      <c r="W73" s="250">
        <v>118</v>
      </c>
      <c r="X73" s="250" t="s">
        <v>1101</v>
      </c>
      <c r="Y73" s="239"/>
      <c r="Z73" s="240"/>
    </row>
    <row r="74" spans="1:26" ht="57.6">
      <c r="A74" s="269"/>
      <c r="B74" s="246"/>
      <c r="C74" s="268"/>
      <c r="D74" s="260" t="s">
        <v>1100</v>
      </c>
      <c r="E74" s="259" t="s">
        <v>551</v>
      </c>
      <c r="F74" s="250" t="s">
        <v>968</v>
      </c>
      <c r="G74" s="353">
        <v>1.7969999999999999</v>
      </c>
      <c r="H74" s="250" t="s">
        <v>629</v>
      </c>
      <c r="I74" s="250">
        <v>1390</v>
      </c>
      <c r="J74" s="258">
        <v>5</v>
      </c>
      <c r="K74" s="272">
        <v>27.3</v>
      </c>
      <c r="L74" s="271">
        <f t="shared" si="2"/>
        <v>85.042490842490849</v>
      </c>
      <c r="M74" s="255">
        <v>15.8</v>
      </c>
      <c r="N74" s="254">
        <v>19</v>
      </c>
      <c r="O74" s="253" t="s">
        <v>1099</v>
      </c>
      <c r="P74" s="250" t="s">
        <v>946</v>
      </c>
      <c r="Q74" s="250" t="s">
        <v>701</v>
      </c>
      <c r="R74" s="250" t="s">
        <v>45</v>
      </c>
      <c r="S74" s="250"/>
      <c r="T74" s="344" t="s">
        <v>626</v>
      </c>
      <c r="U74" s="251">
        <v>172</v>
      </c>
      <c r="V74" s="250">
        <v>143</v>
      </c>
      <c r="W74" s="250">
        <v>110</v>
      </c>
      <c r="X74" s="250" t="s">
        <v>733</v>
      </c>
      <c r="Y74" s="249"/>
      <c r="Z74" s="240"/>
    </row>
    <row r="75" spans="1:26" ht="57.6">
      <c r="A75" s="269"/>
      <c r="B75" s="246"/>
      <c r="C75" s="268"/>
      <c r="D75" s="260" t="s">
        <v>1096</v>
      </c>
      <c r="E75" s="259" t="s">
        <v>58</v>
      </c>
      <c r="F75" s="250" t="s">
        <v>949</v>
      </c>
      <c r="G75" s="353">
        <v>1.7969999999999999</v>
      </c>
      <c r="H75" s="250" t="s">
        <v>629</v>
      </c>
      <c r="I75" s="250">
        <v>1400</v>
      </c>
      <c r="J75" s="258">
        <v>5</v>
      </c>
      <c r="K75" s="272">
        <v>27.8</v>
      </c>
      <c r="L75" s="271">
        <f t="shared" si="2"/>
        <v>83.512949640287772</v>
      </c>
      <c r="M75" s="255">
        <v>15.8</v>
      </c>
      <c r="N75" s="254">
        <v>19</v>
      </c>
      <c r="O75" s="253" t="s">
        <v>1098</v>
      </c>
      <c r="P75" s="250" t="s">
        <v>946</v>
      </c>
      <c r="Q75" s="250" t="s">
        <v>701</v>
      </c>
      <c r="R75" s="250" t="s">
        <v>514</v>
      </c>
      <c r="S75" s="250"/>
      <c r="T75" s="344" t="s">
        <v>626</v>
      </c>
      <c r="U75" s="251">
        <v>175</v>
      </c>
      <c r="V75" s="250">
        <v>146</v>
      </c>
      <c r="W75" s="250">
        <v>113</v>
      </c>
      <c r="X75" s="250" t="s">
        <v>733</v>
      </c>
      <c r="Y75" s="239"/>
      <c r="Z75" s="240"/>
    </row>
    <row r="76" spans="1:26" ht="57.6">
      <c r="A76" s="269"/>
      <c r="B76" s="246"/>
      <c r="C76" s="268"/>
      <c r="D76" s="260" t="s">
        <v>1096</v>
      </c>
      <c r="E76" s="259" t="s">
        <v>69</v>
      </c>
      <c r="F76" s="250" t="s">
        <v>949</v>
      </c>
      <c r="G76" s="353">
        <v>1.7969999999999999</v>
      </c>
      <c r="H76" s="250" t="s">
        <v>629</v>
      </c>
      <c r="I76" s="250">
        <v>1420</v>
      </c>
      <c r="J76" s="258">
        <v>5</v>
      </c>
      <c r="K76" s="272">
        <v>27.5</v>
      </c>
      <c r="L76" s="271">
        <f t="shared" si="2"/>
        <v>84.423999999999978</v>
      </c>
      <c r="M76" s="255">
        <v>15.8</v>
      </c>
      <c r="N76" s="254">
        <v>19</v>
      </c>
      <c r="O76" s="253" t="s">
        <v>1097</v>
      </c>
      <c r="P76" s="250" t="s">
        <v>946</v>
      </c>
      <c r="Q76" s="250" t="s">
        <v>701</v>
      </c>
      <c r="R76" s="250" t="s">
        <v>514</v>
      </c>
      <c r="S76" s="250"/>
      <c r="T76" s="344" t="s">
        <v>626</v>
      </c>
      <c r="U76" s="251">
        <v>174</v>
      </c>
      <c r="V76" s="250">
        <v>144</v>
      </c>
      <c r="W76" s="250">
        <v>112</v>
      </c>
      <c r="X76" s="250" t="s">
        <v>733</v>
      </c>
      <c r="Y76" s="239"/>
      <c r="Z76" s="240"/>
    </row>
    <row r="77" spans="1:26" ht="57.6">
      <c r="A77" s="269"/>
      <c r="B77" s="246"/>
      <c r="C77" s="268"/>
      <c r="D77" s="260" t="s">
        <v>1096</v>
      </c>
      <c r="E77" s="259" t="s">
        <v>551</v>
      </c>
      <c r="F77" s="250" t="s">
        <v>949</v>
      </c>
      <c r="G77" s="353">
        <v>1.7969999999999999</v>
      </c>
      <c r="H77" s="250" t="s">
        <v>629</v>
      </c>
      <c r="I77" s="250">
        <v>1440</v>
      </c>
      <c r="J77" s="258">
        <v>5</v>
      </c>
      <c r="K77" s="272">
        <v>24.9</v>
      </c>
      <c r="L77" s="271">
        <f t="shared" si="2"/>
        <v>93.239357429718865</v>
      </c>
      <c r="M77" s="255">
        <v>14.4</v>
      </c>
      <c r="N77" s="254">
        <v>17.600000000000001</v>
      </c>
      <c r="O77" s="253" t="s">
        <v>1095</v>
      </c>
      <c r="P77" s="250" t="s">
        <v>946</v>
      </c>
      <c r="Q77" s="250" t="s">
        <v>701</v>
      </c>
      <c r="R77" s="250" t="s">
        <v>514</v>
      </c>
      <c r="S77" s="250"/>
      <c r="T77" s="344" t="s">
        <v>626</v>
      </c>
      <c r="U77" s="251">
        <v>172</v>
      </c>
      <c r="V77" s="250">
        <v>141</v>
      </c>
      <c r="W77" s="250">
        <v>102</v>
      </c>
      <c r="X77" s="250" t="s">
        <v>711</v>
      </c>
      <c r="Y77" s="249"/>
      <c r="Z77" s="240"/>
    </row>
    <row r="78" spans="1:26" ht="57.6">
      <c r="A78" s="269"/>
      <c r="B78" s="276"/>
      <c r="C78" s="275" t="s">
        <v>1094</v>
      </c>
      <c r="D78" s="260" t="s">
        <v>1087</v>
      </c>
      <c r="E78" s="267" t="s">
        <v>187</v>
      </c>
      <c r="F78" s="250" t="s">
        <v>1078</v>
      </c>
      <c r="G78" s="250">
        <v>1.49</v>
      </c>
      <c r="H78" s="250" t="s">
        <v>629</v>
      </c>
      <c r="I78" s="250">
        <v>1330</v>
      </c>
      <c r="J78" s="258">
        <v>5</v>
      </c>
      <c r="K78" s="339">
        <v>28.4</v>
      </c>
      <c r="L78" s="338">
        <f t="shared" si="2"/>
        <v>81.748591549295782</v>
      </c>
      <c r="M78" s="255">
        <v>15.8</v>
      </c>
      <c r="N78" s="254">
        <v>19</v>
      </c>
      <c r="O78" s="253" t="s">
        <v>1093</v>
      </c>
      <c r="P78" s="250" t="s">
        <v>946</v>
      </c>
      <c r="Q78" s="270" t="s">
        <v>850</v>
      </c>
      <c r="R78" s="250" t="s">
        <v>45</v>
      </c>
      <c r="S78" s="250"/>
      <c r="T78" s="277" t="s">
        <v>626</v>
      </c>
      <c r="U78" s="334">
        <v>179</v>
      </c>
      <c r="V78" s="270">
        <v>149</v>
      </c>
      <c r="W78" s="270">
        <v>113</v>
      </c>
      <c r="X78" s="250" t="s">
        <v>733</v>
      </c>
      <c r="Y78" s="249"/>
      <c r="Z78" s="240"/>
    </row>
    <row r="79" spans="1:26" ht="57.6">
      <c r="A79" s="269"/>
      <c r="B79" s="246"/>
      <c r="C79" s="268"/>
      <c r="D79" s="260" t="s">
        <v>1087</v>
      </c>
      <c r="E79" s="267" t="s">
        <v>1092</v>
      </c>
      <c r="F79" s="250" t="s">
        <v>1078</v>
      </c>
      <c r="G79" s="250">
        <v>1.49</v>
      </c>
      <c r="H79" s="250" t="s">
        <v>629</v>
      </c>
      <c r="I79" s="250" t="s">
        <v>1091</v>
      </c>
      <c r="J79" s="340" t="s">
        <v>1090</v>
      </c>
      <c r="K79" s="339">
        <v>28</v>
      </c>
      <c r="L79" s="338">
        <f t="shared" si="2"/>
        <v>82.916428571428568</v>
      </c>
      <c r="M79" s="255">
        <v>15.8</v>
      </c>
      <c r="N79" s="254">
        <v>19</v>
      </c>
      <c r="O79" s="253" t="s">
        <v>1060</v>
      </c>
      <c r="P79" s="250" t="s">
        <v>946</v>
      </c>
      <c r="Q79" s="270" t="s">
        <v>850</v>
      </c>
      <c r="R79" s="250" t="s">
        <v>45</v>
      </c>
      <c r="S79" s="250"/>
      <c r="T79" s="277" t="s">
        <v>626</v>
      </c>
      <c r="U79" s="334">
        <v>177</v>
      </c>
      <c r="V79" s="270">
        <v>147</v>
      </c>
      <c r="W79" s="270" t="s">
        <v>1089</v>
      </c>
      <c r="X79" s="250" t="s">
        <v>733</v>
      </c>
      <c r="Y79" s="249"/>
      <c r="Z79" s="240"/>
    </row>
    <row r="80" spans="1:26" ht="57.6">
      <c r="A80" s="269"/>
      <c r="B80" s="246"/>
      <c r="C80" s="268"/>
      <c r="D80" s="260" t="s">
        <v>1087</v>
      </c>
      <c r="E80" s="267" t="s">
        <v>186</v>
      </c>
      <c r="F80" s="250" t="s">
        <v>1078</v>
      </c>
      <c r="G80" s="250">
        <v>1.49</v>
      </c>
      <c r="H80" s="250" t="s">
        <v>629</v>
      </c>
      <c r="I80" s="270">
        <v>1360</v>
      </c>
      <c r="J80" s="340">
        <v>5</v>
      </c>
      <c r="K80" s="339">
        <v>27.9</v>
      </c>
      <c r="L80" s="338">
        <f t="shared" si="2"/>
        <v>83.213620071684588</v>
      </c>
      <c r="M80" s="255">
        <v>15.8</v>
      </c>
      <c r="N80" s="254">
        <v>19</v>
      </c>
      <c r="O80" s="305" t="s">
        <v>1088</v>
      </c>
      <c r="P80" s="250" t="s">
        <v>946</v>
      </c>
      <c r="Q80" s="270" t="s">
        <v>850</v>
      </c>
      <c r="R80" s="250" t="s">
        <v>45</v>
      </c>
      <c r="S80" s="250"/>
      <c r="T80" s="277" t="s">
        <v>626</v>
      </c>
      <c r="U80" s="334">
        <v>176</v>
      </c>
      <c r="V80" s="270">
        <v>146</v>
      </c>
      <c r="W80" s="270">
        <v>112</v>
      </c>
      <c r="X80" s="250" t="s">
        <v>733</v>
      </c>
      <c r="Y80" s="249"/>
      <c r="Z80" s="240"/>
    </row>
    <row r="81" spans="1:26" ht="57.6">
      <c r="A81" s="269"/>
      <c r="B81" s="246"/>
      <c r="C81" s="268"/>
      <c r="D81" s="260" t="s">
        <v>1087</v>
      </c>
      <c r="E81" s="267" t="s">
        <v>1086</v>
      </c>
      <c r="F81" s="250" t="s">
        <v>1078</v>
      </c>
      <c r="G81" s="250">
        <v>1.49</v>
      </c>
      <c r="H81" s="250" t="s">
        <v>629</v>
      </c>
      <c r="I81" s="250" t="s">
        <v>1085</v>
      </c>
      <c r="J81" s="340">
        <v>7</v>
      </c>
      <c r="K81" s="339">
        <v>27.6</v>
      </c>
      <c r="L81" s="338">
        <f t="shared" si="2"/>
        <v>84.118115942028979</v>
      </c>
      <c r="M81" s="255">
        <v>15.8</v>
      </c>
      <c r="N81" s="254">
        <v>19</v>
      </c>
      <c r="O81" s="253" t="s">
        <v>1084</v>
      </c>
      <c r="P81" s="250" t="s">
        <v>946</v>
      </c>
      <c r="Q81" s="270" t="s">
        <v>850</v>
      </c>
      <c r="R81" s="250" t="s">
        <v>45</v>
      </c>
      <c r="S81" s="250"/>
      <c r="T81" s="277" t="s">
        <v>626</v>
      </c>
      <c r="U81" s="334">
        <v>174</v>
      </c>
      <c r="V81" s="270">
        <v>145</v>
      </c>
      <c r="W81" s="270" t="s">
        <v>734</v>
      </c>
      <c r="X81" s="250" t="s">
        <v>733</v>
      </c>
      <c r="Y81" s="249"/>
      <c r="Z81" s="240"/>
    </row>
    <row r="82" spans="1:26" ht="57.6">
      <c r="A82" s="269"/>
      <c r="B82" s="246"/>
      <c r="C82" s="268"/>
      <c r="D82" s="260" t="s">
        <v>1080</v>
      </c>
      <c r="E82" s="267" t="s">
        <v>1083</v>
      </c>
      <c r="F82" s="250" t="s">
        <v>1078</v>
      </c>
      <c r="G82" s="250">
        <v>1.49</v>
      </c>
      <c r="H82" s="250" t="s">
        <v>629</v>
      </c>
      <c r="I82" s="270" t="s">
        <v>1082</v>
      </c>
      <c r="J82" s="258">
        <v>5</v>
      </c>
      <c r="K82" s="339">
        <v>27</v>
      </c>
      <c r="L82" s="338">
        <f t="shared" si="2"/>
        <v>85.987407407407403</v>
      </c>
      <c r="M82" s="255">
        <v>15.8</v>
      </c>
      <c r="N82" s="254">
        <v>19</v>
      </c>
      <c r="O82" s="305" t="s">
        <v>1081</v>
      </c>
      <c r="P82" s="250" t="s">
        <v>946</v>
      </c>
      <c r="Q82" s="270" t="s">
        <v>850</v>
      </c>
      <c r="R82" s="250" t="s">
        <v>45</v>
      </c>
      <c r="S82" s="250"/>
      <c r="T82" s="277" t="s">
        <v>626</v>
      </c>
      <c r="U82" s="334">
        <v>170</v>
      </c>
      <c r="V82" s="270">
        <v>142</v>
      </c>
      <c r="W82" s="270">
        <v>109</v>
      </c>
      <c r="X82" s="270" t="s">
        <v>137</v>
      </c>
      <c r="Y82" s="249"/>
      <c r="Z82" s="240"/>
    </row>
    <row r="83" spans="1:26" ht="57.6">
      <c r="A83" s="269"/>
      <c r="B83" s="246"/>
      <c r="C83" s="268"/>
      <c r="D83" s="260" t="s">
        <v>1080</v>
      </c>
      <c r="E83" s="267" t="s">
        <v>1079</v>
      </c>
      <c r="F83" s="250" t="s">
        <v>1078</v>
      </c>
      <c r="G83" s="250">
        <v>1.49</v>
      </c>
      <c r="H83" s="250" t="s">
        <v>629</v>
      </c>
      <c r="I83" s="270">
        <v>1410</v>
      </c>
      <c r="J83" s="258">
        <v>5</v>
      </c>
      <c r="K83" s="339">
        <v>27</v>
      </c>
      <c r="L83" s="338">
        <f t="shared" si="2"/>
        <v>85.987407407407403</v>
      </c>
      <c r="M83" s="255">
        <v>15.8</v>
      </c>
      <c r="N83" s="254">
        <v>19</v>
      </c>
      <c r="O83" s="305" t="s">
        <v>1077</v>
      </c>
      <c r="P83" s="250" t="s">
        <v>946</v>
      </c>
      <c r="Q83" s="270" t="s">
        <v>850</v>
      </c>
      <c r="R83" s="250" t="s">
        <v>45</v>
      </c>
      <c r="S83" s="250"/>
      <c r="T83" s="277" t="s">
        <v>626</v>
      </c>
      <c r="U83" s="334">
        <v>170</v>
      </c>
      <c r="V83" s="270">
        <v>142</v>
      </c>
      <c r="W83" s="270">
        <v>110</v>
      </c>
      <c r="X83" s="270" t="s">
        <v>733</v>
      </c>
      <c r="Y83" s="249"/>
      <c r="Z83" s="240"/>
    </row>
    <row r="84" spans="1:26" ht="57.6">
      <c r="A84" s="269"/>
      <c r="B84" s="246"/>
      <c r="C84" s="268"/>
      <c r="D84" s="260" t="s">
        <v>1076</v>
      </c>
      <c r="E84" s="267" t="s">
        <v>1075</v>
      </c>
      <c r="F84" s="250" t="s">
        <v>1074</v>
      </c>
      <c r="G84" s="250">
        <v>1.49</v>
      </c>
      <c r="H84" s="250" t="s">
        <v>629</v>
      </c>
      <c r="I84" s="250" t="s">
        <v>1073</v>
      </c>
      <c r="J84" s="258" t="s">
        <v>518</v>
      </c>
      <c r="K84" s="339">
        <v>24.8</v>
      </c>
      <c r="L84" s="338">
        <f t="shared" si="2"/>
        <v>93.615322580645156</v>
      </c>
      <c r="M84" s="255">
        <v>15.8</v>
      </c>
      <c r="N84" s="254">
        <v>19</v>
      </c>
      <c r="O84" s="253" t="s">
        <v>1018</v>
      </c>
      <c r="P84" s="250" t="s">
        <v>946</v>
      </c>
      <c r="Q84" s="270" t="s">
        <v>850</v>
      </c>
      <c r="R84" s="250" t="s">
        <v>514</v>
      </c>
      <c r="S84" s="250"/>
      <c r="T84" s="277" t="s">
        <v>626</v>
      </c>
      <c r="U84" s="334">
        <v>156</v>
      </c>
      <c r="V84" s="270">
        <v>130</v>
      </c>
      <c r="W84" s="270" t="s">
        <v>1072</v>
      </c>
      <c r="X84" s="250" t="s">
        <v>711</v>
      </c>
      <c r="Y84" s="249"/>
      <c r="Z84" s="240"/>
    </row>
    <row r="85" spans="1:26" ht="38.4">
      <c r="A85" s="269"/>
      <c r="B85" s="246"/>
      <c r="C85" s="268"/>
      <c r="D85" s="260" t="s">
        <v>1066</v>
      </c>
      <c r="E85" s="259" t="s">
        <v>862</v>
      </c>
      <c r="F85" s="250" t="s">
        <v>1062</v>
      </c>
      <c r="G85" s="250">
        <v>1.49</v>
      </c>
      <c r="H85" s="250" t="s">
        <v>666</v>
      </c>
      <c r="I85" s="250" t="s">
        <v>1071</v>
      </c>
      <c r="J85" s="258">
        <v>5</v>
      </c>
      <c r="K85" s="274">
        <v>18.399999999999999</v>
      </c>
      <c r="L85" s="273">
        <f t="shared" si="2"/>
        <v>126.17717391304349</v>
      </c>
      <c r="M85" s="255">
        <v>17.2</v>
      </c>
      <c r="N85" s="254">
        <v>20.3</v>
      </c>
      <c r="O85" s="253" t="s">
        <v>1070</v>
      </c>
      <c r="P85" s="250" t="s">
        <v>803</v>
      </c>
      <c r="Q85" s="270" t="s">
        <v>850</v>
      </c>
      <c r="R85" s="250" t="s">
        <v>45</v>
      </c>
      <c r="S85" s="250"/>
      <c r="T85" s="281" t="s">
        <v>564</v>
      </c>
      <c r="U85" s="251">
        <v>106</v>
      </c>
      <c r="V85" s="250"/>
      <c r="W85" s="250" t="s">
        <v>1059</v>
      </c>
      <c r="X85" s="250" t="s">
        <v>1032</v>
      </c>
      <c r="Y85" s="249"/>
      <c r="Z85" s="240"/>
    </row>
    <row r="86" spans="1:26" ht="38.4">
      <c r="A86" s="269"/>
      <c r="B86" s="246"/>
      <c r="C86" s="268"/>
      <c r="D86" s="260" t="s">
        <v>1066</v>
      </c>
      <c r="E86" s="259" t="s">
        <v>1069</v>
      </c>
      <c r="F86" s="250" t="s">
        <v>1062</v>
      </c>
      <c r="G86" s="250">
        <v>1.49</v>
      </c>
      <c r="H86" s="250" t="s">
        <v>666</v>
      </c>
      <c r="I86" s="250" t="s">
        <v>1068</v>
      </c>
      <c r="J86" s="258">
        <v>7</v>
      </c>
      <c r="K86" s="272">
        <v>18.3</v>
      </c>
      <c r="L86" s="271">
        <f t="shared" si="2"/>
        <v>126.86666666666666</v>
      </c>
      <c r="M86" s="255">
        <v>17.2</v>
      </c>
      <c r="N86" s="254">
        <v>20.3</v>
      </c>
      <c r="O86" s="253" t="s">
        <v>1067</v>
      </c>
      <c r="P86" s="250" t="s">
        <v>803</v>
      </c>
      <c r="Q86" s="270" t="s">
        <v>850</v>
      </c>
      <c r="R86" s="250" t="s">
        <v>45</v>
      </c>
      <c r="S86" s="250"/>
      <c r="T86" s="277" t="s">
        <v>564</v>
      </c>
      <c r="U86" s="251">
        <v>106</v>
      </c>
      <c r="V86" s="250"/>
      <c r="W86" s="250">
        <v>72</v>
      </c>
      <c r="X86" s="250" t="s">
        <v>1032</v>
      </c>
      <c r="Y86" s="249"/>
      <c r="Z86" s="240"/>
    </row>
    <row r="87" spans="1:26" ht="38.4">
      <c r="A87" s="269"/>
      <c r="B87" s="246"/>
      <c r="C87" s="268"/>
      <c r="D87" s="260" t="s">
        <v>1066</v>
      </c>
      <c r="E87" s="267" t="s">
        <v>189</v>
      </c>
      <c r="F87" s="250" t="s">
        <v>1062</v>
      </c>
      <c r="G87" s="250">
        <v>1.49</v>
      </c>
      <c r="H87" s="250" t="s">
        <v>666</v>
      </c>
      <c r="I87" s="270">
        <v>1300</v>
      </c>
      <c r="J87" s="340">
        <v>5</v>
      </c>
      <c r="K87" s="272">
        <v>18.2</v>
      </c>
      <c r="L87" s="271">
        <f t="shared" si="2"/>
        <v>127.56373626373626</v>
      </c>
      <c r="M87" s="255">
        <v>17.2</v>
      </c>
      <c r="N87" s="254">
        <v>20.3</v>
      </c>
      <c r="O87" s="305" t="s">
        <v>598</v>
      </c>
      <c r="P87" s="250" t="s">
        <v>803</v>
      </c>
      <c r="Q87" s="270" t="s">
        <v>850</v>
      </c>
      <c r="R87" s="250" t="s">
        <v>45</v>
      </c>
      <c r="S87" s="250"/>
      <c r="T87" s="277" t="s">
        <v>564</v>
      </c>
      <c r="U87" s="251">
        <v>105</v>
      </c>
      <c r="V87" s="250"/>
      <c r="W87" s="250">
        <v>71</v>
      </c>
      <c r="X87" s="250" t="s">
        <v>1032</v>
      </c>
      <c r="Y87" s="249"/>
      <c r="Z87" s="240"/>
    </row>
    <row r="88" spans="1:26" ht="38.4">
      <c r="A88" s="269"/>
      <c r="B88" s="246"/>
      <c r="C88" s="268"/>
      <c r="D88" s="260" t="s">
        <v>1066</v>
      </c>
      <c r="E88" s="259" t="s">
        <v>1065</v>
      </c>
      <c r="F88" s="250" t="s">
        <v>1062</v>
      </c>
      <c r="G88" s="250">
        <v>1.49</v>
      </c>
      <c r="H88" s="250" t="s">
        <v>666</v>
      </c>
      <c r="I88" s="250">
        <v>1320</v>
      </c>
      <c r="J88" s="258">
        <v>7</v>
      </c>
      <c r="K88" s="272">
        <v>18.2</v>
      </c>
      <c r="L88" s="271">
        <f t="shared" si="2"/>
        <v>127.56373626373626</v>
      </c>
      <c r="M88" s="255">
        <v>15.8</v>
      </c>
      <c r="N88" s="254">
        <v>19</v>
      </c>
      <c r="O88" s="253" t="s">
        <v>1064</v>
      </c>
      <c r="P88" s="250" t="s">
        <v>803</v>
      </c>
      <c r="Q88" s="270" t="s">
        <v>850</v>
      </c>
      <c r="R88" s="250" t="s">
        <v>45</v>
      </c>
      <c r="S88" s="250"/>
      <c r="T88" s="277" t="s">
        <v>564</v>
      </c>
      <c r="U88" s="251">
        <v>115</v>
      </c>
      <c r="V88" s="250"/>
      <c r="W88" s="250">
        <v>72</v>
      </c>
      <c r="X88" s="250" t="s">
        <v>1032</v>
      </c>
      <c r="Y88" s="249"/>
      <c r="Z88" s="240"/>
    </row>
    <row r="89" spans="1:26" ht="38.4">
      <c r="A89" s="269"/>
      <c r="B89" s="246"/>
      <c r="C89" s="268"/>
      <c r="D89" s="260" t="s">
        <v>1063</v>
      </c>
      <c r="E89" s="259" t="s">
        <v>1010</v>
      </c>
      <c r="F89" s="250" t="s">
        <v>1062</v>
      </c>
      <c r="G89" s="250">
        <v>1.49</v>
      </c>
      <c r="H89" s="250" t="s">
        <v>666</v>
      </c>
      <c r="I89" s="250" t="s">
        <v>1061</v>
      </c>
      <c r="J89" s="258">
        <v>5</v>
      </c>
      <c r="K89" s="272">
        <v>18</v>
      </c>
      <c r="L89" s="271">
        <f t="shared" si="2"/>
        <v>128.98111111111109</v>
      </c>
      <c r="M89" s="255">
        <v>15.8</v>
      </c>
      <c r="N89" s="254">
        <v>19</v>
      </c>
      <c r="O89" s="253" t="s">
        <v>1060</v>
      </c>
      <c r="P89" s="250" t="s">
        <v>803</v>
      </c>
      <c r="Q89" s="270" t="s">
        <v>850</v>
      </c>
      <c r="R89" s="250" t="s">
        <v>45</v>
      </c>
      <c r="S89" s="250"/>
      <c r="T89" s="277" t="s">
        <v>564</v>
      </c>
      <c r="U89" s="251">
        <v>113</v>
      </c>
      <c r="V89" s="250"/>
      <c r="W89" s="250" t="s">
        <v>1059</v>
      </c>
      <c r="X89" s="250" t="s">
        <v>1032</v>
      </c>
      <c r="Y89" s="249"/>
      <c r="Z89" s="240"/>
    </row>
    <row r="90" spans="1:26" ht="38.85" customHeight="1">
      <c r="A90" s="269"/>
      <c r="B90" s="352" t="s">
        <v>341</v>
      </c>
      <c r="C90" s="275" t="s">
        <v>1058</v>
      </c>
      <c r="D90" s="260" t="s">
        <v>1057</v>
      </c>
      <c r="E90" s="259" t="s">
        <v>501</v>
      </c>
      <c r="F90" s="250" t="s">
        <v>500</v>
      </c>
      <c r="G90" s="250">
        <v>1.196</v>
      </c>
      <c r="H90" s="250" t="s">
        <v>499</v>
      </c>
      <c r="I90" s="250" t="s">
        <v>498</v>
      </c>
      <c r="J90" s="258">
        <v>5</v>
      </c>
      <c r="K90" s="272">
        <v>28</v>
      </c>
      <c r="L90" s="271">
        <v>82.916428571428568</v>
      </c>
      <c r="M90" s="255">
        <v>20.5</v>
      </c>
      <c r="N90" s="254">
        <v>23.4</v>
      </c>
      <c r="O90" s="253" t="s">
        <v>1056</v>
      </c>
      <c r="P90" s="250" t="s">
        <v>464</v>
      </c>
      <c r="Q90" s="250" t="s">
        <v>121</v>
      </c>
      <c r="R90" s="250" t="s">
        <v>45</v>
      </c>
      <c r="S90" s="250"/>
      <c r="T90" s="277" t="s">
        <v>46</v>
      </c>
      <c r="U90" s="251">
        <v>136</v>
      </c>
      <c r="V90" s="250">
        <v>119</v>
      </c>
      <c r="W90" s="250" t="s">
        <v>1055</v>
      </c>
      <c r="X90" s="250" t="s">
        <v>711</v>
      </c>
      <c r="Y90" s="239"/>
      <c r="Z90" s="240"/>
    </row>
    <row r="91" spans="1:26" ht="38.85" customHeight="1">
      <c r="A91" s="269"/>
      <c r="B91" s="246"/>
      <c r="C91" s="268"/>
      <c r="D91" s="260" t="s">
        <v>1053</v>
      </c>
      <c r="E91" s="259" t="s">
        <v>497</v>
      </c>
      <c r="F91" s="250" t="s">
        <v>338</v>
      </c>
      <c r="G91" s="250">
        <v>1.196</v>
      </c>
      <c r="H91" s="250" t="s">
        <v>145</v>
      </c>
      <c r="I91" s="250">
        <v>970</v>
      </c>
      <c r="J91" s="258">
        <v>5</v>
      </c>
      <c r="K91" s="272">
        <v>20.7</v>
      </c>
      <c r="L91" s="271">
        <v>112.15748792270531</v>
      </c>
      <c r="M91" s="255">
        <v>20.8</v>
      </c>
      <c r="N91" s="254">
        <v>23.7</v>
      </c>
      <c r="O91" s="253" t="s">
        <v>1054</v>
      </c>
      <c r="P91" s="250" t="s">
        <v>337</v>
      </c>
      <c r="Q91" s="250" t="s">
        <v>121</v>
      </c>
      <c r="R91" s="250" t="s">
        <v>45</v>
      </c>
      <c r="S91" s="250"/>
      <c r="T91" s="277" t="s">
        <v>46</v>
      </c>
      <c r="U91" s="251" t="s">
        <v>158</v>
      </c>
      <c r="V91" s="250" t="s">
        <v>158</v>
      </c>
      <c r="W91" s="250">
        <v>75</v>
      </c>
      <c r="X91" s="250" t="s">
        <v>828</v>
      </c>
      <c r="Y91" s="239"/>
      <c r="Z91" s="240"/>
    </row>
    <row r="92" spans="1:26" ht="38.85" customHeight="1">
      <c r="A92" s="269"/>
      <c r="B92" s="246"/>
      <c r="C92" s="268"/>
      <c r="D92" s="260" t="s">
        <v>1053</v>
      </c>
      <c r="E92" s="259" t="s">
        <v>495</v>
      </c>
      <c r="F92" s="250" t="s">
        <v>338</v>
      </c>
      <c r="G92" s="250">
        <v>1.196</v>
      </c>
      <c r="H92" s="250" t="s">
        <v>145</v>
      </c>
      <c r="I92" s="250">
        <v>980</v>
      </c>
      <c r="J92" s="258">
        <v>5</v>
      </c>
      <c r="K92" s="272">
        <v>20.7</v>
      </c>
      <c r="L92" s="271">
        <v>112.15748792270531</v>
      </c>
      <c r="M92" s="255">
        <v>20.5</v>
      </c>
      <c r="N92" s="254">
        <v>23.4</v>
      </c>
      <c r="O92" s="253" t="s">
        <v>1052</v>
      </c>
      <c r="P92" s="250" t="s">
        <v>337</v>
      </c>
      <c r="Q92" s="250" t="s">
        <v>121</v>
      </c>
      <c r="R92" s="250" t="s">
        <v>45</v>
      </c>
      <c r="S92" s="250"/>
      <c r="T92" s="277" t="s">
        <v>46</v>
      </c>
      <c r="U92" s="251">
        <v>100</v>
      </c>
      <c r="V92" s="250" t="s">
        <v>158</v>
      </c>
      <c r="W92" s="250">
        <v>75</v>
      </c>
      <c r="X92" s="250" t="s">
        <v>828</v>
      </c>
      <c r="Y92" s="239"/>
      <c r="Z92" s="240"/>
    </row>
    <row r="93" spans="1:26" ht="38.85" customHeight="1">
      <c r="A93" s="269"/>
      <c r="B93" s="246"/>
      <c r="C93" s="268"/>
      <c r="D93" s="260" t="s">
        <v>1051</v>
      </c>
      <c r="E93" s="259" t="s">
        <v>493</v>
      </c>
      <c r="F93" s="250" t="s">
        <v>357</v>
      </c>
      <c r="G93" s="250">
        <v>0.996</v>
      </c>
      <c r="H93" s="250" t="s">
        <v>145</v>
      </c>
      <c r="I93" s="250" t="s">
        <v>492</v>
      </c>
      <c r="J93" s="258">
        <v>5</v>
      </c>
      <c r="K93" s="272">
        <v>17.399999999999999</v>
      </c>
      <c r="L93" s="271">
        <v>133.42873563218393</v>
      </c>
      <c r="M93" s="255">
        <v>20.5</v>
      </c>
      <c r="N93" s="254">
        <v>23.4</v>
      </c>
      <c r="O93" s="253" t="s">
        <v>1050</v>
      </c>
      <c r="P93" s="250" t="s">
        <v>337</v>
      </c>
      <c r="Q93" s="250" t="s">
        <v>52</v>
      </c>
      <c r="R93" s="250" t="s">
        <v>55</v>
      </c>
      <c r="S93" s="250"/>
      <c r="T93" s="277"/>
      <c r="U93" s="251" t="s">
        <v>158</v>
      </c>
      <c r="V93" s="250" t="s">
        <v>158</v>
      </c>
      <c r="W93" s="250">
        <v>64</v>
      </c>
      <c r="X93" s="250" t="s">
        <v>524</v>
      </c>
      <c r="Y93" s="239"/>
      <c r="Z93" s="240"/>
    </row>
    <row r="94" spans="1:26" ht="57.6">
      <c r="A94" s="269"/>
      <c r="B94" s="280"/>
      <c r="C94" s="279" t="s">
        <v>1049</v>
      </c>
      <c r="D94" s="260" t="s">
        <v>1048</v>
      </c>
      <c r="E94" s="259" t="s">
        <v>58</v>
      </c>
      <c r="F94" s="250" t="s">
        <v>1039</v>
      </c>
      <c r="G94" s="250">
        <v>1.496</v>
      </c>
      <c r="H94" s="250" t="s">
        <v>629</v>
      </c>
      <c r="I94" s="250">
        <v>1140</v>
      </c>
      <c r="J94" s="258">
        <v>5</v>
      </c>
      <c r="K94" s="272">
        <v>27.8</v>
      </c>
      <c r="L94" s="271">
        <f t="shared" ref="L94:L125" si="3">IF(K94&gt;0,1/K94*34.6*67.1,"")</f>
        <v>83.512949640287772</v>
      </c>
      <c r="M94" s="255">
        <v>18.7</v>
      </c>
      <c r="N94" s="254">
        <v>21.8</v>
      </c>
      <c r="O94" s="253" t="s">
        <v>654</v>
      </c>
      <c r="P94" s="250" t="s">
        <v>946</v>
      </c>
      <c r="Q94" s="250" t="s">
        <v>701</v>
      </c>
      <c r="R94" s="250" t="s">
        <v>45</v>
      </c>
      <c r="S94" s="250"/>
      <c r="T94" s="277" t="s">
        <v>626</v>
      </c>
      <c r="U94" s="251">
        <v>148</v>
      </c>
      <c r="V94" s="250">
        <v>127</v>
      </c>
      <c r="W94" s="250">
        <v>104</v>
      </c>
      <c r="X94" s="250" t="s">
        <v>711</v>
      </c>
      <c r="Y94" s="239"/>
      <c r="Z94" s="240"/>
    </row>
    <row r="95" spans="1:26" ht="57.6">
      <c r="A95" s="269"/>
      <c r="B95" s="246"/>
      <c r="C95" s="268"/>
      <c r="D95" s="260" t="s">
        <v>1047</v>
      </c>
      <c r="E95" s="259" t="s">
        <v>58</v>
      </c>
      <c r="F95" s="250" t="s">
        <v>1036</v>
      </c>
      <c r="G95" s="250">
        <v>1.496</v>
      </c>
      <c r="H95" s="250" t="s">
        <v>666</v>
      </c>
      <c r="I95" s="250">
        <v>1090</v>
      </c>
      <c r="J95" s="258">
        <v>5</v>
      </c>
      <c r="K95" s="272">
        <v>19.8</v>
      </c>
      <c r="L95" s="271">
        <f t="shared" si="3"/>
        <v>117.25555555555556</v>
      </c>
      <c r="M95" s="255">
        <v>18.7</v>
      </c>
      <c r="N95" s="254">
        <v>21.8</v>
      </c>
      <c r="O95" s="253" t="s">
        <v>658</v>
      </c>
      <c r="P95" s="250" t="s">
        <v>1033</v>
      </c>
      <c r="Q95" s="250" t="s">
        <v>701</v>
      </c>
      <c r="R95" s="250" t="s">
        <v>45</v>
      </c>
      <c r="S95" s="250"/>
      <c r="T95" s="277" t="s">
        <v>564</v>
      </c>
      <c r="U95" s="251">
        <v>105</v>
      </c>
      <c r="V95" s="250"/>
      <c r="W95" s="250">
        <v>73</v>
      </c>
      <c r="X95" s="250" t="s">
        <v>1032</v>
      </c>
      <c r="Y95" s="239"/>
      <c r="Z95" s="240"/>
    </row>
    <row r="96" spans="1:26" ht="28.8">
      <c r="A96" s="269"/>
      <c r="B96" s="246"/>
      <c r="C96" s="268"/>
      <c r="D96" s="260" t="s">
        <v>1046</v>
      </c>
      <c r="E96" s="259" t="s">
        <v>196</v>
      </c>
      <c r="F96" s="250" t="s">
        <v>1025</v>
      </c>
      <c r="G96" s="250">
        <v>1.496</v>
      </c>
      <c r="H96" s="250" t="s">
        <v>666</v>
      </c>
      <c r="I96" s="250">
        <v>1090</v>
      </c>
      <c r="J96" s="258">
        <v>5</v>
      </c>
      <c r="K96" s="274">
        <v>17.600000000000001</v>
      </c>
      <c r="L96" s="273">
        <f t="shared" si="3"/>
        <v>131.91249999999999</v>
      </c>
      <c r="M96" s="255">
        <v>18.7</v>
      </c>
      <c r="N96" s="254">
        <v>21.8</v>
      </c>
      <c r="O96" s="253" t="s">
        <v>658</v>
      </c>
      <c r="P96" s="250" t="s">
        <v>663</v>
      </c>
      <c r="Q96" s="250" t="s">
        <v>701</v>
      </c>
      <c r="R96" s="250" t="s">
        <v>45</v>
      </c>
      <c r="S96" s="250"/>
      <c r="T96" s="281"/>
      <c r="U96" s="251"/>
      <c r="V96" s="250"/>
      <c r="W96" s="250">
        <v>65</v>
      </c>
      <c r="X96" s="250" t="s">
        <v>250</v>
      </c>
      <c r="Y96" s="239"/>
      <c r="Z96" s="240"/>
    </row>
    <row r="97" spans="1:26" ht="28.8">
      <c r="A97" s="269"/>
      <c r="B97" s="246"/>
      <c r="C97" s="268"/>
      <c r="D97" s="260" t="s">
        <v>1046</v>
      </c>
      <c r="E97" s="259" t="s">
        <v>1045</v>
      </c>
      <c r="F97" s="250" t="s">
        <v>1025</v>
      </c>
      <c r="G97" s="250">
        <v>1.496</v>
      </c>
      <c r="H97" s="250" t="s">
        <v>1030</v>
      </c>
      <c r="I97" s="250">
        <v>1070</v>
      </c>
      <c r="J97" s="258">
        <v>5</v>
      </c>
      <c r="K97" s="272">
        <v>17.2</v>
      </c>
      <c r="L97" s="271">
        <f t="shared" si="3"/>
        <v>134.98023255813953</v>
      </c>
      <c r="M97" s="255">
        <v>20.5</v>
      </c>
      <c r="N97" s="254">
        <v>23.4</v>
      </c>
      <c r="O97" s="253" t="s">
        <v>1044</v>
      </c>
      <c r="P97" s="250" t="s">
        <v>1027</v>
      </c>
      <c r="Q97" s="250" t="s">
        <v>701</v>
      </c>
      <c r="R97" s="250" t="s">
        <v>45</v>
      </c>
      <c r="S97" s="250"/>
      <c r="T97" s="277"/>
      <c r="U97" s="251"/>
      <c r="V97" s="250"/>
      <c r="W97" s="250">
        <v>63</v>
      </c>
      <c r="X97" s="250" t="s">
        <v>524</v>
      </c>
      <c r="Y97" s="239"/>
      <c r="Z97" s="240"/>
    </row>
    <row r="98" spans="1:26" ht="38.4">
      <c r="A98" s="269"/>
      <c r="B98" s="311"/>
      <c r="C98" s="310"/>
      <c r="D98" s="260" t="s">
        <v>1043</v>
      </c>
      <c r="E98" s="259" t="s">
        <v>58</v>
      </c>
      <c r="F98" s="250" t="s">
        <v>1025</v>
      </c>
      <c r="G98" s="250">
        <v>1.496</v>
      </c>
      <c r="H98" s="250" t="s">
        <v>666</v>
      </c>
      <c r="I98" s="250">
        <v>1170</v>
      </c>
      <c r="J98" s="258">
        <v>5</v>
      </c>
      <c r="K98" s="272">
        <v>15.6</v>
      </c>
      <c r="L98" s="271">
        <f t="shared" si="3"/>
        <v>148.824358974359</v>
      </c>
      <c r="M98" s="255">
        <v>18.7</v>
      </c>
      <c r="N98" s="254">
        <v>21.8</v>
      </c>
      <c r="O98" s="253" t="s">
        <v>1042</v>
      </c>
      <c r="P98" s="250" t="s">
        <v>1022</v>
      </c>
      <c r="Q98" s="250" t="s">
        <v>701</v>
      </c>
      <c r="R98" s="250" t="s">
        <v>514</v>
      </c>
      <c r="S98" s="250"/>
      <c r="T98" s="277"/>
      <c r="U98" s="251"/>
      <c r="V98" s="250"/>
      <c r="W98" s="250">
        <v>59</v>
      </c>
      <c r="X98" s="250" t="s">
        <v>157</v>
      </c>
      <c r="Y98" s="239"/>
      <c r="Z98" s="240"/>
    </row>
    <row r="99" spans="1:26" ht="57.6">
      <c r="A99" s="269"/>
      <c r="B99" s="280"/>
      <c r="C99" s="279" t="s">
        <v>1041</v>
      </c>
      <c r="D99" s="260" t="s">
        <v>1040</v>
      </c>
      <c r="E99" s="259" t="s">
        <v>551</v>
      </c>
      <c r="F99" s="250" t="s">
        <v>1039</v>
      </c>
      <c r="G99" s="250">
        <v>1.496</v>
      </c>
      <c r="H99" s="250" t="s">
        <v>629</v>
      </c>
      <c r="I99" s="250">
        <v>1170</v>
      </c>
      <c r="J99" s="258">
        <v>5</v>
      </c>
      <c r="K99" s="272">
        <v>27.8</v>
      </c>
      <c r="L99" s="271">
        <f t="shared" si="3"/>
        <v>83.512949640287772</v>
      </c>
      <c r="M99" s="255">
        <v>18.7</v>
      </c>
      <c r="N99" s="254">
        <v>21.8</v>
      </c>
      <c r="O99" s="253" t="s">
        <v>1038</v>
      </c>
      <c r="P99" s="250" t="s">
        <v>946</v>
      </c>
      <c r="Q99" s="250" t="s">
        <v>701</v>
      </c>
      <c r="R99" s="250" t="s">
        <v>45</v>
      </c>
      <c r="S99" s="250"/>
      <c r="T99" s="277" t="s">
        <v>626</v>
      </c>
      <c r="U99" s="251">
        <v>148</v>
      </c>
      <c r="V99" s="250">
        <v>127</v>
      </c>
      <c r="W99" s="250">
        <v>105</v>
      </c>
      <c r="X99" s="250" t="s">
        <v>137</v>
      </c>
      <c r="Y99" s="239"/>
      <c r="Z99" s="240"/>
    </row>
    <row r="100" spans="1:26" ht="57.6">
      <c r="A100" s="269"/>
      <c r="B100" s="246"/>
      <c r="C100" s="268"/>
      <c r="D100" s="260" t="s">
        <v>1037</v>
      </c>
      <c r="E100" s="259" t="s">
        <v>551</v>
      </c>
      <c r="F100" s="250" t="s">
        <v>1036</v>
      </c>
      <c r="G100" s="250">
        <v>1.496</v>
      </c>
      <c r="H100" s="250" t="s">
        <v>666</v>
      </c>
      <c r="I100" s="250" t="s">
        <v>1035</v>
      </c>
      <c r="J100" s="258">
        <v>5</v>
      </c>
      <c r="K100" s="272">
        <v>19.8</v>
      </c>
      <c r="L100" s="271">
        <f t="shared" si="3"/>
        <v>117.25555555555556</v>
      </c>
      <c r="M100" s="255">
        <v>18.7</v>
      </c>
      <c r="N100" s="254">
        <v>21.8</v>
      </c>
      <c r="O100" s="253" t="s">
        <v>1034</v>
      </c>
      <c r="P100" s="250" t="s">
        <v>1033</v>
      </c>
      <c r="Q100" s="250" t="s">
        <v>701</v>
      </c>
      <c r="R100" s="250" t="s">
        <v>45</v>
      </c>
      <c r="S100" s="250"/>
      <c r="T100" s="277" t="s">
        <v>564</v>
      </c>
      <c r="U100" s="251">
        <v>105</v>
      </c>
      <c r="V100" s="250"/>
      <c r="W100" s="250">
        <v>74</v>
      </c>
      <c r="X100" s="250" t="s">
        <v>1032</v>
      </c>
      <c r="Y100" s="239"/>
      <c r="Z100" s="240"/>
    </row>
    <row r="101" spans="1:26" ht="28.8">
      <c r="A101" s="269"/>
      <c r="B101" s="246"/>
      <c r="C101" s="268"/>
      <c r="D101" s="260" t="s">
        <v>1031</v>
      </c>
      <c r="E101" s="259" t="s">
        <v>551</v>
      </c>
      <c r="F101" s="250" t="s">
        <v>1025</v>
      </c>
      <c r="G101" s="250">
        <v>1.496</v>
      </c>
      <c r="H101" s="250" t="s">
        <v>1030</v>
      </c>
      <c r="I101" s="250" t="s">
        <v>1029</v>
      </c>
      <c r="J101" s="258">
        <v>5</v>
      </c>
      <c r="K101" s="272">
        <v>17.2</v>
      </c>
      <c r="L101" s="271">
        <f t="shared" si="3"/>
        <v>134.98023255813953</v>
      </c>
      <c r="M101" s="255">
        <v>18.7</v>
      </c>
      <c r="N101" s="254">
        <v>21.8</v>
      </c>
      <c r="O101" s="253" t="s">
        <v>1028</v>
      </c>
      <c r="P101" s="250" t="s">
        <v>1027</v>
      </c>
      <c r="Q101" s="250" t="s">
        <v>701</v>
      </c>
      <c r="R101" s="250" t="s">
        <v>45</v>
      </c>
      <c r="S101" s="250"/>
      <c r="T101" s="277"/>
      <c r="U101" s="251"/>
      <c r="V101" s="250"/>
      <c r="W101" s="250">
        <v>64</v>
      </c>
      <c r="X101" s="250" t="s">
        <v>524</v>
      </c>
      <c r="Y101" s="239"/>
      <c r="Z101" s="240"/>
    </row>
    <row r="102" spans="1:26" ht="38.4">
      <c r="A102" s="269"/>
      <c r="B102" s="311"/>
      <c r="C102" s="310"/>
      <c r="D102" s="260" t="s">
        <v>1026</v>
      </c>
      <c r="E102" s="259" t="s">
        <v>551</v>
      </c>
      <c r="F102" s="250" t="s">
        <v>1025</v>
      </c>
      <c r="G102" s="250">
        <v>1.496</v>
      </c>
      <c r="H102" s="250" t="s">
        <v>666</v>
      </c>
      <c r="I102" s="250" t="s">
        <v>1024</v>
      </c>
      <c r="J102" s="258">
        <v>5</v>
      </c>
      <c r="K102" s="272">
        <v>15.6</v>
      </c>
      <c r="L102" s="271">
        <f t="shared" si="3"/>
        <v>148.824358974359</v>
      </c>
      <c r="M102" s="255">
        <v>18.7</v>
      </c>
      <c r="N102" s="254">
        <v>21.8</v>
      </c>
      <c r="O102" s="253" t="s">
        <v>1023</v>
      </c>
      <c r="P102" s="250" t="s">
        <v>1022</v>
      </c>
      <c r="Q102" s="250" t="s">
        <v>701</v>
      </c>
      <c r="R102" s="250" t="s">
        <v>514</v>
      </c>
      <c r="S102" s="250"/>
      <c r="T102" s="277"/>
      <c r="U102" s="251"/>
      <c r="V102" s="250"/>
      <c r="W102" s="250">
        <v>59</v>
      </c>
      <c r="X102" s="250" t="s">
        <v>157</v>
      </c>
      <c r="Y102" s="239"/>
      <c r="Z102" s="240"/>
    </row>
    <row r="103" spans="1:26" ht="57.6">
      <c r="A103" s="269"/>
      <c r="B103" s="246"/>
      <c r="C103" s="275" t="s">
        <v>1021</v>
      </c>
      <c r="D103" s="260" t="s">
        <v>1020</v>
      </c>
      <c r="E103" s="267" t="s">
        <v>1015</v>
      </c>
      <c r="F103" s="250" t="s">
        <v>968</v>
      </c>
      <c r="G103" s="250">
        <v>1.7969999999999999</v>
      </c>
      <c r="H103" s="250" t="s">
        <v>629</v>
      </c>
      <c r="I103" s="250" t="s">
        <v>1019</v>
      </c>
      <c r="J103" s="258">
        <v>5</v>
      </c>
      <c r="K103" s="272">
        <v>26.4</v>
      </c>
      <c r="L103" s="271">
        <f t="shared" si="3"/>
        <v>87.941666666666677</v>
      </c>
      <c r="M103" s="255">
        <v>15.8</v>
      </c>
      <c r="N103" s="254">
        <v>19</v>
      </c>
      <c r="O103" s="253" t="s">
        <v>1018</v>
      </c>
      <c r="P103" s="250" t="s">
        <v>946</v>
      </c>
      <c r="Q103" s="250" t="s">
        <v>701</v>
      </c>
      <c r="R103" s="250" t="s">
        <v>45</v>
      </c>
      <c r="S103" s="250"/>
      <c r="T103" s="277" t="s">
        <v>626</v>
      </c>
      <c r="U103" s="251">
        <v>167</v>
      </c>
      <c r="V103" s="250">
        <v>138</v>
      </c>
      <c r="W103" s="250" t="s">
        <v>1017</v>
      </c>
      <c r="X103" s="250" t="s">
        <v>137</v>
      </c>
      <c r="Y103" s="249"/>
      <c r="Z103" s="240"/>
    </row>
    <row r="104" spans="1:26" ht="57.6">
      <c r="A104" s="269"/>
      <c r="B104" s="246"/>
      <c r="C104" s="268"/>
      <c r="D104" s="260" t="s">
        <v>1016</v>
      </c>
      <c r="E104" s="267" t="s">
        <v>1015</v>
      </c>
      <c r="F104" s="250" t="s">
        <v>949</v>
      </c>
      <c r="G104" s="250">
        <v>1.7969999999999999</v>
      </c>
      <c r="H104" s="250" t="s">
        <v>629</v>
      </c>
      <c r="I104" s="250" t="s">
        <v>1014</v>
      </c>
      <c r="J104" s="258">
        <v>5</v>
      </c>
      <c r="K104" s="339">
        <v>24.6</v>
      </c>
      <c r="L104" s="338">
        <f t="shared" si="3"/>
        <v>94.376422764227627</v>
      </c>
      <c r="M104" s="255">
        <v>14.4</v>
      </c>
      <c r="N104" s="254">
        <v>17.600000000000001</v>
      </c>
      <c r="O104" s="253" t="s">
        <v>1013</v>
      </c>
      <c r="P104" s="250" t="s">
        <v>946</v>
      </c>
      <c r="Q104" s="250" t="s">
        <v>701</v>
      </c>
      <c r="R104" s="250" t="s">
        <v>514</v>
      </c>
      <c r="S104" s="250"/>
      <c r="T104" s="277" t="s">
        <v>626</v>
      </c>
      <c r="U104" s="251">
        <v>170</v>
      </c>
      <c r="V104" s="250">
        <v>139</v>
      </c>
      <c r="W104" s="270" t="s">
        <v>1012</v>
      </c>
      <c r="X104" s="250" t="s">
        <v>711</v>
      </c>
      <c r="Y104" s="249"/>
      <c r="Z104" s="240"/>
    </row>
    <row r="105" spans="1:26" ht="67.2">
      <c r="A105" s="269"/>
      <c r="B105" s="246"/>
      <c r="C105" s="268"/>
      <c r="D105" s="260" t="s">
        <v>1011</v>
      </c>
      <c r="E105" s="267" t="s">
        <v>1010</v>
      </c>
      <c r="F105" s="270" t="s">
        <v>1009</v>
      </c>
      <c r="G105" s="350">
        <v>1.986</v>
      </c>
      <c r="H105" s="270" t="s">
        <v>629</v>
      </c>
      <c r="I105" s="270" t="s">
        <v>1008</v>
      </c>
      <c r="J105" s="340">
        <v>5</v>
      </c>
      <c r="K105" s="343">
        <v>23.3</v>
      </c>
      <c r="L105" s="342">
        <f t="shared" si="3"/>
        <v>99.642060085836903</v>
      </c>
      <c r="M105" s="337">
        <v>14.4</v>
      </c>
      <c r="N105" s="336">
        <v>17.600000000000001</v>
      </c>
      <c r="O105" s="305" t="s">
        <v>1007</v>
      </c>
      <c r="P105" s="270" t="s">
        <v>702</v>
      </c>
      <c r="Q105" s="270" t="s">
        <v>701</v>
      </c>
      <c r="R105" s="270" t="s">
        <v>514</v>
      </c>
      <c r="S105" s="270"/>
      <c r="T105" s="351" t="s">
        <v>626</v>
      </c>
      <c r="U105" s="334">
        <v>161</v>
      </c>
      <c r="V105" s="270">
        <v>132</v>
      </c>
      <c r="W105" s="270" t="s">
        <v>1006</v>
      </c>
      <c r="X105" s="270" t="s">
        <v>120</v>
      </c>
      <c r="Y105" s="249"/>
      <c r="Z105" s="240"/>
    </row>
    <row r="106" spans="1:26" ht="57.6">
      <c r="A106" s="269"/>
      <c r="B106" s="276"/>
      <c r="C106" s="275" t="s">
        <v>1005</v>
      </c>
      <c r="D106" s="260" t="s">
        <v>975</v>
      </c>
      <c r="E106" s="267" t="s">
        <v>1004</v>
      </c>
      <c r="F106" s="250" t="s">
        <v>968</v>
      </c>
      <c r="G106" s="250">
        <v>1.7969999999999999</v>
      </c>
      <c r="H106" s="250" t="s">
        <v>629</v>
      </c>
      <c r="I106" s="250" t="s">
        <v>926</v>
      </c>
      <c r="J106" s="258">
        <v>7</v>
      </c>
      <c r="K106" s="274">
        <v>23.6</v>
      </c>
      <c r="L106" s="273">
        <f t="shared" si="3"/>
        <v>98.375423728813558</v>
      </c>
      <c r="M106" s="255">
        <v>13.2</v>
      </c>
      <c r="N106" s="254">
        <v>16.5</v>
      </c>
      <c r="O106" s="253" t="s">
        <v>925</v>
      </c>
      <c r="P106" s="250" t="s">
        <v>946</v>
      </c>
      <c r="Q106" s="250" t="s">
        <v>701</v>
      </c>
      <c r="R106" s="250" t="s">
        <v>45</v>
      </c>
      <c r="S106" s="270" t="s">
        <v>1003</v>
      </c>
      <c r="T106" s="281" t="s">
        <v>626</v>
      </c>
      <c r="U106" s="251">
        <v>178</v>
      </c>
      <c r="V106" s="250">
        <v>143</v>
      </c>
      <c r="W106" s="250" t="s">
        <v>782</v>
      </c>
      <c r="X106" s="250" t="s">
        <v>711</v>
      </c>
      <c r="Y106" s="301"/>
      <c r="Z106" s="240"/>
    </row>
    <row r="107" spans="1:26" ht="57.6">
      <c r="A107" s="269"/>
      <c r="B107" s="246"/>
      <c r="C107" s="268"/>
      <c r="D107" s="260" t="s">
        <v>975</v>
      </c>
      <c r="E107" s="259" t="s">
        <v>1002</v>
      </c>
      <c r="F107" s="250" t="s">
        <v>968</v>
      </c>
      <c r="G107" s="250">
        <v>1.7969999999999999</v>
      </c>
      <c r="H107" s="250" t="s">
        <v>629</v>
      </c>
      <c r="I107" s="250" t="s">
        <v>938</v>
      </c>
      <c r="J107" s="258" t="s">
        <v>751</v>
      </c>
      <c r="K107" s="272">
        <v>23.4</v>
      </c>
      <c r="L107" s="271">
        <f t="shared" si="3"/>
        <v>99.21623931623931</v>
      </c>
      <c r="M107" s="255">
        <v>13.2</v>
      </c>
      <c r="N107" s="254">
        <v>16.5</v>
      </c>
      <c r="O107" s="253" t="s">
        <v>937</v>
      </c>
      <c r="P107" s="250" t="s">
        <v>946</v>
      </c>
      <c r="Q107" s="250" t="s">
        <v>701</v>
      </c>
      <c r="R107" s="250" t="s">
        <v>45</v>
      </c>
      <c r="S107" s="270" t="s">
        <v>998</v>
      </c>
      <c r="T107" s="277" t="s">
        <v>626</v>
      </c>
      <c r="U107" s="251">
        <v>177</v>
      </c>
      <c r="V107" s="250">
        <v>141</v>
      </c>
      <c r="W107" s="250" t="s">
        <v>782</v>
      </c>
      <c r="X107" s="250" t="s">
        <v>711</v>
      </c>
      <c r="Y107" s="240"/>
      <c r="Z107" s="240"/>
    </row>
    <row r="108" spans="1:26" ht="57.6">
      <c r="A108" s="269"/>
      <c r="B108" s="246"/>
      <c r="C108" s="268"/>
      <c r="D108" s="260" t="s">
        <v>975</v>
      </c>
      <c r="E108" s="259" t="s">
        <v>1001</v>
      </c>
      <c r="F108" s="250" t="s">
        <v>968</v>
      </c>
      <c r="G108" s="250">
        <v>1.7969999999999999</v>
      </c>
      <c r="H108" s="250" t="s">
        <v>629</v>
      </c>
      <c r="I108" s="250" t="s">
        <v>1000</v>
      </c>
      <c r="J108" s="258" t="s">
        <v>751</v>
      </c>
      <c r="K108" s="272">
        <v>23.4</v>
      </c>
      <c r="L108" s="271">
        <f t="shared" si="3"/>
        <v>99.21623931623931</v>
      </c>
      <c r="M108" s="255">
        <v>12.2</v>
      </c>
      <c r="N108" s="254">
        <v>15.4</v>
      </c>
      <c r="O108" s="253" t="s">
        <v>999</v>
      </c>
      <c r="P108" s="250" t="s">
        <v>946</v>
      </c>
      <c r="Q108" s="250" t="s">
        <v>701</v>
      </c>
      <c r="R108" s="250" t="s">
        <v>45</v>
      </c>
      <c r="S108" s="270" t="s">
        <v>998</v>
      </c>
      <c r="T108" s="277" t="s">
        <v>626</v>
      </c>
      <c r="U108" s="251">
        <v>191</v>
      </c>
      <c r="V108" s="250">
        <v>151</v>
      </c>
      <c r="W108" s="250">
        <v>104</v>
      </c>
      <c r="X108" s="250" t="s">
        <v>711</v>
      </c>
      <c r="Y108" s="240"/>
      <c r="Z108" s="240"/>
    </row>
    <row r="109" spans="1:26" ht="38.4">
      <c r="A109" s="269"/>
      <c r="B109" s="246"/>
      <c r="C109" s="268"/>
      <c r="D109" s="260" t="s">
        <v>931</v>
      </c>
      <c r="E109" s="267" t="s">
        <v>997</v>
      </c>
      <c r="F109" s="250" t="s">
        <v>422</v>
      </c>
      <c r="G109" s="250">
        <v>1.986</v>
      </c>
      <c r="H109" s="250" t="s">
        <v>666</v>
      </c>
      <c r="I109" s="270" t="s">
        <v>996</v>
      </c>
      <c r="J109" s="258">
        <v>7</v>
      </c>
      <c r="K109" s="339">
        <v>15.1</v>
      </c>
      <c r="L109" s="338">
        <f t="shared" si="3"/>
        <v>153.75231788079469</v>
      </c>
      <c r="M109" s="255">
        <v>13.2</v>
      </c>
      <c r="N109" s="254">
        <v>16.5</v>
      </c>
      <c r="O109" s="253" t="s">
        <v>995</v>
      </c>
      <c r="P109" s="250" t="s">
        <v>803</v>
      </c>
      <c r="Q109" s="250" t="s">
        <v>701</v>
      </c>
      <c r="R109" s="250" t="s">
        <v>45</v>
      </c>
      <c r="S109" s="270" t="s">
        <v>994</v>
      </c>
      <c r="T109" s="277" t="s">
        <v>626</v>
      </c>
      <c r="U109" s="334">
        <v>114</v>
      </c>
      <c r="V109" s="270"/>
      <c r="W109" s="270">
        <v>65</v>
      </c>
      <c r="X109" s="250" t="s">
        <v>250</v>
      </c>
      <c r="Y109" s="301"/>
      <c r="Z109" s="240"/>
    </row>
    <row r="110" spans="1:26" ht="38.4">
      <c r="A110" s="269"/>
      <c r="B110" s="246"/>
      <c r="C110" s="268"/>
      <c r="D110" s="260" t="s">
        <v>931</v>
      </c>
      <c r="E110" s="267" t="s">
        <v>993</v>
      </c>
      <c r="F110" s="250" t="s">
        <v>422</v>
      </c>
      <c r="G110" s="250">
        <v>1.986</v>
      </c>
      <c r="H110" s="250" t="s">
        <v>666</v>
      </c>
      <c r="I110" s="270" t="s">
        <v>992</v>
      </c>
      <c r="J110" s="258" t="s">
        <v>751</v>
      </c>
      <c r="K110" s="339">
        <v>15</v>
      </c>
      <c r="L110" s="338">
        <f t="shared" si="3"/>
        <v>154.77733333333333</v>
      </c>
      <c r="M110" s="255">
        <v>13.2</v>
      </c>
      <c r="N110" s="254">
        <v>16.5</v>
      </c>
      <c r="O110" s="305" t="s">
        <v>991</v>
      </c>
      <c r="P110" s="250" t="s">
        <v>803</v>
      </c>
      <c r="Q110" s="250" t="s">
        <v>701</v>
      </c>
      <c r="R110" s="250" t="s">
        <v>45</v>
      </c>
      <c r="S110" s="270" t="s">
        <v>990</v>
      </c>
      <c r="T110" s="277" t="s">
        <v>626</v>
      </c>
      <c r="U110" s="334">
        <v>113</v>
      </c>
      <c r="V110" s="270"/>
      <c r="W110" s="270" t="s">
        <v>920</v>
      </c>
      <c r="X110" s="250" t="s">
        <v>250</v>
      </c>
      <c r="Y110" s="301"/>
      <c r="Z110" s="240"/>
    </row>
    <row r="111" spans="1:26" ht="38.4">
      <c r="A111" s="269"/>
      <c r="B111" s="246"/>
      <c r="C111" s="268"/>
      <c r="D111" s="260" t="s">
        <v>915</v>
      </c>
      <c r="E111" s="267" t="s">
        <v>989</v>
      </c>
      <c r="F111" s="270" t="s">
        <v>422</v>
      </c>
      <c r="G111" s="350">
        <v>1.986</v>
      </c>
      <c r="H111" s="270" t="s">
        <v>666</v>
      </c>
      <c r="I111" s="270" t="s">
        <v>988</v>
      </c>
      <c r="J111" s="340" t="s">
        <v>751</v>
      </c>
      <c r="K111" s="339">
        <v>14.2</v>
      </c>
      <c r="L111" s="338">
        <f t="shared" si="3"/>
        <v>163.49718309859156</v>
      </c>
      <c r="M111" s="255">
        <v>12.2</v>
      </c>
      <c r="N111" s="254">
        <v>15.4</v>
      </c>
      <c r="O111" s="305" t="s">
        <v>987</v>
      </c>
      <c r="P111" s="250" t="s">
        <v>803</v>
      </c>
      <c r="Q111" s="250" t="s">
        <v>701</v>
      </c>
      <c r="R111" s="250" t="s">
        <v>514</v>
      </c>
      <c r="S111" s="250"/>
      <c r="T111" s="277" t="s">
        <v>626</v>
      </c>
      <c r="U111" s="334">
        <v>116</v>
      </c>
      <c r="V111" s="270"/>
      <c r="W111" s="270" t="s">
        <v>910</v>
      </c>
      <c r="X111" s="270" t="s">
        <v>524</v>
      </c>
      <c r="Y111" s="301"/>
      <c r="Z111" s="240"/>
    </row>
    <row r="112" spans="1:26" ht="38.4">
      <c r="A112" s="269"/>
      <c r="B112" s="246"/>
      <c r="C112" s="268"/>
      <c r="D112" s="260" t="s">
        <v>983</v>
      </c>
      <c r="E112" s="267" t="s">
        <v>986</v>
      </c>
      <c r="F112" s="270" t="s">
        <v>422</v>
      </c>
      <c r="G112" s="350">
        <v>1.986</v>
      </c>
      <c r="H112" s="270" t="s">
        <v>666</v>
      </c>
      <c r="I112" s="270" t="s">
        <v>985</v>
      </c>
      <c r="J112" s="340">
        <v>7</v>
      </c>
      <c r="K112" s="339">
        <v>13.9</v>
      </c>
      <c r="L112" s="338">
        <f t="shared" si="3"/>
        <v>167.02589928057554</v>
      </c>
      <c r="M112" s="337">
        <v>12.2</v>
      </c>
      <c r="N112" s="336">
        <v>15.4</v>
      </c>
      <c r="O112" s="305" t="s">
        <v>984</v>
      </c>
      <c r="P112" s="270" t="s">
        <v>803</v>
      </c>
      <c r="Q112" s="270" t="s">
        <v>701</v>
      </c>
      <c r="R112" s="270" t="s">
        <v>514</v>
      </c>
      <c r="S112" s="270"/>
      <c r="T112" s="349" t="s">
        <v>626</v>
      </c>
      <c r="U112" s="334">
        <v>113</v>
      </c>
      <c r="V112" s="270"/>
      <c r="W112" s="270" t="s">
        <v>910</v>
      </c>
      <c r="X112" s="270" t="s">
        <v>524</v>
      </c>
      <c r="Y112" s="301"/>
      <c r="Z112" s="240"/>
    </row>
    <row r="113" spans="1:26" ht="38.4">
      <c r="A113" s="269"/>
      <c r="B113" s="311"/>
      <c r="C113" s="310"/>
      <c r="D113" s="260" t="s">
        <v>983</v>
      </c>
      <c r="E113" s="267" t="s">
        <v>982</v>
      </c>
      <c r="F113" s="250" t="s">
        <v>422</v>
      </c>
      <c r="G113" s="250">
        <v>1.986</v>
      </c>
      <c r="H113" s="250" t="s">
        <v>666</v>
      </c>
      <c r="I113" s="250">
        <v>1770</v>
      </c>
      <c r="J113" s="258">
        <v>7</v>
      </c>
      <c r="K113" s="339">
        <v>13.9</v>
      </c>
      <c r="L113" s="338">
        <f t="shared" si="3"/>
        <v>167.02589928057554</v>
      </c>
      <c r="M113" s="255">
        <v>11.1</v>
      </c>
      <c r="N113" s="254">
        <v>14.4</v>
      </c>
      <c r="O113" s="253" t="s">
        <v>893</v>
      </c>
      <c r="P113" s="250" t="s">
        <v>803</v>
      </c>
      <c r="Q113" s="250" t="s">
        <v>701</v>
      </c>
      <c r="R113" s="250" t="s">
        <v>514</v>
      </c>
      <c r="S113" s="250"/>
      <c r="T113" s="277" t="s">
        <v>626</v>
      </c>
      <c r="U113" s="334">
        <v>125</v>
      </c>
      <c r="V113" s="270"/>
      <c r="W113" s="270">
        <v>64</v>
      </c>
      <c r="X113" s="270" t="s">
        <v>524</v>
      </c>
      <c r="Y113" s="301"/>
      <c r="Z113" s="240"/>
    </row>
    <row r="114" spans="1:26" ht="96">
      <c r="A114" s="269"/>
      <c r="B114" s="280"/>
      <c r="C114" s="279" t="s">
        <v>981</v>
      </c>
      <c r="D114" s="260" t="s">
        <v>975</v>
      </c>
      <c r="E114" s="267" t="s">
        <v>980</v>
      </c>
      <c r="F114" s="250" t="s">
        <v>968</v>
      </c>
      <c r="G114" s="250">
        <v>1.7969999999999999</v>
      </c>
      <c r="H114" s="250" t="s">
        <v>629</v>
      </c>
      <c r="I114" s="270" t="s">
        <v>926</v>
      </c>
      <c r="J114" s="258" t="s">
        <v>751</v>
      </c>
      <c r="K114" s="272">
        <v>23</v>
      </c>
      <c r="L114" s="271">
        <f t="shared" si="3"/>
        <v>100.94173913043477</v>
      </c>
      <c r="M114" s="255">
        <v>13.2</v>
      </c>
      <c r="N114" s="254">
        <v>16.5</v>
      </c>
      <c r="O114" s="305" t="s">
        <v>925</v>
      </c>
      <c r="P114" s="250" t="s">
        <v>946</v>
      </c>
      <c r="Q114" s="250" t="s">
        <v>701</v>
      </c>
      <c r="R114" s="250" t="s">
        <v>45</v>
      </c>
      <c r="S114" s="270" t="s">
        <v>979</v>
      </c>
      <c r="T114" s="277" t="s">
        <v>626</v>
      </c>
      <c r="U114" s="251">
        <v>174</v>
      </c>
      <c r="V114" s="250">
        <v>139</v>
      </c>
      <c r="W114" s="250" t="s">
        <v>978</v>
      </c>
      <c r="X114" s="250" t="s">
        <v>711</v>
      </c>
      <c r="Y114" s="301"/>
      <c r="Z114" s="240"/>
    </row>
    <row r="115" spans="1:26" ht="76.8">
      <c r="A115" s="269"/>
      <c r="B115" s="246"/>
      <c r="C115" s="268"/>
      <c r="D115" s="260" t="s">
        <v>975</v>
      </c>
      <c r="E115" s="267" t="s">
        <v>977</v>
      </c>
      <c r="F115" s="250" t="s">
        <v>968</v>
      </c>
      <c r="G115" s="250">
        <v>1.7969999999999999</v>
      </c>
      <c r="H115" s="250" t="s">
        <v>629</v>
      </c>
      <c r="I115" s="250" t="s">
        <v>922</v>
      </c>
      <c r="J115" s="258" t="s">
        <v>751</v>
      </c>
      <c r="K115" s="272">
        <v>23</v>
      </c>
      <c r="L115" s="271">
        <f t="shared" si="3"/>
        <v>100.94173913043477</v>
      </c>
      <c r="M115" s="255">
        <v>12.2</v>
      </c>
      <c r="N115" s="254">
        <v>15.4</v>
      </c>
      <c r="O115" s="253" t="s">
        <v>921</v>
      </c>
      <c r="P115" s="250" t="s">
        <v>946</v>
      </c>
      <c r="Q115" s="250" t="s">
        <v>701</v>
      </c>
      <c r="R115" s="250" t="s">
        <v>45</v>
      </c>
      <c r="S115" s="270" t="s">
        <v>976</v>
      </c>
      <c r="T115" s="277" t="s">
        <v>626</v>
      </c>
      <c r="U115" s="251">
        <v>188</v>
      </c>
      <c r="V115" s="250">
        <v>149</v>
      </c>
      <c r="W115" s="250" t="s">
        <v>719</v>
      </c>
      <c r="X115" s="250" t="s">
        <v>711</v>
      </c>
      <c r="Y115" s="301"/>
      <c r="Z115" s="240"/>
    </row>
    <row r="116" spans="1:26" ht="57.6">
      <c r="A116" s="269"/>
      <c r="B116" s="246"/>
      <c r="C116" s="268"/>
      <c r="D116" s="260" t="s">
        <v>975</v>
      </c>
      <c r="E116" s="259" t="s">
        <v>974</v>
      </c>
      <c r="F116" s="250" t="s">
        <v>968</v>
      </c>
      <c r="G116" s="250">
        <v>1.7969999999999999</v>
      </c>
      <c r="H116" s="250" t="s">
        <v>629</v>
      </c>
      <c r="I116" s="250" t="s">
        <v>973</v>
      </c>
      <c r="J116" s="258">
        <v>7</v>
      </c>
      <c r="K116" s="272">
        <v>22.7</v>
      </c>
      <c r="L116" s="271">
        <f t="shared" si="3"/>
        <v>102.27577092511012</v>
      </c>
      <c r="M116" s="255">
        <v>12.2</v>
      </c>
      <c r="N116" s="254">
        <v>15.4</v>
      </c>
      <c r="O116" s="253" t="s">
        <v>972</v>
      </c>
      <c r="P116" s="250" t="s">
        <v>946</v>
      </c>
      <c r="Q116" s="250" t="s">
        <v>701</v>
      </c>
      <c r="R116" s="250" t="s">
        <v>45</v>
      </c>
      <c r="S116" s="270" t="s">
        <v>971</v>
      </c>
      <c r="T116" s="277" t="s">
        <v>626</v>
      </c>
      <c r="U116" s="251">
        <v>186</v>
      </c>
      <c r="V116" s="250">
        <v>147</v>
      </c>
      <c r="W116" s="250" t="s">
        <v>719</v>
      </c>
      <c r="X116" s="250" t="s">
        <v>711</v>
      </c>
      <c r="Y116" s="301"/>
      <c r="Z116" s="240"/>
    </row>
    <row r="117" spans="1:26" ht="57.6">
      <c r="A117" s="269"/>
      <c r="B117" s="246"/>
      <c r="C117" s="268"/>
      <c r="D117" s="260" t="s">
        <v>970</v>
      </c>
      <c r="E117" s="267" t="s">
        <v>969</v>
      </c>
      <c r="F117" s="250" t="s">
        <v>968</v>
      </c>
      <c r="G117" s="250">
        <v>1.7969999999999999</v>
      </c>
      <c r="H117" s="250" t="s">
        <v>629</v>
      </c>
      <c r="I117" s="270" t="s">
        <v>967</v>
      </c>
      <c r="J117" s="258">
        <v>7</v>
      </c>
      <c r="K117" s="272">
        <v>22.7</v>
      </c>
      <c r="L117" s="271">
        <f t="shared" si="3"/>
        <v>102.27577092511012</v>
      </c>
      <c r="M117" s="255">
        <v>12.2</v>
      </c>
      <c r="N117" s="254">
        <v>15.4</v>
      </c>
      <c r="O117" s="305" t="s">
        <v>966</v>
      </c>
      <c r="P117" s="250" t="s">
        <v>946</v>
      </c>
      <c r="Q117" s="250" t="s">
        <v>701</v>
      </c>
      <c r="R117" s="250" t="s">
        <v>45</v>
      </c>
      <c r="S117" s="250"/>
      <c r="T117" s="277" t="s">
        <v>626</v>
      </c>
      <c r="U117" s="251">
        <v>186</v>
      </c>
      <c r="V117" s="250">
        <v>147</v>
      </c>
      <c r="W117" s="250" t="s">
        <v>965</v>
      </c>
      <c r="X117" s="250" t="s">
        <v>711</v>
      </c>
      <c r="Y117" s="301"/>
      <c r="Z117" s="240"/>
    </row>
    <row r="118" spans="1:26" ht="57.6">
      <c r="A118" s="269"/>
      <c r="B118" s="246"/>
      <c r="C118" s="268"/>
      <c r="D118" s="260" t="s">
        <v>951</v>
      </c>
      <c r="E118" s="259" t="s">
        <v>964</v>
      </c>
      <c r="F118" s="250" t="s">
        <v>949</v>
      </c>
      <c r="G118" s="250">
        <v>1.7969999999999999</v>
      </c>
      <c r="H118" s="250" t="s">
        <v>629</v>
      </c>
      <c r="I118" s="250" t="s">
        <v>963</v>
      </c>
      <c r="J118" s="258">
        <v>7</v>
      </c>
      <c r="K118" s="272">
        <v>22</v>
      </c>
      <c r="L118" s="271">
        <f t="shared" si="3"/>
        <v>105.52999999999999</v>
      </c>
      <c r="M118" s="255">
        <v>12.2</v>
      </c>
      <c r="N118" s="254">
        <v>15.4</v>
      </c>
      <c r="O118" s="253" t="s">
        <v>962</v>
      </c>
      <c r="P118" s="250" t="s">
        <v>946</v>
      </c>
      <c r="Q118" s="250" t="s">
        <v>701</v>
      </c>
      <c r="R118" s="250" t="s">
        <v>514</v>
      </c>
      <c r="S118" s="270" t="s">
        <v>961</v>
      </c>
      <c r="T118" s="277" t="s">
        <v>626</v>
      </c>
      <c r="U118" s="251">
        <v>180</v>
      </c>
      <c r="V118" s="250">
        <v>142</v>
      </c>
      <c r="W118" s="250">
        <v>99</v>
      </c>
      <c r="X118" s="250" t="s">
        <v>120</v>
      </c>
      <c r="Y118" s="301"/>
      <c r="Z118" s="240"/>
    </row>
    <row r="119" spans="1:26" ht="96">
      <c r="A119" s="269"/>
      <c r="B119" s="246"/>
      <c r="C119" s="268"/>
      <c r="D119" s="260" t="s">
        <v>951</v>
      </c>
      <c r="E119" s="267" t="s">
        <v>960</v>
      </c>
      <c r="F119" s="250" t="s">
        <v>949</v>
      </c>
      <c r="G119" s="250">
        <v>1.7969999999999999</v>
      </c>
      <c r="H119" s="250" t="s">
        <v>629</v>
      </c>
      <c r="I119" s="250" t="s">
        <v>959</v>
      </c>
      <c r="J119" s="258">
        <v>7</v>
      </c>
      <c r="K119" s="272">
        <v>22</v>
      </c>
      <c r="L119" s="271">
        <f t="shared" si="3"/>
        <v>105.52999999999999</v>
      </c>
      <c r="M119" s="255">
        <v>12.2</v>
      </c>
      <c r="N119" s="254">
        <v>15.4</v>
      </c>
      <c r="O119" s="253" t="s">
        <v>958</v>
      </c>
      <c r="P119" s="250" t="s">
        <v>946</v>
      </c>
      <c r="Q119" s="250" t="s">
        <v>701</v>
      </c>
      <c r="R119" s="250" t="s">
        <v>514</v>
      </c>
      <c r="S119" s="270" t="s">
        <v>957</v>
      </c>
      <c r="T119" s="277" t="s">
        <v>626</v>
      </c>
      <c r="U119" s="251">
        <v>180</v>
      </c>
      <c r="V119" s="250">
        <v>142</v>
      </c>
      <c r="W119" s="250" t="s">
        <v>900</v>
      </c>
      <c r="X119" s="250" t="s">
        <v>711</v>
      </c>
      <c r="Y119" s="301"/>
      <c r="Z119" s="240"/>
    </row>
    <row r="120" spans="1:26" ht="76.8">
      <c r="A120" s="269"/>
      <c r="B120" s="246"/>
      <c r="C120" s="268"/>
      <c r="D120" s="260" t="s">
        <v>951</v>
      </c>
      <c r="E120" s="259" t="s">
        <v>956</v>
      </c>
      <c r="F120" s="250" t="s">
        <v>949</v>
      </c>
      <c r="G120" s="250">
        <v>1.7969999999999999</v>
      </c>
      <c r="H120" s="250" t="s">
        <v>629</v>
      </c>
      <c r="I120" s="250" t="s">
        <v>955</v>
      </c>
      <c r="J120" s="258">
        <v>7</v>
      </c>
      <c r="K120" s="272">
        <v>21.9</v>
      </c>
      <c r="L120" s="271">
        <f t="shared" si="3"/>
        <v>106.01187214611873</v>
      </c>
      <c r="M120" s="255">
        <v>12.2</v>
      </c>
      <c r="N120" s="254">
        <v>15.4</v>
      </c>
      <c r="O120" s="253" t="s">
        <v>954</v>
      </c>
      <c r="P120" s="250" t="s">
        <v>946</v>
      </c>
      <c r="Q120" s="250" t="s">
        <v>701</v>
      </c>
      <c r="R120" s="250" t="s">
        <v>514</v>
      </c>
      <c r="S120" s="270" t="s">
        <v>953</v>
      </c>
      <c r="T120" s="277" t="s">
        <v>626</v>
      </c>
      <c r="U120" s="251">
        <v>179</v>
      </c>
      <c r="V120" s="250">
        <v>142</v>
      </c>
      <c r="W120" s="250" t="s">
        <v>952</v>
      </c>
      <c r="X120" s="250" t="s">
        <v>120</v>
      </c>
      <c r="Y120" s="240"/>
      <c r="Z120" s="240"/>
    </row>
    <row r="121" spans="1:26" ht="57.6">
      <c r="A121" s="269"/>
      <c r="B121" s="246"/>
      <c r="C121" s="268"/>
      <c r="D121" s="260" t="s">
        <v>951</v>
      </c>
      <c r="E121" s="259" t="s">
        <v>950</v>
      </c>
      <c r="F121" s="250" t="s">
        <v>949</v>
      </c>
      <c r="G121" s="250">
        <v>1.7969999999999999</v>
      </c>
      <c r="H121" s="250" t="s">
        <v>629</v>
      </c>
      <c r="I121" s="250" t="s">
        <v>948</v>
      </c>
      <c r="J121" s="258">
        <v>7</v>
      </c>
      <c r="K121" s="272">
        <v>21.9</v>
      </c>
      <c r="L121" s="271">
        <f t="shared" si="3"/>
        <v>106.01187214611873</v>
      </c>
      <c r="M121" s="255">
        <v>12.2</v>
      </c>
      <c r="N121" s="254">
        <v>15.4</v>
      </c>
      <c r="O121" s="253" t="s">
        <v>947</v>
      </c>
      <c r="P121" s="250" t="s">
        <v>946</v>
      </c>
      <c r="Q121" s="250" t="s">
        <v>701</v>
      </c>
      <c r="R121" s="250" t="s">
        <v>514</v>
      </c>
      <c r="S121" s="270" t="s">
        <v>945</v>
      </c>
      <c r="T121" s="277" t="s">
        <v>626</v>
      </c>
      <c r="U121" s="251">
        <v>179</v>
      </c>
      <c r="V121" s="250">
        <v>142</v>
      </c>
      <c r="W121" s="250">
        <v>100</v>
      </c>
      <c r="X121" s="250" t="s">
        <v>711</v>
      </c>
      <c r="Y121" s="240"/>
      <c r="Z121" s="240"/>
    </row>
    <row r="122" spans="1:26" ht="38.4">
      <c r="A122" s="269"/>
      <c r="B122" s="246"/>
      <c r="C122" s="268"/>
      <c r="D122" s="260" t="s">
        <v>944</v>
      </c>
      <c r="E122" s="267" t="s">
        <v>943</v>
      </c>
      <c r="F122" s="270" t="s">
        <v>422</v>
      </c>
      <c r="G122" s="350">
        <v>1.986</v>
      </c>
      <c r="H122" s="270" t="s">
        <v>666</v>
      </c>
      <c r="I122" s="270" t="s">
        <v>942</v>
      </c>
      <c r="J122" s="340" t="s">
        <v>751</v>
      </c>
      <c r="K122" s="339">
        <v>14.8</v>
      </c>
      <c r="L122" s="338">
        <f t="shared" si="3"/>
        <v>156.86891891891889</v>
      </c>
      <c r="M122" s="337">
        <v>13.2</v>
      </c>
      <c r="N122" s="336">
        <v>16.5</v>
      </c>
      <c r="O122" s="305" t="s">
        <v>941</v>
      </c>
      <c r="P122" s="270" t="s">
        <v>803</v>
      </c>
      <c r="Q122" s="270" t="s">
        <v>701</v>
      </c>
      <c r="R122" s="270" t="s">
        <v>45</v>
      </c>
      <c r="S122" s="270" t="s">
        <v>940</v>
      </c>
      <c r="T122" s="349" t="s">
        <v>626</v>
      </c>
      <c r="U122" s="334">
        <v>112</v>
      </c>
      <c r="V122" s="270"/>
      <c r="W122" s="270">
        <v>64</v>
      </c>
      <c r="X122" s="270" t="s">
        <v>524</v>
      </c>
      <c r="Y122" s="301"/>
      <c r="Z122" s="240"/>
    </row>
    <row r="123" spans="1:26" ht="38.4">
      <c r="A123" s="269"/>
      <c r="B123" s="246"/>
      <c r="C123" s="268"/>
      <c r="D123" s="260" t="s">
        <v>931</v>
      </c>
      <c r="E123" s="267" t="s">
        <v>939</v>
      </c>
      <c r="F123" s="270" t="s">
        <v>422</v>
      </c>
      <c r="G123" s="350">
        <v>1.986</v>
      </c>
      <c r="H123" s="270" t="s">
        <v>666</v>
      </c>
      <c r="I123" s="270" t="s">
        <v>938</v>
      </c>
      <c r="J123" s="340" t="s">
        <v>751</v>
      </c>
      <c r="K123" s="339">
        <v>14.8</v>
      </c>
      <c r="L123" s="338">
        <f t="shared" si="3"/>
        <v>156.86891891891889</v>
      </c>
      <c r="M123" s="337">
        <v>13.2</v>
      </c>
      <c r="N123" s="336">
        <v>16.5</v>
      </c>
      <c r="O123" s="305" t="s">
        <v>937</v>
      </c>
      <c r="P123" s="270" t="s">
        <v>803</v>
      </c>
      <c r="Q123" s="270" t="s">
        <v>701</v>
      </c>
      <c r="R123" s="270" t="s">
        <v>45</v>
      </c>
      <c r="S123" s="270" t="s">
        <v>916</v>
      </c>
      <c r="T123" s="349" t="s">
        <v>626</v>
      </c>
      <c r="U123" s="334">
        <v>112</v>
      </c>
      <c r="V123" s="270"/>
      <c r="W123" s="270">
        <v>65</v>
      </c>
      <c r="X123" s="270" t="s">
        <v>250</v>
      </c>
      <c r="Y123" s="301"/>
      <c r="Z123" s="240"/>
    </row>
    <row r="124" spans="1:26" ht="38.4">
      <c r="A124" s="269"/>
      <c r="B124" s="246"/>
      <c r="C124" s="268"/>
      <c r="D124" s="260" t="s">
        <v>931</v>
      </c>
      <c r="E124" s="267" t="s">
        <v>936</v>
      </c>
      <c r="F124" s="250" t="s">
        <v>422</v>
      </c>
      <c r="G124" s="250">
        <v>1.986</v>
      </c>
      <c r="H124" s="250" t="s">
        <v>666</v>
      </c>
      <c r="I124" s="250" t="s">
        <v>880</v>
      </c>
      <c r="J124" s="258">
        <v>7</v>
      </c>
      <c r="K124" s="339">
        <v>14.8</v>
      </c>
      <c r="L124" s="338">
        <f t="shared" si="3"/>
        <v>156.86891891891889</v>
      </c>
      <c r="M124" s="255">
        <v>12.2</v>
      </c>
      <c r="N124" s="254">
        <v>15.4</v>
      </c>
      <c r="O124" s="253" t="s">
        <v>879</v>
      </c>
      <c r="P124" s="250" t="s">
        <v>803</v>
      </c>
      <c r="Q124" s="250" t="s">
        <v>701</v>
      </c>
      <c r="R124" s="250" t="s">
        <v>45</v>
      </c>
      <c r="S124" s="270" t="s">
        <v>935</v>
      </c>
      <c r="T124" s="277" t="s">
        <v>626</v>
      </c>
      <c r="U124" s="334">
        <v>121</v>
      </c>
      <c r="V124" s="270"/>
      <c r="W124" s="270">
        <v>66</v>
      </c>
      <c r="X124" s="270" t="s">
        <v>250</v>
      </c>
      <c r="Y124" s="301"/>
      <c r="Z124" s="240"/>
    </row>
    <row r="125" spans="1:26" ht="38.4">
      <c r="A125" s="269"/>
      <c r="B125" s="246"/>
      <c r="C125" s="268"/>
      <c r="D125" s="260" t="s">
        <v>931</v>
      </c>
      <c r="E125" s="267" t="s">
        <v>934</v>
      </c>
      <c r="F125" s="250" t="s">
        <v>422</v>
      </c>
      <c r="G125" s="250">
        <v>1.986</v>
      </c>
      <c r="H125" s="250" t="s">
        <v>666</v>
      </c>
      <c r="I125" s="250">
        <v>1650</v>
      </c>
      <c r="J125" s="258">
        <v>7</v>
      </c>
      <c r="K125" s="339">
        <v>14.6</v>
      </c>
      <c r="L125" s="338">
        <f t="shared" si="3"/>
        <v>159.01780821917808</v>
      </c>
      <c r="M125" s="255">
        <v>13.2</v>
      </c>
      <c r="N125" s="254">
        <v>16.5</v>
      </c>
      <c r="O125" s="253" t="s">
        <v>933</v>
      </c>
      <c r="P125" s="250" t="s">
        <v>803</v>
      </c>
      <c r="Q125" s="250" t="s">
        <v>701</v>
      </c>
      <c r="R125" s="250" t="s">
        <v>45</v>
      </c>
      <c r="S125" s="270" t="s">
        <v>932</v>
      </c>
      <c r="T125" s="277" t="s">
        <v>626</v>
      </c>
      <c r="U125" s="334">
        <v>110</v>
      </c>
      <c r="V125" s="270"/>
      <c r="W125" s="270">
        <v>64</v>
      </c>
      <c r="X125" s="270" t="s">
        <v>524</v>
      </c>
      <c r="Y125" s="301"/>
      <c r="Z125" s="240"/>
    </row>
    <row r="126" spans="1:26" ht="38.4">
      <c r="A126" s="269"/>
      <c r="B126" s="246"/>
      <c r="C126" s="268"/>
      <c r="D126" s="260" t="s">
        <v>931</v>
      </c>
      <c r="E126" s="267" t="s">
        <v>930</v>
      </c>
      <c r="F126" s="250" t="s">
        <v>422</v>
      </c>
      <c r="G126" s="250">
        <v>1.986</v>
      </c>
      <c r="H126" s="250" t="s">
        <v>666</v>
      </c>
      <c r="I126" s="250" t="s">
        <v>929</v>
      </c>
      <c r="J126" s="258">
        <v>7</v>
      </c>
      <c r="K126" s="339">
        <v>14.6</v>
      </c>
      <c r="L126" s="338">
        <f t="shared" ref="L126:L157" si="4">IF(K126&gt;0,1/K126*34.6*67.1,"")</f>
        <v>159.01780821917808</v>
      </c>
      <c r="M126" s="255">
        <v>12.2</v>
      </c>
      <c r="N126" s="254">
        <v>15.4</v>
      </c>
      <c r="O126" s="253" t="s">
        <v>879</v>
      </c>
      <c r="P126" s="250" t="s">
        <v>803</v>
      </c>
      <c r="Q126" s="250" t="s">
        <v>701</v>
      </c>
      <c r="R126" s="250" t="s">
        <v>45</v>
      </c>
      <c r="S126" s="270" t="s">
        <v>928</v>
      </c>
      <c r="T126" s="277" t="s">
        <v>626</v>
      </c>
      <c r="U126" s="334">
        <v>119</v>
      </c>
      <c r="V126" s="270"/>
      <c r="W126" s="270">
        <v>65</v>
      </c>
      <c r="X126" s="270" t="s">
        <v>250</v>
      </c>
      <c r="Y126" s="301"/>
      <c r="Z126" s="240"/>
    </row>
    <row r="127" spans="1:26" ht="38.4">
      <c r="A127" s="269"/>
      <c r="B127" s="246"/>
      <c r="C127" s="268"/>
      <c r="D127" s="260" t="s">
        <v>924</v>
      </c>
      <c r="E127" s="267" t="s">
        <v>927</v>
      </c>
      <c r="F127" s="270" t="s">
        <v>422</v>
      </c>
      <c r="G127" s="350">
        <v>1.986</v>
      </c>
      <c r="H127" s="270" t="s">
        <v>666</v>
      </c>
      <c r="I127" s="270" t="s">
        <v>926</v>
      </c>
      <c r="J127" s="340" t="s">
        <v>751</v>
      </c>
      <c r="K127" s="339">
        <v>14.6</v>
      </c>
      <c r="L127" s="338">
        <f t="shared" si="4"/>
        <v>159.01780821917808</v>
      </c>
      <c r="M127" s="337">
        <v>13.2</v>
      </c>
      <c r="N127" s="336">
        <v>16.5</v>
      </c>
      <c r="O127" s="305" t="s">
        <v>925</v>
      </c>
      <c r="P127" s="250" t="s">
        <v>803</v>
      </c>
      <c r="Q127" s="250" t="s">
        <v>701</v>
      </c>
      <c r="R127" s="250" t="s">
        <v>45</v>
      </c>
      <c r="S127" s="250"/>
      <c r="T127" s="277" t="s">
        <v>626</v>
      </c>
      <c r="U127" s="334">
        <v>110</v>
      </c>
      <c r="V127" s="270"/>
      <c r="W127" s="270">
        <v>64</v>
      </c>
      <c r="X127" s="270" t="s">
        <v>524</v>
      </c>
      <c r="Y127" s="301"/>
      <c r="Z127" s="240"/>
    </row>
    <row r="128" spans="1:26" ht="38.4">
      <c r="A128" s="269"/>
      <c r="B128" s="246"/>
      <c r="C128" s="268"/>
      <c r="D128" s="260" t="s">
        <v>924</v>
      </c>
      <c r="E128" s="267" t="s">
        <v>923</v>
      </c>
      <c r="F128" s="270" t="s">
        <v>422</v>
      </c>
      <c r="G128" s="350">
        <v>1.986</v>
      </c>
      <c r="H128" s="270" t="s">
        <v>666</v>
      </c>
      <c r="I128" s="270" t="s">
        <v>922</v>
      </c>
      <c r="J128" s="340" t="s">
        <v>751</v>
      </c>
      <c r="K128" s="339">
        <v>14.6</v>
      </c>
      <c r="L128" s="338">
        <f t="shared" si="4"/>
        <v>159.01780821917808</v>
      </c>
      <c r="M128" s="337">
        <v>12.2</v>
      </c>
      <c r="N128" s="336">
        <v>15.4</v>
      </c>
      <c r="O128" s="305" t="s">
        <v>921</v>
      </c>
      <c r="P128" s="250" t="s">
        <v>803</v>
      </c>
      <c r="Q128" s="250" t="s">
        <v>701</v>
      </c>
      <c r="R128" s="250" t="s">
        <v>45</v>
      </c>
      <c r="S128" s="250"/>
      <c r="T128" s="277" t="s">
        <v>626</v>
      </c>
      <c r="U128" s="334">
        <v>119</v>
      </c>
      <c r="V128" s="270"/>
      <c r="W128" s="270" t="s">
        <v>920</v>
      </c>
      <c r="X128" s="270" t="s">
        <v>250</v>
      </c>
      <c r="Y128" s="301"/>
      <c r="Z128" s="240"/>
    </row>
    <row r="129" spans="1:26" ht="38.4">
      <c r="A129" s="269"/>
      <c r="B129" s="246"/>
      <c r="C129" s="268"/>
      <c r="D129" s="260" t="s">
        <v>915</v>
      </c>
      <c r="E129" s="267" t="s">
        <v>919</v>
      </c>
      <c r="F129" s="270" t="s">
        <v>422</v>
      </c>
      <c r="G129" s="350">
        <v>1.986</v>
      </c>
      <c r="H129" s="270" t="s">
        <v>666</v>
      </c>
      <c r="I129" s="270" t="s">
        <v>918</v>
      </c>
      <c r="J129" s="340" t="s">
        <v>751</v>
      </c>
      <c r="K129" s="339">
        <v>14.1</v>
      </c>
      <c r="L129" s="338">
        <f t="shared" si="4"/>
        <v>164.65673758865248</v>
      </c>
      <c r="M129" s="337">
        <v>12.2</v>
      </c>
      <c r="N129" s="336">
        <v>15.4</v>
      </c>
      <c r="O129" s="305" t="s">
        <v>917</v>
      </c>
      <c r="P129" s="270" t="s">
        <v>803</v>
      </c>
      <c r="Q129" s="270" t="s">
        <v>701</v>
      </c>
      <c r="R129" s="270" t="s">
        <v>514</v>
      </c>
      <c r="S129" s="270" t="s">
        <v>916</v>
      </c>
      <c r="T129" s="349" t="s">
        <v>626</v>
      </c>
      <c r="U129" s="334">
        <v>115</v>
      </c>
      <c r="V129" s="270"/>
      <c r="W129" s="270" t="s">
        <v>910</v>
      </c>
      <c r="X129" s="270" t="s">
        <v>524</v>
      </c>
      <c r="Y129" s="301"/>
      <c r="Z129" s="240"/>
    </row>
    <row r="130" spans="1:26" ht="38.4">
      <c r="A130" s="269"/>
      <c r="B130" s="246"/>
      <c r="C130" s="268"/>
      <c r="D130" s="260" t="s">
        <v>915</v>
      </c>
      <c r="E130" s="267" t="s">
        <v>914</v>
      </c>
      <c r="F130" s="270" t="s">
        <v>422</v>
      </c>
      <c r="G130" s="350">
        <v>1.986</v>
      </c>
      <c r="H130" s="270" t="s">
        <v>666</v>
      </c>
      <c r="I130" s="270" t="s">
        <v>913</v>
      </c>
      <c r="J130" s="340">
        <v>7</v>
      </c>
      <c r="K130" s="339">
        <v>13.9</v>
      </c>
      <c r="L130" s="338">
        <f t="shared" si="4"/>
        <v>167.02589928057554</v>
      </c>
      <c r="M130" s="337">
        <v>12.2</v>
      </c>
      <c r="N130" s="336">
        <v>15.4</v>
      </c>
      <c r="O130" s="305" t="s">
        <v>912</v>
      </c>
      <c r="P130" s="270" t="s">
        <v>803</v>
      </c>
      <c r="Q130" s="270" t="s">
        <v>701</v>
      </c>
      <c r="R130" s="270" t="s">
        <v>514</v>
      </c>
      <c r="S130" s="270" t="s">
        <v>911</v>
      </c>
      <c r="T130" s="349" t="s">
        <v>626</v>
      </c>
      <c r="U130" s="334">
        <v>113</v>
      </c>
      <c r="V130" s="270"/>
      <c r="W130" s="270" t="s">
        <v>910</v>
      </c>
      <c r="X130" s="270" t="s">
        <v>524</v>
      </c>
      <c r="Y130" s="301"/>
      <c r="Z130" s="240"/>
    </row>
    <row r="131" spans="1:26" ht="67.2">
      <c r="A131" s="269"/>
      <c r="B131" s="276"/>
      <c r="C131" s="275" t="s">
        <v>909</v>
      </c>
      <c r="D131" s="260" t="s">
        <v>908</v>
      </c>
      <c r="E131" s="259" t="s">
        <v>886</v>
      </c>
      <c r="F131" s="250" t="s">
        <v>903</v>
      </c>
      <c r="G131" s="250">
        <v>2.4870000000000001</v>
      </c>
      <c r="H131" s="250" t="s">
        <v>629</v>
      </c>
      <c r="I131" s="250">
        <v>1650</v>
      </c>
      <c r="J131" s="258">
        <v>5</v>
      </c>
      <c r="K131" s="274">
        <v>22.7</v>
      </c>
      <c r="L131" s="273">
        <f t="shared" si="4"/>
        <v>102.27577092511012</v>
      </c>
      <c r="M131" s="255">
        <v>13.2</v>
      </c>
      <c r="N131" s="254">
        <v>16.5</v>
      </c>
      <c r="O131" s="253" t="s">
        <v>883</v>
      </c>
      <c r="P131" s="250" t="s">
        <v>702</v>
      </c>
      <c r="Q131" s="250" t="s">
        <v>701</v>
      </c>
      <c r="R131" s="250" t="s">
        <v>45</v>
      </c>
      <c r="S131" s="250"/>
      <c r="T131" s="348" t="s">
        <v>626</v>
      </c>
      <c r="U131" s="251">
        <v>171</v>
      </c>
      <c r="V131" s="250">
        <v>137</v>
      </c>
      <c r="W131" s="250">
        <v>100</v>
      </c>
      <c r="X131" s="250" t="s">
        <v>711</v>
      </c>
      <c r="Y131" s="301"/>
      <c r="Z131" s="240"/>
    </row>
    <row r="132" spans="1:26" ht="67.2">
      <c r="A132" s="269"/>
      <c r="B132" s="246"/>
      <c r="C132" s="268"/>
      <c r="D132" s="260" t="s">
        <v>905</v>
      </c>
      <c r="E132" s="259" t="s">
        <v>898</v>
      </c>
      <c r="F132" s="250" t="s">
        <v>903</v>
      </c>
      <c r="G132" s="347">
        <v>2.4870000000000001</v>
      </c>
      <c r="H132" s="250" t="s">
        <v>629</v>
      </c>
      <c r="I132" s="250" t="s">
        <v>907</v>
      </c>
      <c r="J132" s="258">
        <v>5</v>
      </c>
      <c r="K132" s="272">
        <v>22.4</v>
      </c>
      <c r="L132" s="271">
        <f t="shared" si="4"/>
        <v>103.64553571428571</v>
      </c>
      <c r="M132" s="255">
        <v>12.2</v>
      </c>
      <c r="N132" s="254">
        <v>15.4</v>
      </c>
      <c r="O132" s="253" t="s">
        <v>906</v>
      </c>
      <c r="P132" s="250" t="s">
        <v>702</v>
      </c>
      <c r="Q132" s="250" t="s">
        <v>701</v>
      </c>
      <c r="R132" s="250" t="s">
        <v>45</v>
      </c>
      <c r="S132" s="250"/>
      <c r="T132" s="346" t="s">
        <v>626</v>
      </c>
      <c r="U132" s="251">
        <v>183</v>
      </c>
      <c r="V132" s="250">
        <v>145</v>
      </c>
      <c r="W132" s="250">
        <v>100</v>
      </c>
      <c r="X132" s="250" t="s">
        <v>711</v>
      </c>
      <c r="Y132" s="301"/>
      <c r="Z132" s="240"/>
    </row>
    <row r="133" spans="1:26" ht="67.2">
      <c r="A133" s="269"/>
      <c r="B133" s="246"/>
      <c r="C133" s="268"/>
      <c r="D133" s="260" t="s">
        <v>905</v>
      </c>
      <c r="E133" s="259" t="s">
        <v>904</v>
      </c>
      <c r="F133" s="250" t="s">
        <v>903</v>
      </c>
      <c r="G133" s="250">
        <v>2.4870000000000001</v>
      </c>
      <c r="H133" s="250" t="s">
        <v>629</v>
      </c>
      <c r="I133" s="250" t="s">
        <v>902</v>
      </c>
      <c r="J133" s="258">
        <v>5</v>
      </c>
      <c r="K133" s="272">
        <v>22.3</v>
      </c>
      <c r="L133" s="271">
        <f t="shared" si="4"/>
        <v>104.11031390134528</v>
      </c>
      <c r="M133" s="255">
        <v>12.2</v>
      </c>
      <c r="N133" s="254">
        <v>15.4</v>
      </c>
      <c r="O133" s="253" t="s">
        <v>901</v>
      </c>
      <c r="P133" s="250" t="s">
        <v>702</v>
      </c>
      <c r="Q133" s="250" t="s">
        <v>701</v>
      </c>
      <c r="R133" s="250" t="s">
        <v>45</v>
      </c>
      <c r="S133" s="250"/>
      <c r="T133" s="277" t="s">
        <v>626</v>
      </c>
      <c r="U133" s="251">
        <v>182</v>
      </c>
      <c r="V133" s="250">
        <v>144</v>
      </c>
      <c r="W133" s="250" t="s">
        <v>900</v>
      </c>
      <c r="X133" s="250" t="s">
        <v>711</v>
      </c>
      <c r="Y133" s="249"/>
      <c r="Z133" s="240"/>
    </row>
    <row r="134" spans="1:26" ht="67.2">
      <c r="A134" s="269"/>
      <c r="B134" s="246"/>
      <c r="C134" s="268"/>
      <c r="D134" s="260" t="s">
        <v>894</v>
      </c>
      <c r="E134" s="259" t="s">
        <v>886</v>
      </c>
      <c r="F134" s="250" t="s">
        <v>813</v>
      </c>
      <c r="G134" s="250">
        <v>2.4870000000000001</v>
      </c>
      <c r="H134" s="250" t="s">
        <v>629</v>
      </c>
      <c r="I134" s="250">
        <v>1720</v>
      </c>
      <c r="J134" s="258">
        <v>5</v>
      </c>
      <c r="K134" s="272">
        <v>22</v>
      </c>
      <c r="L134" s="271">
        <f t="shared" si="4"/>
        <v>105.52999999999999</v>
      </c>
      <c r="M134" s="255">
        <v>12.2</v>
      </c>
      <c r="N134" s="254">
        <v>15.4</v>
      </c>
      <c r="O134" s="253" t="s">
        <v>899</v>
      </c>
      <c r="P134" s="250" t="s">
        <v>702</v>
      </c>
      <c r="Q134" s="250" t="s">
        <v>701</v>
      </c>
      <c r="R134" s="250" t="s">
        <v>514</v>
      </c>
      <c r="S134" s="250"/>
      <c r="T134" s="345" t="s">
        <v>626</v>
      </c>
      <c r="U134" s="251">
        <v>180</v>
      </c>
      <c r="V134" s="250">
        <v>142</v>
      </c>
      <c r="W134" s="250">
        <v>100</v>
      </c>
      <c r="X134" s="250" t="s">
        <v>711</v>
      </c>
      <c r="Y134" s="249"/>
      <c r="Z134" s="240"/>
    </row>
    <row r="135" spans="1:26" ht="67.2">
      <c r="A135" s="269"/>
      <c r="B135" s="246"/>
      <c r="C135" s="268"/>
      <c r="D135" s="260" t="s">
        <v>894</v>
      </c>
      <c r="E135" s="259" t="s">
        <v>898</v>
      </c>
      <c r="F135" s="250" t="s">
        <v>813</v>
      </c>
      <c r="G135" s="250">
        <v>2.4870000000000001</v>
      </c>
      <c r="H135" s="250" t="s">
        <v>629</v>
      </c>
      <c r="I135" s="250" t="s">
        <v>897</v>
      </c>
      <c r="J135" s="258">
        <v>5</v>
      </c>
      <c r="K135" s="272">
        <v>21.7</v>
      </c>
      <c r="L135" s="271">
        <f t="shared" si="4"/>
        <v>106.9889400921659</v>
      </c>
      <c r="M135" s="255">
        <v>12.2</v>
      </c>
      <c r="N135" s="254">
        <v>15.4</v>
      </c>
      <c r="O135" s="253" t="s">
        <v>896</v>
      </c>
      <c r="P135" s="250" t="s">
        <v>702</v>
      </c>
      <c r="Q135" s="250" t="s">
        <v>701</v>
      </c>
      <c r="R135" s="250" t="s">
        <v>514</v>
      </c>
      <c r="S135" s="250"/>
      <c r="T135" s="277" t="s">
        <v>626</v>
      </c>
      <c r="U135" s="251">
        <v>177</v>
      </c>
      <c r="V135" s="250">
        <v>140</v>
      </c>
      <c r="W135" s="250">
        <v>100</v>
      </c>
      <c r="X135" s="250" t="s">
        <v>711</v>
      </c>
      <c r="Y135" s="249"/>
      <c r="Z135" s="240"/>
    </row>
    <row r="136" spans="1:26" ht="67.2">
      <c r="A136" s="269"/>
      <c r="B136" s="246"/>
      <c r="C136" s="268"/>
      <c r="D136" s="260" t="s">
        <v>894</v>
      </c>
      <c r="E136" s="259" t="s">
        <v>691</v>
      </c>
      <c r="F136" s="250" t="s">
        <v>813</v>
      </c>
      <c r="G136" s="250">
        <v>2.4870000000000001</v>
      </c>
      <c r="H136" s="250" t="s">
        <v>629</v>
      </c>
      <c r="I136" s="250">
        <v>1760</v>
      </c>
      <c r="J136" s="258">
        <v>5</v>
      </c>
      <c r="K136" s="272">
        <v>21.6</v>
      </c>
      <c r="L136" s="271">
        <f t="shared" si="4"/>
        <v>107.48425925925925</v>
      </c>
      <c r="M136" s="255">
        <v>12.2</v>
      </c>
      <c r="N136" s="254">
        <v>15.4</v>
      </c>
      <c r="O136" s="253" t="s">
        <v>895</v>
      </c>
      <c r="P136" s="250" t="s">
        <v>702</v>
      </c>
      <c r="Q136" s="250" t="s">
        <v>701</v>
      </c>
      <c r="R136" s="250" t="s">
        <v>514</v>
      </c>
      <c r="S136" s="250"/>
      <c r="T136" s="277" t="s">
        <v>626</v>
      </c>
      <c r="U136" s="251">
        <v>177</v>
      </c>
      <c r="V136" s="250">
        <v>140</v>
      </c>
      <c r="W136" s="250">
        <v>100</v>
      </c>
      <c r="X136" s="250" t="s">
        <v>711</v>
      </c>
      <c r="Y136" s="249"/>
      <c r="Z136" s="240"/>
    </row>
    <row r="137" spans="1:26" ht="67.2">
      <c r="A137" s="269"/>
      <c r="B137" s="246"/>
      <c r="C137" s="268"/>
      <c r="D137" s="260" t="s">
        <v>894</v>
      </c>
      <c r="E137" s="259" t="s">
        <v>780</v>
      </c>
      <c r="F137" s="250" t="s">
        <v>813</v>
      </c>
      <c r="G137" s="250">
        <v>2.4870000000000001</v>
      </c>
      <c r="H137" s="250" t="s">
        <v>629</v>
      </c>
      <c r="I137" s="250">
        <v>1770</v>
      </c>
      <c r="J137" s="258">
        <v>5</v>
      </c>
      <c r="K137" s="272">
        <v>21.6</v>
      </c>
      <c r="L137" s="271">
        <f t="shared" si="4"/>
        <v>107.48425925925925</v>
      </c>
      <c r="M137" s="255">
        <v>11.1</v>
      </c>
      <c r="N137" s="254">
        <v>14.4</v>
      </c>
      <c r="O137" s="253" t="s">
        <v>893</v>
      </c>
      <c r="P137" s="250" t="s">
        <v>702</v>
      </c>
      <c r="Q137" s="250" t="s">
        <v>701</v>
      </c>
      <c r="R137" s="250" t="s">
        <v>514</v>
      </c>
      <c r="S137" s="250"/>
      <c r="T137" s="277" t="s">
        <v>626</v>
      </c>
      <c r="U137" s="251">
        <v>194</v>
      </c>
      <c r="V137" s="250">
        <v>150</v>
      </c>
      <c r="W137" s="250">
        <v>100</v>
      </c>
      <c r="X137" s="250" t="s">
        <v>711</v>
      </c>
      <c r="Y137" s="249"/>
      <c r="Z137" s="240"/>
    </row>
    <row r="138" spans="1:26" ht="38.4">
      <c r="A138" s="269"/>
      <c r="B138" s="246"/>
      <c r="C138" s="268"/>
      <c r="D138" s="260" t="s">
        <v>891</v>
      </c>
      <c r="E138" s="259" t="s">
        <v>886</v>
      </c>
      <c r="F138" s="250" t="s">
        <v>422</v>
      </c>
      <c r="G138" s="250">
        <v>1.986</v>
      </c>
      <c r="H138" s="250" t="s">
        <v>666</v>
      </c>
      <c r="I138" s="250">
        <v>1570</v>
      </c>
      <c r="J138" s="258">
        <v>5</v>
      </c>
      <c r="K138" s="272">
        <v>15.8</v>
      </c>
      <c r="L138" s="271">
        <f t="shared" si="4"/>
        <v>146.9405063291139</v>
      </c>
      <c r="M138" s="255">
        <v>13.2</v>
      </c>
      <c r="N138" s="254">
        <v>16.5</v>
      </c>
      <c r="O138" s="253" t="s">
        <v>892</v>
      </c>
      <c r="P138" s="250" t="s">
        <v>803</v>
      </c>
      <c r="Q138" s="250" t="s">
        <v>701</v>
      </c>
      <c r="R138" s="250" t="s">
        <v>45</v>
      </c>
      <c r="S138" s="250"/>
      <c r="T138" s="277" t="s">
        <v>626</v>
      </c>
      <c r="U138" s="251">
        <v>119</v>
      </c>
      <c r="V138" s="250"/>
      <c r="W138" s="250">
        <v>68</v>
      </c>
      <c r="X138" s="250" t="s">
        <v>250</v>
      </c>
      <c r="Y138" s="249"/>
      <c r="Z138" s="240"/>
    </row>
    <row r="139" spans="1:26" ht="38.4">
      <c r="A139" s="269"/>
      <c r="B139" s="246"/>
      <c r="C139" s="268"/>
      <c r="D139" s="260" t="s">
        <v>891</v>
      </c>
      <c r="E139" s="259" t="s">
        <v>890</v>
      </c>
      <c r="F139" s="250" t="s">
        <v>422</v>
      </c>
      <c r="G139" s="250">
        <v>1.986</v>
      </c>
      <c r="H139" s="250" t="s">
        <v>666</v>
      </c>
      <c r="I139" s="250" t="s">
        <v>889</v>
      </c>
      <c r="J139" s="258">
        <v>5</v>
      </c>
      <c r="K139" s="272">
        <v>15.6</v>
      </c>
      <c r="L139" s="271">
        <f t="shared" si="4"/>
        <v>148.824358974359</v>
      </c>
      <c r="M139" s="255">
        <v>13.2</v>
      </c>
      <c r="N139" s="254">
        <v>16.5</v>
      </c>
      <c r="O139" s="253" t="s">
        <v>888</v>
      </c>
      <c r="P139" s="250" t="s">
        <v>803</v>
      </c>
      <c r="Q139" s="250" t="s">
        <v>701</v>
      </c>
      <c r="R139" s="250" t="s">
        <v>45</v>
      </c>
      <c r="S139" s="250"/>
      <c r="T139" s="277" t="s">
        <v>626</v>
      </c>
      <c r="U139" s="251">
        <v>118</v>
      </c>
      <c r="V139" s="250"/>
      <c r="W139" s="250" t="s">
        <v>887</v>
      </c>
      <c r="X139" s="250" t="s">
        <v>250</v>
      </c>
      <c r="Y139" s="249"/>
      <c r="Z139" s="240"/>
    </row>
    <row r="140" spans="1:26" ht="38.4">
      <c r="A140" s="269"/>
      <c r="B140" s="246"/>
      <c r="C140" s="268"/>
      <c r="D140" s="260" t="s">
        <v>882</v>
      </c>
      <c r="E140" s="259" t="s">
        <v>886</v>
      </c>
      <c r="F140" s="250" t="s">
        <v>422</v>
      </c>
      <c r="G140" s="250">
        <v>1.986</v>
      </c>
      <c r="H140" s="250" t="s">
        <v>666</v>
      </c>
      <c r="I140" s="250">
        <v>1630</v>
      </c>
      <c r="J140" s="258">
        <v>5</v>
      </c>
      <c r="K140" s="272">
        <v>15</v>
      </c>
      <c r="L140" s="271">
        <f t="shared" si="4"/>
        <v>154.77733333333333</v>
      </c>
      <c r="M140" s="255">
        <v>13.2</v>
      </c>
      <c r="N140" s="254">
        <v>16.5</v>
      </c>
      <c r="O140" s="253" t="s">
        <v>885</v>
      </c>
      <c r="P140" s="250" t="s">
        <v>803</v>
      </c>
      <c r="Q140" s="250" t="s">
        <v>701</v>
      </c>
      <c r="R140" s="250" t="s">
        <v>514</v>
      </c>
      <c r="S140" s="250"/>
      <c r="T140" s="345" t="s">
        <v>626</v>
      </c>
      <c r="U140" s="251">
        <v>113</v>
      </c>
      <c r="V140" s="250"/>
      <c r="W140" s="250">
        <v>66</v>
      </c>
      <c r="X140" s="250" t="s">
        <v>250</v>
      </c>
      <c r="Y140" s="249"/>
      <c r="Z140" s="240"/>
    </row>
    <row r="141" spans="1:26" ht="38.4">
      <c r="A141" s="269"/>
      <c r="B141" s="246"/>
      <c r="C141" s="268"/>
      <c r="D141" s="260" t="s">
        <v>882</v>
      </c>
      <c r="E141" s="259" t="s">
        <v>884</v>
      </c>
      <c r="F141" s="250" t="s">
        <v>422</v>
      </c>
      <c r="G141" s="250">
        <v>1.986</v>
      </c>
      <c r="H141" s="250" t="s">
        <v>666</v>
      </c>
      <c r="I141" s="250">
        <v>1650</v>
      </c>
      <c r="J141" s="258">
        <v>5</v>
      </c>
      <c r="K141" s="272">
        <v>14.8</v>
      </c>
      <c r="L141" s="271">
        <f t="shared" si="4"/>
        <v>156.86891891891889</v>
      </c>
      <c r="M141" s="255">
        <v>13.2</v>
      </c>
      <c r="N141" s="254">
        <v>16.5</v>
      </c>
      <c r="O141" s="253" t="s">
        <v>883</v>
      </c>
      <c r="P141" s="250" t="s">
        <v>803</v>
      </c>
      <c r="Q141" s="250" t="s">
        <v>701</v>
      </c>
      <c r="R141" s="250" t="s">
        <v>514</v>
      </c>
      <c r="S141" s="250"/>
      <c r="T141" s="277" t="s">
        <v>626</v>
      </c>
      <c r="U141" s="251">
        <v>112</v>
      </c>
      <c r="V141" s="250"/>
      <c r="W141" s="250">
        <v>65</v>
      </c>
      <c r="X141" s="250" t="s">
        <v>250</v>
      </c>
      <c r="Y141" s="249"/>
      <c r="Z141" s="240"/>
    </row>
    <row r="142" spans="1:26" ht="38.4">
      <c r="A142" s="269"/>
      <c r="B142" s="262"/>
      <c r="C142" s="261"/>
      <c r="D142" s="260" t="s">
        <v>882</v>
      </c>
      <c r="E142" s="259" t="s">
        <v>881</v>
      </c>
      <c r="F142" s="250" t="s">
        <v>422</v>
      </c>
      <c r="G142" s="250">
        <v>1.986</v>
      </c>
      <c r="H142" s="250" t="s">
        <v>666</v>
      </c>
      <c r="I142" s="250" t="s">
        <v>880</v>
      </c>
      <c r="J142" s="258">
        <v>5</v>
      </c>
      <c r="K142" s="272">
        <v>14.8</v>
      </c>
      <c r="L142" s="271">
        <f t="shared" si="4"/>
        <v>156.86891891891889</v>
      </c>
      <c r="M142" s="255">
        <v>12.2</v>
      </c>
      <c r="N142" s="254">
        <v>15.4</v>
      </c>
      <c r="O142" s="253" t="s">
        <v>879</v>
      </c>
      <c r="P142" s="250" t="s">
        <v>803</v>
      </c>
      <c r="Q142" s="250" t="s">
        <v>701</v>
      </c>
      <c r="R142" s="250" t="s">
        <v>514</v>
      </c>
      <c r="S142" s="250"/>
      <c r="T142" s="277" t="s">
        <v>626</v>
      </c>
      <c r="U142" s="251">
        <v>121</v>
      </c>
      <c r="V142" s="250"/>
      <c r="W142" s="250">
        <v>66</v>
      </c>
      <c r="X142" s="250" t="s">
        <v>250</v>
      </c>
      <c r="Y142" s="249"/>
      <c r="Z142" s="240"/>
    </row>
    <row r="143" spans="1:26" ht="67.2">
      <c r="A143" s="269"/>
      <c r="B143" s="246"/>
      <c r="C143" s="275" t="s">
        <v>878</v>
      </c>
      <c r="D143" s="260" t="s">
        <v>867</v>
      </c>
      <c r="E143" s="259" t="s">
        <v>877</v>
      </c>
      <c r="F143" s="250" t="s">
        <v>813</v>
      </c>
      <c r="G143" s="250">
        <v>2.4870000000000001</v>
      </c>
      <c r="H143" s="250" t="s">
        <v>629</v>
      </c>
      <c r="I143" s="250" t="s">
        <v>876</v>
      </c>
      <c r="J143" s="258">
        <v>5</v>
      </c>
      <c r="K143" s="272">
        <v>22.4</v>
      </c>
      <c r="L143" s="271">
        <f t="shared" si="4"/>
        <v>103.64553571428571</v>
      </c>
      <c r="M143" s="255">
        <v>12.2</v>
      </c>
      <c r="N143" s="254">
        <v>15.4</v>
      </c>
      <c r="O143" s="253" t="s">
        <v>875</v>
      </c>
      <c r="P143" s="250" t="s">
        <v>702</v>
      </c>
      <c r="Q143" s="250" t="s">
        <v>701</v>
      </c>
      <c r="R143" s="250" t="s">
        <v>514</v>
      </c>
      <c r="S143" s="250"/>
      <c r="T143" s="344" t="s">
        <v>626</v>
      </c>
      <c r="U143" s="251">
        <v>183</v>
      </c>
      <c r="V143" s="250">
        <v>145</v>
      </c>
      <c r="W143" s="250" t="s">
        <v>874</v>
      </c>
      <c r="X143" s="250" t="s">
        <v>711</v>
      </c>
      <c r="Y143" s="249"/>
      <c r="Z143" s="240"/>
    </row>
    <row r="144" spans="1:26" ht="67.2">
      <c r="A144" s="269"/>
      <c r="B144" s="246"/>
      <c r="C144" s="268"/>
      <c r="D144" s="260" t="s">
        <v>867</v>
      </c>
      <c r="E144" s="259" t="s">
        <v>839</v>
      </c>
      <c r="F144" s="250" t="s">
        <v>813</v>
      </c>
      <c r="G144" s="250">
        <v>2.4870000000000001</v>
      </c>
      <c r="H144" s="250" t="s">
        <v>629</v>
      </c>
      <c r="I144" s="250">
        <v>1780</v>
      </c>
      <c r="J144" s="258">
        <v>5</v>
      </c>
      <c r="K144" s="272">
        <v>22.4</v>
      </c>
      <c r="L144" s="271">
        <f t="shared" si="4"/>
        <v>103.64553571428571</v>
      </c>
      <c r="M144" s="255">
        <v>11.1</v>
      </c>
      <c r="N144" s="254">
        <v>14.4</v>
      </c>
      <c r="O144" s="253" t="s">
        <v>873</v>
      </c>
      <c r="P144" s="250" t="s">
        <v>702</v>
      </c>
      <c r="Q144" s="250" t="s">
        <v>701</v>
      </c>
      <c r="R144" s="250" t="s">
        <v>514</v>
      </c>
      <c r="S144" s="250" t="s">
        <v>872</v>
      </c>
      <c r="T144" s="344" t="s">
        <v>626</v>
      </c>
      <c r="U144" s="251">
        <v>201</v>
      </c>
      <c r="V144" s="250">
        <v>155</v>
      </c>
      <c r="W144" s="250">
        <v>105</v>
      </c>
      <c r="X144" s="250" t="s">
        <v>137</v>
      </c>
      <c r="Y144" s="249"/>
      <c r="Z144" s="240"/>
    </row>
    <row r="145" spans="1:26" ht="67.2">
      <c r="A145" s="269"/>
      <c r="B145" s="246"/>
      <c r="C145" s="268"/>
      <c r="D145" s="260" t="s">
        <v>867</v>
      </c>
      <c r="E145" s="259" t="s">
        <v>871</v>
      </c>
      <c r="F145" s="250" t="s">
        <v>813</v>
      </c>
      <c r="G145" s="250">
        <v>2.4870000000000001</v>
      </c>
      <c r="H145" s="250" t="s">
        <v>629</v>
      </c>
      <c r="I145" s="250" t="s">
        <v>870</v>
      </c>
      <c r="J145" s="258">
        <v>5</v>
      </c>
      <c r="K145" s="272">
        <v>22.2</v>
      </c>
      <c r="L145" s="271">
        <f t="shared" si="4"/>
        <v>104.57927927927929</v>
      </c>
      <c r="M145" s="255">
        <v>11.1</v>
      </c>
      <c r="N145" s="254">
        <v>14.4</v>
      </c>
      <c r="O145" s="253" t="s">
        <v>869</v>
      </c>
      <c r="P145" s="250" t="s">
        <v>702</v>
      </c>
      <c r="Q145" s="250" t="s">
        <v>701</v>
      </c>
      <c r="R145" s="250" t="s">
        <v>514</v>
      </c>
      <c r="S145" s="250" t="s">
        <v>868</v>
      </c>
      <c r="T145" s="344" t="s">
        <v>626</v>
      </c>
      <c r="U145" s="251">
        <v>200</v>
      </c>
      <c r="V145" s="250">
        <v>154</v>
      </c>
      <c r="W145" s="250">
        <v>104</v>
      </c>
      <c r="X145" s="250" t="s">
        <v>711</v>
      </c>
      <c r="Y145" s="249"/>
      <c r="Z145" s="240"/>
    </row>
    <row r="146" spans="1:26" ht="67.2">
      <c r="A146" s="269"/>
      <c r="B146" s="246"/>
      <c r="C146" s="268"/>
      <c r="D146" s="260" t="s">
        <v>867</v>
      </c>
      <c r="E146" s="259" t="s">
        <v>866</v>
      </c>
      <c r="F146" s="250" t="s">
        <v>813</v>
      </c>
      <c r="G146" s="250">
        <v>2.4870000000000001</v>
      </c>
      <c r="H146" s="250" t="s">
        <v>629</v>
      </c>
      <c r="I146" s="250" t="s">
        <v>865</v>
      </c>
      <c r="J146" s="258">
        <v>5</v>
      </c>
      <c r="K146" s="272">
        <v>22.2</v>
      </c>
      <c r="L146" s="271">
        <f t="shared" si="4"/>
        <v>104.57927927927929</v>
      </c>
      <c r="M146" s="255">
        <v>11.1</v>
      </c>
      <c r="N146" s="254">
        <v>14.4</v>
      </c>
      <c r="O146" s="253" t="s">
        <v>864</v>
      </c>
      <c r="P146" s="250" t="s">
        <v>702</v>
      </c>
      <c r="Q146" s="250" t="s">
        <v>701</v>
      </c>
      <c r="R146" s="250" t="s">
        <v>514</v>
      </c>
      <c r="S146" s="250"/>
      <c r="T146" s="344" t="s">
        <v>626</v>
      </c>
      <c r="U146" s="251">
        <v>200</v>
      </c>
      <c r="V146" s="250">
        <v>154</v>
      </c>
      <c r="W146" s="250" t="s">
        <v>699</v>
      </c>
      <c r="X146" s="250" t="s">
        <v>137</v>
      </c>
      <c r="Y146" s="249"/>
      <c r="Z146" s="240"/>
    </row>
    <row r="147" spans="1:26" ht="67.2">
      <c r="A147" s="269"/>
      <c r="B147" s="246"/>
      <c r="C147" s="268"/>
      <c r="D147" s="260" t="s">
        <v>863</v>
      </c>
      <c r="E147" s="259" t="s">
        <v>862</v>
      </c>
      <c r="F147" s="250" t="s">
        <v>813</v>
      </c>
      <c r="G147" s="250">
        <v>2.4870000000000001</v>
      </c>
      <c r="H147" s="250" t="s">
        <v>629</v>
      </c>
      <c r="I147" s="250" t="s">
        <v>861</v>
      </c>
      <c r="J147" s="258">
        <v>5</v>
      </c>
      <c r="K147" s="274">
        <v>21.3</v>
      </c>
      <c r="L147" s="273">
        <f t="shared" si="4"/>
        <v>108.99812206572769</v>
      </c>
      <c r="M147" s="255">
        <v>11.1</v>
      </c>
      <c r="N147" s="254">
        <v>14.4</v>
      </c>
      <c r="O147" s="253" t="s">
        <v>860</v>
      </c>
      <c r="P147" s="250" t="s">
        <v>702</v>
      </c>
      <c r="Q147" s="250" t="s">
        <v>701</v>
      </c>
      <c r="R147" s="250" t="s">
        <v>514</v>
      </c>
      <c r="S147" s="250"/>
      <c r="T147" s="281" t="s">
        <v>626</v>
      </c>
      <c r="U147" s="251">
        <v>191</v>
      </c>
      <c r="V147" s="250">
        <v>147</v>
      </c>
      <c r="W147" s="250" t="s">
        <v>859</v>
      </c>
      <c r="X147" s="250" t="s">
        <v>711</v>
      </c>
      <c r="Y147" s="239"/>
      <c r="Z147" s="240"/>
    </row>
    <row r="148" spans="1:26" ht="67.2">
      <c r="A148" s="269"/>
      <c r="B148" s="246"/>
      <c r="C148" s="268"/>
      <c r="D148" s="260" t="s">
        <v>857</v>
      </c>
      <c r="E148" s="267" t="s">
        <v>135</v>
      </c>
      <c r="F148" s="270" t="s">
        <v>855</v>
      </c>
      <c r="G148" s="270">
        <v>2.4870000000000001</v>
      </c>
      <c r="H148" s="270" t="s">
        <v>854</v>
      </c>
      <c r="I148" s="270">
        <v>1870</v>
      </c>
      <c r="J148" s="340">
        <v>5</v>
      </c>
      <c r="K148" s="343">
        <v>20.5</v>
      </c>
      <c r="L148" s="342">
        <f t="shared" si="4"/>
        <v>113.25170731707317</v>
      </c>
      <c r="M148" s="337">
        <v>11.1</v>
      </c>
      <c r="N148" s="336">
        <v>14.4</v>
      </c>
      <c r="O148" s="305" t="s">
        <v>858</v>
      </c>
      <c r="P148" s="270" t="s">
        <v>851</v>
      </c>
      <c r="Q148" s="270" t="s">
        <v>850</v>
      </c>
      <c r="R148" s="270" t="s">
        <v>849</v>
      </c>
      <c r="S148" s="270"/>
      <c r="T148" s="341" t="s">
        <v>626</v>
      </c>
      <c r="U148" s="334">
        <v>184</v>
      </c>
      <c r="V148" s="270">
        <v>142</v>
      </c>
      <c r="W148" s="270">
        <v>100</v>
      </c>
      <c r="X148" s="270" t="s">
        <v>711</v>
      </c>
      <c r="Y148" s="249"/>
      <c r="Z148" s="240"/>
    </row>
    <row r="149" spans="1:26" ht="67.2">
      <c r="A149" s="269"/>
      <c r="B149" s="246"/>
      <c r="C149" s="268"/>
      <c r="D149" s="260" t="s">
        <v>857</v>
      </c>
      <c r="E149" s="267" t="s">
        <v>856</v>
      </c>
      <c r="F149" s="270" t="s">
        <v>855</v>
      </c>
      <c r="G149" s="270">
        <v>2.4870000000000001</v>
      </c>
      <c r="H149" s="270" t="s">
        <v>854</v>
      </c>
      <c r="I149" s="270" t="s">
        <v>853</v>
      </c>
      <c r="J149" s="340">
        <v>5</v>
      </c>
      <c r="K149" s="339">
        <v>20.3</v>
      </c>
      <c r="L149" s="338">
        <f t="shared" si="4"/>
        <v>114.36748768472904</v>
      </c>
      <c r="M149" s="337">
        <v>10.199999999999999</v>
      </c>
      <c r="N149" s="336">
        <v>13.5</v>
      </c>
      <c r="O149" s="305" t="s">
        <v>852</v>
      </c>
      <c r="P149" s="270" t="s">
        <v>851</v>
      </c>
      <c r="Q149" s="270" t="s">
        <v>850</v>
      </c>
      <c r="R149" s="270" t="s">
        <v>849</v>
      </c>
      <c r="S149" s="270"/>
      <c r="T149" s="335" t="s">
        <v>626</v>
      </c>
      <c r="U149" s="334">
        <v>199</v>
      </c>
      <c r="V149" s="270">
        <v>150</v>
      </c>
      <c r="W149" s="270">
        <v>100</v>
      </c>
      <c r="X149" s="270" t="s">
        <v>711</v>
      </c>
      <c r="Y149" s="249"/>
      <c r="Z149" s="240"/>
    </row>
    <row r="150" spans="1:26" ht="57.6">
      <c r="A150" s="269"/>
      <c r="B150" s="246"/>
      <c r="C150" s="268"/>
      <c r="D150" s="260" t="s">
        <v>847</v>
      </c>
      <c r="E150" s="259" t="s">
        <v>192</v>
      </c>
      <c r="F150" s="250" t="s">
        <v>845</v>
      </c>
      <c r="G150" s="250">
        <v>2.4870000000000001</v>
      </c>
      <c r="H150" s="250" t="s">
        <v>629</v>
      </c>
      <c r="I150" s="250">
        <v>1980</v>
      </c>
      <c r="J150" s="258">
        <v>5</v>
      </c>
      <c r="K150" s="274">
        <v>18.3</v>
      </c>
      <c r="L150" s="273">
        <f t="shared" si="4"/>
        <v>126.86666666666666</v>
      </c>
      <c r="M150" s="255">
        <v>10.199999999999999</v>
      </c>
      <c r="N150" s="254">
        <v>13.5</v>
      </c>
      <c r="O150" s="253" t="s">
        <v>848</v>
      </c>
      <c r="P150" s="250" t="s">
        <v>842</v>
      </c>
      <c r="Q150" s="250" t="s">
        <v>701</v>
      </c>
      <c r="R150" s="250" t="s">
        <v>80</v>
      </c>
      <c r="S150" s="250"/>
      <c r="T150" s="281" t="s">
        <v>626</v>
      </c>
      <c r="U150" s="251">
        <v>179</v>
      </c>
      <c r="V150" s="250">
        <v>135</v>
      </c>
      <c r="W150" s="250">
        <v>94</v>
      </c>
      <c r="X150" s="250" t="s">
        <v>808</v>
      </c>
      <c r="Y150" s="239"/>
      <c r="Z150" s="240"/>
    </row>
    <row r="151" spans="1:26" ht="63" customHeight="1">
      <c r="A151" s="269"/>
      <c r="B151" s="246"/>
      <c r="C151" s="268"/>
      <c r="D151" s="260" t="s">
        <v>847</v>
      </c>
      <c r="E151" s="259" t="s">
        <v>846</v>
      </c>
      <c r="F151" s="250" t="s">
        <v>845</v>
      </c>
      <c r="G151" s="250">
        <v>2.4870000000000001</v>
      </c>
      <c r="H151" s="250" t="s">
        <v>629</v>
      </c>
      <c r="I151" s="250" t="s">
        <v>844</v>
      </c>
      <c r="J151" s="258">
        <v>5</v>
      </c>
      <c r="K151" s="272">
        <v>18</v>
      </c>
      <c r="L151" s="271">
        <f t="shared" si="4"/>
        <v>128.98111111111109</v>
      </c>
      <c r="M151" s="255">
        <v>9.4</v>
      </c>
      <c r="N151" s="254">
        <v>12.7</v>
      </c>
      <c r="O151" s="253" t="s">
        <v>843</v>
      </c>
      <c r="P151" s="250" t="s">
        <v>842</v>
      </c>
      <c r="Q151" s="250" t="s">
        <v>701</v>
      </c>
      <c r="R151" s="250" t="s">
        <v>80</v>
      </c>
      <c r="S151" s="250"/>
      <c r="T151" s="277" t="s">
        <v>626</v>
      </c>
      <c r="U151" s="251">
        <v>191</v>
      </c>
      <c r="V151" s="250">
        <v>141</v>
      </c>
      <c r="W151" s="250" t="s">
        <v>841</v>
      </c>
      <c r="X151" s="250" t="s">
        <v>120</v>
      </c>
      <c r="Y151" s="249"/>
      <c r="Z151" s="240"/>
    </row>
    <row r="152" spans="1:26" ht="63" customHeight="1">
      <c r="A152" s="269"/>
      <c r="B152" s="246"/>
      <c r="C152" s="268"/>
      <c r="D152" s="260" t="s">
        <v>840</v>
      </c>
      <c r="E152" s="259" t="s">
        <v>839</v>
      </c>
      <c r="F152" s="250" t="s">
        <v>838</v>
      </c>
      <c r="G152" s="250">
        <v>2.4870000000000001</v>
      </c>
      <c r="H152" s="250" t="s">
        <v>629</v>
      </c>
      <c r="I152" s="250">
        <v>1840</v>
      </c>
      <c r="J152" s="258">
        <v>5</v>
      </c>
      <c r="K152" s="333">
        <v>18.2</v>
      </c>
      <c r="L152" s="332">
        <f t="shared" si="4"/>
        <v>127.56373626373626</v>
      </c>
      <c r="M152" s="255">
        <v>11.1</v>
      </c>
      <c r="N152" s="254">
        <v>14.4</v>
      </c>
      <c r="O152" s="253" t="s">
        <v>837</v>
      </c>
      <c r="P152" s="250" t="s">
        <v>702</v>
      </c>
      <c r="Q152" s="250" t="s">
        <v>701</v>
      </c>
      <c r="R152" s="250" t="s">
        <v>514</v>
      </c>
      <c r="S152" s="250"/>
      <c r="T152" s="304" t="s">
        <v>626</v>
      </c>
      <c r="U152" s="251">
        <v>163</v>
      </c>
      <c r="V152" s="250">
        <v>126</v>
      </c>
      <c r="W152" s="250">
        <v>87</v>
      </c>
      <c r="X152" s="250" t="s">
        <v>231</v>
      </c>
      <c r="Y152" s="239"/>
      <c r="Z152" s="240"/>
    </row>
    <row r="153" spans="1:26" ht="57.6">
      <c r="A153" s="269"/>
      <c r="B153" s="246"/>
      <c r="C153" s="268"/>
      <c r="D153" s="260" t="s">
        <v>836</v>
      </c>
      <c r="E153" s="259" t="s">
        <v>835</v>
      </c>
      <c r="F153" s="250" t="s">
        <v>834</v>
      </c>
      <c r="G153" s="250">
        <v>2.3929999999999998</v>
      </c>
      <c r="H153" s="250" t="s">
        <v>833</v>
      </c>
      <c r="I153" s="250" t="s">
        <v>832</v>
      </c>
      <c r="J153" s="258">
        <v>5</v>
      </c>
      <c r="K153" s="274">
        <v>15.7</v>
      </c>
      <c r="L153" s="273">
        <f t="shared" si="4"/>
        <v>147.87643312101909</v>
      </c>
      <c r="M153" s="255">
        <v>10.199999999999999</v>
      </c>
      <c r="N153" s="254">
        <v>13.5</v>
      </c>
      <c r="O153" s="253" t="s">
        <v>831</v>
      </c>
      <c r="P153" s="250" t="s">
        <v>830</v>
      </c>
      <c r="Q153" s="250" t="s">
        <v>52</v>
      </c>
      <c r="R153" s="250" t="s">
        <v>514</v>
      </c>
      <c r="S153" s="250"/>
      <c r="T153" s="331" t="s">
        <v>564</v>
      </c>
      <c r="U153" s="251">
        <v>153</v>
      </c>
      <c r="V153" s="250">
        <v>116</v>
      </c>
      <c r="W153" s="250" t="s">
        <v>829</v>
      </c>
      <c r="X153" s="250" t="s">
        <v>828</v>
      </c>
      <c r="Y153" s="249"/>
      <c r="Z153" s="240"/>
    </row>
    <row r="154" spans="1:26" ht="38.4">
      <c r="A154" s="269"/>
      <c r="B154" s="311"/>
      <c r="C154" s="310"/>
      <c r="D154" s="260" t="s">
        <v>827</v>
      </c>
      <c r="E154" s="259" t="s">
        <v>826</v>
      </c>
      <c r="F154" s="250" t="s">
        <v>825</v>
      </c>
      <c r="G154" s="250">
        <v>1.998</v>
      </c>
      <c r="H154" s="250" t="s">
        <v>568</v>
      </c>
      <c r="I154" s="250" t="s">
        <v>824</v>
      </c>
      <c r="J154" s="258">
        <v>5</v>
      </c>
      <c r="K154" s="274">
        <v>11.8</v>
      </c>
      <c r="L154" s="273">
        <f t="shared" si="4"/>
        <v>196.75084745762712</v>
      </c>
      <c r="M154" s="255">
        <v>12.2</v>
      </c>
      <c r="N154" s="254">
        <v>15.4</v>
      </c>
      <c r="O154" s="253" t="s">
        <v>823</v>
      </c>
      <c r="P154" s="250" t="s">
        <v>822</v>
      </c>
      <c r="Q154" s="250" t="s">
        <v>52</v>
      </c>
      <c r="R154" s="250" t="s">
        <v>80</v>
      </c>
      <c r="S154" s="250"/>
      <c r="T154" s="281"/>
      <c r="U154" s="251"/>
      <c r="V154" s="250"/>
      <c r="W154" s="250"/>
      <c r="X154" s="250"/>
      <c r="Y154" s="239"/>
      <c r="Z154" s="240"/>
    </row>
    <row r="155" spans="1:26" ht="67.2">
      <c r="A155" s="269"/>
      <c r="B155" s="246"/>
      <c r="C155" s="275" t="s">
        <v>821</v>
      </c>
      <c r="D155" s="260" t="s">
        <v>815</v>
      </c>
      <c r="E155" s="259" t="s">
        <v>820</v>
      </c>
      <c r="F155" s="250" t="s">
        <v>813</v>
      </c>
      <c r="G155" s="250">
        <v>2.4870000000000001</v>
      </c>
      <c r="H155" s="250" t="s">
        <v>629</v>
      </c>
      <c r="I155" s="250" t="s">
        <v>819</v>
      </c>
      <c r="J155" s="258">
        <v>5</v>
      </c>
      <c r="K155" s="272">
        <v>20.6</v>
      </c>
      <c r="L155" s="271">
        <f t="shared" si="4"/>
        <v>112.70194174757282</v>
      </c>
      <c r="M155" s="255">
        <v>12.2</v>
      </c>
      <c r="N155" s="254">
        <v>15.4</v>
      </c>
      <c r="O155" s="253" t="s">
        <v>818</v>
      </c>
      <c r="P155" s="250" t="s">
        <v>702</v>
      </c>
      <c r="Q155" s="250" t="s">
        <v>701</v>
      </c>
      <c r="R155" s="250" t="s">
        <v>514</v>
      </c>
      <c r="S155" s="278" t="s">
        <v>817</v>
      </c>
      <c r="T155" s="277" t="s">
        <v>626</v>
      </c>
      <c r="U155" s="251">
        <v>168</v>
      </c>
      <c r="V155" s="250">
        <v>133</v>
      </c>
      <c r="W155" s="250" t="s">
        <v>816</v>
      </c>
      <c r="X155" s="250" t="s">
        <v>808</v>
      </c>
      <c r="Y155" s="239"/>
      <c r="Z155" s="240"/>
    </row>
    <row r="156" spans="1:26" ht="67.2">
      <c r="A156" s="269"/>
      <c r="B156" s="246"/>
      <c r="C156" s="268"/>
      <c r="D156" s="260" t="s">
        <v>815</v>
      </c>
      <c r="E156" s="259" t="s">
        <v>814</v>
      </c>
      <c r="F156" s="250" t="s">
        <v>813</v>
      </c>
      <c r="G156" s="250">
        <v>2.4870000000000001</v>
      </c>
      <c r="H156" s="250" t="s">
        <v>629</v>
      </c>
      <c r="I156" s="250" t="s">
        <v>812</v>
      </c>
      <c r="J156" s="258">
        <v>5</v>
      </c>
      <c r="K156" s="272">
        <v>20.3</v>
      </c>
      <c r="L156" s="271">
        <f t="shared" si="4"/>
        <v>114.36748768472904</v>
      </c>
      <c r="M156" s="255">
        <v>12.2</v>
      </c>
      <c r="N156" s="254">
        <v>15.4</v>
      </c>
      <c r="O156" s="253" t="s">
        <v>811</v>
      </c>
      <c r="P156" s="250" t="s">
        <v>702</v>
      </c>
      <c r="Q156" s="250" t="s">
        <v>701</v>
      </c>
      <c r="R156" s="250" t="s">
        <v>514</v>
      </c>
      <c r="S156" s="278" t="s">
        <v>810</v>
      </c>
      <c r="T156" s="277" t="s">
        <v>626</v>
      </c>
      <c r="U156" s="251">
        <v>166</v>
      </c>
      <c r="V156" s="250">
        <v>131</v>
      </c>
      <c r="W156" s="250" t="s">
        <v>809</v>
      </c>
      <c r="X156" s="250" t="s">
        <v>808</v>
      </c>
      <c r="Y156" s="239"/>
      <c r="Z156" s="240"/>
    </row>
    <row r="157" spans="1:26" ht="38.4">
      <c r="A157" s="269"/>
      <c r="B157" s="262"/>
      <c r="C157" s="261"/>
      <c r="D157" s="260" t="s">
        <v>807</v>
      </c>
      <c r="E157" s="259" t="s">
        <v>806</v>
      </c>
      <c r="F157" s="250" t="s">
        <v>422</v>
      </c>
      <c r="G157" s="250">
        <v>1.986</v>
      </c>
      <c r="H157" s="250" t="s">
        <v>666</v>
      </c>
      <c r="I157" s="250" t="s">
        <v>805</v>
      </c>
      <c r="J157" s="258">
        <v>5</v>
      </c>
      <c r="K157" s="272">
        <v>15.2</v>
      </c>
      <c r="L157" s="271">
        <f t="shared" si="4"/>
        <v>152.74078947368417</v>
      </c>
      <c r="M157" s="255">
        <v>13.2</v>
      </c>
      <c r="N157" s="254">
        <v>16.5</v>
      </c>
      <c r="O157" s="253" t="s">
        <v>804</v>
      </c>
      <c r="P157" s="250" t="s">
        <v>803</v>
      </c>
      <c r="Q157" s="250" t="s">
        <v>701</v>
      </c>
      <c r="R157" s="250" t="s">
        <v>514</v>
      </c>
      <c r="S157" s="250"/>
      <c r="T157" s="277" t="s">
        <v>626</v>
      </c>
      <c r="U157" s="251">
        <v>115</v>
      </c>
      <c r="V157" s="250"/>
      <c r="W157" s="250" t="s">
        <v>802</v>
      </c>
      <c r="X157" s="250" t="s">
        <v>250</v>
      </c>
      <c r="Y157" s="239"/>
      <c r="Z157" s="240"/>
    </row>
    <row r="158" spans="1:26" ht="67.2">
      <c r="A158" s="269"/>
      <c r="B158" s="276"/>
      <c r="C158" s="275" t="s">
        <v>801</v>
      </c>
      <c r="D158" s="260" t="s">
        <v>800</v>
      </c>
      <c r="E158" s="259" t="s">
        <v>799</v>
      </c>
      <c r="F158" s="250" t="s">
        <v>726</v>
      </c>
      <c r="G158" s="250">
        <v>2.4870000000000001</v>
      </c>
      <c r="H158" s="250" t="s">
        <v>629</v>
      </c>
      <c r="I158" s="250" t="s">
        <v>798</v>
      </c>
      <c r="J158" s="258" t="s">
        <v>751</v>
      </c>
      <c r="K158" s="272">
        <v>18.899999999999999</v>
      </c>
      <c r="L158" s="271">
        <f t="shared" ref="L158:L189" si="5">IF(K158&gt;0,1/K158*34.6*67.1,"")</f>
        <v>122.83915343915345</v>
      </c>
      <c r="M158" s="255">
        <v>8.6999999999999993</v>
      </c>
      <c r="N158" s="254">
        <v>11.9</v>
      </c>
      <c r="O158" s="253" t="s">
        <v>797</v>
      </c>
      <c r="P158" s="250" t="s">
        <v>702</v>
      </c>
      <c r="Q158" s="250" t="s">
        <v>701</v>
      </c>
      <c r="R158" s="250" t="s">
        <v>45</v>
      </c>
      <c r="S158" s="278" t="s">
        <v>783</v>
      </c>
      <c r="T158" s="277" t="s">
        <v>626</v>
      </c>
      <c r="U158" s="251">
        <v>217</v>
      </c>
      <c r="V158" s="250">
        <v>158</v>
      </c>
      <c r="W158" s="250" t="s">
        <v>796</v>
      </c>
      <c r="X158" s="250" t="s">
        <v>137</v>
      </c>
      <c r="Y158" s="239"/>
      <c r="Z158" s="240"/>
    </row>
    <row r="159" spans="1:26" ht="67.2">
      <c r="A159" s="269"/>
      <c r="B159" s="246"/>
      <c r="C159" s="268"/>
      <c r="D159" s="260" t="s">
        <v>727</v>
      </c>
      <c r="E159" s="259" t="s">
        <v>795</v>
      </c>
      <c r="F159" s="250" t="s">
        <v>726</v>
      </c>
      <c r="G159" s="250">
        <v>2.4870000000000001</v>
      </c>
      <c r="H159" s="250" t="s">
        <v>629</v>
      </c>
      <c r="I159" s="250" t="s">
        <v>794</v>
      </c>
      <c r="J159" s="258">
        <v>7</v>
      </c>
      <c r="K159" s="272">
        <v>18.7</v>
      </c>
      <c r="L159" s="271">
        <f t="shared" si="5"/>
        <v>124.15294117647058</v>
      </c>
      <c r="M159" s="255">
        <v>8.6999999999999993</v>
      </c>
      <c r="N159" s="254">
        <v>11.9</v>
      </c>
      <c r="O159" s="253" t="s">
        <v>793</v>
      </c>
      <c r="P159" s="250" t="s">
        <v>702</v>
      </c>
      <c r="Q159" s="250" t="s">
        <v>701</v>
      </c>
      <c r="R159" s="250" t="s">
        <v>45</v>
      </c>
      <c r="S159" s="278" t="s">
        <v>775</v>
      </c>
      <c r="T159" s="277" t="s">
        <v>626</v>
      </c>
      <c r="U159" s="251">
        <v>214</v>
      </c>
      <c r="V159" s="250">
        <v>157</v>
      </c>
      <c r="W159" s="250" t="s">
        <v>792</v>
      </c>
      <c r="X159" s="250" t="s">
        <v>137</v>
      </c>
      <c r="Y159" s="239"/>
      <c r="Z159" s="240"/>
    </row>
    <row r="160" spans="1:26" ht="67.2">
      <c r="A160" s="269"/>
      <c r="B160" s="246"/>
      <c r="C160" s="268"/>
      <c r="D160" s="260" t="s">
        <v>727</v>
      </c>
      <c r="E160" s="259" t="s">
        <v>268</v>
      </c>
      <c r="F160" s="250" t="s">
        <v>726</v>
      </c>
      <c r="G160" s="250">
        <v>2.4870000000000001</v>
      </c>
      <c r="H160" s="250" t="s">
        <v>629</v>
      </c>
      <c r="I160" s="250">
        <v>2200</v>
      </c>
      <c r="J160" s="258">
        <v>7</v>
      </c>
      <c r="K160" s="272">
        <v>18.7</v>
      </c>
      <c r="L160" s="271">
        <f t="shared" si="5"/>
        <v>124.15294117647058</v>
      </c>
      <c r="M160" s="255">
        <v>8.6999999999999993</v>
      </c>
      <c r="N160" s="254">
        <v>11.9</v>
      </c>
      <c r="O160" s="253" t="s">
        <v>791</v>
      </c>
      <c r="P160" s="250" t="s">
        <v>702</v>
      </c>
      <c r="Q160" s="250" t="s">
        <v>701</v>
      </c>
      <c r="R160" s="250" t="s">
        <v>45</v>
      </c>
      <c r="S160" s="278" t="s">
        <v>775</v>
      </c>
      <c r="T160" s="277" t="s">
        <v>626</v>
      </c>
      <c r="U160" s="251">
        <v>214</v>
      </c>
      <c r="V160" s="250">
        <v>157</v>
      </c>
      <c r="W160" s="250">
        <v>111</v>
      </c>
      <c r="X160" s="250" t="s">
        <v>733</v>
      </c>
      <c r="Y160" s="239"/>
      <c r="Z160" s="240"/>
    </row>
    <row r="161" spans="1:26" ht="67.2">
      <c r="A161" s="269"/>
      <c r="B161" s="246"/>
      <c r="C161" s="268"/>
      <c r="D161" s="260" t="s">
        <v>727</v>
      </c>
      <c r="E161" s="259" t="s">
        <v>691</v>
      </c>
      <c r="F161" s="250" t="s">
        <v>726</v>
      </c>
      <c r="G161" s="250">
        <v>2.4870000000000001</v>
      </c>
      <c r="H161" s="250" t="s">
        <v>629</v>
      </c>
      <c r="I161" s="250">
        <v>2160</v>
      </c>
      <c r="J161" s="258">
        <v>7</v>
      </c>
      <c r="K161" s="272">
        <v>18</v>
      </c>
      <c r="L161" s="271">
        <f t="shared" si="5"/>
        <v>128.98111111111109</v>
      </c>
      <c r="M161" s="255">
        <v>8.6999999999999993</v>
      </c>
      <c r="N161" s="254">
        <v>11.9</v>
      </c>
      <c r="O161" s="253" t="s">
        <v>790</v>
      </c>
      <c r="P161" s="250" t="s">
        <v>702</v>
      </c>
      <c r="Q161" s="250" t="s">
        <v>701</v>
      </c>
      <c r="R161" s="250" t="s">
        <v>45</v>
      </c>
      <c r="S161" s="278" t="s">
        <v>768</v>
      </c>
      <c r="T161" s="277" t="s">
        <v>626</v>
      </c>
      <c r="U161" s="251">
        <v>206</v>
      </c>
      <c r="V161" s="250">
        <v>151</v>
      </c>
      <c r="W161" s="250">
        <v>104</v>
      </c>
      <c r="X161" s="250" t="s">
        <v>711</v>
      </c>
      <c r="Y161" s="239"/>
      <c r="Z161" s="240"/>
    </row>
    <row r="162" spans="1:26" ht="67.2">
      <c r="A162" s="269"/>
      <c r="B162" s="246"/>
      <c r="C162" s="268"/>
      <c r="D162" s="260" t="s">
        <v>727</v>
      </c>
      <c r="E162" s="259" t="s">
        <v>789</v>
      </c>
      <c r="F162" s="250" t="s">
        <v>726</v>
      </c>
      <c r="G162" s="250">
        <v>2.4870000000000001</v>
      </c>
      <c r="H162" s="250" t="s">
        <v>629</v>
      </c>
      <c r="I162" s="250" t="s">
        <v>788</v>
      </c>
      <c r="J162" s="258">
        <v>7</v>
      </c>
      <c r="K162" s="272">
        <v>18</v>
      </c>
      <c r="L162" s="271">
        <f t="shared" si="5"/>
        <v>128.98111111111109</v>
      </c>
      <c r="M162" s="255">
        <v>8.6999999999999993</v>
      </c>
      <c r="N162" s="254">
        <v>11.9</v>
      </c>
      <c r="O162" s="253" t="s">
        <v>787</v>
      </c>
      <c r="P162" s="250" t="s">
        <v>702</v>
      </c>
      <c r="Q162" s="250" t="s">
        <v>701</v>
      </c>
      <c r="R162" s="250" t="s">
        <v>45</v>
      </c>
      <c r="S162" s="278" t="s">
        <v>768</v>
      </c>
      <c r="T162" s="277" t="s">
        <v>626</v>
      </c>
      <c r="U162" s="251">
        <v>206</v>
      </c>
      <c r="V162" s="250">
        <v>151</v>
      </c>
      <c r="W162" s="250" t="s">
        <v>786</v>
      </c>
      <c r="X162" s="250" t="s">
        <v>137</v>
      </c>
      <c r="Y162" s="239"/>
      <c r="Z162" s="240"/>
    </row>
    <row r="163" spans="1:26" ht="67.2">
      <c r="A163" s="269"/>
      <c r="B163" s="246"/>
      <c r="C163" s="268"/>
      <c r="D163" s="260" t="s">
        <v>785</v>
      </c>
      <c r="E163" s="259" t="s">
        <v>784</v>
      </c>
      <c r="F163" s="250" t="s">
        <v>705</v>
      </c>
      <c r="G163" s="250">
        <v>2.4870000000000001</v>
      </c>
      <c r="H163" s="250" t="s">
        <v>629</v>
      </c>
      <c r="I163" s="250" t="s">
        <v>736</v>
      </c>
      <c r="J163" s="258" t="s">
        <v>751</v>
      </c>
      <c r="K163" s="272">
        <v>17.5</v>
      </c>
      <c r="L163" s="271">
        <f t="shared" si="5"/>
        <v>132.66628571428569</v>
      </c>
      <c r="M163" s="255">
        <v>8.6999999999999993</v>
      </c>
      <c r="N163" s="254">
        <v>11.9</v>
      </c>
      <c r="O163" s="253" t="s">
        <v>735</v>
      </c>
      <c r="P163" s="250" t="s">
        <v>702</v>
      </c>
      <c r="Q163" s="250" t="s">
        <v>701</v>
      </c>
      <c r="R163" s="250" t="s">
        <v>514</v>
      </c>
      <c r="S163" s="278" t="s">
        <v>783</v>
      </c>
      <c r="T163" s="277" t="s">
        <v>626</v>
      </c>
      <c r="U163" s="251">
        <v>201</v>
      </c>
      <c r="V163" s="250">
        <v>147</v>
      </c>
      <c r="W163" s="250" t="s">
        <v>782</v>
      </c>
      <c r="X163" s="250" t="s">
        <v>711</v>
      </c>
      <c r="Y163" s="239"/>
      <c r="Z163" s="240"/>
    </row>
    <row r="164" spans="1:26" ht="67.2">
      <c r="A164" s="269"/>
      <c r="B164" s="246"/>
      <c r="C164" s="268"/>
      <c r="D164" s="260" t="s">
        <v>707</v>
      </c>
      <c r="E164" s="259" t="s">
        <v>58</v>
      </c>
      <c r="F164" s="250" t="s">
        <v>705</v>
      </c>
      <c r="G164" s="250">
        <v>2.4870000000000001</v>
      </c>
      <c r="H164" s="250" t="s">
        <v>629</v>
      </c>
      <c r="I164" s="250">
        <v>2220</v>
      </c>
      <c r="J164" s="258">
        <v>7</v>
      </c>
      <c r="K164" s="272">
        <v>17.5</v>
      </c>
      <c r="L164" s="271">
        <f t="shared" si="5"/>
        <v>132.66628571428569</v>
      </c>
      <c r="M164" s="255">
        <v>8.6999999999999993</v>
      </c>
      <c r="N164" s="254">
        <v>11.9</v>
      </c>
      <c r="O164" s="253" t="s">
        <v>779</v>
      </c>
      <c r="P164" s="250" t="s">
        <v>702</v>
      </c>
      <c r="Q164" s="250" t="s">
        <v>701</v>
      </c>
      <c r="R164" s="250" t="s">
        <v>514</v>
      </c>
      <c r="S164" s="278" t="s">
        <v>781</v>
      </c>
      <c r="T164" s="277" t="s">
        <v>626</v>
      </c>
      <c r="U164" s="251">
        <v>201</v>
      </c>
      <c r="V164" s="250">
        <v>147</v>
      </c>
      <c r="W164" s="250">
        <v>105</v>
      </c>
      <c r="X164" s="250" t="s">
        <v>137</v>
      </c>
      <c r="Y164" s="239"/>
      <c r="Z164" s="240"/>
    </row>
    <row r="165" spans="1:26" ht="67.2">
      <c r="A165" s="269"/>
      <c r="B165" s="246"/>
      <c r="C165" s="268"/>
      <c r="D165" s="260" t="s">
        <v>707</v>
      </c>
      <c r="E165" s="259" t="s">
        <v>780</v>
      </c>
      <c r="F165" s="250" t="s">
        <v>705</v>
      </c>
      <c r="G165" s="250">
        <v>2.4870000000000001</v>
      </c>
      <c r="H165" s="250" t="s">
        <v>629</v>
      </c>
      <c r="I165" s="250">
        <v>2220</v>
      </c>
      <c r="J165" s="258">
        <v>7</v>
      </c>
      <c r="K165" s="272">
        <v>17.3</v>
      </c>
      <c r="L165" s="271">
        <f t="shared" si="5"/>
        <v>134.19999999999999</v>
      </c>
      <c r="M165" s="255">
        <v>8.6999999999999993</v>
      </c>
      <c r="N165" s="254">
        <v>11.9</v>
      </c>
      <c r="O165" s="253" t="s">
        <v>779</v>
      </c>
      <c r="P165" s="250" t="s">
        <v>702</v>
      </c>
      <c r="Q165" s="250" t="s">
        <v>701</v>
      </c>
      <c r="R165" s="250" t="s">
        <v>514</v>
      </c>
      <c r="S165" s="278" t="s">
        <v>775</v>
      </c>
      <c r="T165" s="277" t="s">
        <v>626</v>
      </c>
      <c r="U165" s="251">
        <v>198</v>
      </c>
      <c r="V165" s="250">
        <v>145</v>
      </c>
      <c r="W165" s="250">
        <v>104</v>
      </c>
      <c r="X165" s="250" t="s">
        <v>711</v>
      </c>
      <c r="Y165" s="239"/>
      <c r="Z165" s="240"/>
    </row>
    <row r="166" spans="1:26" ht="67.2">
      <c r="A166" s="269"/>
      <c r="B166" s="246"/>
      <c r="C166" s="268"/>
      <c r="D166" s="260" t="s">
        <v>707</v>
      </c>
      <c r="E166" s="259" t="s">
        <v>778</v>
      </c>
      <c r="F166" s="250" t="s">
        <v>705</v>
      </c>
      <c r="G166" s="250">
        <v>2.4870000000000001</v>
      </c>
      <c r="H166" s="250" t="s">
        <v>629</v>
      </c>
      <c r="I166" s="250" t="s">
        <v>777</v>
      </c>
      <c r="J166" s="258">
        <v>7</v>
      </c>
      <c r="K166" s="272">
        <v>17.3</v>
      </c>
      <c r="L166" s="271">
        <f t="shared" si="5"/>
        <v>134.19999999999999</v>
      </c>
      <c r="M166" s="255">
        <v>8.6999999999999993</v>
      </c>
      <c r="N166" s="254">
        <v>11.9</v>
      </c>
      <c r="O166" s="253" t="s">
        <v>776</v>
      </c>
      <c r="P166" s="250" t="s">
        <v>702</v>
      </c>
      <c r="Q166" s="250" t="s">
        <v>701</v>
      </c>
      <c r="R166" s="250" t="s">
        <v>514</v>
      </c>
      <c r="S166" s="278" t="s">
        <v>775</v>
      </c>
      <c r="T166" s="277" t="s">
        <v>626</v>
      </c>
      <c r="U166" s="251">
        <v>198</v>
      </c>
      <c r="V166" s="250">
        <v>145</v>
      </c>
      <c r="W166" s="250" t="s">
        <v>774</v>
      </c>
      <c r="X166" s="250" t="s">
        <v>137</v>
      </c>
      <c r="Y166" s="239"/>
      <c r="Z166" s="240"/>
    </row>
    <row r="167" spans="1:26" ht="67.2">
      <c r="A167" s="269"/>
      <c r="B167" s="246"/>
      <c r="C167" s="268"/>
      <c r="D167" s="260" t="s">
        <v>707</v>
      </c>
      <c r="E167" s="259" t="s">
        <v>773</v>
      </c>
      <c r="F167" s="250" t="s">
        <v>705</v>
      </c>
      <c r="G167" s="250">
        <v>2.4870000000000001</v>
      </c>
      <c r="H167" s="250" t="s">
        <v>629</v>
      </c>
      <c r="I167" s="250" t="s">
        <v>772</v>
      </c>
      <c r="J167" s="258">
        <v>7</v>
      </c>
      <c r="K167" s="272">
        <v>17</v>
      </c>
      <c r="L167" s="271">
        <f t="shared" si="5"/>
        <v>136.56823529411761</v>
      </c>
      <c r="M167" s="255">
        <v>8.6999999999999993</v>
      </c>
      <c r="N167" s="254">
        <v>11.9</v>
      </c>
      <c r="O167" s="253" t="s">
        <v>771</v>
      </c>
      <c r="P167" s="250" t="s">
        <v>702</v>
      </c>
      <c r="Q167" s="250" t="s">
        <v>701</v>
      </c>
      <c r="R167" s="250" t="s">
        <v>514</v>
      </c>
      <c r="S167" s="278" t="s">
        <v>768</v>
      </c>
      <c r="T167" s="277" t="s">
        <v>626</v>
      </c>
      <c r="U167" s="251">
        <v>195</v>
      </c>
      <c r="V167" s="250">
        <v>142</v>
      </c>
      <c r="W167" s="250" t="s">
        <v>719</v>
      </c>
      <c r="X167" s="250" t="s">
        <v>711</v>
      </c>
      <c r="Y167" s="239"/>
      <c r="Z167" s="240"/>
    </row>
    <row r="168" spans="1:26" ht="67.2">
      <c r="A168" s="269"/>
      <c r="B168" s="246"/>
      <c r="C168" s="268"/>
      <c r="D168" s="260" t="s">
        <v>707</v>
      </c>
      <c r="E168" s="259" t="s">
        <v>770</v>
      </c>
      <c r="F168" s="250" t="s">
        <v>705</v>
      </c>
      <c r="G168" s="250">
        <v>2.4870000000000001</v>
      </c>
      <c r="H168" s="250" t="s">
        <v>629</v>
      </c>
      <c r="I168" s="250">
        <v>2260</v>
      </c>
      <c r="J168" s="258">
        <v>7</v>
      </c>
      <c r="K168" s="272">
        <v>17</v>
      </c>
      <c r="L168" s="271">
        <f t="shared" si="5"/>
        <v>136.56823529411761</v>
      </c>
      <c r="M168" s="255">
        <v>8.6999999999999993</v>
      </c>
      <c r="N168" s="254">
        <v>11.9</v>
      </c>
      <c r="O168" s="253" t="s">
        <v>769</v>
      </c>
      <c r="P168" s="250" t="s">
        <v>702</v>
      </c>
      <c r="Q168" s="250" t="s">
        <v>701</v>
      </c>
      <c r="R168" s="250" t="s">
        <v>514</v>
      </c>
      <c r="S168" s="278" t="s">
        <v>768</v>
      </c>
      <c r="T168" s="277" t="s">
        <v>626</v>
      </c>
      <c r="U168" s="251">
        <v>195</v>
      </c>
      <c r="V168" s="250">
        <v>142</v>
      </c>
      <c r="W168" s="250">
        <v>105</v>
      </c>
      <c r="X168" s="250" t="s">
        <v>137</v>
      </c>
      <c r="Y168" s="239"/>
      <c r="Z168" s="240"/>
    </row>
    <row r="169" spans="1:26" ht="28.8">
      <c r="A169" s="269"/>
      <c r="B169" s="246"/>
      <c r="C169" s="268"/>
      <c r="D169" s="260" t="s">
        <v>767</v>
      </c>
      <c r="E169" s="259" t="s">
        <v>753</v>
      </c>
      <c r="F169" s="250" t="s">
        <v>667</v>
      </c>
      <c r="G169" s="250">
        <v>2.4929999999999999</v>
      </c>
      <c r="H169" s="250" t="s">
        <v>666</v>
      </c>
      <c r="I169" s="250" t="s">
        <v>766</v>
      </c>
      <c r="J169" s="258" t="s">
        <v>751</v>
      </c>
      <c r="K169" s="274">
        <v>11.1</v>
      </c>
      <c r="L169" s="273">
        <f t="shared" si="5"/>
        <v>209.15855855855858</v>
      </c>
      <c r="M169" s="255">
        <v>9.4</v>
      </c>
      <c r="N169" s="254">
        <v>12.7</v>
      </c>
      <c r="O169" s="253" t="s">
        <v>765</v>
      </c>
      <c r="P169" s="250" t="s">
        <v>663</v>
      </c>
      <c r="Q169" s="250" t="s">
        <v>52</v>
      </c>
      <c r="R169" s="250" t="s">
        <v>45</v>
      </c>
      <c r="S169" s="278" t="s">
        <v>749</v>
      </c>
      <c r="T169" s="281"/>
      <c r="U169" s="251">
        <v>118</v>
      </c>
      <c r="V169" s="250"/>
      <c r="W169" s="250" t="s">
        <v>674</v>
      </c>
      <c r="X169" s="250" t="s">
        <v>157</v>
      </c>
      <c r="Y169" s="239"/>
      <c r="Z169" s="240"/>
    </row>
    <row r="170" spans="1:26" ht="28.8">
      <c r="A170" s="269"/>
      <c r="B170" s="246"/>
      <c r="C170" s="268"/>
      <c r="D170" s="260" t="s">
        <v>683</v>
      </c>
      <c r="E170" s="259" t="s">
        <v>135</v>
      </c>
      <c r="F170" s="250" t="s">
        <v>667</v>
      </c>
      <c r="G170" s="250">
        <v>2.4929999999999999</v>
      </c>
      <c r="H170" s="250" t="s">
        <v>666</v>
      </c>
      <c r="I170" s="250">
        <v>2050</v>
      </c>
      <c r="J170" s="258">
        <v>7</v>
      </c>
      <c r="K170" s="272">
        <v>11.1</v>
      </c>
      <c r="L170" s="271">
        <f t="shared" si="5"/>
        <v>209.15855855855858</v>
      </c>
      <c r="M170" s="255">
        <v>9.4</v>
      </c>
      <c r="N170" s="254">
        <v>12.7</v>
      </c>
      <c r="O170" s="253" t="s">
        <v>763</v>
      </c>
      <c r="P170" s="250" t="s">
        <v>663</v>
      </c>
      <c r="Q170" s="250" t="s">
        <v>52</v>
      </c>
      <c r="R170" s="250" t="s">
        <v>45</v>
      </c>
      <c r="S170" s="278" t="s">
        <v>748</v>
      </c>
      <c r="T170" s="277"/>
      <c r="U170" s="251">
        <v>118</v>
      </c>
      <c r="V170" s="250"/>
      <c r="W170" s="250">
        <v>60</v>
      </c>
      <c r="X170" s="250" t="s">
        <v>524</v>
      </c>
      <c r="Y170" s="239"/>
      <c r="Z170" s="240"/>
    </row>
    <row r="171" spans="1:26" ht="28.8">
      <c r="A171" s="269"/>
      <c r="B171" s="246"/>
      <c r="C171" s="268"/>
      <c r="D171" s="260" t="s">
        <v>683</v>
      </c>
      <c r="E171" s="259" t="s">
        <v>764</v>
      </c>
      <c r="F171" s="250" t="s">
        <v>667</v>
      </c>
      <c r="G171" s="250">
        <v>2.4929999999999999</v>
      </c>
      <c r="H171" s="250" t="s">
        <v>666</v>
      </c>
      <c r="I171" s="250">
        <v>2050</v>
      </c>
      <c r="J171" s="258">
        <v>7</v>
      </c>
      <c r="K171" s="272">
        <v>11</v>
      </c>
      <c r="L171" s="271">
        <f t="shared" si="5"/>
        <v>211.05999999999997</v>
      </c>
      <c r="M171" s="255">
        <v>9.4</v>
      </c>
      <c r="N171" s="254">
        <v>12.7</v>
      </c>
      <c r="O171" s="253" t="s">
        <v>763</v>
      </c>
      <c r="P171" s="250" t="s">
        <v>663</v>
      </c>
      <c r="Q171" s="250" t="s">
        <v>52</v>
      </c>
      <c r="R171" s="250" t="s">
        <v>45</v>
      </c>
      <c r="S171" s="278" t="s">
        <v>759</v>
      </c>
      <c r="T171" s="277"/>
      <c r="U171" s="251">
        <v>117</v>
      </c>
      <c r="V171" s="250"/>
      <c r="W171" s="250">
        <v>59</v>
      </c>
      <c r="X171" s="250" t="s">
        <v>157</v>
      </c>
      <c r="Y171" s="239"/>
      <c r="Z171" s="240"/>
    </row>
    <row r="172" spans="1:26" ht="28.8">
      <c r="A172" s="269"/>
      <c r="B172" s="246"/>
      <c r="C172" s="268"/>
      <c r="D172" s="260" t="s">
        <v>683</v>
      </c>
      <c r="E172" s="259" t="s">
        <v>762</v>
      </c>
      <c r="F172" s="250" t="s">
        <v>667</v>
      </c>
      <c r="G172" s="250">
        <v>2.4929999999999999</v>
      </c>
      <c r="H172" s="250" t="s">
        <v>666</v>
      </c>
      <c r="I172" s="250" t="s">
        <v>761</v>
      </c>
      <c r="J172" s="258">
        <v>7</v>
      </c>
      <c r="K172" s="272">
        <v>11</v>
      </c>
      <c r="L172" s="271">
        <f t="shared" si="5"/>
        <v>211.05999999999997</v>
      </c>
      <c r="M172" s="255">
        <v>9.4</v>
      </c>
      <c r="N172" s="254">
        <v>12.7</v>
      </c>
      <c r="O172" s="253" t="s">
        <v>760</v>
      </c>
      <c r="P172" s="250" t="s">
        <v>663</v>
      </c>
      <c r="Q172" s="250" t="s">
        <v>52</v>
      </c>
      <c r="R172" s="250" t="s">
        <v>45</v>
      </c>
      <c r="S172" s="278" t="s">
        <v>759</v>
      </c>
      <c r="T172" s="277"/>
      <c r="U172" s="251">
        <v>117</v>
      </c>
      <c r="V172" s="250"/>
      <c r="W172" s="250">
        <v>60</v>
      </c>
      <c r="X172" s="250" t="s">
        <v>524</v>
      </c>
      <c r="Y172" s="239"/>
      <c r="Z172" s="240"/>
    </row>
    <row r="173" spans="1:26" ht="28.8">
      <c r="A173" s="269"/>
      <c r="B173" s="246"/>
      <c r="C173" s="268"/>
      <c r="D173" s="260" t="s">
        <v>683</v>
      </c>
      <c r="E173" s="259" t="s">
        <v>758</v>
      </c>
      <c r="F173" s="250" t="s">
        <v>667</v>
      </c>
      <c r="G173" s="250">
        <v>2.4929999999999999</v>
      </c>
      <c r="H173" s="250" t="s">
        <v>666</v>
      </c>
      <c r="I173" s="250" t="s">
        <v>757</v>
      </c>
      <c r="J173" s="258">
        <v>7</v>
      </c>
      <c r="K173" s="272">
        <v>10.8</v>
      </c>
      <c r="L173" s="271">
        <f t="shared" si="5"/>
        <v>214.96851851851849</v>
      </c>
      <c r="M173" s="255">
        <v>9.4</v>
      </c>
      <c r="N173" s="254">
        <v>12.7</v>
      </c>
      <c r="O173" s="253" t="s">
        <v>756</v>
      </c>
      <c r="P173" s="250" t="s">
        <v>663</v>
      </c>
      <c r="Q173" s="250" t="s">
        <v>52</v>
      </c>
      <c r="R173" s="250" t="s">
        <v>45</v>
      </c>
      <c r="S173" s="278" t="s">
        <v>755</v>
      </c>
      <c r="T173" s="277"/>
      <c r="U173" s="251">
        <v>114</v>
      </c>
      <c r="V173" s="250"/>
      <c r="W173" s="250" t="s">
        <v>674</v>
      </c>
      <c r="X173" s="250" t="s">
        <v>157</v>
      </c>
      <c r="Y173" s="239"/>
      <c r="Z173" s="240"/>
    </row>
    <row r="174" spans="1:26" ht="28.8">
      <c r="A174" s="269"/>
      <c r="B174" s="246"/>
      <c r="C174" s="268"/>
      <c r="D174" s="260" t="s">
        <v>754</v>
      </c>
      <c r="E174" s="259" t="s">
        <v>753</v>
      </c>
      <c r="F174" s="250" t="s">
        <v>667</v>
      </c>
      <c r="G174" s="250">
        <v>2.4929999999999999</v>
      </c>
      <c r="H174" s="250" t="s">
        <v>666</v>
      </c>
      <c r="I174" s="250" t="s">
        <v>752</v>
      </c>
      <c r="J174" s="258" t="s">
        <v>751</v>
      </c>
      <c r="K174" s="272">
        <v>10.6</v>
      </c>
      <c r="L174" s="271">
        <f t="shared" si="5"/>
        <v>219.02452830188679</v>
      </c>
      <c r="M174" s="255">
        <v>9.4</v>
      </c>
      <c r="N174" s="254">
        <v>12.7</v>
      </c>
      <c r="O174" s="253" t="s">
        <v>750</v>
      </c>
      <c r="P174" s="250" t="s">
        <v>663</v>
      </c>
      <c r="Q174" s="250" t="s">
        <v>52</v>
      </c>
      <c r="R174" s="250" t="s">
        <v>514</v>
      </c>
      <c r="S174" s="278" t="s">
        <v>749</v>
      </c>
      <c r="T174" s="277"/>
      <c r="U174" s="251">
        <v>112</v>
      </c>
      <c r="V174" s="250"/>
      <c r="W174" s="250">
        <v>58</v>
      </c>
      <c r="X174" s="250" t="s">
        <v>157</v>
      </c>
      <c r="Y174" s="239"/>
      <c r="Z174" s="240"/>
    </row>
    <row r="175" spans="1:26" ht="28.8">
      <c r="A175" s="269"/>
      <c r="B175" s="246"/>
      <c r="C175" s="268"/>
      <c r="D175" s="260" t="s">
        <v>669</v>
      </c>
      <c r="E175" s="259" t="s">
        <v>135</v>
      </c>
      <c r="F175" s="250" t="s">
        <v>667</v>
      </c>
      <c r="G175" s="250">
        <v>2.4929999999999999</v>
      </c>
      <c r="H175" s="250" t="s">
        <v>666</v>
      </c>
      <c r="I175" s="250">
        <v>2110</v>
      </c>
      <c r="J175" s="258">
        <v>7</v>
      </c>
      <c r="K175" s="272">
        <v>10.6</v>
      </c>
      <c r="L175" s="271">
        <f t="shared" si="5"/>
        <v>219.02452830188679</v>
      </c>
      <c r="M175" s="255">
        <v>8.6999999999999993</v>
      </c>
      <c r="N175" s="254">
        <v>11.9</v>
      </c>
      <c r="O175" s="253" t="s">
        <v>690</v>
      </c>
      <c r="P175" s="250" t="s">
        <v>663</v>
      </c>
      <c r="Q175" s="250" t="s">
        <v>52</v>
      </c>
      <c r="R175" s="250" t="s">
        <v>514</v>
      </c>
      <c r="S175" s="278" t="s">
        <v>748</v>
      </c>
      <c r="T175" s="277"/>
      <c r="U175" s="251">
        <v>121</v>
      </c>
      <c r="V175" s="250"/>
      <c r="W175" s="250">
        <v>59</v>
      </c>
      <c r="X175" s="250" t="s">
        <v>157</v>
      </c>
      <c r="Y175" s="239"/>
      <c r="Z175" s="240"/>
    </row>
    <row r="176" spans="1:26" ht="28.8">
      <c r="A176" s="269"/>
      <c r="B176" s="246"/>
      <c r="C176" s="268"/>
      <c r="D176" s="260" t="s">
        <v>669</v>
      </c>
      <c r="E176" s="259" t="s">
        <v>747</v>
      </c>
      <c r="F176" s="250" t="s">
        <v>667</v>
      </c>
      <c r="G176" s="250">
        <v>2.4929999999999999</v>
      </c>
      <c r="H176" s="250" t="s">
        <v>666</v>
      </c>
      <c r="I176" s="250" t="s">
        <v>746</v>
      </c>
      <c r="J176" s="258">
        <v>7</v>
      </c>
      <c r="K176" s="272">
        <v>10.5</v>
      </c>
      <c r="L176" s="271">
        <f t="shared" si="5"/>
        <v>221.11047619047616</v>
      </c>
      <c r="M176" s="255">
        <v>8.6999999999999993</v>
      </c>
      <c r="N176" s="254">
        <v>11.9</v>
      </c>
      <c r="O176" s="253" t="s">
        <v>745</v>
      </c>
      <c r="P176" s="250" t="s">
        <v>663</v>
      </c>
      <c r="Q176" s="250" t="s">
        <v>52</v>
      </c>
      <c r="R176" s="250" t="s">
        <v>514</v>
      </c>
      <c r="S176" s="278" t="s">
        <v>743</v>
      </c>
      <c r="T176" s="277"/>
      <c r="U176" s="251">
        <v>120</v>
      </c>
      <c r="V176" s="250"/>
      <c r="W176" s="250" t="s">
        <v>674</v>
      </c>
      <c r="X176" s="250" t="s">
        <v>157</v>
      </c>
      <c r="Y176" s="239"/>
      <c r="Z176" s="240"/>
    </row>
    <row r="177" spans="1:26" ht="28.8">
      <c r="A177" s="269"/>
      <c r="B177" s="246"/>
      <c r="C177" s="268"/>
      <c r="D177" s="260" t="s">
        <v>669</v>
      </c>
      <c r="E177" s="259" t="s">
        <v>267</v>
      </c>
      <c r="F177" s="250" t="s">
        <v>667</v>
      </c>
      <c r="G177" s="250">
        <v>2.4929999999999999</v>
      </c>
      <c r="H177" s="250" t="s">
        <v>666</v>
      </c>
      <c r="I177" s="250">
        <v>2150</v>
      </c>
      <c r="J177" s="258">
        <v>7</v>
      </c>
      <c r="K177" s="272">
        <v>10.5</v>
      </c>
      <c r="L177" s="271">
        <f t="shared" si="5"/>
        <v>221.11047619047616</v>
      </c>
      <c r="M177" s="255">
        <v>8.6999999999999993</v>
      </c>
      <c r="N177" s="254">
        <v>11.9</v>
      </c>
      <c r="O177" s="253" t="s">
        <v>744</v>
      </c>
      <c r="P177" s="250" t="s">
        <v>663</v>
      </c>
      <c r="Q177" s="250" t="s">
        <v>52</v>
      </c>
      <c r="R177" s="250" t="s">
        <v>514</v>
      </c>
      <c r="S177" s="278" t="s">
        <v>743</v>
      </c>
      <c r="T177" s="277"/>
      <c r="U177" s="251">
        <v>120</v>
      </c>
      <c r="V177" s="250"/>
      <c r="W177" s="250">
        <v>60</v>
      </c>
      <c r="X177" s="250" t="s">
        <v>524</v>
      </c>
      <c r="Y177" s="239"/>
      <c r="Z177" s="240"/>
    </row>
    <row r="178" spans="1:26" ht="67.2">
      <c r="A178" s="269"/>
      <c r="B178" s="276"/>
      <c r="C178" s="275" t="s">
        <v>742</v>
      </c>
      <c r="D178" s="260" t="s">
        <v>727</v>
      </c>
      <c r="E178" s="259" t="s">
        <v>741</v>
      </c>
      <c r="F178" s="250" t="s">
        <v>726</v>
      </c>
      <c r="G178" s="250">
        <v>2.4870000000000001</v>
      </c>
      <c r="H178" s="250" t="s">
        <v>629</v>
      </c>
      <c r="I178" s="250" t="s">
        <v>740</v>
      </c>
      <c r="J178" s="258">
        <v>7</v>
      </c>
      <c r="K178" s="272">
        <v>18.600000000000001</v>
      </c>
      <c r="L178" s="271">
        <f t="shared" si="5"/>
        <v>124.82043010752686</v>
      </c>
      <c r="M178" s="255">
        <v>8.6999999999999993</v>
      </c>
      <c r="N178" s="254">
        <v>11.9</v>
      </c>
      <c r="O178" s="253" t="s">
        <v>739</v>
      </c>
      <c r="P178" s="250" t="s">
        <v>702</v>
      </c>
      <c r="Q178" s="250" t="s">
        <v>701</v>
      </c>
      <c r="R178" s="250" t="s">
        <v>45</v>
      </c>
      <c r="S178" s="278" t="s">
        <v>717</v>
      </c>
      <c r="T178" s="277" t="s">
        <v>626</v>
      </c>
      <c r="U178" s="251">
        <v>213</v>
      </c>
      <c r="V178" s="250">
        <v>156</v>
      </c>
      <c r="W178" s="250" t="s">
        <v>738</v>
      </c>
      <c r="X178" s="250" t="s">
        <v>137</v>
      </c>
      <c r="Y178" s="239"/>
      <c r="Z178" s="240"/>
    </row>
    <row r="179" spans="1:26" ht="67.2">
      <c r="A179" s="269"/>
      <c r="B179" s="246"/>
      <c r="C179" s="268"/>
      <c r="D179" s="260" t="s">
        <v>727</v>
      </c>
      <c r="E179" s="259" t="s">
        <v>737</v>
      </c>
      <c r="F179" s="250" t="s">
        <v>726</v>
      </c>
      <c r="G179" s="250">
        <v>2.4870000000000001</v>
      </c>
      <c r="H179" s="250" t="s">
        <v>629</v>
      </c>
      <c r="I179" s="250" t="s">
        <v>736</v>
      </c>
      <c r="J179" s="258">
        <v>7</v>
      </c>
      <c r="K179" s="272">
        <v>18.600000000000001</v>
      </c>
      <c r="L179" s="271">
        <f t="shared" si="5"/>
        <v>124.82043010752686</v>
      </c>
      <c r="M179" s="255">
        <v>8.6999999999999993</v>
      </c>
      <c r="N179" s="254">
        <v>11.9</v>
      </c>
      <c r="O179" s="253" t="s">
        <v>735</v>
      </c>
      <c r="P179" s="250" t="s">
        <v>702</v>
      </c>
      <c r="Q179" s="250" t="s">
        <v>701</v>
      </c>
      <c r="R179" s="250" t="s">
        <v>45</v>
      </c>
      <c r="S179" s="278" t="s">
        <v>717</v>
      </c>
      <c r="T179" s="277" t="s">
        <v>626</v>
      </c>
      <c r="U179" s="251">
        <v>213</v>
      </c>
      <c r="V179" s="250">
        <v>156</v>
      </c>
      <c r="W179" s="250" t="s">
        <v>734</v>
      </c>
      <c r="X179" s="250" t="s">
        <v>733</v>
      </c>
      <c r="Y179" s="239"/>
      <c r="Z179" s="240"/>
    </row>
    <row r="180" spans="1:26" ht="67.2">
      <c r="A180" s="269"/>
      <c r="B180" s="246"/>
      <c r="C180" s="268"/>
      <c r="D180" s="260" t="s">
        <v>727</v>
      </c>
      <c r="E180" s="259" t="s">
        <v>732</v>
      </c>
      <c r="F180" s="250" t="s">
        <v>726</v>
      </c>
      <c r="G180" s="250">
        <v>2.4870000000000001</v>
      </c>
      <c r="H180" s="250" t="s">
        <v>629</v>
      </c>
      <c r="I180" s="250" t="s">
        <v>593</v>
      </c>
      <c r="J180" s="258">
        <v>7</v>
      </c>
      <c r="K180" s="272">
        <v>17.7</v>
      </c>
      <c r="L180" s="271">
        <f t="shared" si="5"/>
        <v>131.16723163841806</v>
      </c>
      <c r="M180" s="255">
        <v>8.6999999999999993</v>
      </c>
      <c r="N180" s="254">
        <v>11.9</v>
      </c>
      <c r="O180" s="253" t="s">
        <v>592</v>
      </c>
      <c r="P180" s="250" t="s">
        <v>702</v>
      </c>
      <c r="Q180" s="250" t="s">
        <v>701</v>
      </c>
      <c r="R180" s="250" t="s">
        <v>45</v>
      </c>
      <c r="S180" s="278" t="s">
        <v>713</v>
      </c>
      <c r="T180" s="277" t="s">
        <v>626</v>
      </c>
      <c r="U180" s="251">
        <v>203</v>
      </c>
      <c r="V180" s="250">
        <v>148</v>
      </c>
      <c r="W180" s="250" t="s">
        <v>719</v>
      </c>
      <c r="X180" s="250" t="s">
        <v>711</v>
      </c>
      <c r="Y180" s="239"/>
      <c r="Z180" s="240"/>
    </row>
    <row r="181" spans="1:26" ht="67.2">
      <c r="A181" s="269"/>
      <c r="B181" s="246"/>
      <c r="C181" s="268"/>
      <c r="D181" s="260" t="s">
        <v>727</v>
      </c>
      <c r="E181" s="259" t="s">
        <v>731</v>
      </c>
      <c r="F181" s="250" t="s">
        <v>726</v>
      </c>
      <c r="G181" s="250">
        <v>2.4870000000000001</v>
      </c>
      <c r="H181" s="250" t="s">
        <v>629</v>
      </c>
      <c r="I181" s="250" t="s">
        <v>730</v>
      </c>
      <c r="J181" s="258">
        <v>7</v>
      </c>
      <c r="K181" s="272">
        <v>17.7</v>
      </c>
      <c r="L181" s="271">
        <f t="shared" si="5"/>
        <v>131.16723163841806</v>
      </c>
      <c r="M181" s="255">
        <v>8.6999999999999993</v>
      </c>
      <c r="N181" s="254">
        <v>11.9</v>
      </c>
      <c r="O181" s="253" t="s">
        <v>729</v>
      </c>
      <c r="P181" s="250" t="s">
        <v>702</v>
      </c>
      <c r="Q181" s="250" t="s">
        <v>701</v>
      </c>
      <c r="R181" s="250" t="s">
        <v>45</v>
      </c>
      <c r="S181" s="278" t="s">
        <v>713</v>
      </c>
      <c r="T181" s="277" t="s">
        <v>626</v>
      </c>
      <c r="U181" s="251">
        <v>203</v>
      </c>
      <c r="V181" s="250">
        <v>148</v>
      </c>
      <c r="W181" s="250" t="s">
        <v>728</v>
      </c>
      <c r="X181" s="250" t="s">
        <v>137</v>
      </c>
      <c r="Y181" s="239"/>
      <c r="Z181" s="240"/>
    </row>
    <row r="182" spans="1:26" ht="67.2">
      <c r="A182" s="269"/>
      <c r="B182" s="246"/>
      <c r="C182" s="268"/>
      <c r="D182" s="260" t="s">
        <v>727</v>
      </c>
      <c r="E182" s="259" t="s">
        <v>706</v>
      </c>
      <c r="F182" s="250" t="s">
        <v>726</v>
      </c>
      <c r="G182" s="250">
        <v>2.4870000000000001</v>
      </c>
      <c r="H182" s="250" t="s">
        <v>629</v>
      </c>
      <c r="I182" s="250" t="s">
        <v>725</v>
      </c>
      <c r="J182" s="258">
        <v>7</v>
      </c>
      <c r="K182" s="272">
        <v>17.5</v>
      </c>
      <c r="L182" s="271">
        <f t="shared" si="5"/>
        <v>132.66628571428569</v>
      </c>
      <c r="M182" s="255">
        <v>8.6999999999999993</v>
      </c>
      <c r="N182" s="254">
        <v>11.9</v>
      </c>
      <c r="O182" s="253" t="s">
        <v>724</v>
      </c>
      <c r="P182" s="250" t="s">
        <v>702</v>
      </c>
      <c r="Q182" s="250" t="s">
        <v>701</v>
      </c>
      <c r="R182" s="250" t="s">
        <v>45</v>
      </c>
      <c r="S182" s="278" t="s">
        <v>700</v>
      </c>
      <c r="T182" s="277" t="s">
        <v>626</v>
      </c>
      <c r="U182" s="251">
        <v>201</v>
      </c>
      <c r="V182" s="250">
        <v>147</v>
      </c>
      <c r="W182" s="250" t="s">
        <v>723</v>
      </c>
      <c r="X182" s="250" t="s">
        <v>137</v>
      </c>
      <c r="Y182" s="239"/>
      <c r="Z182" s="240"/>
    </row>
    <row r="183" spans="1:26" ht="67.2">
      <c r="A183" s="269"/>
      <c r="B183" s="246"/>
      <c r="C183" s="268"/>
      <c r="D183" s="260" t="s">
        <v>707</v>
      </c>
      <c r="E183" s="259" t="s">
        <v>722</v>
      </c>
      <c r="F183" s="250" t="s">
        <v>705</v>
      </c>
      <c r="G183" s="250">
        <v>2.4870000000000001</v>
      </c>
      <c r="H183" s="250" t="s">
        <v>629</v>
      </c>
      <c r="I183" s="250" t="s">
        <v>721</v>
      </c>
      <c r="J183" s="258">
        <v>7</v>
      </c>
      <c r="K183" s="272">
        <v>17.2</v>
      </c>
      <c r="L183" s="271">
        <f t="shared" si="5"/>
        <v>134.98023255813953</v>
      </c>
      <c r="M183" s="255">
        <v>8.6999999999999993</v>
      </c>
      <c r="N183" s="254">
        <v>11.9</v>
      </c>
      <c r="O183" s="253" t="s">
        <v>720</v>
      </c>
      <c r="P183" s="250" t="s">
        <v>702</v>
      </c>
      <c r="Q183" s="250" t="s">
        <v>701</v>
      </c>
      <c r="R183" s="250" t="s">
        <v>514</v>
      </c>
      <c r="S183" s="278" t="s">
        <v>717</v>
      </c>
      <c r="T183" s="277" t="s">
        <v>626</v>
      </c>
      <c r="U183" s="251">
        <v>197</v>
      </c>
      <c r="V183" s="250">
        <v>144</v>
      </c>
      <c r="W183" s="250" t="s">
        <v>719</v>
      </c>
      <c r="X183" s="250" t="s">
        <v>711</v>
      </c>
      <c r="Y183" s="239"/>
      <c r="Z183" s="240"/>
    </row>
    <row r="184" spans="1:26" ht="67.2">
      <c r="A184" s="269"/>
      <c r="B184" s="246"/>
      <c r="C184" s="268"/>
      <c r="D184" s="260" t="s">
        <v>707</v>
      </c>
      <c r="E184" s="259" t="s">
        <v>718</v>
      </c>
      <c r="F184" s="250" t="s">
        <v>705</v>
      </c>
      <c r="G184" s="250">
        <v>2.4870000000000001</v>
      </c>
      <c r="H184" s="250" t="s">
        <v>629</v>
      </c>
      <c r="I184" s="250" t="s">
        <v>574</v>
      </c>
      <c r="J184" s="258">
        <v>7</v>
      </c>
      <c r="K184" s="272">
        <v>17.2</v>
      </c>
      <c r="L184" s="271">
        <f t="shared" si="5"/>
        <v>134.98023255813953</v>
      </c>
      <c r="M184" s="255">
        <v>8.6999999999999993</v>
      </c>
      <c r="N184" s="254">
        <v>11.9</v>
      </c>
      <c r="O184" s="253" t="s">
        <v>573</v>
      </c>
      <c r="P184" s="250" t="s">
        <v>702</v>
      </c>
      <c r="Q184" s="250" t="s">
        <v>701</v>
      </c>
      <c r="R184" s="250" t="s">
        <v>514</v>
      </c>
      <c r="S184" s="278" t="s">
        <v>717</v>
      </c>
      <c r="T184" s="277" t="s">
        <v>626</v>
      </c>
      <c r="U184" s="251">
        <v>197</v>
      </c>
      <c r="V184" s="250">
        <v>144</v>
      </c>
      <c r="W184" s="250" t="s">
        <v>699</v>
      </c>
      <c r="X184" s="250" t="s">
        <v>137</v>
      </c>
      <c r="Y184" s="239"/>
      <c r="Z184" s="240"/>
    </row>
    <row r="185" spans="1:26" ht="67.2">
      <c r="A185" s="269"/>
      <c r="B185" s="246"/>
      <c r="C185" s="268"/>
      <c r="D185" s="260" t="s">
        <v>707</v>
      </c>
      <c r="E185" s="259" t="s">
        <v>716</v>
      </c>
      <c r="F185" s="250" t="s">
        <v>705</v>
      </c>
      <c r="G185" s="250">
        <v>2.4870000000000001</v>
      </c>
      <c r="H185" s="250" t="s">
        <v>629</v>
      </c>
      <c r="I185" s="250" t="s">
        <v>715</v>
      </c>
      <c r="J185" s="258">
        <v>7</v>
      </c>
      <c r="K185" s="272">
        <v>16.7</v>
      </c>
      <c r="L185" s="271">
        <f t="shared" si="5"/>
        <v>139.02155688622753</v>
      </c>
      <c r="M185" s="255">
        <v>8.6999999999999993</v>
      </c>
      <c r="N185" s="254">
        <v>11.9</v>
      </c>
      <c r="O185" s="253" t="s">
        <v>714</v>
      </c>
      <c r="P185" s="250" t="s">
        <v>702</v>
      </c>
      <c r="Q185" s="250" t="s">
        <v>701</v>
      </c>
      <c r="R185" s="250" t="s">
        <v>514</v>
      </c>
      <c r="S185" s="278" t="s">
        <v>713</v>
      </c>
      <c r="T185" s="277" t="s">
        <v>626</v>
      </c>
      <c r="U185" s="251">
        <v>191</v>
      </c>
      <c r="V185" s="250">
        <v>140</v>
      </c>
      <c r="W185" s="250" t="s">
        <v>712</v>
      </c>
      <c r="X185" s="250" t="s">
        <v>711</v>
      </c>
      <c r="Y185" s="239"/>
      <c r="Z185" s="240"/>
    </row>
    <row r="186" spans="1:26" ht="67.2">
      <c r="A186" s="269"/>
      <c r="B186" s="246"/>
      <c r="C186" s="268"/>
      <c r="D186" s="260" t="s">
        <v>707</v>
      </c>
      <c r="E186" s="259" t="s">
        <v>710</v>
      </c>
      <c r="F186" s="250" t="s">
        <v>705</v>
      </c>
      <c r="G186" s="250">
        <v>2.4870000000000001</v>
      </c>
      <c r="H186" s="250" t="s">
        <v>629</v>
      </c>
      <c r="I186" s="250">
        <v>2280</v>
      </c>
      <c r="J186" s="258">
        <v>7</v>
      </c>
      <c r="K186" s="272">
        <v>16.7</v>
      </c>
      <c r="L186" s="271">
        <f t="shared" si="5"/>
        <v>139.02155688622753</v>
      </c>
      <c r="M186" s="255">
        <v>7.4</v>
      </c>
      <c r="N186" s="254">
        <v>10.6</v>
      </c>
      <c r="O186" s="253" t="s">
        <v>709</v>
      </c>
      <c r="P186" s="250" t="s">
        <v>702</v>
      </c>
      <c r="Q186" s="250" t="s">
        <v>701</v>
      </c>
      <c r="R186" s="250" t="s">
        <v>514</v>
      </c>
      <c r="S186" s="278" t="s">
        <v>708</v>
      </c>
      <c r="T186" s="277" t="s">
        <v>626</v>
      </c>
      <c r="U186" s="251">
        <v>225</v>
      </c>
      <c r="V186" s="250">
        <v>157</v>
      </c>
      <c r="W186" s="250">
        <v>105</v>
      </c>
      <c r="X186" s="250" t="s">
        <v>137</v>
      </c>
      <c r="Y186" s="239"/>
      <c r="Z186" s="240"/>
    </row>
    <row r="187" spans="1:26" ht="67.2">
      <c r="A187" s="269"/>
      <c r="B187" s="246"/>
      <c r="C187" s="268"/>
      <c r="D187" s="260" t="s">
        <v>707</v>
      </c>
      <c r="E187" s="259" t="s">
        <v>706</v>
      </c>
      <c r="F187" s="250" t="s">
        <v>705</v>
      </c>
      <c r="G187" s="250">
        <v>2.4870000000000001</v>
      </c>
      <c r="H187" s="250" t="s">
        <v>629</v>
      </c>
      <c r="I187" s="250" t="s">
        <v>704</v>
      </c>
      <c r="J187" s="258">
        <v>7</v>
      </c>
      <c r="K187" s="272">
        <v>16.5</v>
      </c>
      <c r="L187" s="271">
        <f t="shared" si="5"/>
        <v>140.70666666666668</v>
      </c>
      <c r="M187" s="255">
        <v>7.4</v>
      </c>
      <c r="N187" s="254">
        <v>10.6</v>
      </c>
      <c r="O187" s="253" t="s">
        <v>703</v>
      </c>
      <c r="P187" s="250" t="s">
        <v>702</v>
      </c>
      <c r="Q187" s="250" t="s">
        <v>701</v>
      </c>
      <c r="R187" s="250" t="s">
        <v>514</v>
      </c>
      <c r="S187" s="278" t="s">
        <v>700</v>
      </c>
      <c r="T187" s="277" t="s">
        <v>626</v>
      </c>
      <c r="U187" s="251">
        <v>222</v>
      </c>
      <c r="V187" s="250">
        <v>155</v>
      </c>
      <c r="W187" s="250" t="s">
        <v>699</v>
      </c>
      <c r="X187" s="250" t="s">
        <v>137</v>
      </c>
      <c r="Y187" s="239"/>
      <c r="Z187" s="240"/>
    </row>
    <row r="188" spans="1:26" ht="28.8">
      <c r="A188" s="269"/>
      <c r="B188" s="246"/>
      <c r="C188" s="268"/>
      <c r="D188" s="260" t="s">
        <v>683</v>
      </c>
      <c r="E188" s="259" t="s">
        <v>698</v>
      </c>
      <c r="F188" s="250" t="s">
        <v>667</v>
      </c>
      <c r="G188" s="250">
        <v>2.4929999999999999</v>
      </c>
      <c r="H188" s="250" t="s">
        <v>666</v>
      </c>
      <c r="I188" s="250" t="s">
        <v>697</v>
      </c>
      <c r="J188" s="258">
        <v>7</v>
      </c>
      <c r="K188" s="272">
        <v>10.9</v>
      </c>
      <c r="L188" s="271">
        <f t="shared" si="5"/>
        <v>212.99633027522933</v>
      </c>
      <c r="M188" s="255">
        <v>9.4</v>
      </c>
      <c r="N188" s="254">
        <v>12.7</v>
      </c>
      <c r="O188" s="253" t="s">
        <v>696</v>
      </c>
      <c r="P188" s="250" t="s">
        <v>663</v>
      </c>
      <c r="Q188" s="250" t="s">
        <v>52</v>
      </c>
      <c r="R188" s="250" t="s">
        <v>45</v>
      </c>
      <c r="S188" s="278" t="s">
        <v>692</v>
      </c>
      <c r="T188" s="277"/>
      <c r="U188" s="251">
        <v>115</v>
      </c>
      <c r="V188" s="250"/>
      <c r="W188" s="250" t="s">
        <v>674</v>
      </c>
      <c r="X188" s="250" t="s">
        <v>157</v>
      </c>
      <c r="Y188" s="239"/>
      <c r="Z188" s="240"/>
    </row>
    <row r="189" spans="1:26" ht="28.8">
      <c r="A189" s="269"/>
      <c r="B189" s="246"/>
      <c r="C189" s="268"/>
      <c r="D189" s="260" t="s">
        <v>683</v>
      </c>
      <c r="E189" s="259" t="s">
        <v>695</v>
      </c>
      <c r="F189" s="250" t="s">
        <v>667</v>
      </c>
      <c r="G189" s="250">
        <v>2.4929999999999999</v>
      </c>
      <c r="H189" s="250" t="s">
        <v>666</v>
      </c>
      <c r="I189" s="250" t="s">
        <v>694</v>
      </c>
      <c r="J189" s="258">
        <v>7</v>
      </c>
      <c r="K189" s="272">
        <v>10.9</v>
      </c>
      <c r="L189" s="271">
        <f t="shared" si="5"/>
        <v>212.99633027522933</v>
      </c>
      <c r="M189" s="255">
        <v>9.4</v>
      </c>
      <c r="N189" s="254">
        <v>12.7</v>
      </c>
      <c r="O189" s="253" t="s">
        <v>693</v>
      </c>
      <c r="P189" s="250" t="s">
        <v>663</v>
      </c>
      <c r="Q189" s="250" t="s">
        <v>52</v>
      </c>
      <c r="R189" s="250" t="s">
        <v>45</v>
      </c>
      <c r="S189" s="278" t="s">
        <v>692</v>
      </c>
      <c r="T189" s="277"/>
      <c r="U189" s="251">
        <v>115</v>
      </c>
      <c r="V189" s="250"/>
      <c r="W189" s="250">
        <v>60</v>
      </c>
      <c r="X189" s="250" t="s">
        <v>524</v>
      </c>
      <c r="Y189" s="239"/>
      <c r="Z189" s="240"/>
    </row>
    <row r="190" spans="1:26" ht="28.8">
      <c r="A190" s="269"/>
      <c r="B190" s="246"/>
      <c r="C190" s="268"/>
      <c r="D190" s="260" t="s">
        <v>683</v>
      </c>
      <c r="E190" s="259" t="s">
        <v>691</v>
      </c>
      <c r="F190" s="250" t="s">
        <v>667</v>
      </c>
      <c r="G190" s="250">
        <v>2.4929999999999999</v>
      </c>
      <c r="H190" s="250" t="s">
        <v>666</v>
      </c>
      <c r="I190" s="250">
        <v>2110</v>
      </c>
      <c r="J190" s="258">
        <v>7</v>
      </c>
      <c r="K190" s="272">
        <v>10.9</v>
      </c>
      <c r="L190" s="271">
        <f t="shared" ref="L190:L195" si="6">IF(K190&gt;0,1/K190*34.6*67.1,"")</f>
        <v>212.99633027522933</v>
      </c>
      <c r="M190" s="255">
        <v>8.6999999999999993</v>
      </c>
      <c r="N190" s="254">
        <v>11.9</v>
      </c>
      <c r="O190" s="253" t="s">
        <v>690</v>
      </c>
      <c r="P190" s="250" t="s">
        <v>663</v>
      </c>
      <c r="Q190" s="250" t="s">
        <v>52</v>
      </c>
      <c r="R190" s="250" t="s">
        <v>45</v>
      </c>
      <c r="S190" s="278" t="s">
        <v>689</v>
      </c>
      <c r="T190" s="277"/>
      <c r="U190" s="251">
        <v>125</v>
      </c>
      <c r="V190" s="250"/>
      <c r="W190" s="250">
        <v>60</v>
      </c>
      <c r="X190" s="250" t="s">
        <v>524</v>
      </c>
      <c r="Y190" s="239"/>
      <c r="Z190" s="240"/>
    </row>
    <row r="191" spans="1:26" ht="38.4">
      <c r="A191" s="269"/>
      <c r="B191" s="246"/>
      <c r="C191" s="268"/>
      <c r="D191" s="260" t="s">
        <v>683</v>
      </c>
      <c r="E191" s="259" t="s">
        <v>688</v>
      </c>
      <c r="F191" s="250" t="s">
        <v>667</v>
      </c>
      <c r="G191" s="250">
        <v>2.4929999999999999</v>
      </c>
      <c r="H191" s="250" t="s">
        <v>666</v>
      </c>
      <c r="I191" s="250" t="s">
        <v>687</v>
      </c>
      <c r="J191" s="258">
        <v>7</v>
      </c>
      <c r="K191" s="272">
        <v>10.6</v>
      </c>
      <c r="L191" s="271">
        <f t="shared" si="6"/>
        <v>219.02452830188679</v>
      </c>
      <c r="M191" s="255">
        <v>9.4</v>
      </c>
      <c r="N191" s="254">
        <v>12.7</v>
      </c>
      <c r="O191" s="253" t="s">
        <v>686</v>
      </c>
      <c r="P191" s="250" t="s">
        <v>663</v>
      </c>
      <c r="Q191" s="250" t="s">
        <v>52</v>
      </c>
      <c r="R191" s="250" t="s">
        <v>45</v>
      </c>
      <c r="S191" s="278" t="s">
        <v>685</v>
      </c>
      <c r="T191" s="277"/>
      <c r="U191" s="251">
        <v>112</v>
      </c>
      <c r="V191" s="250"/>
      <c r="W191" s="250" t="s">
        <v>684</v>
      </c>
      <c r="X191" s="250" t="s">
        <v>157</v>
      </c>
      <c r="Y191" s="239"/>
      <c r="Z191" s="240"/>
    </row>
    <row r="192" spans="1:26" ht="28.8">
      <c r="A192" s="269"/>
      <c r="B192" s="246"/>
      <c r="C192" s="268"/>
      <c r="D192" s="260" t="s">
        <v>683</v>
      </c>
      <c r="E192" s="259" t="s">
        <v>682</v>
      </c>
      <c r="F192" s="250" t="s">
        <v>667</v>
      </c>
      <c r="G192" s="250">
        <v>2.4929999999999999</v>
      </c>
      <c r="H192" s="250" t="s">
        <v>666</v>
      </c>
      <c r="I192" s="250" t="s">
        <v>681</v>
      </c>
      <c r="J192" s="258">
        <v>7</v>
      </c>
      <c r="K192" s="272">
        <v>10.6</v>
      </c>
      <c r="L192" s="271">
        <f t="shared" si="6"/>
        <v>219.02452830188679</v>
      </c>
      <c r="M192" s="255">
        <v>8.6999999999999993</v>
      </c>
      <c r="N192" s="254">
        <v>11.9</v>
      </c>
      <c r="O192" s="253" t="s">
        <v>680</v>
      </c>
      <c r="P192" s="250" t="s">
        <v>663</v>
      </c>
      <c r="Q192" s="250" t="s">
        <v>52</v>
      </c>
      <c r="R192" s="250" t="s">
        <v>45</v>
      </c>
      <c r="S192" s="278" t="s">
        <v>679</v>
      </c>
      <c r="T192" s="277"/>
      <c r="U192" s="251">
        <v>121</v>
      </c>
      <c r="V192" s="250"/>
      <c r="W192" s="250">
        <v>59</v>
      </c>
      <c r="X192" s="250" t="s">
        <v>157</v>
      </c>
      <c r="Y192" s="239"/>
      <c r="Z192" s="240"/>
    </row>
    <row r="193" spans="1:28" ht="67.2">
      <c r="A193" s="269"/>
      <c r="B193" s="246"/>
      <c r="C193" s="268"/>
      <c r="D193" s="260" t="s">
        <v>669</v>
      </c>
      <c r="E193" s="259" t="s">
        <v>678</v>
      </c>
      <c r="F193" s="250" t="s">
        <v>667</v>
      </c>
      <c r="G193" s="250">
        <v>2.4929999999999999</v>
      </c>
      <c r="H193" s="250" t="s">
        <v>666</v>
      </c>
      <c r="I193" s="250" t="s">
        <v>677</v>
      </c>
      <c r="J193" s="258">
        <v>7</v>
      </c>
      <c r="K193" s="272">
        <v>10.4</v>
      </c>
      <c r="L193" s="271">
        <f t="shared" si="6"/>
        <v>223.23653846153843</v>
      </c>
      <c r="M193" s="255">
        <v>8.6999999999999993</v>
      </c>
      <c r="N193" s="254">
        <v>11.9</v>
      </c>
      <c r="O193" s="253" t="s">
        <v>676</v>
      </c>
      <c r="P193" s="250" t="s">
        <v>663</v>
      </c>
      <c r="Q193" s="250" t="s">
        <v>52</v>
      </c>
      <c r="R193" s="250" t="s">
        <v>514</v>
      </c>
      <c r="S193" s="278" t="s">
        <v>675</v>
      </c>
      <c r="T193" s="277"/>
      <c r="U193" s="251">
        <v>119</v>
      </c>
      <c r="V193" s="250"/>
      <c r="W193" s="250" t="s">
        <v>674</v>
      </c>
      <c r="X193" s="250" t="s">
        <v>157</v>
      </c>
      <c r="Y193" s="239"/>
      <c r="Z193" s="240"/>
    </row>
    <row r="194" spans="1:28" ht="28.8">
      <c r="A194" s="269"/>
      <c r="B194" s="246"/>
      <c r="C194" s="268"/>
      <c r="D194" s="260" t="s">
        <v>669</v>
      </c>
      <c r="E194" s="259" t="s">
        <v>673</v>
      </c>
      <c r="F194" s="250" t="s">
        <v>667</v>
      </c>
      <c r="G194" s="250">
        <v>2.4929999999999999</v>
      </c>
      <c r="H194" s="250" t="s">
        <v>666</v>
      </c>
      <c r="I194" s="250" t="s">
        <v>672</v>
      </c>
      <c r="J194" s="258">
        <v>7</v>
      </c>
      <c r="K194" s="272">
        <v>10.4</v>
      </c>
      <c r="L194" s="271">
        <f t="shared" si="6"/>
        <v>223.23653846153843</v>
      </c>
      <c r="M194" s="255">
        <v>8.6999999999999993</v>
      </c>
      <c r="N194" s="254">
        <v>11.9</v>
      </c>
      <c r="O194" s="253" t="s">
        <v>671</v>
      </c>
      <c r="P194" s="250" t="s">
        <v>663</v>
      </c>
      <c r="Q194" s="250" t="s">
        <v>52</v>
      </c>
      <c r="R194" s="250" t="s">
        <v>514</v>
      </c>
      <c r="S194" s="278" t="s">
        <v>670</v>
      </c>
      <c r="T194" s="277"/>
      <c r="U194" s="251">
        <v>119</v>
      </c>
      <c r="V194" s="250"/>
      <c r="W194" s="250">
        <v>60</v>
      </c>
      <c r="X194" s="250" t="s">
        <v>524</v>
      </c>
      <c r="Y194" s="239"/>
      <c r="Z194" s="240"/>
    </row>
    <row r="195" spans="1:28" ht="48">
      <c r="A195" s="269"/>
      <c r="B195" s="246"/>
      <c r="C195" s="268"/>
      <c r="D195" s="260" t="s">
        <v>669</v>
      </c>
      <c r="E195" s="259" t="s">
        <v>668</v>
      </c>
      <c r="F195" s="250" t="s">
        <v>667</v>
      </c>
      <c r="G195" s="250">
        <v>2.4929999999999999</v>
      </c>
      <c r="H195" s="250" t="s">
        <v>666</v>
      </c>
      <c r="I195" s="250" t="s">
        <v>665</v>
      </c>
      <c r="J195" s="258">
        <v>7</v>
      </c>
      <c r="K195" s="272">
        <v>10.3</v>
      </c>
      <c r="L195" s="271">
        <f t="shared" si="6"/>
        <v>225.40388349514564</v>
      </c>
      <c r="M195" s="255">
        <v>8.6999999999999993</v>
      </c>
      <c r="N195" s="254">
        <v>11.9</v>
      </c>
      <c r="O195" s="253" t="s">
        <v>664</v>
      </c>
      <c r="P195" s="250" t="s">
        <v>663</v>
      </c>
      <c r="Q195" s="250" t="s">
        <v>52</v>
      </c>
      <c r="R195" s="250" t="s">
        <v>514</v>
      </c>
      <c r="S195" s="278" t="s">
        <v>662</v>
      </c>
      <c r="T195" s="277"/>
      <c r="U195" s="251">
        <v>118</v>
      </c>
      <c r="V195" s="250"/>
      <c r="W195" s="250" t="s">
        <v>538</v>
      </c>
      <c r="X195" s="250" t="s">
        <v>157</v>
      </c>
      <c r="Y195" s="239"/>
      <c r="Z195" s="240"/>
    </row>
    <row r="196" spans="1:28" ht="38.85" customHeight="1">
      <c r="A196" s="269"/>
      <c r="B196" s="330" t="s">
        <v>341</v>
      </c>
      <c r="C196" s="329" t="s">
        <v>661</v>
      </c>
      <c r="D196" s="324" t="s">
        <v>660</v>
      </c>
      <c r="E196" s="291" t="s">
        <v>69</v>
      </c>
      <c r="F196" s="283" t="s">
        <v>357</v>
      </c>
      <c r="G196" s="282">
        <v>0.996</v>
      </c>
      <c r="H196" s="283" t="s">
        <v>145</v>
      </c>
      <c r="I196" s="290">
        <v>1080</v>
      </c>
      <c r="J196" s="289">
        <v>5</v>
      </c>
      <c r="K196" s="323">
        <v>18.399999999999999</v>
      </c>
      <c r="L196" s="292">
        <v>126.17717391304349</v>
      </c>
      <c r="M196" s="323">
        <v>20.5</v>
      </c>
      <c r="N196" s="285">
        <v>23.4</v>
      </c>
      <c r="O196" s="284" t="s">
        <v>658</v>
      </c>
      <c r="P196" s="282" t="s">
        <v>504</v>
      </c>
      <c r="Q196" s="283" t="s">
        <v>121</v>
      </c>
      <c r="R196" s="282" t="s">
        <v>45</v>
      </c>
      <c r="S196" s="322"/>
      <c r="T196" s="281" t="s">
        <v>46</v>
      </c>
      <c r="U196" s="321" t="s">
        <v>158</v>
      </c>
      <c r="V196" s="320" t="s">
        <v>158</v>
      </c>
      <c r="W196" s="320">
        <v>68</v>
      </c>
      <c r="X196" s="319" t="s">
        <v>250</v>
      </c>
      <c r="Y196" s="318"/>
      <c r="Z196" s="240"/>
    </row>
    <row r="197" spans="1:28" ht="38.85" customHeight="1">
      <c r="A197" s="269"/>
      <c r="B197" s="328"/>
      <c r="C197" s="327"/>
      <c r="D197" s="324" t="s">
        <v>660</v>
      </c>
      <c r="E197" s="291" t="s">
        <v>659</v>
      </c>
      <c r="F197" s="283" t="s">
        <v>357</v>
      </c>
      <c r="G197" s="282">
        <v>0.996</v>
      </c>
      <c r="H197" s="283" t="s">
        <v>145</v>
      </c>
      <c r="I197" s="290">
        <v>1090</v>
      </c>
      <c r="J197" s="289">
        <v>5</v>
      </c>
      <c r="K197" s="323">
        <v>18.399999999999999</v>
      </c>
      <c r="L197" s="292">
        <v>126.17717391304349</v>
      </c>
      <c r="M197" s="323">
        <v>18.7</v>
      </c>
      <c r="N197" s="285">
        <v>21.8</v>
      </c>
      <c r="O197" s="284" t="s">
        <v>658</v>
      </c>
      <c r="P197" s="282" t="s">
        <v>504</v>
      </c>
      <c r="Q197" s="283" t="s">
        <v>121</v>
      </c>
      <c r="R197" s="282" t="s">
        <v>45</v>
      </c>
      <c r="S197" s="322"/>
      <c r="T197" s="281" t="s">
        <v>46</v>
      </c>
      <c r="U197" s="321" t="s">
        <v>158</v>
      </c>
      <c r="V197" s="320" t="s">
        <v>158</v>
      </c>
      <c r="W197" s="320">
        <v>68</v>
      </c>
      <c r="X197" s="319" t="s">
        <v>250</v>
      </c>
      <c r="Y197" s="249"/>
      <c r="Z197" s="240"/>
    </row>
    <row r="198" spans="1:28" ht="38.85" customHeight="1">
      <c r="A198" s="269"/>
      <c r="B198" s="328"/>
      <c r="C198" s="327"/>
      <c r="D198" s="324" t="s">
        <v>657</v>
      </c>
      <c r="E198" s="291" t="s">
        <v>495</v>
      </c>
      <c r="F198" s="283" t="s">
        <v>357</v>
      </c>
      <c r="G198" s="282">
        <v>0.996</v>
      </c>
      <c r="H198" s="283" t="s">
        <v>145</v>
      </c>
      <c r="I198" s="290">
        <v>1110</v>
      </c>
      <c r="J198" s="289">
        <v>5</v>
      </c>
      <c r="K198" s="323">
        <v>16.8</v>
      </c>
      <c r="L198" s="292">
        <v>138.19404761904758</v>
      </c>
      <c r="M198" s="323">
        <v>18.7</v>
      </c>
      <c r="N198" s="285">
        <v>21.8</v>
      </c>
      <c r="O198" s="284" t="s">
        <v>656</v>
      </c>
      <c r="P198" s="282" t="s">
        <v>504</v>
      </c>
      <c r="Q198" s="283" t="s">
        <v>52</v>
      </c>
      <c r="R198" s="282" t="s">
        <v>45</v>
      </c>
      <c r="S198" s="322"/>
      <c r="T198" s="281" t="s">
        <v>60</v>
      </c>
      <c r="U198" s="321" t="s">
        <v>158</v>
      </c>
      <c r="V198" s="320" t="s">
        <v>158</v>
      </c>
      <c r="W198" s="320">
        <v>62</v>
      </c>
      <c r="X198" s="319" t="s">
        <v>524</v>
      </c>
      <c r="Y198" s="318"/>
      <c r="Z198" s="240"/>
    </row>
    <row r="199" spans="1:28" ht="38.85" customHeight="1">
      <c r="A199" s="269"/>
      <c r="B199" s="326"/>
      <c r="C199" s="325"/>
      <c r="D199" s="324" t="s">
        <v>655</v>
      </c>
      <c r="E199" s="291" t="s">
        <v>497</v>
      </c>
      <c r="F199" s="283" t="s">
        <v>357</v>
      </c>
      <c r="G199" s="282">
        <v>0.996</v>
      </c>
      <c r="H199" s="283" t="s">
        <v>145</v>
      </c>
      <c r="I199" s="290">
        <v>1140</v>
      </c>
      <c r="J199" s="289">
        <v>5</v>
      </c>
      <c r="K199" s="323">
        <v>16.8</v>
      </c>
      <c r="L199" s="292">
        <v>138.19404761904758</v>
      </c>
      <c r="M199" s="323">
        <v>18.7</v>
      </c>
      <c r="N199" s="285">
        <v>21.8</v>
      </c>
      <c r="O199" s="284" t="s">
        <v>654</v>
      </c>
      <c r="P199" s="282" t="s">
        <v>504</v>
      </c>
      <c r="Q199" s="283" t="s">
        <v>121</v>
      </c>
      <c r="R199" s="282" t="s">
        <v>55</v>
      </c>
      <c r="S199" s="322"/>
      <c r="T199" s="281" t="s">
        <v>46</v>
      </c>
      <c r="U199" s="321" t="s">
        <v>158</v>
      </c>
      <c r="V199" s="320" t="s">
        <v>158</v>
      </c>
      <c r="W199" s="320">
        <v>63</v>
      </c>
      <c r="X199" s="319" t="s">
        <v>524</v>
      </c>
      <c r="Y199" s="318"/>
      <c r="Z199" s="240"/>
    </row>
    <row r="200" spans="1:28" ht="28.8">
      <c r="A200" s="269"/>
      <c r="B200" s="246" t="s">
        <v>614</v>
      </c>
      <c r="C200" s="268">
        <v>86</v>
      </c>
      <c r="D200" s="260" t="s">
        <v>646</v>
      </c>
      <c r="E200" s="259" t="s">
        <v>653</v>
      </c>
      <c r="F200" s="250" t="s">
        <v>644</v>
      </c>
      <c r="G200" s="250">
        <v>1.998</v>
      </c>
      <c r="H200" s="250" t="s">
        <v>48</v>
      </c>
      <c r="I200" s="250" t="s">
        <v>652</v>
      </c>
      <c r="J200" s="258">
        <v>4</v>
      </c>
      <c r="K200" s="316">
        <v>12.8</v>
      </c>
      <c r="L200" s="315">
        <v>181.37968749999999</v>
      </c>
      <c r="M200" s="255">
        <v>17.2</v>
      </c>
      <c r="N200" s="254">
        <v>20.3</v>
      </c>
      <c r="O200" s="253" t="s">
        <v>651</v>
      </c>
      <c r="P200" s="250" t="s">
        <v>597</v>
      </c>
      <c r="Q200" s="250" t="s">
        <v>52</v>
      </c>
      <c r="R200" s="250" t="s">
        <v>80</v>
      </c>
      <c r="S200" s="250"/>
      <c r="T200" s="312" t="s">
        <v>60</v>
      </c>
      <c r="U200" s="251" t="s">
        <v>158</v>
      </c>
      <c r="V200" s="250" t="s">
        <v>158</v>
      </c>
      <c r="W200" s="250" t="s">
        <v>158</v>
      </c>
      <c r="X200" s="250" t="s">
        <v>158</v>
      </c>
      <c r="Y200" s="239"/>
      <c r="Z200" s="240"/>
    </row>
    <row r="201" spans="1:28" ht="30.75" customHeight="1">
      <c r="A201" s="269"/>
      <c r="B201" s="317"/>
      <c r="C201" s="268"/>
      <c r="D201" s="260" t="s">
        <v>646</v>
      </c>
      <c r="E201" s="259" t="s">
        <v>650</v>
      </c>
      <c r="F201" s="250" t="s">
        <v>644</v>
      </c>
      <c r="G201" s="250">
        <v>1.998</v>
      </c>
      <c r="H201" s="250" t="s">
        <v>371</v>
      </c>
      <c r="I201" s="250" t="s">
        <v>649</v>
      </c>
      <c r="J201" s="258">
        <v>4</v>
      </c>
      <c r="K201" s="316">
        <v>12</v>
      </c>
      <c r="L201" s="315">
        <v>193.47166666666664</v>
      </c>
      <c r="M201" s="255">
        <v>17.2</v>
      </c>
      <c r="N201" s="254">
        <v>20.3</v>
      </c>
      <c r="O201" s="253" t="s">
        <v>648</v>
      </c>
      <c r="P201" s="250" t="s">
        <v>597</v>
      </c>
      <c r="Q201" s="250" t="s">
        <v>52</v>
      </c>
      <c r="R201" s="250" t="s">
        <v>80</v>
      </c>
      <c r="S201" s="250" t="s">
        <v>647</v>
      </c>
      <c r="T201" s="312" t="s">
        <v>60</v>
      </c>
      <c r="U201" s="251" t="s">
        <v>158</v>
      </c>
      <c r="V201" s="250" t="s">
        <v>158</v>
      </c>
      <c r="W201" s="250" t="s">
        <v>158</v>
      </c>
      <c r="X201" s="250" t="s">
        <v>158</v>
      </c>
      <c r="Y201" s="239"/>
      <c r="Z201" s="240"/>
    </row>
    <row r="202" spans="1:28" ht="28.8">
      <c r="A202" s="269"/>
      <c r="B202" s="311"/>
      <c r="C202" s="310"/>
      <c r="D202" s="260" t="s">
        <v>646</v>
      </c>
      <c r="E202" s="259" t="s">
        <v>645</v>
      </c>
      <c r="F202" s="250" t="s">
        <v>644</v>
      </c>
      <c r="G202" s="250">
        <v>1.998</v>
      </c>
      <c r="H202" s="250" t="s">
        <v>371</v>
      </c>
      <c r="I202" s="250" t="s">
        <v>643</v>
      </c>
      <c r="J202" s="258">
        <v>4</v>
      </c>
      <c r="K202" s="314">
        <v>11.8</v>
      </c>
      <c r="L202" s="313">
        <v>196.75084745762712</v>
      </c>
      <c r="M202" s="255">
        <v>17.2</v>
      </c>
      <c r="N202" s="254">
        <v>20.3</v>
      </c>
      <c r="O202" s="253" t="s">
        <v>642</v>
      </c>
      <c r="P202" s="250" t="s">
        <v>597</v>
      </c>
      <c r="Q202" s="250" t="s">
        <v>52</v>
      </c>
      <c r="R202" s="250" t="s">
        <v>80</v>
      </c>
      <c r="S202" s="250" t="s">
        <v>602</v>
      </c>
      <c r="T202" s="312" t="s">
        <v>60</v>
      </c>
      <c r="U202" s="251" t="s">
        <v>158</v>
      </c>
      <c r="V202" s="250" t="s">
        <v>158</v>
      </c>
      <c r="W202" s="250" t="s">
        <v>158</v>
      </c>
      <c r="X202" s="250" t="s">
        <v>158</v>
      </c>
      <c r="Y202" s="239"/>
      <c r="Z202" s="240"/>
    </row>
    <row r="203" spans="1:28" ht="31.5" customHeight="1">
      <c r="A203" s="269"/>
      <c r="B203" s="246"/>
      <c r="C203" s="275" t="s">
        <v>641</v>
      </c>
      <c r="D203" s="309" t="s">
        <v>637</v>
      </c>
      <c r="E203" s="267" t="s">
        <v>640</v>
      </c>
      <c r="F203" s="250" t="s">
        <v>619</v>
      </c>
      <c r="G203" s="250">
        <v>1.6180000000000001</v>
      </c>
      <c r="H203" s="250" t="s">
        <v>48</v>
      </c>
      <c r="I203" s="270" t="s">
        <v>639</v>
      </c>
      <c r="J203" s="258">
        <v>4</v>
      </c>
      <c r="K203" s="274">
        <v>12.4</v>
      </c>
      <c r="L203" s="273">
        <f t="shared" ref="L203:L226" si="7">IF(K203&gt;0,1/K203*34.6*67.1,"")</f>
        <v>187.23064516129031</v>
      </c>
      <c r="M203" s="255">
        <v>17.2</v>
      </c>
      <c r="N203" s="254">
        <v>20.3</v>
      </c>
      <c r="O203" s="305" t="s">
        <v>638</v>
      </c>
      <c r="P203" s="250" t="s">
        <v>616</v>
      </c>
      <c r="Q203" s="250" t="s">
        <v>633</v>
      </c>
      <c r="R203" s="250" t="s">
        <v>514</v>
      </c>
      <c r="S203" s="250"/>
      <c r="T203" s="281" t="s">
        <v>615</v>
      </c>
      <c r="U203" s="251"/>
      <c r="V203" s="250"/>
      <c r="W203" s="250"/>
      <c r="X203" s="250"/>
      <c r="Y203" s="301"/>
      <c r="Z203" s="245"/>
      <c r="AA203" s="300"/>
      <c r="AB203" s="300"/>
    </row>
    <row r="204" spans="1:28" ht="31.5" customHeight="1">
      <c r="A204" s="269"/>
      <c r="B204" s="311"/>
      <c r="C204" s="310"/>
      <c r="D204" s="309" t="s">
        <v>637</v>
      </c>
      <c r="E204" s="267" t="s">
        <v>636</v>
      </c>
      <c r="F204" s="302" t="s">
        <v>619</v>
      </c>
      <c r="G204" s="302">
        <v>1.6180000000000001</v>
      </c>
      <c r="H204" s="302" t="s">
        <v>568</v>
      </c>
      <c r="I204" s="270" t="s">
        <v>635</v>
      </c>
      <c r="J204" s="308">
        <v>4</v>
      </c>
      <c r="K204" s="266">
        <v>10.8</v>
      </c>
      <c r="L204" s="265">
        <f t="shared" si="7"/>
        <v>214.96851851851849</v>
      </c>
      <c r="M204" s="307">
        <v>17.2</v>
      </c>
      <c r="N204" s="306">
        <v>20.3</v>
      </c>
      <c r="O204" s="305" t="s">
        <v>634</v>
      </c>
      <c r="P204" s="302" t="s">
        <v>616</v>
      </c>
      <c r="Q204" s="302" t="s">
        <v>633</v>
      </c>
      <c r="R204" s="302" t="s">
        <v>514</v>
      </c>
      <c r="S204" s="302"/>
      <c r="T204" s="304" t="s">
        <v>615</v>
      </c>
      <c r="U204" s="303"/>
      <c r="V204" s="302"/>
      <c r="W204" s="302"/>
      <c r="X204" s="302"/>
      <c r="Y204" s="301"/>
      <c r="Z204" s="245"/>
      <c r="AA204" s="300"/>
      <c r="AB204" s="300"/>
    </row>
    <row r="205" spans="1:28" ht="57.6">
      <c r="A205" s="269"/>
      <c r="B205" s="299"/>
      <c r="C205" s="298" t="s">
        <v>632</v>
      </c>
      <c r="D205" s="260" t="s">
        <v>631</v>
      </c>
      <c r="E205" s="259" t="s">
        <v>135</v>
      </c>
      <c r="F205" s="250" t="s">
        <v>630</v>
      </c>
      <c r="G205" s="250">
        <v>4.968</v>
      </c>
      <c r="H205" s="250" t="s">
        <v>629</v>
      </c>
      <c r="I205" s="250">
        <v>2370</v>
      </c>
      <c r="J205" s="258">
        <v>5</v>
      </c>
      <c r="K205" s="274">
        <v>12.4</v>
      </c>
      <c r="L205" s="273">
        <f t="shared" si="7"/>
        <v>187.23064516129031</v>
      </c>
      <c r="M205" s="255">
        <v>7.4</v>
      </c>
      <c r="N205" s="254">
        <v>10.6</v>
      </c>
      <c r="O205" s="253" t="s">
        <v>628</v>
      </c>
      <c r="P205" s="250" t="s">
        <v>627</v>
      </c>
      <c r="Q205" s="250" t="s">
        <v>52</v>
      </c>
      <c r="R205" s="250" t="s">
        <v>80</v>
      </c>
      <c r="S205" s="250"/>
      <c r="T205" s="297" t="s">
        <v>626</v>
      </c>
      <c r="U205" s="251">
        <v>167</v>
      </c>
      <c r="V205" s="250">
        <v>116</v>
      </c>
      <c r="W205" s="250">
        <v>83</v>
      </c>
      <c r="X205" s="250" t="s">
        <v>625</v>
      </c>
      <c r="Y205" s="249"/>
      <c r="Z205" s="240"/>
    </row>
    <row r="206" spans="1:28" ht="28.8">
      <c r="A206" s="269"/>
      <c r="B206" s="276"/>
      <c r="C206" s="275" t="s">
        <v>624</v>
      </c>
      <c r="D206" s="260" t="s">
        <v>621</v>
      </c>
      <c r="E206" s="259" t="s">
        <v>551</v>
      </c>
      <c r="F206" s="250" t="s">
        <v>619</v>
      </c>
      <c r="G206" s="250">
        <v>1.6180000000000001</v>
      </c>
      <c r="H206" s="250" t="s">
        <v>48</v>
      </c>
      <c r="I206" s="250" t="s">
        <v>623</v>
      </c>
      <c r="J206" s="258">
        <v>5</v>
      </c>
      <c r="K206" s="296">
        <v>12.4</v>
      </c>
      <c r="L206" s="295">
        <f t="shared" si="7"/>
        <v>187.23064516129031</v>
      </c>
      <c r="M206" s="255">
        <v>14.4</v>
      </c>
      <c r="N206" s="254">
        <v>17.600000000000001</v>
      </c>
      <c r="O206" s="253" t="s">
        <v>622</v>
      </c>
      <c r="P206" s="250" t="s">
        <v>616</v>
      </c>
      <c r="Q206" s="250" t="s">
        <v>52</v>
      </c>
      <c r="R206" s="250" t="s">
        <v>514</v>
      </c>
      <c r="S206" s="250"/>
      <c r="T206" s="281" t="s">
        <v>615</v>
      </c>
      <c r="U206" s="251"/>
      <c r="V206" s="250"/>
      <c r="W206" s="250"/>
      <c r="X206" s="250"/>
      <c r="Y206" s="249"/>
      <c r="Z206" s="240"/>
    </row>
    <row r="207" spans="1:28" ht="28.8">
      <c r="A207" s="269"/>
      <c r="B207" s="294"/>
      <c r="C207" s="261"/>
      <c r="D207" s="260" t="s">
        <v>621</v>
      </c>
      <c r="E207" s="259" t="s">
        <v>620</v>
      </c>
      <c r="F207" s="250" t="s">
        <v>619</v>
      </c>
      <c r="G207" s="250">
        <v>1.6180000000000001</v>
      </c>
      <c r="H207" s="250" t="s">
        <v>568</v>
      </c>
      <c r="I207" s="250" t="s">
        <v>618</v>
      </c>
      <c r="J207" s="258">
        <v>5</v>
      </c>
      <c r="K207" s="272">
        <v>10.4</v>
      </c>
      <c r="L207" s="271">
        <f t="shared" si="7"/>
        <v>223.23653846153843</v>
      </c>
      <c r="M207" s="255">
        <v>14.4</v>
      </c>
      <c r="N207" s="254">
        <v>17.600000000000001</v>
      </c>
      <c r="O207" s="253" t="s">
        <v>617</v>
      </c>
      <c r="P207" s="250" t="s">
        <v>616</v>
      </c>
      <c r="Q207" s="250" t="s">
        <v>52</v>
      </c>
      <c r="R207" s="250" t="s">
        <v>514</v>
      </c>
      <c r="S207" s="250"/>
      <c r="T207" s="293" t="s">
        <v>615</v>
      </c>
      <c r="U207" s="251"/>
      <c r="V207" s="250"/>
      <c r="W207" s="250"/>
      <c r="X207" s="250"/>
      <c r="Y207" s="249"/>
      <c r="Z207" s="240"/>
    </row>
    <row r="208" spans="1:28" ht="28.8">
      <c r="A208" s="269"/>
      <c r="B208" s="246" t="s">
        <v>614</v>
      </c>
      <c r="C208" s="268" t="s">
        <v>613</v>
      </c>
      <c r="D208" s="260" t="s">
        <v>601</v>
      </c>
      <c r="E208" s="291" t="s">
        <v>612</v>
      </c>
      <c r="F208" s="283" t="s">
        <v>343</v>
      </c>
      <c r="G208" s="282">
        <v>2.387</v>
      </c>
      <c r="H208" s="283" t="s">
        <v>48</v>
      </c>
      <c r="I208" s="290" t="s">
        <v>611</v>
      </c>
      <c r="J208" s="289">
        <v>4</v>
      </c>
      <c r="K208" s="286">
        <v>12</v>
      </c>
      <c r="L208" s="292">
        <f t="shared" si="7"/>
        <v>193.47166666666664</v>
      </c>
      <c r="M208" s="286">
        <v>17.2</v>
      </c>
      <c r="N208" s="285">
        <v>20.3</v>
      </c>
      <c r="O208" s="284" t="s">
        <v>610</v>
      </c>
      <c r="P208" s="283" t="s">
        <v>597</v>
      </c>
      <c r="Q208" s="283" t="s">
        <v>52</v>
      </c>
      <c r="R208" s="282" t="s">
        <v>80</v>
      </c>
      <c r="S208" s="282" t="s">
        <v>609</v>
      </c>
      <c r="T208" s="281"/>
      <c r="U208" s="251" t="s">
        <v>158</v>
      </c>
      <c r="V208" s="250" t="s">
        <v>158</v>
      </c>
      <c r="W208" s="250" t="s">
        <v>158</v>
      </c>
      <c r="X208" s="250" t="s">
        <v>158</v>
      </c>
      <c r="Y208" s="249"/>
      <c r="Z208" s="240"/>
    </row>
    <row r="209" spans="1:26" ht="28.8">
      <c r="A209" s="269"/>
      <c r="B209" s="246"/>
      <c r="C209" s="268"/>
      <c r="D209" s="260" t="s">
        <v>601</v>
      </c>
      <c r="E209" s="291" t="s">
        <v>608</v>
      </c>
      <c r="F209" s="283" t="s">
        <v>343</v>
      </c>
      <c r="G209" s="282">
        <v>2.387</v>
      </c>
      <c r="H209" s="283" t="s">
        <v>48</v>
      </c>
      <c r="I209" s="290" t="s">
        <v>607</v>
      </c>
      <c r="J209" s="289">
        <v>4</v>
      </c>
      <c r="K209" s="286">
        <v>11.9</v>
      </c>
      <c r="L209" s="292">
        <f t="shared" si="7"/>
        <v>195.0974789915966</v>
      </c>
      <c r="M209" s="286">
        <v>17.2</v>
      </c>
      <c r="N209" s="285">
        <v>20.3</v>
      </c>
      <c r="O209" s="284" t="s">
        <v>606</v>
      </c>
      <c r="P209" s="283" t="s">
        <v>597</v>
      </c>
      <c r="Q209" s="283" t="s">
        <v>52</v>
      </c>
      <c r="R209" s="282" t="s">
        <v>80</v>
      </c>
      <c r="S209" s="282" t="s">
        <v>596</v>
      </c>
      <c r="T209" s="281"/>
      <c r="U209" s="251" t="s">
        <v>158</v>
      </c>
      <c r="V209" s="250" t="s">
        <v>158</v>
      </c>
      <c r="W209" s="250" t="s">
        <v>158</v>
      </c>
      <c r="X209" s="250" t="s">
        <v>158</v>
      </c>
      <c r="Y209" s="249"/>
      <c r="Z209" s="240"/>
    </row>
    <row r="210" spans="1:26" ht="28.8">
      <c r="A210" s="269"/>
      <c r="B210" s="246"/>
      <c r="C210" s="268"/>
      <c r="D210" s="260" t="s">
        <v>601</v>
      </c>
      <c r="E210" s="291" t="s">
        <v>605</v>
      </c>
      <c r="F210" s="283" t="s">
        <v>343</v>
      </c>
      <c r="G210" s="282">
        <v>2.387</v>
      </c>
      <c r="H210" s="283" t="s">
        <v>371</v>
      </c>
      <c r="I210" s="290" t="s">
        <v>604</v>
      </c>
      <c r="J210" s="289">
        <v>4</v>
      </c>
      <c r="K210" s="286">
        <v>11.8</v>
      </c>
      <c r="L210" s="292">
        <f t="shared" si="7"/>
        <v>196.75084745762712</v>
      </c>
      <c r="M210" s="286">
        <v>17.2</v>
      </c>
      <c r="N210" s="285">
        <v>20.3</v>
      </c>
      <c r="O210" s="284" t="s">
        <v>603</v>
      </c>
      <c r="P210" s="283" t="s">
        <v>597</v>
      </c>
      <c r="Q210" s="283" t="s">
        <v>52</v>
      </c>
      <c r="R210" s="282" t="s">
        <v>80</v>
      </c>
      <c r="S210" s="282" t="s">
        <v>602</v>
      </c>
      <c r="T210" s="281"/>
      <c r="U210" s="251" t="s">
        <v>158</v>
      </c>
      <c r="V210" s="250" t="s">
        <v>158</v>
      </c>
      <c r="W210" s="250" t="s">
        <v>158</v>
      </c>
      <c r="X210" s="250" t="s">
        <v>158</v>
      </c>
      <c r="Y210" s="249"/>
      <c r="Z210" s="240"/>
    </row>
    <row r="211" spans="1:26" ht="29.4" thickBot="1">
      <c r="A211" s="269"/>
      <c r="B211" s="246"/>
      <c r="C211" s="268"/>
      <c r="D211" s="260" t="s">
        <v>601</v>
      </c>
      <c r="E211" s="291" t="s">
        <v>600</v>
      </c>
      <c r="F211" s="283" t="s">
        <v>343</v>
      </c>
      <c r="G211" s="282">
        <v>2.387</v>
      </c>
      <c r="H211" s="283" t="s">
        <v>371</v>
      </c>
      <c r="I211" s="290" t="s">
        <v>599</v>
      </c>
      <c r="J211" s="289">
        <v>4</v>
      </c>
      <c r="K211" s="288">
        <v>11.7</v>
      </c>
      <c r="L211" s="287">
        <f t="shared" si="7"/>
        <v>198.43247863247862</v>
      </c>
      <c r="M211" s="286">
        <v>17.2</v>
      </c>
      <c r="N211" s="285">
        <v>20.3</v>
      </c>
      <c r="O211" s="284" t="s">
        <v>598</v>
      </c>
      <c r="P211" s="283" t="s">
        <v>597</v>
      </c>
      <c r="Q211" s="283" t="s">
        <v>52</v>
      </c>
      <c r="R211" s="282" t="s">
        <v>80</v>
      </c>
      <c r="S211" s="282" t="s">
        <v>596</v>
      </c>
      <c r="T211" s="281"/>
      <c r="U211" s="251" t="s">
        <v>158</v>
      </c>
      <c r="V211" s="250" t="s">
        <v>158</v>
      </c>
      <c r="W211" s="250" t="s">
        <v>158</v>
      </c>
      <c r="X211" s="250" t="s">
        <v>158</v>
      </c>
      <c r="Y211" s="249"/>
      <c r="Z211" s="240"/>
    </row>
    <row r="212" spans="1:26" ht="48">
      <c r="A212" s="269"/>
      <c r="B212" s="280"/>
      <c r="C212" s="279" t="s">
        <v>595</v>
      </c>
      <c r="D212" s="260" t="s">
        <v>594</v>
      </c>
      <c r="E212" s="259" t="s">
        <v>580</v>
      </c>
      <c r="F212" s="250" t="s">
        <v>569</v>
      </c>
      <c r="G212" s="250">
        <v>2.3929999999999998</v>
      </c>
      <c r="H212" s="250" t="s">
        <v>568</v>
      </c>
      <c r="I212" s="250" t="s">
        <v>593</v>
      </c>
      <c r="J212" s="258">
        <v>7</v>
      </c>
      <c r="K212" s="272">
        <v>10.9</v>
      </c>
      <c r="L212" s="271">
        <f t="shared" si="7"/>
        <v>212.99633027522933</v>
      </c>
      <c r="M212" s="255">
        <v>8.6999999999999993</v>
      </c>
      <c r="N212" s="254">
        <v>11.9</v>
      </c>
      <c r="O212" s="253" t="s">
        <v>592</v>
      </c>
      <c r="P212" s="250" t="s">
        <v>566</v>
      </c>
      <c r="Q212" s="250" t="s">
        <v>52</v>
      </c>
      <c r="R212" s="250" t="s">
        <v>45</v>
      </c>
      <c r="S212" s="278" t="s">
        <v>577</v>
      </c>
      <c r="T212" s="277" t="s">
        <v>564</v>
      </c>
      <c r="U212" s="251">
        <v>125</v>
      </c>
      <c r="V212" s="250"/>
      <c r="W212" s="250" t="s">
        <v>591</v>
      </c>
      <c r="X212" s="250" t="s">
        <v>524</v>
      </c>
      <c r="Y212" s="239"/>
      <c r="Z212" s="240"/>
    </row>
    <row r="213" spans="1:26" ht="48">
      <c r="A213" s="269"/>
      <c r="B213" s="246"/>
      <c r="C213" s="268"/>
      <c r="D213" s="260" t="s">
        <v>586</v>
      </c>
      <c r="E213" s="259" t="s">
        <v>590</v>
      </c>
      <c r="F213" s="250" t="s">
        <v>569</v>
      </c>
      <c r="G213" s="250">
        <v>2.3929999999999998</v>
      </c>
      <c r="H213" s="250" t="s">
        <v>568</v>
      </c>
      <c r="I213" s="250" t="s">
        <v>589</v>
      </c>
      <c r="J213" s="258">
        <v>7</v>
      </c>
      <c r="K213" s="272">
        <v>10.3</v>
      </c>
      <c r="L213" s="271">
        <f t="shared" si="7"/>
        <v>225.40388349514564</v>
      </c>
      <c r="M213" s="255">
        <v>8.6999999999999993</v>
      </c>
      <c r="N213" s="254">
        <v>11.9</v>
      </c>
      <c r="O213" s="253" t="s">
        <v>588</v>
      </c>
      <c r="P213" s="250" t="s">
        <v>566</v>
      </c>
      <c r="Q213" s="250" t="s">
        <v>52</v>
      </c>
      <c r="R213" s="250" t="s">
        <v>45</v>
      </c>
      <c r="S213" s="278" t="s">
        <v>587</v>
      </c>
      <c r="T213" s="277" t="s">
        <v>564</v>
      </c>
      <c r="U213" s="251">
        <v>118</v>
      </c>
      <c r="V213" s="250"/>
      <c r="W213" s="250" t="s">
        <v>582</v>
      </c>
      <c r="X213" s="250" t="s">
        <v>524</v>
      </c>
      <c r="Y213" s="239"/>
      <c r="Z213" s="240"/>
    </row>
    <row r="214" spans="1:26" ht="48">
      <c r="A214" s="269"/>
      <c r="B214" s="246"/>
      <c r="C214" s="268"/>
      <c r="D214" s="260" t="s">
        <v>586</v>
      </c>
      <c r="E214" s="259" t="s">
        <v>585</v>
      </c>
      <c r="F214" s="250" t="s">
        <v>569</v>
      </c>
      <c r="G214" s="250">
        <v>2.3929999999999998</v>
      </c>
      <c r="H214" s="250" t="s">
        <v>568</v>
      </c>
      <c r="I214" s="250" t="s">
        <v>584</v>
      </c>
      <c r="J214" s="258">
        <v>7</v>
      </c>
      <c r="K214" s="272">
        <v>10.199999999999999</v>
      </c>
      <c r="L214" s="271">
        <f t="shared" si="7"/>
        <v>227.61372549019609</v>
      </c>
      <c r="M214" s="255">
        <v>8.6999999999999993</v>
      </c>
      <c r="N214" s="254">
        <v>11.9</v>
      </c>
      <c r="O214" s="253" t="s">
        <v>583</v>
      </c>
      <c r="P214" s="250" t="s">
        <v>566</v>
      </c>
      <c r="Q214" s="250" t="s">
        <v>52</v>
      </c>
      <c r="R214" s="250" t="s">
        <v>45</v>
      </c>
      <c r="S214" s="278" t="s">
        <v>565</v>
      </c>
      <c r="T214" s="277" t="s">
        <v>564</v>
      </c>
      <c r="U214" s="251">
        <v>117</v>
      </c>
      <c r="V214" s="250"/>
      <c r="W214" s="250" t="s">
        <v>582</v>
      </c>
      <c r="X214" s="250" t="s">
        <v>524</v>
      </c>
      <c r="Y214" s="239"/>
      <c r="Z214" s="240"/>
    </row>
    <row r="215" spans="1:26" ht="48">
      <c r="A215" s="269"/>
      <c r="B215" s="246"/>
      <c r="C215" s="268"/>
      <c r="D215" s="260" t="s">
        <v>581</v>
      </c>
      <c r="E215" s="259" t="s">
        <v>580</v>
      </c>
      <c r="F215" s="250" t="s">
        <v>569</v>
      </c>
      <c r="G215" s="250">
        <v>2.3929999999999998</v>
      </c>
      <c r="H215" s="250" t="s">
        <v>568</v>
      </c>
      <c r="I215" s="250" t="s">
        <v>579</v>
      </c>
      <c r="J215" s="258">
        <v>7</v>
      </c>
      <c r="K215" s="272">
        <v>10.4</v>
      </c>
      <c r="L215" s="271">
        <f t="shared" si="7"/>
        <v>223.23653846153843</v>
      </c>
      <c r="M215" s="255">
        <v>8.6999999999999993</v>
      </c>
      <c r="N215" s="254">
        <v>11.9</v>
      </c>
      <c r="O215" s="253" t="s">
        <v>578</v>
      </c>
      <c r="P215" s="250" t="s">
        <v>566</v>
      </c>
      <c r="Q215" s="250" t="s">
        <v>52</v>
      </c>
      <c r="R215" s="250" t="s">
        <v>514</v>
      </c>
      <c r="S215" s="278" t="s">
        <v>577</v>
      </c>
      <c r="T215" s="277" t="s">
        <v>564</v>
      </c>
      <c r="U215" s="251">
        <v>119</v>
      </c>
      <c r="V215" s="250"/>
      <c r="W215" s="250" t="s">
        <v>576</v>
      </c>
      <c r="X215" s="250" t="s">
        <v>524</v>
      </c>
      <c r="Y215" s="239"/>
      <c r="Z215" s="240"/>
    </row>
    <row r="216" spans="1:26" ht="48">
      <c r="A216" s="269"/>
      <c r="B216" s="246"/>
      <c r="C216" s="268"/>
      <c r="D216" s="260" t="s">
        <v>570</v>
      </c>
      <c r="E216" s="259" t="s">
        <v>575</v>
      </c>
      <c r="F216" s="250" t="s">
        <v>569</v>
      </c>
      <c r="G216" s="250">
        <v>2.3929999999999998</v>
      </c>
      <c r="H216" s="250" t="s">
        <v>568</v>
      </c>
      <c r="I216" s="250" t="s">
        <v>574</v>
      </c>
      <c r="J216" s="258">
        <v>7</v>
      </c>
      <c r="K216" s="272">
        <v>10.199999999999999</v>
      </c>
      <c r="L216" s="271">
        <f t="shared" si="7"/>
        <v>227.61372549019609</v>
      </c>
      <c r="M216" s="255">
        <v>8.6999999999999993</v>
      </c>
      <c r="N216" s="254">
        <v>11.9</v>
      </c>
      <c r="O216" s="253" t="s">
        <v>573</v>
      </c>
      <c r="P216" s="250" t="s">
        <v>566</v>
      </c>
      <c r="Q216" s="250" t="s">
        <v>52</v>
      </c>
      <c r="R216" s="250" t="s">
        <v>514</v>
      </c>
      <c r="S216" s="278" t="s">
        <v>572</v>
      </c>
      <c r="T216" s="277" t="s">
        <v>564</v>
      </c>
      <c r="U216" s="251">
        <v>117</v>
      </c>
      <c r="V216" s="250"/>
      <c r="W216" s="250" t="s">
        <v>571</v>
      </c>
      <c r="X216" s="250" t="s">
        <v>524</v>
      </c>
      <c r="Y216" s="239"/>
      <c r="Z216" s="240"/>
    </row>
    <row r="217" spans="1:26" ht="48">
      <c r="A217" s="269"/>
      <c r="B217" s="262"/>
      <c r="C217" s="261"/>
      <c r="D217" s="260" t="s">
        <v>570</v>
      </c>
      <c r="E217" s="259" t="s">
        <v>186</v>
      </c>
      <c r="F217" s="250" t="s">
        <v>569</v>
      </c>
      <c r="G217" s="250">
        <v>2.3929999999999998</v>
      </c>
      <c r="H217" s="250" t="s">
        <v>568</v>
      </c>
      <c r="I217" s="250">
        <v>2290</v>
      </c>
      <c r="J217" s="258">
        <v>7</v>
      </c>
      <c r="K217" s="272">
        <v>10.199999999999999</v>
      </c>
      <c r="L217" s="271">
        <f t="shared" si="7"/>
        <v>227.61372549019609</v>
      </c>
      <c r="M217" s="255">
        <v>7.4</v>
      </c>
      <c r="N217" s="254">
        <v>10.6</v>
      </c>
      <c r="O217" s="253" t="s">
        <v>567</v>
      </c>
      <c r="P217" s="250" t="s">
        <v>566</v>
      </c>
      <c r="Q217" s="250" t="s">
        <v>52</v>
      </c>
      <c r="R217" s="250" t="s">
        <v>514</v>
      </c>
      <c r="S217" s="278" t="s">
        <v>565</v>
      </c>
      <c r="T217" s="277" t="s">
        <v>564</v>
      </c>
      <c r="U217" s="251">
        <v>137</v>
      </c>
      <c r="V217" s="250"/>
      <c r="W217" s="250">
        <v>64</v>
      </c>
      <c r="X217" s="250" t="s">
        <v>524</v>
      </c>
      <c r="Y217" s="239"/>
      <c r="Z217" s="240"/>
    </row>
    <row r="218" spans="1:26" ht="30" customHeight="1">
      <c r="A218" s="269"/>
      <c r="B218" s="276"/>
      <c r="C218" s="275" t="s">
        <v>563</v>
      </c>
      <c r="D218" s="260" t="s">
        <v>562</v>
      </c>
      <c r="E218" s="259" t="s">
        <v>555</v>
      </c>
      <c r="F218" s="250" t="s">
        <v>521</v>
      </c>
      <c r="G218" s="250">
        <v>2.6930000000000001</v>
      </c>
      <c r="H218" s="250" t="s">
        <v>550</v>
      </c>
      <c r="I218" s="250" t="s">
        <v>561</v>
      </c>
      <c r="J218" s="258">
        <v>10</v>
      </c>
      <c r="K218" s="274">
        <v>8.8000000000000007</v>
      </c>
      <c r="L218" s="273">
        <f t="shared" si="7"/>
        <v>263.82499999999999</v>
      </c>
      <c r="M218" s="255">
        <v>10.199999999999999</v>
      </c>
      <c r="N218" s="254">
        <v>13.5</v>
      </c>
      <c r="O218" s="253" t="s">
        <v>560</v>
      </c>
      <c r="P218" s="250" t="s">
        <v>547</v>
      </c>
      <c r="Q218" s="250" t="s">
        <v>515</v>
      </c>
      <c r="R218" s="250" t="s">
        <v>80</v>
      </c>
      <c r="S218" s="250"/>
      <c r="T218" s="252"/>
      <c r="U218" s="251"/>
      <c r="V218" s="250"/>
      <c r="W218" s="250"/>
      <c r="X218" s="250"/>
      <c r="Y218" s="239"/>
      <c r="Z218" s="240"/>
    </row>
    <row r="219" spans="1:26" ht="30" customHeight="1">
      <c r="A219" s="269"/>
      <c r="B219" s="246"/>
      <c r="C219" s="268"/>
      <c r="D219" s="260" t="s">
        <v>559</v>
      </c>
      <c r="E219" s="259" t="s">
        <v>551</v>
      </c>
      <c r="F219" s="250" t="s">
        <v>521</v>
      </c>
      <c r="G219" s="250">
        <v>2.6930000000000001</v>
      </c>
      <c r="H219" s="250" t="s">
        <v>550</v>
      </c>
      <c r="I219" s="250" t="s">
        <v>558</v>
      </c>
      <c r="J219" s="258">
        <v>10</v>
      </c>
      <c r="K219" s="272">
        <v>8.8000000000000007</v>
      </c>
      <c r="L219" s="271">
        <f t="shared" si="7"/>
        <v>263.82499999999999</v>
      </c>
      <c r="M219" s="255">
        <v>9.4</v>
      </c>
      <c r="N219" s="254">
        <v>12.7</v>
      </c>
      <c r="O219" s="253" t="s">
        <v>557</v>
      </c>
      <c r="P219" s="250" t="s">
        <v>547</v>
      </c>
      <c r="Q219" s="250" t="s">
        <v>515</v>
      </c>
      <c r="R219" s="250" t="s">
        <v>80</v>
      </c>
      <c r="S219" s="250"/>
      <c r="T219" s="264"/>
      <c r="U219" s="251"/>
      <c r="V219" s="250"/>
      <c r="W219" s="250"/>
      <c r="X219" s="250"/>
      <c r="Y219" s="239"/>
      <c r="Z219" s="240"/>
    </row>
    <row r="220" spans="1:26" ht="30" customHeight="1">
      <c r="A220" s="269"/>
      <c r="B220" s="246"/>
      <c r="C220" s="268"/>
      <c r="D220" s="260" t="s">
        <v>556</v>
      </c>
      <c r="E220" s="259" t="s">
        <v>555</v>
      </c>
      <c r="F220" s="250" t="s">
        <v>521</v>
      </c>
      <c r="G220" s="250">
        <v>2.6930000000000001</v>
      </c>
      <c r="H220" s="250" t="s">
        <v>550</v>
      </c>
      <c r="I220" s="250" t="s">
        <v>554</v>
      </c>
      <c r="J220" s="258">
        <v>10</v>
      </c>
      <c r="K220" s="272">
        <v>8.1</v>
      </c>
      <c r="L220" s="271">
        <f t="shared" si="7"/>
        <v>286.62469135802468</v>
      </c>
      <c r="M220" s="255">
        <v>9.4</v>
      </c>
      <c r="N220" s="254">
        <v>12.7</v>
      </c>
      <c r="O220" s="253" t="s">
        <v>553</v>
      </c>
      <c r="P220" s="250" t="s">
        <v>547</v>
      </c>
      <c r="Q220" s="250" t="s">
        <v>515</v>
      </c>
      <c r="R220" s="250" t="s">
        <v>514</v>
      </c>
      <c r="S220" s="250"/>
      <c r="T220" s="264"/>
      <c r="U220" s="251"/>
      <c r="V220" s="250"/>
      <c r="W220" s="250"/>
      <c r="X220" s="250"/>
      <c r="Y220" s="239"/>
      <c r="Z220" s="240"/>
    </row>
    <row r="221" spans="1:26" ht="30" customHeight="1">
      <c r="A221" s="269"/>
      <c r="B221" s="262"/>
      <c r="C221" s="261"/>
      <c r="D221" s="260" t="s">
        <v>552</v>
      </c>
      <c r="E221" s="259" t="s">
        <v>551</v>
      </c>
      <c r="F221" s="250" t="s">
        <v>521</v>
      </c>
      <c r="G221" s="250">
        <v>2.6930000000000001</v>
      </c>
      <c r="H221" s="250" t="s">
        <v>550</v>
      </c>
      <c r="I221" s="250" t="s">
        <v>549</v>
      </c>
      <c r="J221" s="258">
        <v>10</v>
      </c>
      <c r="K221" s="272">
        <v>8.1</v>
      </c>
      <c r="L221" s="271">
        <f t="shared" si="7"/>
        <v>286.62469135802468</v>
      </c>
      <c r="M221" s="255">
        <v>8.6999999999999993</v>
      </c>
      <c r="N221" s="254">
        <v>11.9</v>
      </c>
      <c r="O221" s="253" t="s">
        <v>548</v>
      </c>
      <c r="P221" s="250" t="s">
        <v>547</v>
      </c>
      <c r="Q221" s="250" t="s">
        <v>515</v>
      </c>
      <c r="R221" s="250" t="s">
        <v>514</v>
      </c>
      <c r="S221" s="250"/>
      <c r="T221" s="264"/>
      <c r="U221" s="251"/>
      <c r="V221" s="250"/>
      <c r="W221" s="250"/>
      <c r="X221" s="250"/>
      <c r="Y221" s="239"/>
      <c r="Z221" s="240"/>
    </row>
    <row r="222" spans="1:26" ht="30" customHeight="1">
      <c r="A222" s="269"/>
      <c r="B222" s="276"/>
      <c r="C222" s="275" t="s">
        <v>546</v>
      </c>
      <c r="D222" s="260" t="s">
        <v>532</v>
      </c>
      <c r="E222" s="267" t="s">
        <v>545</v>
      </c>
      <c r="F222" s="250" t="s">
        <v>530</v>
      </c>
      <c r="G222" s="250">
        <v>3.444</v>
      </c>
      <c r="H222" s="250" t="s">
        <v>529</v>
      </c>
      <c r="I222" s="250" t="s">
        <v>544</v>
      </c>
      <c r="J222" s="258">
        <v>5</v>
      </c>
      <c r="K222" s="274">
        <v>8</v>
      </c>
      <c r="L222" s="273">
        <f t="shared" si="7"/>
        <v>290.20749999999998</v>
      </c>
      <c r="M222" s="255">
        <v>7.4</v>
      </c>
      <c r="N222" s="254">
        <v>10.6</v>
      </c>
      <c r="O222" s="253" t="s">
        <v>543</v>
      </c>
      <c r="P222" s="250" t="s">
        <v>526</v>
      </c>
      <c r="Q222" s="250" t="s">
        <v>52</v>
      </c>
      <c r="R222" s="250" t="s">
        <v>514</v>
      </c>
      <c r="S222" s="250"/>
      <c r="T222" s="252"/>
      <c r="U222" s="251">
        <v>108</v>
      </c>
      <c r="V222" s="250"/>
      <c r="W222" s="250"/>
      <c r="X222" s="250"/>
      <c r="Y222" s="249"/>
      <c r="Z222" s="240"/>
    </row>
    <row r="223" spans="1:26" ht="30" customHeight="1">
      <c r="A223" s="269"/>
      <c r="B223" s="246"/>
      <c r="C223" s="268"/>
      <c r="D223" s="260" t="s">
        <v>532</v>
      </c>
      <c r="E223" s="267" t="s">
        <v>542</v>
      </c>
      <c r="F223" s="250" t="s">
        <v>530</v>
      </c>
      <c r="G223" s="250">
        <v>3.444</v>
      </c>
      <c r="H223" s="250" t="s">
        <v>529</v>
      </c>
      <c r="I223" s="250" t="s">
        <v>541</v>
      </c>
      <c r="J223" s="258">
        <v>7</v>
      </c>
      <c r="K223" s="272">
        <v>8</v>
      </c>
      <c r="L223" s="271">
        <f t="shared" si="7"/>
        <v>290.20749999999998</v>
      </c>
      <c r="M223" s="255">
        <v>7.4</v>
      </c>
      <c r="N223" s="254">
        <v>10.6</v>
      </c>
      <c r="O223" s="253" t="s">
        <v>540</v>
      </c>
      <c r="P223" s="250" t="s">
        <v>526</v>
      </c>
      <c r="Q223" s="250" t="s">
        <v>52</v>
      </c>
      <c r="R223" s="250" t="s">
        <v>514</v>
      </c>
      <c r="S223" s="270" t="s">
        <v>539</v>
      </c>
      <c r="T223" s="264"/>
      <c r="U223" s="251">
        <v>108</v>
      </c>
      <c r="V223" s="250"/>
      <c r="W223" s="250" t="s">
        <v>538</v>
      </c>
      <c r="X223" s="250" t="s">
        <v>157</v>
      </c>
      <c r="Y223" s="249"/>
      <c r="Z223" s="240"/>
    </row>
    <row r="224" spans="1:26" ht="30" customHeight="1">
      <c r="A224" s="269"/>
      <c r="B224" s="246"/>
      <c r="C224" s="268"/>
      <c r="D224" s="260" t="s">
        <v>532</v>
      </c>
      <c r="E224" s="267" t="s">
        <v>537</v>
      </c>
      <c r="F224" s="250" t="s">
        <v>530</v>
      </c>
      <c r="G224" s="250">
        <v>3.444</v>
      </c>
      <c r="H224" s="250" t="s">
        <v>529</v>
      </c>
      <c r="I224" s="250" t="s">
        <v>536</v>
      </c>
      <c r="J224" s="258">
        <v>7</v>
      </c>
      <c r="K224" s="272">
        <v>7.9</v>
      </c>
      <c r="L224" s="271">
        <f t="shared" si="7"/>
        <v>293.8810126582278</v>
      </c>
      <c r="M224" s="255">
        <v>7.4</v>
      </c>
      <c r="N224" s="254">
        <v>10.6</v>
      </c>
      <c r="O224" s="253" t="s">
        <v>535</v>
      </c>
      <c r="P224" s="250" t="s">
        <v>526</v>
      </c>
      <c r="Q224" s="250" t="s">
        <v>52</v>
      </c>
      <c r="R224" s="250" t="s">
        <v>514</v>
      </c>
      <c r="S224" s="270" t="s">
        <v>534</v>
      </c>
      <c r="T224" s="264"/>
      <c r="U224" s="251">
        <v>106</v>
      </c>
      <c r="V224" s="250"/>
      <c r="W224" s="250" t="s">
        <v>533</v>
      </c>
      <c r="X224" s="250" t="s">
        <v>157</v>
      </c>
      <c r="Y224" s="249"/>
      <c r="Z224" s="240"/>
    </row>
    <row r="225" spans="1:26" ht="30" customHeight="1">
      <c r="A225" s="269"/>
      <c r="B225" s="246"/>
      <c r="C225" s="268"/>
      <c r="D225" s="260" t="s">
        <v>532</v>
      </c>
      <c r="E225" s="267" t="s">
        <v>531</v>
      </c>
      <c r="F225" s="250" t="s">
        <v>530</v>
      </c>
      <c r="G225" s="250">
        <v>3.444</v>
      </c>
      <c r="H225" s="250" t="s">
        <v>529</v>
      </c>
      <c r="I225" s="250" t="s">
        <v>528</v>
      </c>
      <c r="J225" s="258">
        <v>7</v>
      </c>
      <c r="K225" s="266">
        <v>7.9</v>
      </c>
      <c r="L225" s="265">
        <f t="shared" si="7"/>
        <v>293.8810126582278</v>
      </c>
      <c r="M225" s="255">
        <v>7.4</v>
      </c>
      <c r="N225" s="254">
        <v>10.6</v>
      </c>
      <c r="O225" s="253" t="s">
        <v>527</v>
      </c>
      <c r="P225" s="250" t="s">
        <v>526</v>
      </c>
      <c r="Q225" s="250" t="s">
        <v>52</v>
      </c>
      <c r="R225" s="250" t="s">
        <v>514</v>
      </c>
      <c r="S225" s="250"/>
      <c r="T225" s="264"/>
      <c r="U225" s="251">
        <v>106</v>
      </c>
      <c r="V225" s="250"/>
      <c r="W225" s="250" t="s">
        <v>525</v>
      </c>
      <c r="X225" s="250" t="s">
        <v>524</v>
      </c>
      <c r="Y225" s="249"/>
      <c r="Z225" s="240"/>
    </row>
    <row r="226" spans="1:26" ht="30" customHeight="1" thickBot="1">
      <c r="A226" s="263"/>
      <c r="B226" s="262"/>
      <c r="C226" s="261"/>
      <c r="D226" s="260" t="s">
        <v>523</v>
      </c>
      <c r="E226" s="259" t="s">
        <v>522</v>
      </c>
      <c r="F226" s="250" t="s">
        <v>521</v>
      </c>
      <c r="G226" s="250">
        <v>2.6930000000000001</v>
      </c>
      <c r="H226" s="250" t="s">
        <v>520</v>
      </c>
      <c r="I226" s="250" t="s">
        <v>519</v>
      </c>
      <c r="J226" s="258" t="s">
        <v>518</v>
      </c>
      <c r="K226" s="257">
        <v>7.5</v>
      </c>
      <c r="L226" s="256">
        <f t="shared" si="7"/>
        <v>309.55466666666666</v>
      </c>
      <c r="M226" s="255">
        <v>8.6999999999999993</v>
      </c>
      <c r="N226" s="254">
        <v>11.9</v>
      </c>
      <c r="O226" s="253" t="s">
        <v>517</v>
      </c>
      <c r="P226" s="250" t="s">
        <v>516</v>
      </c>
      <c r="Q226" s="250" t="s">
        <v>515</v>
      </c>
      <c r="R226" s="250" t="s">
        <v>514</v>
      </c>
      <c r="S226" s="250"/>
      <c r="T226" s="252"/>
      <c r="U226" s="251"/>
      <c r="V226" s="250"/>
      <c r="W226" s="250"/>
      <c r="X226" s="250"/>
      <c r="Y226" s="249"/>
      <c r="Z226" s="240"/>
    </row>
    <row r="227" spans="1:26" ht="12">
      <c r="A227" s="246"/>
      <c r="B227" s="248" t="s">
        <v>513</v>
      </c>
      <c r="C227" s="246"/>
      <c r="D227" s="246"/>
      <c r="E227" s="245"/>
      <c r="F227" s="240"/>
      <c r="G227" s="240"/>
      <c r="H227" s="240"/>
      <c r="I227" s="240"/>
      <c r="J227" s="240"/>
      <c r="K227" s="243"/>
      <c r="L227" s="244"/>
      <c r="M227" s="243"/>
      <c r="N227" s="243"/>
      <c r="O227" s="242"/>
      <c r="P227" s="240"/>
      <c r="Q227" s="240"/>
      <c r="R227" s="240"/>
      <c r="S227" s="240"/>
      <c r="T227" s="241"/>
      <c r="U227" s="240"/>
      <c r="V227" s="240"/>
      <c r="W227" s="240"/>
      <c r="X227" s="240"/>
      <c r="Y227" s="239"/>
      <c r="Z227" s="240"/>
    </row>
    <row r="228" spans="1:26" ht="12">
      <c r="A228" s="246"/>
      <c r="B228" s="247" t="s">
        <v>512</v>
      </c>
      <c r="C228" s="246"/>
      <c r="D228" s="246"/>
      <c r="E228" s="245"/>
      <c r="F228" s="240"/>
      <c r="G228" s="240"/>
      <c r="H228" s="240"/>
      <c r="I228" s="240"/>
      <c r="J228" s="240"/>
      <c r="K228" s="243"/>
      <c r="L228" s="244"/>
      <c r="M228" s="243"/>
      <c r="N228" s="243"/>
      <c r="O228" s="242"/>
      <c r="P228" s="240"/>
      <c r="Q228" s="240"/>
      <c r="R228" s="240"/>
      <c r="S228" s="240"/>
      <c r="T228" s="241"/>
      <c r="U228" s="240"/>
      <c r="V228" s="240"/>
      <c r="W228" s="240"/>
      <c r="X228" s="240"/>
      <c r="Y228" s="239"/>
      <c r="Z228" s="240"/>
    </row>
    <row r="229" spans="1:26" ht="12">
      <c r="A229" s="246"/>
      <c r="B229" s="246"/>
      <c r="C229" s="246"/>
      <c r="D229" s="246"/>
      <c r="E229" s="245"/>
      <c r="F229" s="240"/>
      <c r="G229" s="240"/>
      <c r="H229" s="240"/>
      <c r="I229" s="240"/>
      <c r="J229" s="240"/>
      <c r="K229" s="243"/>
      <c r="L229" s="244"/>
      <c r="M229" s="243"/>
      <c r="N229" s="243"/>
      <c r="O229" s="242"/>
      <c r="P229" s="240"/>
      <c r="Q229" s="240"/>
      <c r="R229" s="240"/>
      <c r="S229" s="240"/>
      <c r="T229" s="241"/>
      <c r="U229" s="240"/>
      <c r="V229" s="240"/>
      <c r="W229" s="240"/>
      <c r="X229" s="240"/>
      <c r="Y229" s="239"/>
      <c r="Z229" s="240"/>
    </row>
    <row r="230" spans="1:26" ht="12">
      <c r="A230" s="246"/>
      <c r="B230" s="246"/>
      <c r="C230" s="246"/>
      <c r="D230" s="246"/>
      <c r="E230" s="245"/>
      <c r="F230" s="240"/>
      <c r="G230" s="240"/>
      <c r="H230" s="240"/>
      <c r="I230" s="240"/>
      <c r="J230" s="240"/>
      <c r="K230" s="243"/>
      <c r="L230" s="244"/>
      <c r="M230" s="243"/>
      <c r="N230" s="243"/>
      <c r="O230" s="242"/>
      <c r="P230" s="240"/>
      <c r="Q230" s="240"/>
      <c r="R230" s="240"/>
      <c r="S230" s="240"/>
      <c r="T230" s="241"/>
      <c r="U230" s="240"/>
      <c r="V230" s="240"/>
      <c r="W230" s="240"/>
      <c r="X230" s="240"/>
      <c r="Y230" s="239"/>
      <c r="Z230" s="240"/>
    </row>
    <row r="231" spans="1:26" ht="12">
      <c r="A231" s="246"/>
      <c r="B231" s="246"/>
      <c r="C231" s="246"/>
      <c r="D231" s="246"/>
      <c r="E231" s="245"/>
      <c r="F231" s="240"/>
      <c r="G231" s="240"/>
      <c r="H231" s="240"/>
      <c r="I231" s="240"/>
      <c r="J231" s="240"/>
      <c r="K231" s="243"/>
      <c r="L231" s="244"/>
      <c r="M231" s="243"/>
      <c r="N231" s="243"/>
      <c r="O231" s="242"/>
      <c r="P231" s="240"/>
      <c r="Q231" s="240"/>
      <c r="R231" s="240"/>
      <c r="S231" s="240"/>
      <c r="T231" s="241"/>
      <c r="U231" s="240"/>
      <c r="V231" s="240"/>
      <c r="W231" s="240"/>
      <c r="X231" s="240"/>
      <c r="Y231" s="239"/>
      <c r="Z231" s="240"/>
    </row>
    <row r="232" spans="1:26" ht="12">
      <c r="A232" s="246"/>
      <c r="B232" s="246"/>
      <c r="C232" s="246"/>
      <c r="D232" s="246"/>
      <c r="E232" s="245"/>
      <c r="F232" s="240"/>
      <c r="G232" s="240"/>
      <c r="H232" s="240"/>
      <c r="I232" s="240"/>
      <c r="J232" s="240"/>
      <c r="K232" s="243"/>
      <c r="L232" s="244"/>
      <c r="M232" s="243"/>
      <c r="N232" s="243"/>
      <c r="O232" s="242"/>
      <c r="P232" s="240"/>
      <c r="Q232" s="240"/>
      <c r="R232" s="240"/>
      <c r="S232" s="240"/>
      <c r="T232" s="241"/>
      <c r="U232" s="240"/>
      <c r="V232" s="240"/>
      <c r="W232" s="240"/>
      <c r="X232" s="240"/>
      <c r="Y232" s="239"/>
      <c r="Z232" s="240"/>
    </row>
    <row r="233" spans="1:26" ht="12">
      <c r="A233" s="246"/>
      <c r="B233" s="246"/>
      <c r="C233" s="246"/>
      <c r="D233" s="246"/>
      <c r="E233" s="245"/>
      <c r="F233" s="240"/>
      <c r="G233" s="240"/>
      <c r="H233" s="240"/>
      <c r="I233" s="240"/>
      <c r="J233" s="240"/>
      <c r="K233" s="243"/>
      <c r="L233" s="244"/>
      <c r="M233" s="243"/>
      <c r="N233" s="243"/>
      <c r="O233" s="242"/>
      <c r="P233" s="240"/>
      <c r="Q233" s="240"/>
      <c r="R233" s="240"/>
      <c r="S233" s="240"/>
      <c r="T233" s="241"/>
      <c r="U233" s="240"/>
      <c r="V233" s="240"/>
      <c r="W233" s="240"/>
      <c r="X233" s="240"/>
      <c r="Y233" s="239"/>
      <c r="Z233" s="240"/>
    </row>
    <row r="234" spans="1:26" ht="12">
      <c r="A234" s="246"/>
      <c r="B234" s="246"/>
      <c r="C234" s="246"/>
      <c r="D234" s="246"/>
      <c r="E234" s="245"/>
      <c r="F234" s="240"/>
      <c r="G234" s="240"/>
      <c r="H234" s="240"/>
      <c r="I234" s="240"/>
      <c r="J234" s="240"/>
      <c r="K234" s="243"/>
      <c r="L234" s="244"/>
      <c r="M234" s="243"/>
      <c r="N234" s="243"/>
      <c r="O234" s="242"/>
      <c r="P234" s="240"/>
      <c r="Q234" s="240"/>
      <c r="R234" s="240"/>
      <c r="S234" s="240"/>
      <c r="T234" s="241"/>
      <c r="U234" s="240"/>
      <c r="V234" s="240"/>
      <c r="W234" s="240"/>
      <c r="X234" s="240"/>
      <c r="Y234" s="239"/>
      <c r="Z234" s="240"/>
    </row>
    <row r="235" spans="1:26" ht="12">
      <c r="A235" s="246"/>
      <c r="B235" s="246"/>
      <c r="C235" s="246"/>
      <c r="D235" s="246"/>
      <c r="E235" s="245"/>
      <c r="F235" s="240"/>
      <c r="G235" s="240"/>
      <c r="H235" s="240"/>
      <c r="I235" s="240"/>
      <c r="J235" s="240"/>
      <c r="K235" s="243"/>
      <c r="L235" s="244"/>
      <c r="M235" s="243"/>
      <c r="N235" s="243"/>
      <c r="O235" s="242"/>
      <c r="P235" s="240"/>
      <c r="Q235" s="240"/>
      <c r="R235" s="240"/>
      <c r="S235" s="240"/>
      <c r="T235" s="241"/>
      <c r="U235" s="240"/>
      <c r="V235" s="240"/>
      <c r="W235" s="240"/>
      <c r="X235" s="240"/>
      <c r="Y235" s="239"/>
      <c r="Z235" s="240"/>
    </row>
    <row r="236" spans="1:26" ht="12">
      <c r="A236" s="246"/>
      <c r="B236" s="246"/>
      <c r="C236" s="246"/>
      <c r="D236" s="246"/>
      <c r="E236" s="245"/>
      <c r="F236" s="240"/>
      <c r="G236" s="240"/>
      <c r="H236" s="240"/>
      <c r="I236" s="240"/>
      <c r="J236" s="240"/>
      <c r="K236" s="243"/>
      <c r="L236" s="244"/>
      <c r="M236" s="243"/>
      <c r="N236" s="243"/>
      <c r="O236" s="242"/>
      <c r="P236" s="240"/>
      <c r="Q236" s="240"/>
      <c r="R236" s="240"/>
      <c r="S236" s="240"/>
      <c r="T236" s="241"/>
      <c r="U236" s="240"/>
      <c r="V236" s="240"/>
      <c r="W236" s="240"/>
      <c r="X236" s="240"/>
      <c r="Y236" s="239"/>
      <c r="Z236" s="240"/>
    </row>
    <row r="237" spans="1:26" ht="12">
      <c r="A237" s="246"/>
      <c r="B237" s="246"/>
      <c r="C237" s="246"/>
      <c r="D237" s="246"/>
      <c r="E237" s="245"/>
      <c r="F237" s="240"/>
      <c r="G237" s="240"/>
      <c r="H237" s="240"/>
      <c r="I237" s="240"/>
      <c r="J237" s="240"/>
      <c r="K237" s="243"/>
      <c r="L237" s="244"/>
      <c r="M237" s="243"/>
      <c r="N237" s="243"/>
      <c r="O237" s="242"/>
      <c r="P237" s="240"/>
      <c r="Q237" s="240"/>
      <c r="R237" s="240"/>
      <c r="S237" s="240"/>
      <c r="T237" s="241"/>
      <c r="U237" s="240"/>
      <c r="V237" s="240"/>
      <c r="W237" s="240"/>
      <c r="X237" s="240"/>
      <c r="Y237" s="239"/>
      <c r="Z237" s="240"/>
    </row>
    <row r="238" spans="1:26" ht="12">
      <c r="A238" s="246"/>
      <c r="B238" s="246"/>
      <c r="C238" s="246"/>
      <c r="D238" s="246"/>
      <c r="E238" s="245"/>
      <c r="F238" s="240"/>
      <c r="G238" s="240"/>
      <c r="H238" s="240"/>
      <c r="I238" s="240"/>
      <c r="J238" s="240"/>
      <c r="K238" s="243"/>
      <c r="L238" s="244"/>
      <c r="M238" s="243"/>
      <c r="N238" s="243"/>
      <c r="O238" s="242"/>
      <c r="P238" s="240"/>
      <c r="Q238" s="240"/>
      <c r="R238" s="240"/>
      <c r="S238" s="240"/>
      <c r="T238" s="241"/>
      <c r="U238" s="240"/>
      <c r="V238" s="240"/>
      <c r="W238" s="240"/>
      <c r="X238" s="240"/>
      <c r="Y238" s="239"/>
      <c r="Z238" s="240"/>
    </row>
    <row r="239" spans="1:26" ht="12">
      <c r="A239" s="246"/>
      <c r="B239" s="246"/>
      <c r="C239" s="246"/>
      <c r="D239" s="246"/>
      <c r="E239" s="245"/>
      <c r="F239" s="240"/>
      <c r="G239" s="240"/>
      <c r="H239" s="240"/>
      <c r="I239" s="240"/>
      <c r="J239" s="240"/>
      <c r="K239" s="243"/>
      <c r="L239" s="244"/>
      <c r="M239" s="243"/>
      <c r="N239" s="243"/>
      <c r="O239" s="242"/>
      <c r="P239" s="240"/>
      <c r="Q239" s="240"/>
      <c r="R239" s="240"/>
      <c r="S239" s="240"/>
      <c r="T239" s="241"/>
      <c r="U239" s="240"/>
      <c r="V239" s="240"/>
      <c r="W239" s="240"/>
      <c r="X239" s="240"/>
      <c r="Y239" s="239"/>
      <c r="Z239" s="240"/>
    </row>
    <row r="240" spans="1:26" ht="12">
      <c r="A240" s="246"/>
      <c r="B240" s="246"/>
      <c r="C240" s="246"/>
      <c r="D240" s="246"/>
      <c r="E240" s="245"/>
      <c r="F240" s="240"/>
      <c r="G240" s="240"/>
      <c r="H240" s="240"/>
      <c r="I240" s="240"/>
      <c r="J240" s="240"/>
      <c r="K240" s="243"/>
      <c r="L240" s="244"/>
      <c r="M240" s="243"/>
      <c r="N240" s="243"/>
      <c r="O240" s="242"/>
      <c r="P240" s="240"/>
      <c r="Q240" s="240"/>
      <c r="R240" s="240"/>
      <c r="S240" s="240"/>
      <c r="T240" s="241"/>
      <c r="U240" s="240"/>
      <c r="V240" s="240"/>
      <c r="W240" s="240"/>
      <c r="X240" s="240"/>
      <c r="Y240" s="239"/>
      <c r="Z240" s="240"/>
    </row>
    <row r="241" spans="1:26" ht="12">
      <c r="A241" s="246"/>
      <c r="B241" s="246"/>
      <c r="C241" s="246"/>
      <c r="D241" s="246"/>
      <c r="E241" s="245"/>
      <c r="F241" s="240"/>
      <c r="G241" s="240"/>
      <c r="H241" s="240"/>
      <c r="I241" s="240"/>
      <c r="J241" s="240"/>
      <c r="K241" s="243"/>
      <c r="L241" s="244"/>
      <c r="M241" s="243"/>
      <c r="N241" s="243"/>
      <c r="O241" s="242"/>
      <c r="P241" s="240"/>
      <c r="Q241" s="240"/>
      <c r="R241" s="240"/>
      <c r="S241" s="240"/>
      <c r="T241" s="241"/>
      <c r="U241" s="240"/>
      <c r="V241" s="240"/>
      <c r="W241" s="240"/>
      <c r="X241" s="240"/>
      <c r="Y241" s="239"/>
      <c r="Z241" s="240"/>
    </row>
    <row r="242" spans="1:26" ht="12">
      <c r="A242" s="246"/>
      <c r="B242" s="246"/>
      <c r="C242" s="246"/>
      <c r="D242" s="246"/>
      <c r="E242" s="245"/>
      <c r="F242" s="240"/>
      <c r="G242" s="240"/>
      <c r="H242" s="240"/>
      <c r="I242" s="240"/>
      <c r="J242" s="240"/>
      <c r="K242" s="243"/>
      <c r="L242" s="244"/>
      <c r="M242" s="243"/>
      <c r="N242" s="243"/>
      <c r="O242" s="242"/>
      <c r="P242" s="240"/>
      <c r="Q242" s="240"/>
      <c r="R242" s="240"/>
      <c r="S242" s="240"/>
      <c r="T242" s="241"/>
      <c r="U242" s="240"/>
      <c r="V242" s="240"/>
      <c r="W242" s="240"/>
      <c r="X242" s="240"/>
      <c r="Y242" s="239"/>
      <c r="Z242" s="240"/>
    </row>
    <row r="243" spans="1:26" ht="12">
      <c r="A243" s="246"/>
      <c r="B243" s="246"/>
      <c r="C243" s="246"/>
      <c r="D243" s="246"/>
      <c r="E243" s="245"/>
      <c r="F243" s="240"/>
      <c r="G243" s="240"/>
      <c r="H243" s="240"/>
      <c r="I243" s="240"/>
      <c r="J243" s="240"/>
      <c r="K243" s="243"/>
      <c r="L243" s="244"/>
      <c r="M243" s="243"/>
      <c r="N243" s="243"/>
      <c r="O243" s="242"/>
      <c r="P243" s="240"/>
      <c r="Q243" s="240"/>
      <c r="R243" s="240"/>
      <c r="S243" s="240"/>
      <c r="T243" s="241"/>
      <c r="U243" s="240"/>
      <c r="V243" s="240"/>
      <c r="W243" s="240"/>
      <c r="X243" s="240"/>
      <c r="Y243" s="239"/>
      <c r="Z243" s="240"/>
    </row>
    <row r="244" spans="1:26" ht="12">
      <c r="A244" s="246"/>
      <c r="B244" s="246"/>
      <c r="C244" s="246"/>
      <c r="D244" s="246"/>
      <c r="E244" s="245"/>
      <c r="F244" s="240"/>
      <c r="G244" s="240"/>
      <c r="H244" s="240"/>
      <c r="I244" s="240"/>
      <c r="J244" s="240"/>
      <c r="K244" s="243"/>
      <c r="L244" s="244"/>
      <c r="M244" s="243"/>
      <c r="N244" s="243"/>
      <c r="O244" s="242"/>
      <c r="P244" s="240"/>
      <c r="Q244" s="240"/>
      <c r="R244" s="240"/>
      <c r="S244" s="240"/>
      <c r="T244" s="241"/>
      <c r="U244" s="240"/>
      <c r="V244" s="240"/>
      <c r="W244" s="240"/>
      <c r="X244" s="240"/>
      <c r="Y244" s="239"/>
      <c r="Z244" s="240"/>
    </row>
    <row r="245" spans="1:26" ht="12">
      <c r="A245" s="246"/>
      <c r="B245" s="246"/>
      <c r="C245" s="246"/>
      <c r="D245" s="246"/>
      <c r="E245" s="245"/>
      <c r="F245" s="240"/>
      <c r="G245" s="240"/>
      <c r="H245" s="240"/>
      <c r="I245" s="240"/>
      <c r="J245" s="240"/>
      <c r="K245" s="243"/>
      <c r="L245" s="244"/>
      <c r="M245" s="243"/>
      <c r="N245" s="243"/>
      <c r="O245" s="242"/>
      <c r="P245" s="240"/>
      <c r="Q245" s="240"/>
      <c r="R245" s="240"/>
      <c r="S245" s="240"/>
      <c r="T245" s="241"/>
      <c r="U245" s="240"/>
      <c r="V245" s="240"/>
      <c r="W245" s="240"/>
      <c r="X245" s="240"/>
      <c r="Y245" s="239"/>
      <c r="Z245" s="240"/>
    </row>
    <row r="246" spans="1:26" ht="24" customHeight="1">
      <c r="A246" s="246"/>
      <c r="B246" s="246"/>
      <c r="C246" s="246"/>
      <c r="D246" s="246"/>
      <c r="E246" s="245"/>
      <c r="F246" s="240"/>
      <c r="G246" s="240"/>
      <c r="H246" s="240"/>
      <c r="I246" s="240"/>
      <c r="J246" s="240"/>
      <c r="K246" s="243"/>
      <c r="L246" s="244"/>
      <c r="M246" s="243"/>
      <c r="N246" s="243"/>
      <c r="O246" s="242"/>
      <c r="P246" s="240"/>
      <c r="Q246" s="240"/>
      <c r="R246" s="240"/>
      <c r="S246" s="240"/>
      <c r="T246" s="241"/>
      <c r="U246" s="240"/>
      <c r="V246" s="240"/>
      <c r="W246" s="240"/>
      <c r="X246" s="240"/>
      <c r="Y246" s="239"/>
      <c r="Z246" s="240"/>
    </row>
    <row r="247" spans="1:26" ht="12">
      <c r="A247" s="246"/>
      <c r="B247" s="246"/>
      <c r="C247" s="246"/>
      <c r="D247" s="246"/>
      <c r="E247" s="245"/>
      <c r="F247" s="240"/>
      <c r="G247" s="240"/>
      <c r="H247" s="240"/>
      <c r="I247" s="240"/>
      <c r="J247" s="240"/>
      <c r="K247" s="243"/>
      <c r="L247" s="244"/>
      <c r="M247" s="243"/>
      <c r="N247" s="243"/>
      <c r="O247" s="242"/>
      <c r="P247" s="240"/>
      <c r="Q247" s="240"/>
      <c r="R247" s="240"/>
      <c r="S247" s="240"/>
      <c r="T247" s="241"/>
      <c r="U247" s="240"/>
      <c r="V247" s="240"/>
      <c r="W247" s="240"/>
      <c r="X247" s="240"/>
      <c r="Y247" s="239"/>
    </row>
    <row r="248" spans="1:26" ht="12">
      <c r="A248" s="246"/>
      <c r="B248" s="246"/>
      <c r="C248" s="246"/>
      <c r="D248" s="246"/>
      <c r="E248" s="245"/>
      <c r="F248" s="240"/>
      <c r="G248" s="240"/>
      <c r="H248" s="240"/>
      <c r="I248" s="240"/>
      <c r="J248" s="240"/>
      <c r="K248" s="243"/>
      <c r="L248" s="244"/>
      <c r="M248" s="243"/>
      <c r="N248" s="243"/>
      <c r="O248" s="242"/>
      <c r="P248" s="240"/>
      <c r="Q248" s="240"/>
      <c r="R248" s="240"/>
      <c r="S248" s="240"/>
      <c r="T248" s="241"/>
      <c r="U248" s="240"/>
      <c r="V248" s="240"/>
      <c r="W248" s="240"/>
      <c r="X248" s="240"/>
      <c r="Y248" s="239"/>
    </row>
    <row r="249" spans="1:26" ht="12">
      <c r="A249" s="246"/>
      <c r="B249" s="246"/>
      <c r="C249" s="246"/>
      <c r="D249" s="246"/>
      <c r="E249" s="245"/>
      <c r="F249" s="240"/>
      <c r="G249" s="240"/>
      <c r="H249" s="240"/>
      <c r="I249" s="240"/>
      <c r="J249" s="240"/>
      <c r="K249" s="243"/>
      <c r="L249" s="244"/>
      <c r="M249" s="243"/>
      <c r="N249" s="243"/>
      <c r="O249" s="242"/>
      <c r="P249" s="240"/>
      <c r="Q249" s="240"/>
      <c r="R249" s="240"/>
      <c r="S249" s="240"/>
      <c r="T249" s="241"/>
      <c r="U249" s="240"/>
      <c r="V249" s="240"/>
      <c r="W249" s="240"/>
      <c r="X249" s="240"/>
      <c r="Y249" s="239"/>
    </row>
    <row r="250" spans="1:26" ht="12">
      <c r="A250" s="246"/>
      <c r="B250" s="246"/>
      <c r="C250" s="246"/>
      <c r="D250" s="246"/>
      <c r="E250" s="245"/>
      <c r="F250" s="240"/>
      <c r="G250" s="240"/>
      <c r="H250" s="240"/>
      <c r="I250" s="240"/>
      <c r="J250" s="240"/>
      <c r="K250" s="243"/>
      <c r="L250" s="244"/>
      <c r="M250" s="243"/>
      <c r="N250" s="243"/>
      <c r="O250" s="242"/>
      <c r="P250" s="240"/>
      <c r="Q250" s="240"/>
      <c r="R250" s="240"/>
      <c r="S250" s="240"/>
      <c r="T250" s="241"/>
      <c r="U250" s="240"/>
      <c r="V250" s="240"/>
      <c r="W250" s="240"/>
      <c r="X250" s="240"/>
      <c r="Y250" s="239"/>
    </row>
    <row r="251" spans="1:26" ht="12">
      <c r="A251" s="246"/>
      <c r="B251" s="246"/>
      <c r="C251" s="246"/>
      <c r="D251" s="246"/>
      <c r="E251" s="245"/>
      <c r="F251" s="240"/>
      <c r="G251" s="240"/>
      <c r="H251" s="240"/>
      <c r="I251" s="240"/>
      <c r="J251" s="240"/>
      <c r="K251" s="243"/>
      <c r="L251" s="244"/>
      <c r="M251" s="243"/>
      <c r="N251" s="243"/>
      <c r="O251" s="242"/>
      <c r="P251" s="240"/>
      <c r="Q251" s="240"/>
      <c r="R251" s="240"/>
      <c r="S251" s="240"/>
      <c r="T251" s="241"/>
      <c r="U251" s="240"/>
      <c r="V251" s="240"/>
      <c r="W251" s="240"/>
      <c r="X251" s="240"/>
      <c r="Y251" s="239"/>
    </row>
    <row r="252" spans="1:26" ht="12">
      <c r="A252" s="246"/>
      <c r="B252" s="246"/>
      <c r="C252" s="246"/>
      <c r="D252" s="246"/>
      <c r="E252" s="245"/>
      <c r="F252" s="240"/>
      <c r="G252" s="240"/>
      <c r="H252" s="240"/>
      <c r="I252" s="240"/>
      <c r="J252" s="240"/>
      <c r="K252" s="243"/>
      <c r="L252" s="244"/>
      <c r="M252" s="243"/>
      <c r="N252" s="243"/>
      <c r="O252" s="242"/>
      <c r="P252" s="240"/>
      <c r="Q252" s="240"/>
      <c r="R252" s="240"/>
      <c r="S252" s="240"/>
      <c r="T252" s="241"/>
      <c r="U252" s="240"/>
      <c r="V252" s="240"/>
      <c r="W252" s="240"/>
      <c r="X252" s="240"/>
      <c r="Y252" s="239"/>
    </row>
    <row r="253" spans="1:26" ht="12">
      <c r="A253" s="246"/>
      <c r="B253" s="246"/>
      <c r="C253" s="246"/>
      <c r="D253" s="246"/>
      <c r="E253" s="245"/>
      <c r="F253" s="240"/>
      <c r="G253" s="240"/>
      <c r="H253" s="240"/>
      <c r="I253" s="240"/>
      <c r="J253" s="240"/>
      <c r="K253" s="243"/>
      <c r="L253" s="244"/>
      <c r="M253" s="243"/>
      <c r="N253" s="243"/>
      <c r="O253" s="242"/>
      <c r="P253" s="240"/>
      <c r="Q253" s="240"/>
      <c r="R253" s="240"/>
      <c r="S253" s="240"/>
      <c r="T253" s="241"/>
      <c r="U253" s="240"/>
      <c r="V253" s="240"/>
      <c r="W253" s="240"/>
      <c r="X253" s="240"/>
      <c r="Y253" s="239"/>
    </row>
    <row r="254" spans="1:26" ht="12">
      <c r="A254" s="246"/>
      <c r="B254" s="246"/>
      <c r="C254" s="246"/>
      <c r="D254" s="246"/>
      <c r="E254" s="245"/>
      <c r="F254" s="240"/>
      <c r="G254" s="240"/>
      <c r="H254" s="240"/>
      <c r="I254" s="240"/>
      <c r="J254" s="240"/>
      <c r="K254" s="243"/>
      <c r="L254" s="244"/>
      <c r="M254" s="243"/>
      <c r="N254" s="243"/>
      <c r="O254" s="242"/>
      <c r="P254" s="240"/>
      <c r="Q254" s="240"/>
      <c r="R254" s="240"/>
      <c r="S254" s="240"/>
      <c r="T254" s="241"/>
      <c r="U254" s="240"/>
      <c r="V254" s="240"/>
      <c r="W254" s="240"/>
      <c r="X254" s="240"/>
      <c r="Y254" s="239"/>
    </row>
    <row r="255" spans="1:26" ht="12">
      <c r="A255" s="246"/>
      <c r="B255" s="246"/>
      <c r="C255" s="246"/>
      <c r="D255" s="246"/>
      <c r="E255" s="245"/>
      <c r="F255" s="240"/>
      <c r="G255" s="240"/>
      <c r="H255" s="240"/>
      <c r="I255" s="240"/>
      <c r="J255" s="240"/>
      <c r="K255" s="243"/>
      <c r="L255" s="244"/>
      <c r="M255" s="243"/>
      <c r="N255" s="243"/>
      <c r="O255" s="242"/>
      <c r="P255" s="240"/>
      <c r="Q255" s="240"/>
      <c r="R255" s="240"/>
      <c r="S255" s="240"/>
      <c r="T255" s="241"/>
      <c r="U255" s="240"/>
      <c r="V255" s="240"/>
      <c r="W255" s="240"/>
      <c r="X255" s="240"/>
      <c r="Y255" s="239"/>
    </row>
    <row r="256" spans="1:26" s="222" customFormat="1" ht="18">
      <c r="A256" s="238"/>
      <c r="B256" s="238"/>
      <c r="C256" s="237"/>
      <c r="D256" s="237"/>
      <c r="E256" s="236"/>
      <c r="F256" s="234"/>
      <c r="G256" s="235"/>
      <c r="H256" s="234"/>
      <c r="I256" s="229"/>
      <c r="J256" s="228"/>
      <c r="K256" s="233"/>
      <c r="L256" s="232"/>
      <c r="M256" s="231"/>
      <c r="N256" s="231"/>
      <c r="O256" s="230"/>
      <c r="P256" s="228"/>
      <c r="Q256" s="229"/>
      <c r="R256" s="228"/>
      <c r="S256" s="227"/>
      <c r="T256" s="226"/>
      <c r="U256" s="225"/>
      <c r="V256" s="225"/>
      <c r="W256" s="225"/>
      <c r="X256" s="224"/>
      <c r="Y256" s="223"/>
    </row>
    <row r="257" spans="1:25">
      <c r="E257" s="217"/>
    </row>
    <row r="258" spans="1:25">
      <c r="B258" s="217" t="s">
        <v>323</v>
      </c>
      <c r="E258" s="217"/>
    </row>
    <row r="259" spans="1:25">
      <c r="B259" s="217" t="s">
        <v>322</v>
      </c>
      <c r="E259" s="217"/>
    </row>
    <row r="260" spans="1:25">
      <c r="B260" s="217" t="s">
        <v>321</v>
      </c>
      <c r="E260" s="217"/>
    </row>
    <row r="261" spans="1:25">
      <c r="B261" s="217" t="s">
        <v>320</v>
      </c>
      <c r="E261" s="217"/>
    </row>
    <row r="262" spans="1:25">
      <c r="B262" s="217" t="s">
        <v>319</v>
      </c>
      <c r="E262" s="217"/>
    </row>
    <row r="263" spans="1:25">
      <c r="B263" s="217" t="s">
        <v>318</v>
      </c>
      <c r="E263" s="217"/>
    </row>
    <row r="264" spans="1:25">
      <c r="B264" s="217" t="s">
        <v>317</v>
      </c>
      <c r="E264" s="217"/>
    </row>
    <row r="265" spans="1:25">
      <c r="B265" s="217" t="s">
        <v>316</v>
      </c>
      <c r="E265" s="217"/>
    </row>
    <row r="266" spans="1:25" ht="18">
      <c r="A266" s="222"/>
      <c r="B266" s="222"/>
      <c r="C266" s="222"/>
      <c r="D266" s="222"/>
      <c r="E266" s="222"/>
      <c r="F266" s="222"/>
      <c r="G266" s="222"/>
      <c r="H266" s="222"/>
      <c r="I266" s="222"/>
      <c r="J266" s="222"/>
      <c r="K266" s="222"/>
      <c r="L266" s="222"/>
      <c r="M266" s="222"/>
      <c r="N266" s="222"/>
      <c r="O266" s="222"/>
      <c r="P266" s="222"/>
      <c r="Q266" s="222"/>
      <c r="R266" s="222"/>
      <c r="S266" s="222"/>
      <c r="T266" s="222"/>
      <c r="U266" s="222"/>
      <c r="V266" s="222"/>
      <c r="W266" s="222"/>
      <c r="X266" s="222"/>
      <c r="Y266" s="221"/>
    </row>
  </sheetData>
  <sheetProtection formatCells="0" formatColumns="0" formatRows="0" insertColumns="0" insertRows="0" insertHyperlinks="0" deleteColumns="0" deleteRows="0" sort="0" autoFilter="0" pivotTables="0"/>
  <autoFilter ref="A2:Y228" xr:uid="{300A0CAB-318D-4F72-91FF-285E23734751}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18" showButton="0"/>
    <filterColumn colId="19" showButton="0"/>
    <filterColumn colId="20" showButton="0"/>
  </autoFilter>
  <mergeCells count="34">
    <mergeCell ref="Z5:Z8"/>
    <mergeCell ref="R6:R8"/>
    <mergeCell ref="S6:S8"/>
    <mergeCell ref="T6:T8"/>
    <mergeCell ref="V4:V8"/>
    <mergeCell ref="W5:W8"/>
    <mergeCell ref="X5:X8"/>
    <mergeCell ref="T4:T5"/>
    <mergeCell ref="U4:U8"/>
    <mergeCell ref="W4:X4"/>
    <mergeCell ref="K4:O4"/>
    <mergeCell ref="P4:P8"/>
    <mergeCell ref="Q4:S5"/>
    <mergeCell ref="K5:K8"/>
    <mergeCell ref="L5:L8"/>
    <mergeCell ref="M5:M8"/>
    <mergeCell ref="N5:N8"/>
    <mergeCell ref="O5:O8"/>
    <mergeCell ref="J2:P2"/>
    <mergeCell ref="R2:V2"/>
    <mergeCell ref="S3:X3"/>
    <mergeCell ref="A4:A8"/>
    <mergeCell ref="B4:C8"/>
    <mergeCell ref="D4:D5"/>
    <mergeCell ref="E4:E5"/>
    <mergeCell ref="F4:G5"/>
    <mergeCell ref="H4:H8"/>
    <mergeCell ref="I4:I8"/>
    <mergeCell ref="D6:D8"/>
    <mergeCell ref="E6:E8"/>
    <mergeCell ref="F6:F8"/>
    <mergeCell ref="G6:G8"/>
    <mergeCell ref="Q6:Q8"/>
    <mergeCell ref="J4:J8"/>
  </mergeCells>
  <phoneticPr fontId="3"/>
  <pageMargins left="0.70866141732283472" right="0.70866141732283472" top="0.74803149606299213" bottom="0.74803149606299213" header="0.31496062992125984" footer="0.31496062992125984"/>
  <pageSetup paperSize="9" scale="31" fitToHeight="0" orientation="portrait" r:id="rId1"/>
  <headerFooter>
    <oddHeader>&amp;L&amp;10
発出元 → 発出先&amp;R&amp;10【機密性２】 
作成日_作成担当課_用途_保存期間</oddHeader>
  </headerFooter>
  <rowBreaks count="2" manualBreakCount="2">
    <brk id="192" max="23" man="1"/>
    <brk id="211" max="2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2ABC5D96-E3F9-4971-AF48-F65BD5A7523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Z246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12</vt:i4>
      </vt:variant>
    </vt:vector>
  </HeadingPairs>
  <TitlesOfParts>
    <vt:vector size="21" baseType="lpstr">
      <vt:lpstr>Daihatsu</vt:lpstr>
      <vt:lpstr>HONDA</vt:lpstr>
      <vt:lpstr>Lexus</vt:lpstr>
      <vt:lpstr>Mazda</vt:lpstr>
      <vt:lpstr>Mitsubishi</vt:lpstr>
      <vt:lpstr>Nissan</vt:lpstr>
      <vt:lpstr>Subaru</vt:lpstr>
      <vt:lpstr>SUZUKI</vt:lpstr>
      <vt:lpstr>TOYOTA</vt:lpstr>
      <vt:lpstr>Daihatsu!Print_Area</vt:lpstr>
      <vt:lpstr>HONDA!Print_Area</vt:lpstr>
      <vt:lpstr>Lexus!Print_Area</vt:lpstr>
      <vt:lpstr>Mazda!Print_Area</vt:lpstr>
      <vt:lpstr>Mitsubishi!Print_Area</vt:lpstr>
      <vt:lpstr>Nissan!Print_Area</vt:lpstr>
      <vt:lpstr>Subaru!Print_Area</vt:lpstr>
      <vt:lpstr>SUZUKI!Print_Area</vt:lpstr>
      <vt:lpstr>TOYOTA!Print_Area</vt:lpstr>
      <vt:lpstr>HONDA!Print_Titles</vt:lpstr>
      <vt:lpstr>Nissan!Print_Titles</vt:lpstr>
      <vt:lpstr>Subaru!Print_Titles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