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4AD68B52-90BA-4BFA-AC2D-3E307AA8D6C5}" xr6:coauthVersionLast="47" xr6:coauthVersionMax="47" xr10:uidLastSave="{00000000-0000-0000-0000-000000000000}"/>
  <bookViews>
    <workbookView xWindow="-28920" yWindow="0" windowWidth="29040" windowHeight="15720" activeTab="3" xr2:uid="{EC4D1DB3-66A6-40D2-A8A1-2B3F6C0BB0BB}"/>
  </bookViews>
  <sheets>
    <sheet name="Daihatsu" sheetId="4" r:id="rId1"/>
    <sheet name="HONDA" sheetId="7" r:id="rId2"/>
    <sheet name="Mazda" sheetId="8" r:id="rId3"/>
    <sheet name="Mitsubishi" sheetId="6" r:id="rId4"/>
    <sheet name="Nissan" sheetId="5" r:id="rId5"/>
    <sheet name="Subaru" sheetId="2" r:id="rId6"/>
    <sheet name="SUZUKI" sheetId="1" r:id="rId7"/>
    <sheet name="TOYOTA" sheetId="3" r:id="rId8"/>
  </sheets>
  <externalReferences>
    <externalReference r:id="rId9"/>
    <externalReference r:id="rId10"/>
    <externalReference r:id="rId11"/>
  </externalReferences>
  <definedNames>
    <definedName name="_xlnm._FilterDatabase" localSheetId="1" hidden="1">HONDA!$A$8:$V$8</definedName>
    <definedName name="_xlnm._FilterDatabase" localSheetId="3" hidden="1">Mitsubishi!$A$3:$X$66</definedName>
    <definedName name="_xlnm._FilterDatabase" localSheetId="4" hidden="1">Nissan!$A$8:$Y$33</definedName>
    <definedName name="Module1.社内配布用印刷" localSheetId="1">[1]!Module1.社内配布用印刷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 localSheetId="6">[1]!Module1.社内配布用印刷</definedName>
    <definedName name="Module1.社内配布用印刷">[1]!Module1.社内配布用印刷</definedName>
    <definedName name="Module1.提出用印刷" localSheetId="1">[1]!Module1.提出用印刷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 localSheetId="6">[1]!Module1.提出用印刷</definedName>
    <definedName name="Module1.提出用印刷">[1]!Module1.提出用印刷</definedName>
    <definedName name="_xlnm.Print_Area" localSheetId="0">Daihatsu!$A$1:$X$56</definedName>
    <definedName name="_xlnm.Print_Area" localSheetId="1">HONDA!$A$2:$AA$33</definedName>
    <definedName name="_xlnm.Print_Area" localSheetId="2">Mazda!$A$1:$X$30</definedName>
    <definedName name="_xlnm.Print_Area" localSheetId="3">Mitsubishi!$A$2:$X$56</definedName>
    <definedName name="_xlnm.Print_Area" localSheetId="4">Nissan!$A$2:$X$43</definedName>
    <definedName name="_xlnm.Print_Area" localSheetId="5">Subaru!$A$2:$AA$44</definedName>
    <definedName name="_xlnm.Print_Area" localSheetId="6">SUZUKI!$A$1:$X$42</definedName>
    <definedName name="_xlnm.Print_Area" localSheetId="7">TOYOTA!$A$1:$X$13</definedName>
    <definedName name="_xlnm.Print_Titles" localSheetId="1">HONDA!$2:$8</definedName>
    <definedName name="_xlnm.Print_Titles" localSheetId="3">Mitsubishi!$2:$8</definedName>
    <definedName name="_xlnm.Print_Titles" localSheetId="4">Nissan!$2:$8</definedName>
    <definedName name="_xlnm.Print_Titles" localSheetId="5">Subaru!$1:$8</definedName>
    <definedName name="_xlnm.Print_Titles" localSheetId="7">[2]乗用・ＲＶ車!$1:$7</definedName>
    <definedName name="_xlnm.Print_Titles">[2]乗用・ＲＶ車!$1:$7</definedName>
    <definedName name="ダイハツ">[2]乗用・ＲＶ車!$1:$7</definedName>
    <definedName name="っｄ" localSheetId="2">[3]!社内配布用印刷</definedName>
    <definedName name="っｄ" localSheetId="6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1">[3]!社内配布用印刷</definedName>
    <definedName name="社内配布用印刷" localSheetId="2">[3]!社内配布用印刷</definedName>
    <definedName name="社内配布用印刷" localSheetId="3">[3]!社内配布用印刷</definedName>
    <definedName name="社内配布用印刷" localSheetId="4">[3]!社内配布用印刷</definedName>
    <definedName name="社内配布用印刷" localSheetId="6">[3]!社内配布用印刷</definedName>
    <definedName name="社内配布用印刷">[3]!社内配布用印刷</definedName>
    <definedName name="乗用115_以上" localSheetId="7">#REF!</definedName>
    <definedName name="乗用115_以上">#REF!</definedName>
    <definedName name="新型構変選択" localSheetId="1">[1]!新型構変選択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 localSheetId="6">[1]!新型構変選択</definedName>
    <definedName name="新型構変選択">[1]!新型構変選択</definedName>
    <definedName name="製作者選択" localSheetId="1">[1]!製作者選択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 localSheetId="6">[1]!製作者選択</definedName>
    <definedName name="製作者選択">[1]!製作者選択</definedName>
    <definedName name="提出用印刷" localSheetId="1">[3]!提出用印刷</definedName>
    <definedName name="提出用印刷" localSheetId="2">[3]!提出用印刷</definedName>
    <definedName name="提出用印刷" localSheetId="3">[3]!提出用印刷</definedName>
    <definedName name="提出用印刷" localSheetId="4">[3]!提出用印刷</definedName>
    <definedName name="提出用印刷" localSheetId="6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8" l="1"/>
  <c r="L9" i="8"/>
  <c r="M9" i="8"/>
  <c r="U9" i="8" s="1"/>
  <c r="N9" i="8"/>
  <c r="V9" i="8"/>
  <c r="AB9" i="8"/>
  <c r="AC9" i="8"/>
  <c r="AD9" i="8" s="1"/>
  <c r="X9" i="8" s="1"/>
  <c r="AE9" i="8"/>
  <c r="I10" i="8"/>
  <c r="L10" i="8"/>
  <c r="M10" i="8"/>
  <c r="N10" i="8"/>
  <c r="V10" i="8" s="1"/>
  <c r="U10" i="8"/>
  <c r="AB10" i="8"/>
  <c r="AC10" i="8" s="1"/>
  <c r="AE10" i="8"/>
  <c r="O10" i="8" s="1"/>
  <c r="AF10" i="8"/>
  <c r="AG10" i="8" s="1"/>
  <c r="I11" i="8"/>
  <c r="L11" i="8"/>
  <c r="M11" i="8"/>
  <c r="U11" i="8" s="1"/>
  <c r="N11" i="8"/>
  <c r="V11" i="8" s="1"/>
  <c r="AB11" i="8"/>
  <c r="AC11" i="8" s="1"/>
  <c r="AE11" i="8"/>
  <c r="O11" i="8" s="1"/>
  <c r="I12" i="8"/>
  <c r="L12" i="8"/>
  <c r="M12" i="8"/>
  <c r="U12" i="8" s="1"/>
  <c r="N12" i="8"/>
  <c r="V12" i="8" s="1"/>
  <c r="AB12" i="8"/>
  <c r="AC12" i="8"/>
  <c r="AD12" i="8" s="1"/>
  <c r="AE12" i="8"/>
  <c r="O12" i="8" s="1"/>
  <c r="I13" i="8"/>
  <c r="L13" i="8"/>
  <c r="M13" i="8"/>
  <c r="U13" i="8" s="1"/>
  <c r="N13" i="8"/>
  <c r="V13" i="8" s="1"/>
  <c r="AB13" i="8"/>
  <c r="AC13" i="8" s="1"/>
  <c r="AD13" i="8" s="1"/>
  <c r="AE13" i="8"/>
  <c r="O13" i="8" s="1"/>
  <c r="I14" i="8"/>
  <c r="L14" i="8"/>
  <c r="M14" i="8"/>
  <c r="U14" i="8" s="1"/>
  <c r="N14" i="8"/>
  <c r="V14" i="8" s="1"/>
  <c r="AB14" i="8"/>
  <c r="AC14" i="8" s="1"/>
  <c r="AE14" i="8"/>
  <c r="AF14" i="8" s="1"/>
  <c r="AG14" i="8" s="1"/>
  <c r="I15" i="8"/>
  <c r="L15" i="8"/>
  <c r="M15" i="8"/>
  <c r="U15" i="8" s="1"/>
  <c r="N15" i="8"/>
  <c r="V15" i="8" s="1"/>
  <c r="AB15" i="8"/>
  <c r="AC15" i="8"/>
  <c r="W15" i="8" s="1"/>
  <c r="AE15" i="8"/>
  <c r="O15" i="8" s="1"/>
  <c r="I16" i="8"/>
  <c r="L16" i="8"/>
  <c r="M16" i="8"/>
  <c r="U16" i="8" s="1"/>
  <c r="N16" i="8"/>
  <c r="V16" i="8"/>
  <c r="W16" i="8"/>
  <c r="AB16" i="8"/>
  <c r="AC16" i="8"/>
  <c r="AD16" i="8"/>
  <c r="AE16" i="8"/>
  <c r="I17" i="8"/>
  <c r="L17" i="8"/>
  <c r="M17" i="8"/>
  <c r="N17" i="8"/>
  <c r="V17" i="8" s="1"/>
  <c r="U17" i="8"/>
  <c r="AB17" i="8"/>
  <c r="AC17" i="8"/>
  <c r="X17" i="8" s="1"/>
  <c r="AD17" i="8"/>
  <c r="AE17" i="8"/>
  <c r="O17" i="8" s="1"/>
  <c r="I18" i="8"/>
  <c r="L18" i="8"/>
  <c r="M18" i="8"/>
  <c r="U18" i="8" s="1"/>
  <c r="N18" i="8"/>
  <c r="V18" i="8"/>
  <c r="AB18" i="8"/>
  <c r="AC18" i="8" s="1"/>
  <c r="AE18" i="8"/>
  <c r="O18" i="8" s="1"/>
  <c r="I19" i="8"/>
  <c r="L19" i="8"/>
  <c r="M19" i="8"/>
  <c r="U19" i="8" s="1"/>
  <c r="N19" i="8"/>
  <c r="V19" i="8"/>
  <c r="AB19" i="8"/>
  <c r="AC19" i="8" s="1"/>
  <c r="AE19" i="8"/>
  <c r="O19" i="8" s="1"/>
  <c r="I20" i="8"/>
  <c r="L20" i="8"/>
  <c r="M20" i="8"/>
  <c r="U20" i="8" s="1"/>
  <c r="N20" i="8"/>
  <c r="V20" i="8" s="1"/>
  <c r="AB20" i="8"/>
  <c r="AC20" i="8"/>
  <c r="AD20" i="8" s="1"/>
  <c r="AE20" i="8"/>
  <c r="AF20" i="8"/>
  <c r="AG20" i="8" s="1"/>
  <c r="I21" i="8"/>
  <c r="L21" i="8"/>
  <c r="M21" i="8"/>
  <c r="U21" i="8" s="1"/>
  <c r="N21" i="8"/>
  <c r="V21" i="8" s="1"/>
  <c r="AB21" i="8"/>
  <c r="AC21" i="8" s="1"/>
  <c r="AE21" i="8"/>
  <c r="I22" i="8"/>
  <c r="L22" i="8"/>
  <c r="M22" i="8"/>
  <c r="N22" i="8"/>
  <c r="V22" i="8" s="1"/>
  <c r="U22" i="8"/>
  <c r="AB22" i="8"/>
  <c r="AC22" i="8" s="1"/>
  <c r="AE22" i="8"/>
  <c r="AF22" i="8" s="1"/>
  <c r="AG22" i="8" s="1"/>
  <c r="I23" i="8"/>
  <c r="L23" i="8"/>
  <c r="M23" i="8"/>
  <c r="N23" i="8"/>
  <c r="U23" i="8"/>
  <c r="V23" i="8"/>
  <c r="AB23" i="8"/>
  <c r="AC23" i="8"/>
  <c r="AE23" i="8"/>
  <c r="O23" i="8" s="1"/>
  <c r="I24" i="8"/>
  <c r="L24" i="8"/>
  <c r="M24" i="8"/>
  <c r="U24" i="8" s="1"/>
  <c r="N24" i="8"/>
  <c r="V24" i="8"/>
  <c r="AB24" i="8"/>
  <c r="AC24" i="8" s="1"/>
  <c r="AE24" i="8"/>
  <c r="O24" i="8" s="1"/>
  <c r="AF24" i="8"/>
  <c r="AG24" i="8" s="1"/>
  <c r="I25" i="8"/>
  <c r="L25" i="8"/>
  <c r="M25" i="8"/>
  <c r="N25" i="8"/>
  <c r="U25" i="8"/>
  <c r="V25" i="8"/>
  <c r="AB25" i="8"/>
  <c r="AC25" i="8"/>
  <c r="AD25" i="8" s="1"/>
  <c r="AE25" i="8"/>
  <c r="I26" i="8"/>
  <c r="L26" i="8"/>
  <c r="M26" i="8"/>
  <c r="N26" i="8"/>
  <c r="U26" i="8"/>
  <c r="V26" i="8"/>
  <c r="AB26" i="8"/>
  <c r="AC26" i="8" s="1"/>
  <c r="AE26" i="8"/>
  <c r="AF26" i="8"/>
  <c r="AG26" i="8" s="1"/>
  <c r="I27" i="8"/>
  <c r="L27" i="8"/>
  <c r="M27" i="8"/>
  <c r="U27" i="8" s="1"/>
  <c r="N27" i="8"/>
  <c r="V27" i="8"/>
  <c r="AB27" i="8"/>
  <c r="AC27" i="8" s="1"/>
  <c r="AE27" i="8"/>
  <c r="AF27" i="8"/>
  <c r="AG27" i="8"/>
  <c r="AD21" i="8" l="1"/>
  <c r="X21" i="8" s="1"/>
  <c r="W24" i="8"/>
  <c r="AD24" i="8"/>
  <c r="X24" i="8" s="1"/>
  <c r="O21" i="8"/>
  <c r="O16" i="8"/>
  <c r="X25" i="8"/>
  <c r="O20" i="8"/>
  <c r="AF19" i="8"/>
  <c r="AG19" i="8" s="1"/>
  <c r="AF18" i="8"/>
  <c r="AG18" i="8" s="1"/>
  <c r="X16" i="8"/>
  <c r="AF15" i="8"/>
  <c r="AG15" i="8" s="1"/>
  <c r="AF11" i="8"/>
  <c r="AG11" i="8" s="1"/>
  <c r="W25" i="8"/>
  <c r="O9" i="8"/>
  <c r="O27" i="8"/>
  <c r="O26" i="8"/>
  <c r="O25" i="8"/>
  <c r="AF23" i="8"/>
  <c r="AG23" i="8" s="1"/>
  <c r="AF16" i="8"/>
  <c r="AG16" i="8" s="1"/>
  <c r="W22" i="8"/>
  <c r="AD22" i="8"/>
  <c r="X22" i="8" s="1"/>
  <c r="AD18" i="8"/>
  <c r="X18" i="8" s="1"/>
  <c r="W18" i="8"/>
  <c r="W14" i="8"/>
  <c r="AD14" i="8"/>
  <c r="X14" i="8" s="1"/>
  <c r="AD11" i="8"/>
  <c r="X11" i="8"/>
  <c r="W11" i="8"/>
  <c r="AD10" i="8"/>
  <c r="X10" i="8" s="1"/>
  <c r="W10" i="8"/>
  <c r="AD19" i="8"/>
  <c r="X19" i="8" s="1"/>
  <c r="W19" i="8"/>
  <c r="AD27" i="8"/>
  <c r="W27" i="8"/>
  <c r="X27" i="8"/>
  <c r="AD26" i="8"/>
  <c r="X26" i="8" s="1"/>
  <c r="W26" i="8"/>
  <c r="O22" i="8"/>
  <c r="AF25" i="8"/>
  <c r="AG25" i="8" s="1"/>
  <c r="AD23" i="8"/>
  <c r="X23" i="8" s="1"/>
  <c r="X20" i="8"/>
  <c r="AF17" i="8"/>
  <c r="AD15" i="8"/>
  <c r="X12" i="8"/>
  <c r="AF9" i="8"/>
  <c r="W20" i="8"/>
  <c r="X13" i="8"/>
  <c r="O14" i="8"/>
  <c r="W21" i="8"/>
  <c r="X15" i="8"/>
  <c r="AF12" i="8"/>
  <c r="AG12" i="8" s="1"/>
  <c r="AF21" i="8"/>
  <c r="AG21" i="8" s="1"/>
  <c r="AF13" i="8"/>
  <c r="AG13" i="8" s="1"/>
  <c r="I57" i="6"/>
  <c r="L57" i="6"/>
  <c r="M57" i="6"/>
  <c r="U57" i="6" s="1"/>
  <c r="N57" i="6"/>
  <c r="V57" i="6"/>
  <c r="AB57" i="6"/>
  <c r="AC57" i="6" s="1"/>
  <c r="AD57" i="6" s="1"/>
  <c r="X57" i="6" s="1"/>
  <c r="AE57" i="6"/>
  <c r="O57" i="6" s="1"/>
  <c r="I58" i="6"/>
  <c r="L58" i="6"/>
  <c r="M58" i="6"/>
  <c r="N58" i="6"/>
  <c r="V58" i="6" s="1"/>
  <c r="U58" i="6"/>
  <c r="AB58" i="6"/>
  <c r="AC58" i="6" s="1"/>
  <c r="AE58" i="6"/>
  <c r="AF58" i="6"/>
  <c r="AG58" i="6" s="1"/>
  <c r="W23" i="8" l="1"/>
  <c r="W12" i="8"/>
  <c r="W13" i="8"/>
  <c r="AG17" i="8"/>
  <c r="W17" i="8"/>
  <c r="W9" i="8"/>
  <c r="AG9" i="8"/>
  <c r="O58" i="6"/>
  <c r="AD58" i="6"/>
  <c r="X58" i="6"/>
  <c r="W58" i="6"/>
  <c r="AF57" i="6"/>
  <c r="L9" i="4"/>
  <c r="M9" i="4"/>
  <c r="U9" i="4" s="1"/>
  <c r="N9" i="4"/>
  <c r="V9" i="4" s="1"/>
  <c r="AB9" i="4"/>
  <c r="AC9" i="4" s="1"/>
  <c r="AE9" i="4"/>
  <c r="AF9" i="4"/>
  <c r="AG9" i="4" s="1"/>
  <c r="L10" i="4"/>
  <c r="M10" i="4"/>
  <c r="U10" i="4" s="1"/>
  <c r="N10" i="4"/>
  <c r="V10" i="4" s="1"/>
  <c r="AB10" i="4"/>
  <c r="AC10" i="4"/>
  <c r="AD10" i="4" s="1"/>
  <c r="AE10" i="4"/>
  <c r="O10" i="4" s="1"/>
  <c r="L11" i="4"/>
  <c r="M11" i="4"/>
  <c r="U11" i="4" s="1"/>
  <c r="N11" i="4"/>
  <c r="V11" i="4" s="1"/>
  <c r="AB11" i="4"/>
  <c r="AC11" i="4" s="1"/>
  <c r="AD11" i="4" s="1"/>
  <c r="AE11" i="4"/>
  <c r="AF11" i="4" s="1"/>
  <c r="AG11" i="4" s="1"/>
  <c r="L12" i="4"/>
  <c r="M12" i="4"/>
  <c r="N12" i="4"/>
  <c r="V12" i="4" s="1"/>
  <c r="U12" i="4"/>
  <c r="AB12" i="4"/>
  <c r="AC12" i="4" s="1"/>
  <c r="AE12" i="4"/>
  <c r="O12" i="4" s="1"/>
  <c r="AF12" i="4"/>
  <c r="AG12" i="4" s="1"/>
  <c r="L13" i="4"/>
  <c r="M13" i="4"/>
  <c r="U13" i="4" s="1"/>
  <c r="N13" i="4"/>
  <c r="V13" i="4" s="1"/>
  <c r="AB13" i="4"/>
  <c r="AC13" i="4" s="1"/>
  <c r="AE13" i="4"/>
  <c r="O13" i="4" s="1"/>
  <c r="L14" i="4"/>
  <c r="M14" i="4"/>
  <c r="U14" i="4" s="1"/>
  <c r="N14" i="4"/>
  <c r="V14" i="4"/>
  <c r="AB14" i="4"/>
  <c r="AC14" i="4" s="1"/>
  <c r="AD14" i="4" s="1"/>
  <c r="AE14" i="4"/>
  <c r="AF14" i="4"/>
  <c r="AG14" i="4" s="1"/>
  <c r="L15" i="4"/>
  <c r="M15" i="4"/>
  <c r="U15" i="4" s="1"/>
  <c r="N15" i="4"/>
  <c r="V15" i="4" s="1"/>
  <c r="AB15" i="4"/>
  <c r="AC15" i="4"/>
  <c r="AD15" i="4" s="1"/>
  <c r="AE15" i="4"/>
  <c r="AF15" i="4" s="1"/>
  <c r="AG15" i="4" s="1"/>
  <c r="L16" i="4"/>
  <c r="M16" i="4"/>
  <c r="U16" i="4" s="1"/>
  <c r="N16" i="4"/>
  <c r="V16" i="4"/>
  <c r="AB16" i="4"/>
  <c r="AC16" i="4" s="1"/>
  <c r="AE16" i="4"/>
  <c r="AF16" i="4"/>
  <c r="AG16" i="4"/>
  <c r="L17" i="4"/>
  <c r="M17" i="4"/>
  <c r="N17" i="4"/>
  <c r="U17" i="4"/>
  <c r="V17" i="4"/>
  <c r="AB17" i="4"/>
  <c r="AC17" i="4"/>
  <c r="X17" i="4" s="1"/>
  <c r="AD17" i="4"/>
  <c r="AE17" i="4"/>
  <c r="O17" i="4" s="1"/>
  <c r="L18" i="4"/>
  <c r="M18" i="4"/>
  <c r="U18" i="4" s="1"/>
  <c r="N18" i="4"/>
  <c r="V18" i="4" s="1"/>
  <c r="AB18" i="4"/>
  <c r="AC18" i="4"/>
  <c r="AD18" i="4" s="1"/>
  <c r="AE18" i="4"/>
  <c r="O18" i="4" s="1"/>
  <c r="L19" i="4"/>
  <c r="M19" i="4"/>
  <c r="U19" i="4" s="1"/>
  <c r="N19" i="4"/>
  <c r="V19" i="4" s="1"/>
  <c r="AB19" i="4"/>
  <c r="AC19" i="4"/>
  <c r="W19" i="4" s="1"/>
  <c r="AD19" i="4"/>
  <c r="AE19" i="4"/>
  <c r="AF19" i="4" s="1"/>
  <c r="AG19" i="4" s="1"/>
  <c r="L20" i="4"/>
  <c r="M20" i="4"/>
  <c r="N20" i="4"/>
  <c r="V20" i="4" s="1"/>
  <c r="U20" i="4"/>
  <c r="AB20" i="4"/>
  <c r="AC20" i="4" s="1"/>
  <c r="AE20" i="4"/>
  <c r="O20" i="4" s="1"/>
  <c r="AF20" i="4"/>
  <c r="AG20" i="4" s="1"/>
  <c r="L21" i="4"/>
  <c r="M21" i="4"/>
  <c r="U21" i="4" s="1"/>
  <c r="N21" i="4"/>
  <c r="V21" i="4" s="1"/>
  <c r="AB21" i="4"/>
  <c r="AC21" i="4" s="1"/>
  <c r="AE21" i="4"/>
  <c r="L22" i="4"/>
  <c r="M22" i="4"/>
  <c r="U22" i="4" s="1"/>
  <c r="N22" i="4"/>
  <c r="V22" i="4"/>
  <c r="AB22" i="4"/>
  <c r="AC22" i="4" s="1"/>
  <c r="AD22" i="4" s="1"/>
  <c r="AE22" i="4"/>
  <c r="AF22" i="4"/>
  <c r="AG22" i="4" s="1"/>
  <c r="L23" i="4"/>
  <c r="M23" i="4"/>
  <c r="U23" i="4" s="1"/>
  <c r="N23" i="4"/>
  <c r="V23" i="4" s="1"/>
  <c r="AB23" i="4"/>
  <c r="AC23" i="4"/>
  <c r="AD23" i="4" s="1"/>
  <c r="AE23" i="4"/>
  <c r="AF23" i="4" s="1"/>
  <c r="L24" i="4"/>
  <c r="M24" i="4"/>
  <c r="U24" i="4" s="1"/>
  <c r="N24" i="4"/>
  <c r="V24" i="4"/>
  <c r="AB24" i="4"/>
  <c r="AC24" i="4" s="1"/>
  <c r="AE24" i="4"/>
  <c r="L25" i="4"/>
  <c r="M25" i="4"/>
  <c r="N25" i="4"/>
  <c r="V25" i="4" s="1"/>
  <c r="U25" i="4"/>
  <c r="AB25" i="4"/>
  <c r="AC25" i="4" s="1"/>
  <c r="AE25" i="4"/>
  <c r="O25" i="4" s="1"/>
  <c r="L26" i="4"/>
  <c r="M26" i="4"/>
  <c r="U26" i="4" s="1"/>
  <c r="N26" i="4"/>
  <c r="V26" i="4" s="1"/>
  <c r="AB26" i="4"/>
  <c r="AC26" i="4" s="1"/>
  <c r="AD26" i="4" s="1"/>
  <c r="AE26" i="4"/>
  <c r="AF26" i="4"/>
  <c r="AG26" i="4" s="1"/>
  <c r="L27" i="4"/>
  <c r="M27" i="4"/>
  <c r="N27" i="4"/>
  <c r="V27" i="4" s="1"/>
  <c r="U27" i="4"/>
  <c r="AB27" i="4"/>
  <c r="AC27" i="4" s="1"/>
  <c r="AE27" i="4"/>
  <c r="AF27" i="4" s="1"/>
  <c r="L28" i="4"/>
  <c r="M28" i="4"/>
  <c r="N28" i="4"/>
  <c r="U28" i="4"/>
  <c r="V28" i="4"/>
  <c r="AB28" i="4"/>
  <c r="AC28" i="4" s="1"/>
  <c r="AE28" i="4"/>
  <c r="AF28" i="4"/>
  <c r="AG28" i="4"/>
  <c r="L29" i="4"/>
  <c r="M29" i="4"/>
  <c r="N29" i="4"/>
  <c r="V29" i="4" s="1"/>
  <c r="U29" i="4"/>
  <c r="AB29" i="4"/>
  <c r="AC29" i="4" s="1"/>
  <c r="AE29" i="4"/>
  <c r="AF29" i="4"/>
  <c r="AG29" i="4"/>
  <c r="L30" i="4"/>
  <c r="M30" i="4"/>
  <c r="U30" i="4" s="1"/>
  <c r="N30" i="4"/>
  <c r="V30" i="4" s="1"/>
  <c r="AB30" i="4"/>
  <c r="AC30" i="4" s="1"/>
  <c r="AD30" i="4" s="1"/>
  <c r="AE30" i="4"/>
  <c r="AF30" i="4"/>
  <c r="AG30" i="4" s="1"/>
  <c r="L31" i="4"/>
  <c r="M31" i="4"/>
  <c r="N31" i="4"/>
  <c r="V31" i="4" s="1"/>
  <c r="U31" i="4"/>
  <c r="AB31" i="4"/>
  <c r="AC31" i="4" s="1"/>
  <c r="AE31" i="4"/>
  <c r="AF31" i="4" s="1"/>
  <c r="L32" i="4"/>
  <c r="M32" i="4"/>
  <c r="N32" i="4"/>
  <c r="U32" i="4"/>
  <c r="V32" i="4"/>
  <c r="AB32" i="4"/>
  <c r="AC32" i="4" s="1"/>
  <c r="AE32" i="4"/>
  <c r="AF32" i="4"/>
  <c r="AG32" i="4"/>
  <c r="L33" i="4"/>
  <c r="M33" i="4"/>
  <c r="N33" i="4"/>
  <c r="V33" i="4" s="1"/>
  <c r="U33" i="4"/>
  <c r="AB33" i="4"/>
  <c r="AC33" i="4" s="1"/>
  <c r="AE33" i="4"/>
  <c r="AF33" i="4"/>
  <c r="AG33" i="4"/>
  <c r="L34" i="4"/>
  <c r="M34" i="4"/>
  <c r="U34" i="4" s="1"/>
  <c r="N34" i="4"/>
  <c r="V34" i="4" s="1"/>
  <c r="AB34" i="4"/>
  <c r="AC34" i="4" s="1"/>
  <c r="AD34" i="4" s="1"/>
  <c r="AE34" i="4"/>
  <c r="AF34" i="4"/>
  <c r="AG34" i="4" s="1"/>
  <c r="L35" i="4"/>
  <c r="M35" i="4"/>
  <c r="N35" i="4"/>
  <c r="V35" i="4" s="1"/>
  <c r="U35" i="4"/>
  <c r="AB35" i="4"/>
  <c r="AC35" i="4" s="1"/>
  <c r="AE35" i="4"/>
  <c r="AF35" i="4" s="1"/>
  <c r="AG35" i="4" s="1"/>
  <c r="L36" i="4"/>
  <c r="M36" i="4"/>
  <c r="N36" i="4"/>
  <c r="U36" i="4"/>
  <c r="V36" i="4"/>
  <c r="AB36" i="4"/>
  <c r="AC36" i="4" s="1"/>
  <c r="AE36" i="4"/>
  <c r="AF36" i="4"/>
  <c r="AG36" i="4"/>
  <c r="L37" i="4"/>
  <c r="M37" i="4"/>
  <c r="N37" i="4"/>
  <c r="V37" i="4" s="1"/>
  <c r="U37" i="4"/>
  <c r="AB37" i="4"/>
  <c r="AC37" i="4" s="1"/>
  <c r="AE37" i="4"/>
  <c r="AF37" i="4"/>
  <c r="AG37" i="4"/>
  <c r="L38" i="4"/>
  <c r="M38" i="4"/>
  <c r="U38" i="4" s="1"/>
  <c r="N38" i="4"/>
  <c r="V38" i="4" s="1"/>
  <c r="AB38" i="4"/>
  <c r="AC38" i="4" s="1"/>
  <c r="AD38" i="4" s="1"/>
  <c r="AE38" i="4"/>
  <c r="AF38" i="4"/>
  <c r="AG38" i="4" s="1"/>
  <c r="L39" i="4"/>
  <c r="M39" i="4"/>
  <c r="N39" i="4"/>
  <c r="V39" i="4" s="1"/>
  <c r="U39" i="4"/>
  <c r="AB39" i="4"/>
  <c r="AC39" i="4" s="1"/>
  <c r="AE39" i="4"/>
  <c r="AF39" i="4" s="1"/>
  <c r="AG39" i="4" s="1"/>
  <c r="L40" i="4"/>
  <c r="M40" i="4"/>
  <c r="N40" i="4"/>
  <c r="U40" i="4"/>
  <c r="V40" i="4"/>
  <c r="AB40" i="4"/>
  <c r="AC40" i="4" s="1"/>
  <c r="AE40" i="4"/>
  <c r="AF40" i="4"/>
  <c r="AG40" i="4"/>
  <c r="L41" i="4"/>
  <c r="M41" i="4"/>
  <c r="N41" i="4"/>
  <c r="V41" i="4" s="1"/>
  <c r="U41" i="4"/>
  <c r="AB41" i="4"/>
  <c r="AC41" i="4" s="1"/>
  <c r="AE41" i="4"/>
  <c r="AF41" i="4"/>
  <c r="AG41" i="4"/>
  <c r="L42" i="4"/>
  <c r="M42" i="4"/>
  <c r="U42" i="4" s="1"/>
  <c r="N42" i="4"/>
  <c r="V42" i="4" s="1"/>
  <c r="AB42" i="4"/>
  <c r="AC42" i="4" s="1"/>
  <c r="AD42" i="4" s="1"/>
  <c r="AE42" i="4"/>
  <c r="AF42" i="4"/>
  <c r="AG42" i="4" s="1"/>
  <c r="L43" i="4"/>
  <c r="M43" i="4"/>
  <c r="N43" i="4"/>
  <c r="V43" i="4" s="1"/>
  <c r="U43" i="4"/>
  <c r="AB43" i="4"/>
  <c r="AC43" i="4" s="1"/>
  <c r="AE43" i="4"/>
  <c r="AF43" i="4" s="1"/>
  <c r="L44" i="4"/>
  <c r="M44" i="4"/>
  <c r="N44" i="4"/>
  <c r="U44" i="4"/>
  <c r="V44" i="4"/>
  <c r="AB44" i="4"/>
  <c r="AC44" i="4" s="1"/>
  <c r="AE44" i="4"/>
  <c r="AF44" i="4"/>
  <c r="AG44" i="4"/>
  <c r="L45" i="4"/>
  <c r="M45" i="4"/>
  <c r="N45" i="4"/>
  <c r="V45" i="4" s="1"/>
  <c r="U45" i="4"/>
  <c r="AB45" i="4"/>
  <c r="AC45" i="4" s="1"/>
  <c r="AE45" i="4"/>
  <c r="AF45" i="4"/>
  <c r="AG45" i="4"/>
  <c r="L46" i="4"/>
  <c r="M46" i="4"/>
  <c r="U46" i="4" s="1"/>
  <c r="N46" i="4"/>
  <c r="V46" i="4" s="1"/>
  <c r="AB46" i="4"/>
  <c r="AC46" i="4" s="1"/>
  <c r="AE46" i="4"/>
  <c r="AF46" i="4"/>
  <c r="AG46" i="4" s="1"/>
  <c r="L47" i="4"/>
  <c r="M47" i="4"/>
  <c r="N47" i="4"/>
  <c r="V47" i="4" s="1"/>
  <c r="U47" i="4"/>
  <c r="AB47" i="4"/>
  <c r="AC47" i="4"/>
  <c r="W47" i="4" s="1"/>
  <c r="AD47" i="4"/>
  <c r="AE47" i="4"/>
  <c r="AF47" i="4"/>
  <c r="AG47" i="4" s="1"/>
  <c r="L48" i="4"/>
  <c r="M48" i="4"/>
  <c r="U48" i="4" s="1"/>
  <c r="N48" i="4"/>
  <c r="V48" i="4"/>
  <c r="AB48" i="4"/>
  <c r="AC48" i="4" s="1"/>
  <c r="AE48" i="4"/>
  <c r="AF48" i="4"/>
  <c r="AG48" i="4"/>
  <c r="L49" i="4"/>
  <c r="M49" i="4"/>
  <c r="N49" i="4"/>
  <c r="V49" i="4" s="1"/>
  <c r="U49" i="4"/>
  <c r="AB49" i="4"/>
  <c r="AC49" i="4" s="1"/>
  <c r="AE49" i="4"/>
  <c r="AF49" i="4"/>
  <c r="AG49" i="4"/>
  <c r="L50" i="4"/>
  <c r="M50" i="4"/>
  <c r="U50" i="4" s="1"/>
  <c r="N50" i="4"/>
  <c r="V50" i="4" s="1"/>
  <c r="AB50" i="4"/>
  <c r="AC50" i="4"/>
  <c r="W50" i="4" s="1"/>
  <c r="AE50" i="4"/>
  <c r="O50" i="4" s="1"/>
  <c r="AF50" i="4"/>
  <c r="AG50" i="4" s="1"/>
  <c r="L51" i="4"/>
  <c r="M51" i="4"/>
  <c r="N51" i="4"/>
  <c r="V51" i="4" s="1"/>
  <c r="U51" i="4"/>
  <c r="AB51" i="4"/>
  <c r="AC51" i="4"/>
  <c r="W51" i="4" s="1"/>
  <c r="AD51" i="4"/>
  <c r="AE51" i="4"/>
  <c r="O51" i="4" s="1"/>
  <c r="L52" i="4"/>
  <c r="M52" i="4"/>
  <c r="U52" i="4" s="1"/>
  <c r="N52" i="4"/>
  <c r="V52" i="4" s="1"/>
  <c r="AB52" i="4"/>
  <c r="AC52" i="4" s="1"/>
  <c r="AE52" i="4"/>
  <c r="O52" i="4" s="1"/>
  <c r="L53" i="4"/>
  <c r="M53" i="4"/>
  <c r="U53" i="4" s="1"/>
  <c r="N53" i="4"/>
  <c r="V53" i="4" s="1"/>
  <c r="AB53" i="4"/>
  <c r="AC53" i="4" s="1"/>
  <c r="AE53" i="4"/>
  <c r="O53" i="4" s="1"/>
  <c r="L54" i="4"/>
  <c r="M54" i="4"/>
  <c r="U54" i="4" s="1"/>
  <c r="N54" i="4"/>
  <c r="V54" i="4" s="1"/>
  <c r="AB54" i="4"/>
  <c r="AC54" i="4"/>
  <c r="W54" i="4" s="1"/>
  <c r="AD54" i="4"/>
  <c r="AE54" i="4"/>
  <c r="L55" i="4"/>
  <c r="M55" i="4"/>
  <c r="U55" i="4" s="1"/>
  <c r="N55" i="4"/>
  <c r="V55" i="4" s="1"/>
  <c r="AB55" i="4"/>
  <c r="AC55" i="4" s="1"/>
  <c r="AE55" i="4"/>
  <c r="AF55" i="4"/>
  <c r="AG55" i="4" s="1"/>
  <c r="AG57" i="6" l="1"/>
  <c r="W57" i="6"/>
  <c r="AD27" i="4"/>
  <c r="X27" i="4" s="1"/>
  <c r="AD31" i="4"/>
  <c r="X31" i="4" s="1"/>
  <c r="AD9" i="4"/>
  <c r="W9" i="4"/>
  <c r="X9" i="4"/>
  <c r="W39" i="4"/>
  <c r="AD39" i="4"/>
  <c r="AD21" i="4"/>
  <c r="W21" i="4"/>
  <c r="X21" i="4"/>
  <c r="AD25" i="4"/>
  <c r="X25" i="4" s="1"/>
  <c r="W46" i="4"/>
  <c r="AD46" i="4"/>
  <c r="W35" i="4"/>
  <c r="AD35" i="4"/>
  <c r="AD43" i="4"/>
  <c r="X43" i="4" s="1"/>
  <c r="X13" i="4"/>
  <c r="AD13" i="4"/>
  <c r="X55" i="4"/>
  <c r="AD55" i="4"/>
  <c r="W55" i="4"/>
  <c r="O54" i="4"/>
  <c r="AF53" i="4"/>
  <c r="AG53" i="4" s="1"/>
  <c r="AF52" i="4"/>
  <c r="AG52" i="4" s="1"/>
  <c r="AF51" i="4"/>
  <c r="AG51" i="4" s="1"/>
  <c r="O24" i="4"/>
  <c r="AF18" i="4"/>
  <c r="AG18" i="4" s="1"/>
  <c r="X51" i="4"/>
  <c r="O14" i="4"/>
  <c r="AD50" i="4"/>
  <c r="O49" i="4"/>
  <c r="O48" i="4"/>
  <c r="O47" i="4"/>
  <c r="O16" i="4"/>
  <c r="AF10" i="4"/>
  <c r="AG10" i="4" s="1"/>
  <c r="O55" i="4"/>
  <c r="X47" i="4"/>
  <c r="O9" i="4"/>
  <c r="X23" i="4"/>
  <c r="O46" i="4"/>
  <c r="O21" i="4"/>
  <c r="AF54" i="4"/>
  <c r="AG54" i="4" s="1"/>
  <c r="O45" i="4"/>
  <c r="O44" i="4"/>
  <c r="O42" i="4"/>
  <c r="O41" i="4"/>
  <c r="O40" i="4"/>
  <c r="O38" i="4"/>
  <c r="O37" i="4"/>
  <c r="O36" i="4"/>
  <c r="O34" i="4"/>
  <c r="O33" i="4"/>
  <c r="O32" i="4"/>
  <c r="O30" i="4"/>
  <c r="O29" i="4"/>
  <c r="O28" i="4"/>
  <c r="O26" i="4"/>
  <c r="AF24" i="4"/>
  <c r="AG24" i="4" s="1"/>
  <c r="O22" i="4"/>
  <c r="W40" i="4"/>
  <c r="AD40" i="4"/>
  <c r="X40" i="4" s="1"/>
  <c r="AD37" i="4"/>
  <c r="X37" i="4"/>
  <c r="W37" i="4"/>
  <c r="W24" i="4"/>
  <c r="X24" i="4"/>
  <c r="AD24" i="4"/>
  <c r="AD33" i="4"/>
  <c r="X33" i="4" s="1"/>
  <c r="W33" i="4"/>
  <c r="AD29" i="4"/>
  <c r="W29" i="4"/>
  <c r="X29" i="4"/>
  <c r="W28" i="4"/>
  <c r="AD28" i="4"/>
  <c r="X28" i="4" s="1"/>
  <c r="AD53" i="4"/>
  <c r="X53" i="4" s="1"/>
  <c r="W53" i="4"/>
  <c r="AD52" i="4"/>
  <c r="X52" i="4" s="1"/>
  <c r="W52" i="4"/>
  <c r="W44" i="4"/>
  <c r="AD44" i="4"/>
  <c r="X44" i="4" s="1"/>
  <c r="AD41" i="4"/>
  <c r="X41" i="4" s="1"/>
  <c r="W41" i="4"/>
  <c r="W36" i="4"/>
  <c r="AD36" i="4"/>
  <c r="X36" i="4" s="1"/>
  <c r="W32" i="4"/>
  <c r="AD32" i="4"/>
  <c r="X32" i="4" s="1"/>
  <c r="W20" i="4"/>
  <c r="AD20" i="4"/>
  <c r="X20" i="4" s="1"/>
  <c r="AD45" i="4"/>
  <c r="X45" i="4" s="1"/>
  <c r="W45" i="4"/>
  <c r="AD49" i="4"/>
  <c r="X49" i="4" s="1"/>
  <c r="W49" i="4"/>
  <c r="W48" i="4"/>
  <c r="X48" i="4"/>
  <c r="AD48" i="4"/>
  <c r="W16" i="4"/>
  <c r="AD16" i="4"/>
  <c r="X16" i="4" s="1"/>
  <c r="W15" i="4"/>
  <c r="AG43" i="4"/>
  <c r="W43" i="4"/>
  <c r="AG31" i="4"/>
  <c r="W31" i="4"/>
  <c r="AG27" i="4"/>
  <c r="W27" i="4"/>
  <c r="AG23" i="4"/>
  <c r="W23" i="4"/>
  <c r="W12" i="4"/>
  <c r="AD12" i="4"/>
  <c r="X12" i="4" s="1"/>
  <c r="W11" i="4"/>
  <c r="O35" i="4"/>
  <c r="X46" i="4"/>
  <c r="X42" i="4"/>
  <c r="X34" i="4"/>
  <c r="X30" i="4"/>
  <c r="X26" i="4"/>
  <c r="X22" i="4"/>
  <c r="X18" i="4"/>
  <c r="X14" i="4"/>
  <c r="X10" i="4"/>
  <c r="O39" i="4"/>
  <c r="O23" i="4"/>
  <c r="O19" i="4"/>
  <c r="X50" i="4"/>
  <c r="W42" i="4"/>
  <c r="W38" i="4"/>
  <c r="W34" i="4"/>
  <c r="W30" i="4"/>
  <c r="W26" i="4"/>
  <c r="AF25" i="4"/>
  <c r="W22" i="4"/>
  <c r="AF21" i="4"/>
  <c r="AG21" i="4" s="1"/>
  <c r="W18" i="4"/>
  <c r="AF17" i="4"/>
  <c r="W14" i="4"/>
  <c r="AF13" i="4"/>
  <c r="O31" i="4"/>
  <c r="O15" i="4"/>
  <c r="O11" i="4"/>
  <c r="X54" i="4"/>
  <c r="X38" i="4"/>
  <c r="X39" i="4"/>
  <c r="X35" i="4"/>
  <c r="X19" i="4"/>
  <c r="X15" i="4"/>
  <c r="X11" i="4"/>
  <c r="O27" i="4"/>
  <c r="O43" i="4"/>
  <c r="L9" i="3"/>
  <c r="M9" i="3"/>
  <c r="U9" i="3" s="1"/>
  <c r="N9" i="3"/>
  <c r="V9" i="3" s="1"/>
  <c r="AC9" i="3"/>
  <c r="AD9" i="3"/>
  <c r="X9" i="3" s="1"/>
  <c r="AE9" i="3"/>
  <c r="AF9" i="3"/>
  <c r="AG9" i="3"/>
  <c r="AH9" i="3" s="1"/>
  <c r="L10" i="3"/>
  <c r="M10" i="3"/>
  <c r="U10" i="3" s="1"/>
  <c r="N10" i="3"/>
  <c r="V10" i="3" s="1"/>
  <c r="AC10" i="3"/>
  <c r="AD10" i="3"/>
  <c r="AE10" i="3" s="1"/>
  <c r="AF10" i="3"/>
  <c r="AG10" i="3"/>
  <c r="AH10" i="3"/>
  <c r="L11" i="3"/>
  <c r="M11" i="3"/>
  <c r="U11" i="3" s="1"/>
  <c r="N11" i="3"/>
  <c r="V11" i="3" s="1"/>
  <c r="AC11" i="3"/>
  <c r="AD11" i="3" s="1"/>
  <c r="AF11" i="3"/>
  <c r="AG11" i="3" s="1"/>
  <c r="AH11" i="3" s="1"/>
  <c r="L12" i="3"/>
  <c r="M12" i="3"/>
  <c r="U12" i="3" s="1"/>
  <c r="N12" i="3"/>
  <c r="V12" i="3"/>
  <c r="AC12" i="3"/>
  <c r="AD12" i="3"/>
  <c r="W12" i="3" s="1"/>
  <c r="AE12" i="3"/>
  <c r="AF12" i="3"/>
  <c r="AG12" i="3"/>
  <c r="AH12" i="3"/>
  <c r="W10" i="4" l="1"/>
  <c r="W17" i="4"/>
  <c r="AG17" i="4"/>
  <c r="W25" i="4"/>
  <c r="AG25" i="4"/>
  <c r="W13" i="4"/>
  <c r="AG13" i="4"/>
  <c r="O12" i="3"/>
  <c r="O10" i="3"/>
  <c r="O9" i="3"/>
  <c r="W11" i="3"/>
  <c r="AE11" i="3"/>
  <c r="X11" i="3" s="1"/>
  <c r="W9" i="3"/>
  <c r="X10" i="3"/>
  <c r="W10" i="3"/>
  <c r="X12" i="3"/>
  <c r="O11" i="3"/>
  <c r="I9" i="2"/>
  <c r="L9" i="2"/>
  <c r="M9" i="2"/>
  <c r="N9" i="2"/>
  <c r="V9" i="2" s="1"/>
  <c r="U9" i="2"/>
  <c r="AB9" i="2"/>
  <c r="AC9" i="2" s="1"/>
  <c r="AE9" i="2"/>
  <c r="I10" i="2"/>
  <c r="L10" i="2"/>
  <c r="M10" i="2"/>
  <c r="N10" i="2"/>
  <c r="U10" i="2"/>
  <c r="V10" i="2"/>
  <c r="AB10" i="2"/>
  <c r="AC10" i="2" s="1"/>
  <c r="AE10" i="2"/>
  <c r="O10" i="2" s="1"/>
  <c r="AF10" i="2"/>
  <c r="AG10" i="2" s="1"/>
  <c r="I11" i="2"/>
  <c r="L11" i="2"/>
  <c r="M11" i="2"/>
  <c r="U11" i="2" s="1"/>
  <c r="N11" i="2"/>
  <c r="V11" i="2" s="1"/>
  <c r="AB11" i="2"/>
  <c r="AC11" i="2"/>
  <c r="AD11" i="2" s="1"/>
  <c r="X11" i="2" s="1"/>
  <c r="AE11" i="2"/>
  <c r="O11" i="2" s="1"/>
  <c r="I12" i="2"/>
  <c r="L12" i="2"/>
  <c r="M12" i="2"/>
  <c r="U12" i="2" s="1"/>
  <c r="N12" i="2"/>
  <c r="V12" i="2" s="1"/>
  <c r="AB12" i="2"/>
  <c r="AC12" i="2" s="1"/>
  <c r="AE12" i="2"/>
  <c r="O12" i="2" s="1"/>
  <c r="I13" i="2"/>
  <c r="L13" i="2"/>
  <c r="M13" i="2"/>
  <c r="U13" i="2" s="1"/>
  <c r="N13" i="2"/>
  <c r="V13" i="2" s="1"/>
  <c r="AB13" i="2"/>
  <c r="AC13" i="2" s="1"/>
  <c r="AE13" i="2"/>
  <c r="O13" i="2" s="1"/>
  <c r="I14" i="2"/>
  <c r="L14" i="2"/>
  <c r="M14" i="2"/>
  <c r="N14" i="2"/>
  <c r="V14" i="2" s="1"/>
  <c r="U14" i="2"/>
  <c r="AB14" i="2"/>
  <c r="AC14" i="2" s="1"/>
  <c r="AE14" i="2"/>
  <c r="AF14" i="2"/>
  <c r="AG14" i="2" s="1"/>
  <c r="I15" i="2"/>
  <c r="L15" i="2"/>
  <c r="M15" i="2"/>
  <c r="N15" i="2"/>
  <c r="V15" i="2" s="1"/>
  <c r="U15" i="2"/>
  <c r="AB15" i="2"/>
  <c r="AC15" i="2" s="1"/>
  <c r="AE15" i="2"/>
  <c r="O15" i="2" s="1"/>
  <c r="I16" i="2"/>
  <c r="L16" i="2"/>
  <c r="M16" i="2"/>
  <c r="N16" i="2"/>
  <c r="V16" i="2" s="1"/>
  <c r="U16" i="2"/>
  <c r="AB16" i="2"/>
  <c r="AC16" i="2"/>
  <c r="AE16" i="2"/>
  <c r="O16" i="2" s="1"/>
  <c r="I17" i="2"/>
  <c r="L17" i="2"/>
  <c r="M17" i="2"/>
  <c r="U17" i="2" s="1"/>
  <c r="N17" i="2"/>
  <c r="V17" i="2"/>
  <c r="AB17" i="2"/>
  <c r="AC17" i="2" s="1"/>
  <c r="AE17" i="2"/>
  <c r="I18" i="2"/>
  <c r="L18" i="2"/>
  <c r="M18" i="2"/>
  <c r="U18" i="2" s="1"/>
  <c r="N18" i="2"/>
  <c r="V18" i="2"/>
  <c r="AB18" i="2"/>
  <c r="AC18" i="2" s="1"/>
  <c r="AE18" i="2"/>
  <c r="I19" i="2"/>
  <c r="L19" i="2"/>
  <c r="M19" i="2"/>
  <c r="N19" i="2"/>
  <c r="AB19" i="2"/>
  <c r="AC19" i="2"/>
  <c r="W19" i="2" s="1"/>
  <c r="AE19" i="2"/>
  <c r="AF19" i="2" s="1"/>
  <c r="AG19" i="2" s="1"/>
  <c r="I20" i="2"/>
  <c r="L20" i="2"/>
  <c r="M20" i="2"/>
  <c r="N20" i="2"/>
  <c r="AB20" i="2"/>
  <c r="AC20" i="2"/>
  <c r="AE20" i="2"/>
  <c r="O20" i="2" s="1"/>
  <c r="I21" i="2"/>
  <c r="L21" i="2"/>
  <c r="M21" i="2"/>
  <c r="N21" i="2"/>
  <c r="AB21" i="2"/>
  <c r="AC21" i="2"/>
  <c r="AD21" i="2" s="1"/>
  <c r="AE21" i="2"/>
  <c r="AF21" i="2" s="1"/>
  <c r="AG21" i="2" s="1"/>
  <c r="I22" i="2"/>
  <c r="L22" i="2"/>
  <c r="M22" i="2"/>
  <c r="U22" i="2" s="1"/>
  <c r="N22" i="2"/>
  <c r="V22" i="2" s="1"/>
  <c r="AB22" i="2"/>
  <c r="AC22" i="2" s="1"/>
  <c r="AE22" i="2"/>
  <c r="O22" i="2" s="1"/>
  <c r="I23" i="2"/>
  <c r="L23" i="2"/>
  <c r="M23" i="2"/>
  <c r="N23" i="2"/>
  <c r="AB23" i="2"/>
  <c r="AC23" i="2" s="1"/>
  <c r="AE23" i="2"/>
  <c r="O23" i="2" s="1"/>
  <c r="AF23" i="2"/>
  <c r="AG23" i="2" s="1"/>
  <c r="I24" i="2"/>
  <c r="L24" i="2"/>
  <c r="M24" i="2"/>
  <c r="N24" i="2"/>
  <c r="AB24" i="2"/>
  <c r="AC24" i="2" s="1"/>
  <c r="AE24" i="2"/>
  <c r="AF24" i="2" s="1"/>
  <c r="AG24" i="2" s="1"/>
  <c r="I25" i="2"/>
  <c r="L25" i="2"/>
  <c r="M25" i="2"/>
  <c r="U25" i="2" s="1"/>
  <c r="N25" i="2"/>
  <c r="V25" i="2"/>
  <c r="AB25" i="2"/>
  <c r="AC25" i="2" s="1"/>
  <c r="AD25" i="2" s="1"/>
  <c r="AE25" i="2"/>
  <c r="O25" i="2" s="1"/>
  <c r="AF25" i="2"/>
  <c r="AG25" i="2" s="1"/>
  <c r="I26" i="2"/>
  <c r="L26" i="2"/>
  <c r="M26" i="2"/>
  <c r="U26" i="2" s="1"/>
  <c r="N26" i="2"/>
  <c r="V26" i="2" s="1"/>
  <c r="AB26" i="2"/>
  <c r="AC26" i="2" s="1"/>
  <c r="AE26" i="2"/>
  <c r="O26" i="2" s="1"/>
  <c r="AD9" i="2" l="1"/>
  <c r="X9" i="2"/>
  <c r="W26" i="2"/>
  <c r="AD26" i="2"/>
  <c r="X26" i="2" s="1"/>
  <c r="AF20" i="2"/>
  <c r="AG20" i="2" s="1"/>
  <c r="O18" i="2"/>
  <c r="O17" i="2"/>
  <c r="AF16" i="2"/>
  <c r="W16" i="2" s="1"/>
  <c r="AF11" i="2"/>
  <c r="AG11" i="2" s="1"/>
  <c r="O9" i="2"/>
  <c r="O14" i="2"/>
  <c r="O21" i="2"/>
  <c r="AD18" i="2"/>
  <c r="X18" i="2"/>
  <c r="AD17" i="2"/>
  <c r="X17" i="2" s="1"/>
  <c r="W17" i="2"/>
  <c r="W24" i="2"/>
  <c r="AD24" i="2"/>
  <c r="X24" i="2" s="1"/>
  <c r="W23" i="2"/>
  <c r="AD23" i="2"/>
  <c r="X23" i="2" s="1"/>
  <c r="W15" i="2"/>
  <c r="AD15" i="2"/>
  <c r="X15" i="2" s="1"/>
  <c r="W10" i="2"/>
  <c r="AD10" i="2"/>
  <c r="X10" i="2" s="1"/>
  <c r="X22" i="2"/>
  <c r="AD22" i="2"/>
  <c r="AD12" i="2"/>
  <c r="X12" i="2" s="1"/>
  <c r="W14" i="2"/>
  <c r="AD14" i="2"/>
  <c r="X14" i="2" s="1"/>
  <c r="AD19" i="2"/>
  <c r="X19" i="2" s="1"/>
  <c r="AG16" i="2"/>
  <c r="AF15" i="2"/>
  <c r="AG15" i="2" s="1"/>
  <c r="AD13" i="2"/>
  <c r="W21" i="2"/>
  <c r="AF17" i="2"/>
  <c r="AG17" i="2" s="1"/>
  <c r="W11" i="2"/>
  <c r="AF9" i="2"/>
  <c r="W25" i="2"/>
  <c r="O24" i="2"/>
  <c r="AD20" i="2"/>
  <c r="X20" i="2" s="1"/>
  <c r="AF18" i="2"/>
  <c r="AG18" i="2" s="1"/>
  <c r="AD16" i="2"/>
  <c r="X16" i="2" s="1"/>
  <c r="X13" i="2"/>
  <c r="AF26" i="2"/>
  <c r="AG26" i="2" s="1"/>
  <c r="AF22" i="2"/>
  <c r="AG22" i="2" s="1"/>
  <c r="O19" i="2"/>
  <c r="AF12" i="2"/>
  <c r="AG12" i="2" s="1"/>
  <c r="X25" i="2"/>
  <c r="X21" i="2"/>
  <c r="AF13" i="2"/>
  <c r="AG13" i="2" s="1"/>
  <c r="AE41" i="1"/>
  <c r="AF41" i="1" s="1"/>
  <c r="AG41" i="1" s="1"/>
  <c r="AC41" i="1"/>
  <c r="AD41" i="1" s="1"/>
  <c r="AB41" i="1"/>
  <c r="X41" i="1"/>
  <c r="O41" i="1"/>
  <c r="N41" i="1"/>
  <c r="V41" i="1" s="1"/>
  <c r="M41" i="1"/>
  <c r="U41" i="1" s="1"/>
  <c r="L41" i="1"/>
  <c r="I41" i="1"/>
  <c r="AE40" i="1"/>
  <c r="AF40" i="1" s="1"/>
  <c r="AG40" i="1" s="1"/>
  <c r="AB40" i="1"/>
  <c r="O40" i="1" s="1"/>
  <c r="N40" i="1"/>
  <c r="V40" i="1" s="1"/>
  <c r="M40" i="1"/>
  <c r="U40" i="1" s="1"/>
  <c r="L40" i="1"/>
  <c r="I40" i="1"/>
  <c r="AG39" i="1"/>
  <c r="AF39" i="1"/>
  <c r="AE39" i="1"/>
  <c r="AC39" i="1"/>
  <c r="AD39" i="1" s="1"/>
  <c r="AB39" i="1"/>
  <c r="O39" i="1" s="1"/>
  <c r="V39" i="1"/>
  <c r="N39" i="1"/>
  <c r="M39" i="1"/>
  <c r="U39" i="1" s="1"/>
  <c r="L39" i="1"/>
  <c r="I39" i="1"/>
  <c r="AF38" i="1"/>
  <c r="AG38" i="1" s="1"/>
  <c r="AE38" i="1"/>
  <c r="AB38" i="1"/>
  <c r="AC38" i="1" s="1"/>
  <c r="V38" i="1"/>
  <c r="U38" i="1"/>
  <c r="N38" i="1"/>
  <c r="M38" i="1"/>
  <c r="L38" i="1"/>
  <c r="I38" i="1"/>
  <c r="AE37" i="1"/>
  <c r="AF37" i="1" s="1"/>
  <c r="AG37" i="1" s="1"/>
  <c r="AB37" i="1"/>
  <c r="AC37" i="1" s="1"/>
  <c r="V37" i="1"/>
  <c r="U37" i="1"/>
  <c r="N37" i="1"/>
  <c r="M37" i="1"/>
  <c r="L37" i="1"/>
  <c r="I37" i="1"/>
  <c r="AF36" i="1"/>
  <c r="AG36" i="1" s="1"/>
  <c r="AE36" i="1"/>
  <c r="AD36" i="1"/>
  <c r="AC36" i="1"/>
  <c r="X36" i="1" s="1"/>
  <c r="AB36" i="1"/>
  <c r="W36" i="1"/>
  <c r="U36" i="1"/>
  <c r="O36" i="1"/>
  <c r="N36" i="1"/>
  <c r="V36" i="1" s="1"/>
  <c r="M36" i="1"/>
  <c r="L36" i="1"/>
  <c r="I36" i="1"/>
  <c r="AE35" i="1"/>
  <c r="AF35" i="1" s="1"/>
  <c r="AG35" i="1" s="1"/>
  <c r="AC35" i="1"/>
  <c r="AB35" i="1"/>
  <c r="V35" i="1"/>
  <c r="O35" i="1"/>
  <c r="N35" i="1"/>
  <c r="M35" i="1"/>
  <c r="U35" i="1" s="1"/>
  <c r="L35" i="1"/>
  <c r="I35" i="1"/>
  <c r="AF34" i="1"/>
  <c r="AG34" i="1" s="1"/>
  <c r="AE34" i="1"/>
  <c r="AB34" i="1"/>
  <c r="O34" i="1" s="1"/>
  <c r="U34" i="1"/>
  <c r="N34" i="1"/>
  <c r="V34" i="1" s="1"/>
  <c r="M34" i="1"/>
  <c r="L34" i="1"/>
  <c r="I34" i="1"/>
  <c r="AE33" i="1"/>
  <c r="AF33" i="1" s="1"/>
  <c r="AG33" i="1" s="1"/>
  <c r="AC33" i="1"/>
  <c r="AD33" i="1" s="1"/>
  <c r="X33" i="1" s="1"/>
  <c r="AB33" i="1"/>
  <c r="O33" i="1"/>
  <c r="N33" i="1"/>
  <c r="V33" i="1" s="1"/>
  <c r="M33" i="1"/>
  <c r="U33" i="1" s="1"/>
  <c r="L33" i="1"/>
  <c r="I33" i="1"/>
  <c r="AF32" i="1"/>
  <c r="AG32" i="1" s="1"/>
  <c r="AE32" i="1"/>
  <c r="AB32" i="1"/>
  <c r="O32" i="1" s="1"/>
  <c r="N32" i="1"/>
  <c r="V32" i="1" s="1"/>
  <c r="M32" i="1"/>
  <c r="U32" i="1" s="1"/>
  <c r="L32" i="1"/>
  <c r="I32" i="1"/>
  <c r="AE31" i="1"/>
  <c r="AF31" i="1" s="1"/>
  <c r="AG31" i="1" s="1"/>
  <c r="AC31" i="1"/>
  <c r="AD31" i="1" s="1"/>
  <c r="AB31" i="1"/>
  <c r="O31" i="1" s="1"/>
  <c r="V31" i="1"/>
  <c r="N31" i="1"/>
  <c r="M31" i="1"/>
  <c r="U31" i="1" s="1"/>
  <c r="L31" i="1"/>
  <c r="I31" i="1"/>
  <c r="AF30" i="1"/>
  <c r="AG30" i="1" s="1"/>
  <c r="AE30" i="1"/>
  <c r="AB30" i="1"/>
  <c r="AC30" i="1" s="1"/>
  <c r="V30" i="1"/>
  <c r="U30" i="1"/>
  <c r="N30" i="1"/>
  <c r="M30" i="1"/>
  <c r="L30" i="1"/>
  <c r="I30" i="1"/>
  <c r="AE29" i="1"/>
  <c r="AF29" i="1" s="1"/>
  <c r="AC29" i="1"/>
  <c r="AD29" i="1" s="1"/>
  <c r="X29" i="1" s="1"/>
  <c r="AB29" i="1"/>
  <c r="V29" i="1"/>
  <c r="U29" i="1"/>
  <c r="N29" i="1"/>
  <c r="M29" i="1"/>
  <c r="L29" i="1"/>
  <c r="I29" i="1"/>
  <c r="AF28" i="1"/>
  <c r="AG28" i="1" s="1"/>
  <c r="AE28" i="1"/>
  <c r="AB28" i="1"/>
  <c r="AC28" i="1" s="1"/>
  <c r="U28" i="1"/>
  <c r="O28" i="1"/>
  <c r="N28" i="1"/>
  <c r="V28" i="1" s="1"/>
  <c r="M28" i="1"/>
  <c r="L28" i="1"/>
  <c r="I28" i="1"/>
  <c r="AE27" i="1"/>
  <c r="AF27" i="1" s="1"/>
  <c r="AG27" i="1" s="1"/>
  <c r="AC27" i="1"/>
  <c r="AB27" i="1"/>
  <c r="V27" i="1"/>
  <c r="O27" i="1"/>
  <c r="N27" i="1"/>
  <c r="M27" i="1"/>
  <c r="U27" i="1" s="1"/>
  <c r="L27" i="1"/>
  <c r="I27" i="1"/>
  <c r="AF26" i="1"/>
  <c r="AG26" i="1" s="1"/>
  <c r="AE26" i="1"/>
  <c r="AB26" i="1"/>
  <c r="O26" i="1" s="1"/>
  <c r="U26" i="1"/>
  <c r="N26" i="1"/>
  <c r="V26" i="1" s="1"/>
  <c r="M26" i="1"/>
  <c r="L26" i="1"/>
  <c r="I26" i="1"/>
  <c r="AE25" i="1"/>
  <c r="AF25" i="1" s="1"/>
  <c r="AG25" i="1" s="1"/>
  <c r="AC25" i="1"/>
  <c r="AD25" i="1" s="1"/>
  <c r="X25" i="1" s="1"/>
  <c r="AB25" i="1"/>
  <c r="V25" i="1"/>
  <c r="O25" i="1"/>
  <c r="N25" i="1"/>
  <c r="M25" i="1"/>
  <c r="U25" i="1" s="1"/>
  <c r="L25" i="1"/>
  <c r="I25" i="1"/>
  <c r="AF24" i="1"/>
  <c r="AG24" i="1" s="1"/>
  <c r="AE24" i="1"/>
  <c r="AB24" i="1"/>
  <c r="O24" i="1" s="1"/>
  <c r="U24" i="1"/>
  <c r="N24" i="1"/>
  <c r="V24" i="1" s="1"/>
  <c r="M24" i="1"/>
  <c r="L24" i="1"/>
  <c r="I24" i="1"/>
  <c r="AE23" i="1"/>
  <c r="AF23" i="1" s="1"/>
  <c r="AG23" i="1" s="1"/>
  <c r="AC23" i="1"/>
  <c r="AD23" i="1" s="1"/>
  <c r="AB23" i="1"/>
  <c r="V23" i="1"/>
  <c r="O23" i="1"/>
  <c r="N23" i="1"/>
  <c r="M23" i="1"/>
  <c r="U23" i="1" s="1"/>
  <c r="L23" i="1"/>
  <c r="I23" i="1"/>
  <c r="AF22" i="1"/>
  <c r="AG22" i="1" s="1"/>
  <c r="AE22" i="1"/>
  <c r="AB22" i="1"/>
  <c r="AC22" i="1" s="1"/>
  <c r="V22" i="1"/>
  <c r="U22" i="1"/>
  <c r="N22" i="1"/>
  <c r="M22" i="1"/>
  <c r="L22" i="1"/>
  <c r="I22" i="1"/>
  <c r="AE21" i="1"/>
  <c r="O21" i="1" s="1"/>
  <c r="AC21" i="1"/>
  <c r="W21" i="1" s="1"/>
  <c r="AB21" i="1"/>
  <c r="V21" i="1"/>
  <c r="U21" i="1"/>
  <c r="N21" i="1"/>
  <c r="M21" i="1"/>
  <c r="L21" i="1"/>
  <c r="I21" i="1"/>
  <c r="AE20" i="1"/>
  <c r="AF20" i="1" s="1"/>
  <c r="AG20" i="1" s="1"/>
  <c r="AB20" i="1"/>
  <c r="AC20" i="1" s="1"/>
  <c r="U20" i="1"/>
  <c r="O20" i="1"/>
  <c r="N20" i="1"/>
  <c r="V20" i="1" s="1"/>
  <c r="M20" i="1"/>
  <c r="L20" i="1"/>
  <c r="I20" i="1"/>
  <c r="AE19" i="1"/>
  <c r="AF19" i="1" s="1"/>
  <c r="AG19" i="1" s="1"/>
  <c r="AC19" i="1"/>
  <c r="AB19" i="1"/>
  <c r="O19" i="1"/>
  <c r="N19" i="1"/>
  <c r="V19" i="1" s="1"/>
  <c r="M19" i="1"/>
  <c r="U19" i="1" s="1"/>
  <c r="L19" i="1"/>
  <c r="I19" i="1"/>
  <c r="AF18" i="1"/>
  <c r="AG18" i="1" s="1"/>
  <c r="AE18" i="1"/>
  <c r="AB18" i="1"/>
  <c r="O18" i="1" s="1"/>
  <c r="N18" i="1"/>
  <c r="V18" i="1" s="1"/>
  <c r="M18" i="1"/>
  <c r="U18" i="1" s="1"/>
  <c r="L18" i="1"/>
  <c r="I18" i="1"/>
  <c r="AE17" i="1"/>
  <c r="AF17" i="1" s="1"/>
  <c r="AG17" i="1" s="1"/>
  <c r="AB17" i="1"/>
  <c r="AC17" i="1" s="1"/>
  <c r="V17" i="1"/>
  <c r="N17" i="1"/>
  <c r="M17" i="1"/>
  <c r="U17" i="1" s="1"/>
  <c r="L17" i="1"/>
  <c r="I17" i="1"/>
  <c r="AF16" i="1"/>
  <c r="AG16" i="1" s="1"/>
  <c r="AE16" i="1"/>
  <c r="AB16" i="1"/>
  <c r="O16" i="1" s="1"/>
  <c r="U16" i="1"/>
  <c r="N16" i="1"/>
  <c r="V16" i="1" s="1"/>
  <c r="M16" i="1"/>
  <c r="L16" i="1"/>
  <c r="I16" i="1"/>
  <c r="AE15" i="1"/>
  <c r="O15" i="1" s="1"/>
  <c r="AC15" i="1"/>
  <c r="AD15" i="1" s="1"/>
  <c r="X15" i="1" s="1"/>
  <c r="AB15" i="1"/>
  <c r="V15" i="1"/>
  <c r="N15" i="1"/>
  <c r="M15" i="1"/>
  <c r="U15" i="1" s="1"/>
  <c r="L15" i="1"/>
  <c r="I15" i="1"/>
  <c r="AF14" i="1"/>
  <c r="AG14" i="1" s="1"/>
  <c r="AE14" i="1"/>
  <c r="AB14" i="1"/>
  <c r="AC14" i="1" s="1"/>
  <c r="V14" i="1"/>
  <c r="U14" i="1"/>
  <c r="N14" i="1"/>
  <c r="M14" i="1"/>
  <c r="L14" i="1"/>
  <c r="I14" i="1"/>
  <c r="AE13" i="1"/>
  <c r="O13" i="1" s="1"/>
  <c r="AC13" i="1"/>
  <c r="AB13" i="1"/>
  <c r="V13" i="1"/>
  <c r="U13" i="1"/>
  <c r="N13" i="1"/>
  <c r="M13" i="1"/>
  <c r="L13" i="1"/>
  <c r="I13" i="1"/>
  <c r="AE12" i="1"/>
  <c r="AF12" i="1" s="1"/>
  <c r="AG12" i="1" s="1"/>
  <c r="AB12" i="1"/>
  <c r="AC12" i="1" s="1"/>
  <c r="U12" i="1"/>
  <c r="N12" i="1"/>
  <c r="V12" i="1" s="1"/>
  <c r="M12" i="1"/>
  <c r="L12" i="1"/>
  <c r="I12" i="1"/>
  <c r="AE11" i="1"/>
  <c r="AF11" i="1" s="1"/>
  <c r="AG11" i="1" s="1"/>
  <c r="AC11" i="1"/>
  <c r="AB11" i="1"/>
  <c r="N11" i="1"/>
  <c r="V11" i="1" s="1"/>
  <c r="M11" i="1"/>
  <c r="U11" i="1" s="1"/>
  <c r="L11" i="1"/>
  <c r="I11" i="1"/>
  <c r="AF10" i="1"/>
  <c r="AG10" i="1" s="1"/>
  <c r="AE10" i="1"/>
  <c r="AB10" i="1"/>
  <c r="AC10" i="1" s="1"/>
  <c r="N10" i="1"/>
  <c r="V10" i="1" s="1"/>
  <c r="M10" i="1"/>
  <c r="U10" i="1" s="1"/>
  <c r="L10" i="1"/>
  <c r="I10" i="1"/>
  <c r="AE9" i="1"/>
  <c r="AF9" i="1" s="1"/>
  <c r="AG9" i="1" s="1"/>
  <c r="AB9" i="1"/>
  <c r="AC9" i="1" s="1"/>
  <c r="V9" i="1"/>
  <c r="N9" i="1"/>
  <c r="M9" i="1"/>
  <c r="U9" i="1" s="1"/>
  <c r="L9" i="1"/>
  <c r="I9" i="1"/>
  <c r="W20" i="2" l="1"/>
  <c r="AG9" i="2"/>
  <c r="W9" i="2"/>
  <c r="W22" i="2"/>
  <c r="W18" i="2"/>
  <c r="W12" i="2"/>
  <c r="W13" i="2"/>
  <c r="W12" i="1"/>
  <c r="AD12" i="1"/>
  <c r="X12" i="1" s="1"/>
  <c r="AD20" i="1"/>
  <c r="X20" i="1"/>
  <c r="W20" i="1"/>
  <c r="W29" i="1"/>
  <c r="AG29" i="1"/>
  <c r="AD22" i="1"/>
  <c r="X22" i="1" s="1"/>
  <c r="W22" i="1"/>
  <c r="W37" i="1"/>
  <c r="AD37" i="1"/>
  <c r="X37" i="1" s="1"/>
  <c r="AD38" i="1"/>
  <c r="X38" i="1"/>
  <c r="W38" i="1"/>
  <c r="AD17" i="1"/>
  <c r="X17" i="1" s="1"/>
  <c r="W17" i="1"/>
  <c r="X27" i="1"/>
  <c r="W28" i="1"/>
  <c r="AD28" i="1"/>
  <c r="X28" i="1" s="1"/>
  <c r="W10" i="1"/>
  <c r="AD10" i="1"/>
  <c r="X10" i="1"/>
  <c r="AD14" i="1"/>
  <c r="X14" i="1"/>
  <c r="W14" i="1"/>
  <c r="AD9" i="1"/>
  <c r="X9" i="1" s="1"/>
  <c r="W9" i="1"/>
  <c r="W13" i="1"/>
  <c r="AD30" i="1"/>
  <c r="X30" i="1" s="1"/>
  <c r="W30" i="1"/>
  <c r="O37" i="1"/>
  <c r="O12" i="1"/>
  <c r="O11" i="1"/>
  <c r="AD13" i="1"/>
  <c r="X13" i="1" s="1"/>
  <c r="O14" i="1"/>
  <c r="AF15" i="1"/>
  <c r="AD21" i="1"/>
  <c r="X21" i="1" s="1"/>
  <c r="O22" i="1"/>
  <c r="W25" i="1"/>
  <c r="O30" i="1"/>
  <c r="W33" i="1"/>
  <c r="O38" i="1"/>
  <c r="W41" i="1"/>
  <c r="O29" i="1"/>
  <c r="AC18" i="1"/>
  <c r="AD19" i="1"/>
  <c r="X19" i="1" s="1"/>
  <c r="AF21" i="1"/>
  <c r="AG21" i="1" s="1"/>
  <c r="W23" i="1"/>
  <c r="AC26" i="1"/>
  <c r="AD27" i="1"/>
  <c r="W31" i="1"/>
  <c r="AC34" i="1"/>
  <c r="AD35" i="1"/>
  <c r="X35" i="1" s="1"/>
  <c r="W39" i="1"/>
  <c r="X23" i="1"/>
  <c r="X31" i="1"/>
  <c r="X39" i="1"/>
  <c r="O10" i="1"/>
  <c r="AC16" i="1"/>
  <c r="AC24" i="1"/>
  <c r="AC32" i="1"/>
  <c r="AC40" i="1"/>
  <c r="AF13" i="1"/>
  <c r="AG13" i="1" s="1"/>
  <c r="O17" i="1"/>
  <c r="AD11" i="1"/>
  <c r="X11" i="1" s="1"/>
  <c r="O9" i="1"/>
  <c r="W11" i="1"/>
  <c r="W19" i="1"/>
  <c r="W27" i="1"/>
  <c r="W35" i="1"/>
  <c r="AD32" i="1" l="1"/>
  <c r="X32" i="1" s="1"/>
  <c r="W32" i="1"/>
  <c r="W18" i="1"/>
  <c r="AD18" i="1"/>
  <c r="X18" i="1" s="1"/>
  <c r="W15" i="1"/>
  <c r="AG15" i="1"/>
  <c r="AD16" i="1"/>
  <c r="W16" i="1"/>
  <c r="X16" i="1"/>
  <c r="AD40" i="1"/>
  <c r="W40" i="1"/>
  <c r="X40" i="1"/>
  <c r="AD24" i="1"/>
  <c r="X24" i="1" s="1"/>
  <c r="W24" i="1"/>
  <c r="W34" i="1"/>
  <c r="AD34" i="1"/>
  <c r="X34" i="1"/>
  <c r="W26" i="1"/>
  <c r="AD26" i="1"/>
  <c r="X26" i="1" s="1"/>
</calcChain>
</file>

<file path=xl/sharedStrings.xml><?xml version="1.0" encoding="utf-8"?>
<sst xmlns="http://schemas.openxmlformats.org/spreadsheetml/2006/main" count="2741" uniqueCount="543">
  <si>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</t>
    </r>
    <phoneticPr fontId="8"/>
  </si>
  <si>
    <r>
      <rPr>
        <sz val="8"/>
        <rFont val="ＭＳ Ｐゴシック"/>
        <family val="3"/>
        <charset val="128"/>
      </rPr>
      <t>スズキ株式会社</t>
    </r>
    <phoneticPr fontId="8"/>
  </si>
  <si>
    <r>
      <rPr>
        <b/>
        <sz val="12"/>
        <rFont val="ＭＳ ゴシック"/>
        <family val="3"/>
        <charset val="128"/>
      </rPr>
      <t>ガ</t>
    </r>
    <r>
      <rPr>
        <b/>
        <sz val="12"/>
        <rFont val="ＭＳ Ｐゴシック"/>
        <family val="3"/>
        <charset val="128"/>
      </rPr>
      <t>ソリン乗用車（軽自動車）</t>
    </r>
    <rPh sb="8" eb="12">
      <t>ケイジドウシャ</t>
    </rPh>
    <phoneticPr fontId="8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</si>
  <si>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8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</si>
  <si>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8"/>
  </si>
  <si>
    <r>
      <rPr>
        <sz val="8"/>
        <rFont val="ＭＳ Ｐゴシック"/>
        <family val="3"/>
        <charset val="128"/>
      </rPr>
      <t>最小車両重量（自動計算）</t>
    </r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8"/>
  </si>
  <si>
    <r>
      <rPr>
        <sz val="8"/>
        <rFont val="ＭＳ Ｐゴシック"/>
        <family val="3"/>
        <charset val="128"/>
      </rPr>
      <t>最大車両重量（自動計算）</t>
    </r>
    <rPh sb="1" eb="2">
      <t>ダイ</t>
    </rPh>
    <rPh sb="7" eb="9">
      <t>ジドウ</t>
    </rPh>
    <phoneticPr fontId="8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</si>
  <si>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8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</si>
  <si>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</si>
  <si>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</si>
  <si>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</si>
  <si>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8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</si>
  <si>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8"/>
  </si>
  <si>
    <r>
      <t>WLTC</t>
    </r>
    <r>
      <rPr>
        <sz val="8"/>
        <rFont val="ＭＳ Ｐゴシック"/>
        <family val="3"/>
        <charset val="128"/>
      </rPr>
      <t>モード</t>
    </r>
    <phoneticPr fontId="8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</si>
  <si>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</si>
  <si>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</si>
  <si>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</si>
  <si>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</si>
  <si>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</si>
  <si>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</si>
  <si>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</si>
  <si>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</si>
  <si>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8"/>
  </si>
  <si>
    <r>
      <rPr>
        <sz val="8"/>
        <rFont val="ＭＳ Ｐゴシック"/>
        <family val="3"/>
        <charset val="128"/>
      </rPr>
      <t>燃費基準
達成・向上
達成レベル</t>
    </r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8"/>
  </si>
  <si>
    <r>
      <rPr>
        <sz val="8"/>
        <rFont val="ＭＳ Ｐゴシック"/>
        <family val="3"/>
        <charset val="128"/>
      </rPr>
      <t>多段階評価</t>
    </r>
    <rPh sb="0" eb="1">
      <t>タ</t>
    </rPh>
    <rPh sb="1" eb="3">
      <t>ダンカイ</t>
    </rPh>
    <rPh sb="3" eb="5">
      <t>ヒョウカ</t>
    </rPh>
    <phoneticPr fontId="8"/>
  </si>
  <si>
    <r>
      <rPr>
        <sz val="8"/>
        <rFont val="ＭＳ Ｐゴシック"/>
        <family val="3"/>
        <charset val="128"/>
      </rPr>
      <t>多段階評価</t>
    </r>
    <r>
      <rPr>
        <sz val="8"/>
        <rFont val="Arial"/>
        <family val="2"/>
      </rPr>
      <t>2</t>
    </r>
    <rPh sb="0" eb="1">
      <t>タ</t>
    </rPh>
    <rPh sb="1" eb="3">
      <t>ダンカイ</t>
    </rPh>
    <rPh sb="3" eb="5">
      <t>ヒョウカ</t>
    </rPh>
    <phoneticPr fontId="8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</si>
  <si>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</si>
  <si>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</si>
  <si>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</si>
  <si>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</si>
  <si>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</si>
  <si>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8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</si>
  <si>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8"/>
  </si>
  <si>
    <r>
      <rPr>
        <sz val="8"/>
        <rFont val="ＭＳ Ｐゴシック"/>
        <family val="3"/>
        <charset val="128"/>
      </rPr>
      <t>主要排出
ガス対策</t>
    </r>
    <phoneticPr fontId="8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</si>
  <si>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8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</si>
  <si>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</si>
  <si>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8"/>
  </si>
  <si>
    <r>
      <rPr>
        <sz val="8"/>
        <rFont val="Yu Gothic"/>
        <family val="2"/>
        <charset val="128"/>
      </rPr>
      <t>スズキ</t>
    </r>
    <phoneticPr fontId="8"/>
  </si>
  <si>
    <r>
      <rPr>
        <sz val="8"/>
        <rFont val="ＭＳ Ｐゴシック"/>
        <family val="3"/>
        <charset val="128"/>
      </rPr>
      <t>アルト</t>
    </r>
  </si>
  <si>
    <t>5AA-HA97S</t>
  </si>
  <si>
    <t>0003,0004</t>
    <phoneticPr fontId="8"/>
  </si>
  <si>
    <t>R06D
-WA04C</t>
  </si>
  <si>
    <t>CVT
(E･LTC)</t>
  </si>
  <si>
    <t>H,I,V,EP,B,C</t>
    <phoneticPr fontId="8"/>
  </si>
  <si>
    <t>3W,EGR</t>
    <phoneticPr fontId="8"/>
  </si>
  <si>
    <t>F</t>
  </si>
  <si>
    <r>
      <rPr>
        <u/>
        <sz val="8"/>
        <rFont val="ＭＳ Ｐゴシック"/>
        <family val="3"/>
        <charset val="128"/>
      </rPr>
      <t>☆☆☆☆</t>
    </r>
  </si>
  <si>
    <t>0603,0604</t>
    <phoneticPr fontId="8"/>
  </si>
  <si>
    <t>H,I,V,EP,B,C</t>
  </si>
  <si>
    <t>A</t>
  </si>
  <si>
    <t>3BA-HA37S</t>
  </si>
  <si>
    <t>R06A</t>
  </si>
  <si>
    <t>I,EP,B,C</t>
  </si>
  <si>
    <t>3W</t>
  </si>
  <si>
    <r>
      <rPr>
        <sz val="8"/>
        <rFont val="ＭＳ ゴシック"/>
        <family val="3"/>
        <charset val="128"/>
      </rPr>
      <t>アルト　ラパン</t>
    </r>
    <phoneticPr fontId="8"/>
  </si>
  <si>
    <t>5AA-HE93S</t>
    <phoneticPr fontId="8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</si>
  <si>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AI"/>
        <family val="2"/>
      </rPr>
      <t>0003</t>
    </r>
    <phoneticPr fontId="8"/>
  </si>
  <si>
    <t>R06D</t>
    <phoneticPr fontId="8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</si>
  <si>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0603</t>
    </r>
    <phoneticPr fontId="8"/>
  </si>
  <si>
    <t>ワゴンＲ</t>
  </si>
  <si>
    <t>5AA-MH95S</t>
  </si>
  <si>
    <t>0004,0005</t>
  </si>
  <si>
    <t>0604,0605</t>
  </si>
  <si>
    <t>5BA-MH85S</t>
  </si>
  <si>
    <t>0003</t>
  </si>
  <si>
    <t>R06D</t>
  </si>
  <si>
    <t>5MT</t>
  </si>
  <si>
    <t>V,EP</t>
  </si>
  <si>
    <t>0004</t>
  </si>
  <si>
    <t>V,EP,C</t>
  </si>
  <si>
    <t>0603</t>
  </si>
  <si>
    <t>0604</t>
  </si>
  <si>
    <t>4AA-MH55S</t>
  </si>
  <si>
    <t>0002,0003</t>
  </si>
  <si>
    <t>R06A
-WA05A</t>
  </si>
  <si>
    <t>ﾀｰﾎﾞﾁｬｰｼﾞｬ付</t>
  </si>
  <si>
    <r>
      <rPr>
        <u/>
        <sz val="8"/>
        <rFont val="ＭＳ Ｐゴシック"/>
        <family val="3"/>
        <charset val="128"/>
      </rPr>
      <t>☆☆☆</t>
    </r>
  </si>
  <si>
    <t>0602,0603</t>
  </si>
  <si>
    <t>ワゴンＲ　スマイル</t>
  </si>
  <si>
    <t>5AA-MX91S</t>
  </si>
  <si>
    <t>5BA-MX81S</t>
  </si>
  <si>
    <t>0003</t>
    <phoneticPr fontId="8"/>
  </si>
  <si>
    <t>0004</t>
    <phoneticPr fontId="8"/>
  </si>
  <si>
    <t>ハスラー</t>
  </si>
  <si>
    <t>5AA-MR92S</t>
  </si>
  <si>
    <r>
      <t>0004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</si>
  <si>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0604～0606</t>
  </si>
  <si>
    <t>4AA-MR52S</t>
  </si>
  <si>
    <t>0007</t>
  </si>
  <si>
    <t>0008,0009</t>
  </si>
  <si>
    <r>
      <t>0607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0609</t>
    </r>
    <phoneticPr fontId="8"/>
  </si>
  <si>
    <t>スペーシア</t>
    <phoneticPr fontId="8"/>
  </si>
  <si>
    <t>5AA-MK94S</t>
  </si>
  <si>
    <t>0001</t>
  </si>
  <si>
    <t>3W,EGR</t>
  </si>
  <si>
    <r>
      <t>0002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0006</t>
    </r>
    <phoneticPr fontId="8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</si>
  <si>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0606</t>
    </r>
    <phoneticPr fontId="8"/>
  </si>
  <si>
    <t>4AA-MK54S</t>
  </si>
  <si>
    <t>0001,0002</t>
    <phoneticPr fontId="8"/>
  </si>
  <si>
    <t>0601,0602</t>
    <phoneticPr fontId="8"/>
  </si>
  <si>
    <r>
      <t>CVT
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8"/>
  </si>
  <si>
    <t>エブリイ</t>
    <phoneticPr fontId="8"/>
  </si>
  <si>
    <t>3BA-DA17W</t>
    <phoneticPr fontId="8"/>
  </si>
  <si>
    <r>
      <t>0037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0041</t>
    </r>
    <phoneticPr fontId="8"/>
  </si>
  <si>
    <t>R06A</t>
    <phoneticPr fontId="8"/>
  </si>
  <si>
    <t>CVT</t>
    <phoneticPr fontId="8"/>
  </si>
  <si>
    <t>I,V,EP,C</t>
    <phoneticPr fontId="8"/>
  </si>
  <si>
    <t>R</t>
  </si>
  <si>
    <r>
      <t>0637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0641</t>
    </r>
    <phoneticPr fontId="8"/>
  </si>
  <si>
    <t>ジムニー</t>
  </si>
  <si>
    <t>3BA-JB64W</t>
  </si>
  <si>
    <t>0007</t>
    <phoneticPr fontId="8"/>
  </si>
  <si>
    <t>5MT×2</t>
  </si>
  <si>
    <t>I,V,EP</t>
  </si>
  <si>
    <t>0008</t>
    <phoneticPr fontId="8"/>
  </si>
  <si>
    <t>4AT×2
(E･LTC)</t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</si>
  <si>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8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</si>
  <si>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8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</si>
  <si>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8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</si>
  <si>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</si>
  <si>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8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</si>
  <si>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8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</si>
  <si>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8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</si>
  <si>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</si>
  <si>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8"/>
  </si>
  <si>
    <t>☆☆☆☆</t>
  </si>
  <si>
    <t>3W</t>
    <phoneticPr fontId="8"/>
  </si>
  <si>
    <t>I,V,EP,B,C</t>
  </si>
  <si>
    <t>KF</t>
  </si>
  <si>
    <t>5BA-LA860F</t>
    <phoneticPr fontId="8"/>
  </si>
  <si>
    <r>
      <t>0004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0006</t>
    </r>
    <phoneticPr fontId="8"/>
  </si>
  <si>
    <t>5BA-LA850F</t>
    <phoneticPr fontId="8"/>
  </si>
  <si>
    <t>0002、0004、0006～0018</t>
  </si>
  <si>
    <t>5BA-LA160F</t>
  </si>
  <si>
    <t>5BA-LA150F</t>
  </si>
  <si>
    <t>ステラ</t>
  </si>
  <si>
    <t>※</t>
  </si>
  <si>
    <t>0108～0109、0112～0113</t>
  </si>
  <si>
    <t>5BA-LA660F</t>
  </si>
  <si>
    <t>0104～0105</t>
  </si>
  <si>
    <t>0101～0103、0106～0107、0110～0111</t>
  </si>
  <si>
    <t>0117～0118</t>
  </si>
  <si>
    <t>5BA-LA650F</t>
  </si>
  <si>
    <t>0114～0116</t>
  </si>
  <si>
    <t>0112～0113</t>
  </si>
  <si>
    <t>0106～0107、0110～0111</t>
  </si>
  <si>
    <t>0104～0105、0108～0109</t>
  </si>
  <si>
    <t>0101～0103</t>
  </si>
  <si>
    <t>0001～0004、0011～0016</t>
  </si>
  <si>
    <t>シフォン</t>
  </si>
  <si>
    <t>0001～0002、0004、0006</t>
  </si>
  <si>
    <t>5BA-LA360F</t>
  </si>
  <si>
    <t>5BA-LA350F</t>
  </si>
  <si>
    <t xml:space="preserve">プレオ プラス </t>
  </si>
  <si>
    <t>スバル</t>
  </si>
  <si>
    <t>低排出ガス
認定レベル</t>
    <rPh sb="6" eb="8">
      <t>ニンテイ</t>
    </rPh>
    <phoneticPr fontId="8"/>
  </si>
  <si>
    <t>駆動
形式</t>
    <rPh sb="3" eb="5">
      <t>ケイシキ</t>
    </rPh>
    <phoneticPr fontId="8"/>
  </si>
  <si>
    <t>主要排出
ガス対策</t>
    <phoneticPr fontId="8"/>
  </si>
  <si>
    <t>類別区分番号</t>
    <rPh sb="0" eb="2">
      <t>ルイベツ</t>
    </rPh>
    <rPh sb="2" eb="4">
      <t>クブン</t>
    </rPh>
    <rPh sb="4" eb="6">
      <t>バンゴウ</t>
    </rPh>
    <phoneticPr fontId="8"/>
  </si>
  <si>
    <t>多段階評価</t>
    <rPh sb="0" eb="1">
      <t>タ</t>
    </rPh>
    <rPh sb="1" eb="3">
      <t>ダンカイ</t>
    </rPh>
    <rPh sb="3" eb="5">
      <t>ヒョウカ</t>
    </rPh>
    <phoneticPr fontId="8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</si>
  <si>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8"/>
  </si>
  <si>
    <t>多段階評価2</t>
    <rPh sb="0" eb="1">
      <t>タ</t>
    </rPh>
    <rPh sb="1" eb="3">
      <t>ダンカイ</t>
    </rPh>
    <rPh sb="3" eb="5">
      <t>ヒョウカ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</si>
  <si>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</si>
  <si>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t>令和12年度</t>
    <rPh sb="0" eb="2">
      <t>レイワ</t>
    </rPh>
    <rPh sb="4" eb="6">
      <t>ネンド</t>
    </rPh>
    <phoneticPr fontId="8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</si>
  <si>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</si>
  <si>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</si>
  <si>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</si>
  <si>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</si>
  <si>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t>最大車両重量（自動計算）</t>
    <rPh sb="1" eb="2">
      <t>ダイ</t>
    </rPh>
    <rPh sb="7" eb="9">
      <t>ジドウ</t>
    </rPh>
    <phoneticPr fontId="8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</si>
  <si>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8"/>
  </si>
  <si>
    <t>メーカー入力欄</t>
    <rPh sb="4" eb="6">
      <t>ニュウリョク</t>
    </rPh>
    <rPh sb="6" eb="7">
      <t>ラン</t>
    </rPh>
    <phoneticPr fontId="8"/>
  </si>
  <si>
    <r>
      <rPr>
        <b/>
        <sz val="12"/>
        <rFont val="ＭＳ Ｐゴシック"/>
        <family val="3"/>
        <charset val="128"/>
      </rPr>
      <t>ガ</t>
    </r>
    <r>
      <rPr>
        <b/>
        <sz val="12"/>
        <rFont val="ＭＳ Ｐゴシック"/>
        <family val="3"/>
        <charset val="128"/>
      </rPr>
      <t>ソリン乗用車（軽自動車）</t>
    </r>
    <rPh sb="8" eb="12">
      <t>ケイジドウシャ</t>
    </rPh>
    <phoneticPr fontId="8"/>
  </si>
  <si>
    <r>
      <rPr>
        <sz val="8"/>
        <rFont val="ＭＳ Ｐゴシック"/>
        <family val="3"/>
        <charset val="128"/>
      </rPr>
      <t>株式会社</t>
    </r>
    <r>
      <rPr>
        <sz val="8"/>
        <rFont val="Arial"/>
        <family val="2"/>
      </rPr>
      <t>SUBARU</t>
    </r>
    <rPh sb="0" eb="2">
      <t>カブシキ</t>
    </rPh>
    <rPh sb="2" eb="4">
      <t>カイシャ</t>
    </rPh>
    <phoneticPr fontId="8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</si>
  <si>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</si>
  <si>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※印の付いている通称名については、ﾀﾞｲﾊﾂ工業株式会社が製造事業者である。</t>
    </r>
    <phoneticPr fontId="4"/>
  </si>
  <si>
    <t>0003,0007</t>
    <phoneticPr fontId="8"/>
  </si>
  <si>
    <t>V,EP,B</t>
  </si>
  <si>
    <t>3BA-LA400A</t>
    <phoneticPr fontId="8"/>
  </si>
  <si>
    <t>0004,0008</t>
    <phoneticPr fontId="8"/>
  </si>
  <si>
    <t>コペン</t>
    <phoneticPr fontId="3"/>
  </si>
  <si>
    <t>※</t>
    <phoneticPr fontId="3"/>
  </si>
  <si>
    <t>0009～0016</t>
    <phoneticPr fontId="3"/>
  </si>
  <si>
    <t>720～740</t>
  </si>
  <si>
    <t>5BA-LA360A</t>
    <phoneticPr fontId="8"/>
  </si>
  <si>
    <t>650～670</t>
  </si>
  <si>
    <t>5BA-LA350A</t>
    <phoneticPr fontId="8"/>
  </si>
  <si>
    <t>ピクシス　エポック</t>
    <phoneticPr fontId="8"/>
  </si>
  <si>
    <t>※</t>
    <phoneticPr fontId="8"/>
  </si>
  <si>
    <t>トヨタ</t>
    <phoneticPr fontId="8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</si>
  <si>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8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</si>
  <si>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</si>
  <si>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</si>
  <si>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8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</si>
  <si>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8"/>
  </si>
  <si>
    <t>トヨタ自動車株式会社</t>
    <phoneticPr fontId="8"/>
  </si>
  <si>
    <t>V,EP,B,C</t>
  </si>
  <si>
    <t>0018,0019</t>
  </si>
  <si>
    <t>5BA-LA910S</t>
  </si>
  <si>
    <t>0016,0017</t>
  </si>
  <si>
    <t>0001,0011,0014,0015</t>
  </si>
  <si>
    <t>0012,0013</t>
  </si>
  <si>
    <t>5BA-LA900S</t>
  </si>
  <si>
    <t>タフト</t>
  </si>
  <si>
    <t>0002,0004,0006,0008</t>
  </si>
  <si>
    <t>3BA-LA400K</t>
  </si>
  <si>
    <t>0001,0003,0005,0007</t>
  </si>
  <si>
    <t>コペン</t>
  </si>
  <si>
    <t>980～990</t>
  </si>
  <si>
    <t>0128,0129,0132,0133</t>
  </si>
  <si>
    <t>5BA-LA660S</t>
  </si>
  <si>
    <t>0124,0125</t>
  </si>
  <si>
    <t>930～970</t>
  </si>
  <si>
    <t>0121,0122,0123,0126,0127,0130.0131</t>
  </si>
  <si>
    <t>108,109,0112,0113</t>
  </si>
  <si>
    <t>0104,0105</t>
  </si>
  <si>
    <t>0101,0102,0103,0106,0107,0110.0111</t>
  </si>
  <si>
    <t>0013,0014</t>
  </si>
  <si>
    <t>960～970</t>
  </si>
  <si>
    <t>0001,0002,0011,0012</t>
  </si>
  <si>
    <t>0137,0138</t>
  </si>
  <si>
    <t>5BA-LA650S</t>
  </si>
  <si>
    <t>920～940</t>
  </si>
  <si>
    <t>0124,0125,0128,0129,0132,0133</t>
  </si>
  <si>
    <t>880～960</t>
  </si>
  <si>
    <t>0121,0122,0123,0126,0127,0130,0131,0134,0135,0136</t>
  </si>
  <si>
    <t>0117,0118</t>
  </si>
  <si>
    <t>0112,0113</t>
  </si>
  <si>
    <t>920～930</t>
  </si>
  <si>
    <t>0104,0105,108,109</t>
  </si>
  <si>
    <t>920～960</t>
  </si>
  <si>
    <t>0106,0107,0110,0111,0114,0115,0116</t>
  </si>
  <si>
    <t>880～910</t>
  </si>
  <si>
    <t>0101,0102,0103</t>
  </si>
  <si>
    <t>0015,0016</t>
  </si>
  <si>
    <t>0011,0012,0013,0014</t>
  </si>
  <si>
    <t>910～970</t>
  </si>
  <si>
    <t>0001,0002,0003,0004,0005</t>
  </si>
  <si>
    <t>タント</t>
  </si>
  <si>
    <t>0017</t>
    <phoneticPr fontId="8"/>
  </si>
  <si>
    <t>5BA-LA860S</t>
  </si>
  <si>
    <r>
      <t>900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910</t>
    </r>
    <phoneticPr fontId="8"/>
  </si>
  <si>
    <t>0014,0015,0016</t>
    <phoneticPr fontId="8"/>
  </si>
  <si>
    <t>0004,0005,0006</t>
    <phoneticPr fontId="8"/>
  </si>
  <si>
    <t>5BA-LA850S</t>
  </si>
  <si>
    <t>ムーヴ</t>
    <phoneticPr fontId="8"/>
  </si>
  <si>
    <t>0013</t>
  </si>
  <si>
    <t>0011,0012</t>
  </si>
  <si>
    <t>0001,0002</t>
  </si>
  <si>
    <t>870～880</t>
  </si>
  <si>
    <t>ムーヴ　キャンバス</t>
  </si>
  <si>
    <t>0001,0002,0004,0006,0007,0008,0009,0010,0011,0012,0013,0014,0015,0016</t>
  </si>
  <si>
    <t>5BA-LA360S</t>
  </si>
  <si>
    <t>5BA-LA350S</t>
  </si>
  <si>
    <t>ミラ　イース</t>
  </si>
  <si>
    <t>ダイハツ</t>
  </si>
  <si>
    <t>ダイハツ工業株式会社</t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</si>
  <si>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8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</si>
  <si>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</si>
  <si>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2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  <phoneticPr fontId="8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</si>
  <si>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印の付いている通称名については、三菱自動車工業株式会社が製造事業者である。</t>
    </r>
    <phoneticPr fontId="8"/>
  </si>
  <si>
    <t>★0.5</t>
  </si>
  <si>
    <t/>
  </si>
  <si>
    <t>27.0~27.2</t>
  </si>
  <si>
    <t>1,030~1,050</t>
  </si>
  <si>
    <t>0637~0641</t>
    <phoneticPr fontId="8"/>
  </si>
  <si>
    <t>3BA-DR17W</t>
  </si>
  <si>
    <t>27.3~27.4</t>
  </si>
  <si>
    <t>980~1,000</t>
  </si>
  <si>
    <t>0037~0041</t>
    <phoneticPr fontId="8"/>
  </si>
  <si>
    <t>クリッパーリオ</t>
    <phoneticPr fontId="8"/>
  </si>
  <si>
    <r>
      <rPr>
        <sz val="8"/>
        <rFont val="ＭＳ ゴシック"/>
        <family val="3"/>
        <charset val="128"/>
      </rPr>
      <t>※</t>
    </r>
    <r>
      <rPr>
        <sz val="8"/>
        <rFont val="Arial"/>
        <family val="3"/>
      </rPr>
      <t>2</t>
    </r>
    <phoneticPr fontId="3"/>
  </si>
  <si>
    <t>★1.0</t>
  </si>
  <si>
    <t>63~64</t>
  </si>
  <si>
    <t>☆☆☆</t>
  </si>
  <si>
    <t>I,V,P,EP,B,C</t>
  </si>
  <si>
    <t>CVT(E･LTC)</t>
  </si>
  <si>
    <t>0.659</t>
  </si>
  <si>
    <t>BR06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</si>
  <si>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3"/>
  </si>
  <si>
    <t>4BA-BB6A</t>
  </si>
  <si>
    <t>★1.5</t>
  </si>
  <si>
    <t>68~69</t>
  </si>
  <si>
    <t>27.2~27.3</t>
  </si>
  <si>
    <t>1,010~1,030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</si>
  <si>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0007</t>
    </r>
    <phoneticPr fontId="3"/>
  </si>
  <si>
    <t>5BA-BB5A</t>
  </si>
  <si>
    <t>★2.0</t>
  </si>
  <si>
    <t>4BA-BB2A</t>
  </si>
  <si>
    <t>★2.5</t>
  </si>
  <si>
    <t>27.5~27.6</t>
  </si>
  <si>
    <t>960~970</t>
  </si>
  <si>
    <t>5BA-BB1A</t>
  </si>
  <si>
    <t>1,030~1,060</t>
  </si>
  <si>
    <t>BR06-SM21</t>
  </si>
  <si>
    <r>
      <t>0049,0050,0055,0056,0059,
0060,0061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0064</t>
    </r>
    <phoneticPr fontId="8"/>
  </si>
  <si>
    <t>4AA-B48A</t>
    <phoneticPr fontId="8"/>
  </si>
  <si>
    <r>
      <t>0076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0080,0087,
0088,0101,0102</t>
    </r>
    <phoneticPr fontId="8"/>
  </si>
  <si>
    <t>5AA-B47A</t>
  </si>
  <si>
    <t>27.1</t>
  </si>
  <si>
    <t>1,040</t>
  </si>
  <si>
    <t>0095,0096,0103,0104</t>
    <phoneticPr fontId="8"/>
  </si>
  <si>
    <t>27.3</t>
  </si>
  <si>
    <t>1,010</t>
  </si>
  <si>
    <t>0059,0060,0065,0066</t>
    <phoneticPr fontId="8"/>
  </si>
  <si>
    <t>4AA-B45A</t>
  </si>
  <si>
    <t>27.4</t>
  </si>
  <si>
    <t>990</t>
  </si>
  <si>
    <t>0061～0064</t>
  </si>
  <si>
    <t>27.5</t>
  </si>
  <si>
    <t>970</t>
  </si>
  <si>
    <t>75~76</t>
  </si>
  <si>
    <t>950~970</t>
  </si>
  <si>
    <r>
      <t>0076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0080,0087,0088,
0101,0102,0104</t>
    </r>
    <phoneticPr fontId="8"/>
  </si>
  <si>
    <t>5AA-B44A</t>
  </si>
  <si>
    <t>980</t>
  </si>
  <si>
    <t>0095,0096,0103</t>
    <phoneticPr fontId="8"/>
  </si>
  <si>
    <t>ＲＯＯＸ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</si>
  <si>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phoneticPr fontId="8"/>
  </si>
  <si>
    <t>27.7~27.8</t>
  </si>
  <si>
    <t>920~940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</si>
  <si>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0002,
0003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32"/>
  </si>
  <si>
    <t>4AA-B48W</t>
    <phoneticPr fontId="8"/>
  </si>
  <si>
    <t>27.7</t>
  </si>
  <si>
    <t>930～940</t>
  </si>
  <si>
    <r>
      <t>0007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0010</t>
    </r>
    <phoneticPr fontId="3"/>
  </si>
  <si>
    <t>4AA-B48W</t>
  </si>
  <si>
    <t>27.7~27.9</t>
  </si>
  <si>
    <t>900~930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</si>
  <si>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0004,
0005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32"/>
  </si>
  <si>
    <t>5AA-B47W</t>
    <phoneticPr fontId="8"/>
  </si>
  <si>
    <t>910~930</t>
  </si>
  <si>
    <t>0013,0015,0017,0018</t>
    <phoneticPr fontId="3"/>
  </si>
  <si>
    <t>5AA-B47W</t>
  </si>
  <si>
    <t>27.9</t>
  </si>
  <si>
    <t>890~900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</si>
  <si>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0003,
0004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</si>
  <si>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5BA-B46W</t>
    <phoneticPr fontId="8"/>
  </si>
  <si>
    <t>900</t>
  </si>
  <si>
    <t>0007～0009</t>
  </si>
  <si>
    <t>5BA-B46W</t>
  </si>
  <si>
    <t>28.0~28.1</t>
  </si>
  <si>
    <t>860~880</t>
  </si>
  <si>
    <t>4AA-B45W</t>
    <phoneticPr fontId="8"/>
  </si>
  <si>
    <t>28.0</t>
  </si>
  <si>
    <t>870~880</t>
  </si>
  <si>
    <t>4AA-B45W</t>
  </si>
  <si>
    <t>28.2</t>
  </si>
  <si>
    <t>830~840</t>
  </si>
  <si>
    <t>5BA-B43W</t>
    <phoneticPr fontId="8"/>
  </si>
  <si>
    <t>★3.0</t>
  </si>
  <si>
    <t>840</t>
  </si>
  <si>
    <t>5BA-B43W</t>
  </si>
  <si>
    <r>
      <t>15</t>
    </r>
    <r>
      <rPr>
        <sz val="8"/>
        <rFont val="ＭＳ Ｐゴシック"/>
        <family val="3"/>
        <charset val="128"/>
      </rPr>
      <t>インチタイヤ</t>
    </r>
    <phoneticPr fontId="32"/>
  </si>
  <si>
    <t>870</t>
  </si>
  <si>
    <t>0004,0010,0012</t>
    <phoneticPr fontId="3"/>
  </si>
  <si>
    <t>5AA-B44W</t>
    <phoneticPr fontId="8"/>
  </si>
  <si>
    <t>28.1</t>
  </si>
  <si>
    <t>860</t>
  </si>
  <si>
    <t>0006,0008</t>
    <phoneticPr fontId="3"/>
  </si>
  <si>
    <t>850</t>
  </si>
  <si>
    <t>0002</t>
    <phoneticPr fontId="8"/>
  </si>
  <si>
    <r>
      <t>14</t>
    </r>
    <r>
      <rPr>
        <sz val="8"/>
        <rFont val="ＭＳ Ｐゴシック"/>
        <family val="3"/>
        <charset val="128"/>
      </rPr>
      <t>インチタイヤ</t>
    </r>
    <phoneticPr fontId="32"/>
  </si>
  <si>
    <t>860~870</t>
  </si>
  <si>
    <t>0003,0009,0011</t>
    <phoneticPr fontId="8"/>
  </si>
  <si>
    <t>0001,0005,0007</t>
    <phoneticPr fontId="8"/>
  </si>
  <si>
    <t>0015,0018</t>
    <phoneticPr fontId="3"/>
  </si>
  <si>
    <t>5AA-B44W</t>
  </si>
  <si>
    <t>0013,0017</t>
    <phoneticPr fontId="3"/>
  </si>
  <si>
    <t>ＤＡＹＺ</t>
    <phoneticPr fontId="3"/>
  </si>
  <si>
    <t>ニッサン</t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</si>
  <si>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</si>
  <si>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</si>
  <si>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</si>
  <si>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8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</si>
  <si>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</si>
  <si>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</si>
  <si>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</si>
  <si>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8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</si>
  <si>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</si>
  <si>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</si>
  <si>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</si>
  <si>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8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</si>
  <si>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8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</si>
  <si>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</si>
  <si>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b/>
        <sz val="12"/>
        <rFont val="ＭＳ Ｐゴシック"/>
        <family val="3"/>
        <charset val="128"/>
      </rPr>
      <t>ガソリン乗用車（軽自動車）</t>
    </r>
    <rPh sb="8" eb="12">
      <t>ケイジドウシャ</t>
    </rPh>
    <phoneticPr fontId="8"/>
  </si>
  <si>
    <r>
      <rPr>
        <sz val="8"/>
        <rFont val="ＭＳ Ｐゴシック"/>
        <family val="3"/>
        <charset val="128"/>
      </rPr>
      <t>日産自動車株式会社</t>
    </r>
    <phoneticPr fontId="8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</si>
  <si>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  <phoneticPr fontId="3"/>
  </si>
  <si>
    <t>I,V,EP,C</t>
  </si>
  <si>
    <t>CVT</t>
  </si>
  <si>
    <t>0637~0641</t>
  </si>
  <si>
    <t>3BA-DS17W</t>
  </si>
  <si>
    <t>0037~0041</t>
  </si>
  <si>
    <t>タウンボックス</t>
  </si>
  <si>
    <t>※1</t>
  </si>
  <si>
    <t>27.0~27.1</t>
  </si>
  <si>
    <t>1,040~1,060</t>
  </si>
  <si>
    <t>0001～0004</t>
  </si>
  <si>
    <t>4BA-BA6A</t>
  </si>
  <si>
    <t>27.1~27.2</t>
  </si>
  <si>
    <t>1,030~1,040</t>
  </si>
  <si>
    <t>0003～0006</t>
  </si>
  <si>
    <t>5BA-BA5A</t>
  </si>
  <si>
    <r>
      <rPr>
        <sz val="8"/>
        <rFont val="Segoe UI Symbol"/>
        <family val="2"/>
      </rPr>
      <t>★</t>
    </r>
    <r>
      <rPr>
        <sz val="8"/>
        <rFont val="Arial"/>
        <family val="2"/>
      </rPr>
      <t>2</t>
    </r>
    <phoneticPr fontId="8"/>
  </si>
  <si>
    <t>4BA-BA2A</t>
  </si>
  <si>
    <t>0003,0004</t>
  </si>
  <si>
    <t>5BA-BA1A</t>
  </si>
  <si>
    <t>0005,0006</t>
  </si>
  <si>
    <t>★1</t>
  </si>
  <si>
    <t>0101,0102</t>
  </si>
  <si>
    <t>4AA-B38A</t>
    <phoneticPr fontId="40"/>
  </si>
  <si>
    <t>0098～0100</t>
  </si>
  <si>
    <t>0097</t>
  </si>
  <si>
    <t>★2</t>
  </si>
  <si>
    <t>0114,0115</t>
  </si>
  <si>
    <t>5AA-B37A</t>
    <phoneticPr fontId="40"/>
  </si>
  <si>
    <r>
      <t>0110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0113</t>
    </r>
    <phoneticPr fontId="40"/>
  </si>
  <si>
    <t>4AA-B35A</t>
    <phoneticPr fontId="40"/>
  </si>
  <si>
    <t>5AA-B34A</t>
    <phoneticPr fontId="40"/>
  </si>
  <si>
    <t>ＤＥＬＩＣＡ　ＭＩＮＩ</t>
  </si>
  <si>
    <t>1,010~1,020</t>
  </si>
  <si>
    <t>0082</t>
    <phoneticPr fontId="8"/>
  </si>
  <si>
    <t>5AA-B37A</t>
  </si>
  <si>
    <t>1020～1030</t>
  </si>
  <si>
    <t>0086,0089,0090,0109</t>
    <phoneticPr fontId="8"/>
  </si>
  <si>
    <r>
      <t>950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960</t>
    </r>
    <phoneticPr fontId="8"/>
  </si>
  <si>
    <t>0082,0086,0109</t>
    <phoneticPr fontId="8"/>
  </si>
  <si>
    <t>5AA-B34A</t>
  </si>
  <si>
    <t>0089,0090</t>
    <phoneticPr fontId="40"/>
  </si>
  <si>
    <t>ｅＫ　ＳＰＡＣＥ</t>
  </si>
  <si>
    <r>
      <t>0009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0012</t>
    </r>
    <phoneticPr fontId="8"/>
  </si>
  <si>
    <t>4AA-B38W</t>
    <phoneticPr fontId="8"/>
  </si>
  <si>
    <t>0007,0008</t>
    <phoneticPr fontId="8"/>
  </si>
  <si>
    <t>4AA-B38W</t>
  </si>
  <si>
    <t>0005,0006</t>
    <phoneticPr fontId="8"/>
  </si>
  <si>
    <t>0016～0018</t>
  </si>
  <si>
    <t>5AA-B37W</t>
    <phoneticPr fontId="8"/>
  </si>
  <si>
    <t>910～920</t>
  </si>
  <si>
    <t>0013～0015</t>
  </si>
  <si>
    <t>0008,0009</t>
    <phoneticPr fontId="8"/>
  </si>
  <si>
    <t>5AA-B37W</t>
  </si>
  <si>
    <t>0012</t>
  </si>
  <si>
    <t>0010,0011</t>
    <phoneticPr fontId="8"/>
  </si>
  <si>
    <t>5BA-B36W</t>
    <phoneticPr fontId="8"/>
  </si>
  <si>
    <t>0009～0012</t>
  </si>
  <si>
    <r>
      <t>0003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</si>
  <si>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5BA-B36W</t>
  </si>
  <si>
    <t>4AA-B35W</t>
    <phoneticPr fontId="8"/>
  </si>
  <si>
    <t>4AA-B35W</t>
  </si>
  <si>
    <t>★3</t>
  </si>
  <si>
    <t>5AA-B34W</t>
    <phoneticPr fontId="8"/>
  </si>
  <si>
    <t>0014,0015</t>
  </si>
  <si>
    <t>0009</t>
  </si>
  <si>
    <t>5AA-B34W</t>
  </si>
  <si>
    <t>5BA-B33W</t>
    <phoneticPr fontId="8"/>
  </si>
  <si>
    <t>5BA-B33W</t>
  </si>
  <si>
    <t>ｅＫ</t>
  </si>
  <si>
    <t>三菱</t>
  </si>
  <si>
    <r>
      <rPr>
        <sz val="8"/>
        <rFont val="ＭＳ Ｐゴシック"/>
        <family val="3"/>
        <charset val="128"/>
      </rPr>
      <t>当該自動車の製造又は輸入の事業を行う者の氏名又は名称　　　　　　　　　　　　　　　三菱自動車工業株式会社</t>
    </r>
    <phoneticPr fontId="8"/>
  </si>
  <si>
    <t>4</t>
  </si>
  <si>
    <t>CVT
（E･LTC）</t>
  </si>
  <si>
    <t>S07B</t>
  </si>
  <si>
    <t>5BA-JG4</t>
  </si>
  <si>
    <t>0001～0002</t>
  </si>
  <si>
    <t>I,V,EP,B</t>
  </si>
  <si>
    <t>6MT</t>
  </si>
  <si>
    <t>5BA-JG3</t>
  </si>
  <si>
    <r>
      <rPr>
        <sz val="8"/>
        <color indexed="8"/>
        <rFont val="ＭＳ ゴシック"/>
        <family val="3"/>
        <charset val="128"/>
      </rPr>
      <t>Ｎ－ＯＮＥ</t>
    </r>
  </si>
  <si>
    <t>5BA-JH4</t>
  </si>
  <si>
    <t>0002</t>
  </si>
  <si>
    <t>5BA-JH3</t>
  </si>
  <si>
    <t>Ｎ－ＷＧＮ　ＣＵＳＴＯＭ</t>
  </si>
  <si>
    <t>Ｎ－ＷＧＮ</t>
  </si>
  <si>
    <t>☆☆☆☆☆</t>
  </si>
  <si>
    <t>6BA-JF6</t>
  </si>
  <si>
    <t>0006</t>
  </si>
  <si>
    <t>6BA-JF5</t>
  </si>
  <si>
    <t>Ｎ－ＢＯＸ　ＪＯＹ</t>
    <phoneticPr fontId="8"/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</si>
  <si>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1.5</t>
    </r>
    <phoneticPr fontId="8"/>
  </si>
  <si>
    <t>0005</t>
  </si>
  <si>
    <t>Ｎ－ＢＯＸ　ＣＵＳＴＯＭ</t>
    <phoneticPr fontId="8"/>
  </si>
  <si>
    <t>Ｎ－ＢＯＸ</t>
    <phoneticPr fontId="8"/>
  </si>
  <si>
    <r>
      <rPr>
        <sz val="8"/>
        <color indexed="8"/>
        <rFont val="ＭＳ Ｐゴシック"/>
        <family val="3"/>
        <charset val="128"/>
      </rPr>
      <t>ホンダ</t>
    </r>
    <phoneticPr fontId="8"/>
  </si>
  <si>
    <r>
      <t>レ</t>
    </r>
    <r>
      <rPr>
        <sz val="8"/>
        <color indexed="8"/>
        <rFont val="ＭＳ Ｐゴシック"/>
        <family val="3"/>
        <charset val="128"/>
      </rPr>
      <t>ベル</t>
    </r>
  </si>
  <si>
    <r>
      <t>形</t>
    </r>
    <r>
      <rPr>
        <sz val="8"/>
        <color indexed="8"/>
        <rFont val="ＭＳ Ｐゴシック"/>
        <family val="3"/>
        <charset val="128"/>
      </rPr>
      <t>式</t>
    </r>
  </si>
  <si>
    <r>
      <t>対</t>
    </r>
    <r>
      <rPr>
        <sz val="8"/>
        <color indexed="8"/>
        <rFont val="ＭＳ Ｐゴシック"/>
        <family val="3"/>
        <charset val="128"/>
      </rPr>
      <t>策</t>
    </r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</si>
  <si>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8"/>
  </si>
  <si>
    <r>
      <t>ガ</t>
    </r>
    <r>
      <rPr>
        <sz val="8"/>
        <color indexed="8"/>
        <rFont val="ＭＳ Ｐゴシック"/>
        <family val="3"/>
        <charset val="128"/>
      </rPr>
      <t>ス認定</t>
    </r>
  </si>
  <si>
    <r>
      <t>そ</t>
    </r>
    <r>
      <rPr>
        <sz val="8"/>
        <color indexed="8"/>
        <rFont val="ＭＳ Ｐゴシック"/>
        <family val="3"/>
        <charset val="128"/>
      </rPr>
      <t>の他</t>
    </r>
  </si>
  <si>
    <r>
      <t>駆</t>
    </r>
    <r>
      <rPr>
        <sz val="8"/>
        <color indexed="8"/>
        <rFont val="ＭＳ Ｐゴシック"/>
        <family val="3"/>
        <charset val="128"/>
      </rPr>
      <t>動</t>
    </r>
  </si>
  <si>
    <r>
      <t>出</t>
    </r>
    <r>
      <rPr>
        <sz val="8"/>
        <color indexed="8"/>
        <rFont val="ＭＳ Ｐゴシック"/>
        <family val="3"/>
        <charset val="128"/>
      </rPr>
      <t>ガス</t>
    </r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</si>
  <si>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8"/>
  </si>
  <si>
    <r>
      <t>低</t>
    </r>
    <r>
      <rPr>
        <sz val="8"/>
        <color indexed="8"/>
        <rFont val="ＭＳ Ｐゴシック"/>
        <family val="3"/>
        <charset val="128"/>
      </rPr>
      <t>排出</t>
    </r>
  </si>
  <si>
    <r>
      <t>主</t>
    </r>
    <r>
      <rPr>
        <sz val="8"/>
        <color indexed="8"/>
        <rFont val="ＭＳ Ｐゴシック"/>
        <family val="3"/>
        <charset val="128"/>
      </rPr>
      <t>要排</t>
    </r>
  </si>
  <si>
    <r>
      <t>燃</t>
    </r>
    <r>
      <rPr>
        <sz val="8"/>
        <color indexed="8"/>
        <rFont val="ＭＳ Ｐゴシック"/>
        <family val="3"/>
        <charset val="128"/>
      </rPr>
      <t>費</t>
    </r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</si>
  <si>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8"/>
  </si>
  <si>
    <r>
      <t>型</t>
    </r>
    <r>
      <rPr>
        <sz val="8"/>
        <color indexed="8"/>
        <rFont val="ＭＳ Ｐゴシック"/>
        <family val="3"/>
        <charset val="128"/>
      </rPr>
      <t>式</t>
    </r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</si>
  <si>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8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</si>
  <si>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</si>
  <si>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8"/>
  </si>
  <si>
    <r>
      <t>令</t>
    </r>
    <r>
      <rPr>
        <sz val="8"/>
        <color indexed="8"/>
        <rFont val="ＭＳ Ｐゴシック"/>
        <family val="3"/>
        <charset val="128"/>
      </rPr>
      <t>和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8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</si>
  <si>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</si>
  <si>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</si>
  <si>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</si>
  <si>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8"/>
  </si>
  <si>
    <r>
      <t>WLTC</t>
    </r>
    <r>
      <rPr>
        <sz val="8"/>
        <color indexed="8"/>
        <rFont val="ＭＳ Ｐゴシック"/>
        <family val="3"/>
        <charset val="128"/>
      </rPr>
      <t>モード</t>
    </r>
    <phoneticPr fontId="8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</si>
  <si>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8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</si>
  <si>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8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</si>
  <si>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</si>
  <si>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t>原</t>
    </r>
    <r>
      <rPr>
        <sz val="8"/>
        <color indexed="8"/>
        <rFont val="ＭＳ Ｐゴシック"/>
        <family val="3"/>
        <charset val="128"/>
      </rPr>
      <t>動機</t>
    </r>
  </si>
  <si>
    <r>
      <t>通</t>
    </r>
    <r>
      <rPr>
        <sz val="8"/>
        <color indexed="8"/>
        <rFont val="ＭＳ Ｐゴシック"/>
        <family val="3"/>
        <charset val="128"/>
      </rPr>
      <t>称名</t>
    </r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</si>
  <si>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8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</si>
  <si>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8"/>
  </si>
  <si>
    <t>ガソリン乗用車（軽自動車）</t>
    <rPh sb="8" eb="12">
      <t>ケイジドウシャ</t>
    </rPh>
    <phoneticPr fontId="8"/>
  </si>
  <si>
    <t>本田技研工業株式会社</t>
    <phoneticPr fontId="8"/>
  </si>
  <si>
    <r>
      <t>当</t>
    </r>
    <r>
      <rPr>
        <sz val="8"/>
        <color indexed="8"/>
        <rFont val="ＭＳ Ｐゴシック"/>
        <family val="3"/>
        <charset val="128"/>
      </rPr>
      <t>該自動車の製造又は輸入の事業を行う者の氏名又は名称　</t>
    </r>
  </si>
  <si>
    <t>※1印の付いている通称名については、スズキ株式会社が製造事業者である。</t>
    <rPh sb="21" eb="25">
      <t>カブシキガイシャ</t>
    </rPh>
    <phoneticPr fontId="4"/>
  </si>
  <si>
    <t>（注）</t>
    <rPh sb="1" eb="2">
      <t>チュウ</t>
    </rPh>
    <phoneticPr fontId="4"/>
  </si>
  <si>
    <t>0639,0641</t>
    <phoneticPr fontId="8"/>
  </si>
  <si>
    <t>3BA-DG17W</t>
  </si>
  <si>
    <t>0039,0041</t>
    <phoneticPr fontId="8"/>
  </si>
  <si>
    <t>スクラム</t>
  </si>
  <si>
    <t>0601</t>
  </si>
  <si>
    <t>4AA-MM54S</t>
  </si>
  <si>
    <t>0601～0605</t>
  </si>
  <si>
    <t>5AA-MM94S</t>
  </si>
  <si>
    <t>0002～0005</t>
  </si>
  <si>
    <t>フレア　ワゴン</t>
  </si>
  <si>
    <t>0609</t>
  </si>
  <si>
    <t>4AA-MS52S</t>
  </si>
  <si>
    <t>3W+EGR</t>
  </si>
  <si>
    <t>0605</t>
  </si>
  <si>
    <t>5AA-MS92S</t>
  </si>
  <si>
    <t>フレア　クロスオーバー</t>
  </si>
  <si>
    <t>0602</t>
  </si>
  <si>
    <t>4AA-MJ55S</t>
  </si>
  <si>
    <t>5AA-MJ95S</t>
  </si>
  <si>
    <t>フレア</t>
  </si>
  <si>
    <t>0601,0602</t>
  </si>
  <si>
    <t>3BA-HB37S</t>
  </si>
  <si>
    <t>5AA-HB97S</t>
  </si>
  <si>
    <t>キャロル</t>
  </si>
  <si>
    <t>マツダ</t>
  </si>
  <si>
    <t>マツダ株式会社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</si>
</sst>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);[Red]\(0\)"/>
    <numFmt numFmtId="178" formatCode="0_ "/>
    <numFmt numFmtId="179" formatCode="0.0_ "/>
    <numFmt numFmtId="180" formatCode="0.0_);[Red]\(0.0\)"/>
    <numFmt numFmtId="181" formatCode="0.000"/>
  </numFmts>
  <fonts count="56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8"/>
      <name val="Yu Gothic"/>
      <family val="2"/>
      <charset val="128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name val="ＭＳ Ｐゴシック"/>
      <family val="3"/>
      <charset val="128"/>
    </font>
    <font>
      <sz val="8"/>
      <name val="ARAI"/>
    </font>
    <font>
      <sz val="8"/>
      <name val="游ゴシック"/>
      <family val="2"/>
      <charset val="128"/>
    </font>
    <font>
      <sz val="8"/>
      <name val="ARAI"/>
      <family val="2"/>
    </font>
    <font>
      <sz val="8"/>
      <color rgb="FFFF0000"/>
      <name val="Arial"/>
      <family val="2"/>
    </font>
    <font>
      <sz val="8"/>
      <name val="ＭＳ Ｐゴシック"/>
      <family val="2"/>
      <charset val="128"/>
    </font>
    <font>
      <b/>
      <sz val="10"/>
      <color theme="1"/>
      <name val="Arial"/>
      <family val="2"/>
    </font>
    <font>
      <b/>
      <sz val="10"/>
      <name val="ＭＳ Ｐゴシック"/>
      <family val="3"/>
      <charset val="128"/>
    </font>
    <font>
      <sz val="8"/>
      <name val="MS UI Gothic"/>
      <family val="2"/>
      <charset val="1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Arial"/>
      <family val="3"/>
      <charset val="128"/>
    </font>
    <font>
      <sz val="8"/>
      <name val="Arial"/>
      <family val="3"/>
    </font>
    <font>
      <sz val="6"/>
      <name val="游ゴシック"/>
      <family val="3"/>
      <charset val="128"/>
    </font>
    <font>
      <b/>
      <sz val="11"/>
      <name val="Arial"/>
      <family val="2"/>
    </font>
    <font>
      <sz val="10"/>
      <name val="Arial"/>
      <family val="2"/>
    </font>
    <font>
      <u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8"/>
      <name val="Segoe UI Symbol"/>
      <family val="2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8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indexed="8"/>
      <name val="Segoe UI Symbol"/>
      <family val="2"/>
    </font>
    <font>
      <sz val="8"/>
      <color indexed="8"/>
      <name val="Arial"/>
      <family val="2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/>
    <xf numFmtId="0" fontId="29" fillId="0" borderId="0">
      <alignment vertical="center"/>
    </xf>
    <xf numFmtId="0" fontId="41" fillId="0" borderId="0">
      <alignment vertical="center"/>
    </xf>
  </cellStyleXfs>
  <cellXfs count="59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Alignment="1"/>
    <xf numFmtId="0" fontId="4" fillId="2" borderId="0" xfId="1" applyFont="1" applyFill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4" fillId="0" borderId="1" xfId="1" applyFont="1" applyBorder="1" applyAlignment="1"/>
    <xf numFmtId="0" fontId="9" fillId="0" borderId="0" xfId="1" applyFont="1" applyAlignment="1"/>
    <xf numFmtId="0" fontId="4" fillId="0" borderId="0" xfId="1" applyFont="1" applyAlignment="1">
      <alignment horizontal="right"/>
    </xf>
    <xf numFmtId="0" fontId="4" fillId="0" borderId="3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4" fillId="0" borderId="3" xfId="1" applyFont="1" applyBorder="1" applyAlignment="1">
      <alignment horizontal="centerContinuous" wrapText="1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12" xfId="1" applyFont="1" applyBorder="1" applyAlignment="1"/>
    <xf numFmtId="0" fontId="4" fillId="0" borderId="6" xfId="1" applyFont="1" applyBorder="1" applyProtection="1">
      <alignment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49" fontId="4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76" fontId="15" fillId="0" borderId="29" xfId="1" quotePrefix="1" applyNumberFormat="1" applyFont="1" applyBorder="1" applyAlignment="1" applyProtection="1">
      <alignment horizontal="center" vertical="center" wrapText="1"/>
      <protection locked="0"/>
    </xf>
    <xf numFmtId="177" fontId="15" fillId="0" borderId="30" xfId="1" applyNumberFormat="1" applyFont="1" applyBorder="1" applyAlignment="1" applyProtection="1">
      <alignment horizontal="center" vertical="center" wrapText="1"/>
      <protection locked="0"/>
    </xf>
    <xf numFmtId="176" fontId="16" fillId="0" borderId="29" xfId="1" quotePrefix="1" applyNumberFormat="1" applyFont="1" applyBorder="1" applyAlignment="1" applyProtection="1">
      <alignment horizontal="center" vertical="center" wrapText="1"/>
      <protection locked="0"/>
    </xf>
    <xf numFmtId="176" fontId="16" fillId="0" borderId="28" xfId="1" quotePrefix="1" applyNumberFormat="1" applyFont="1" applyBorder="1" applyAlignment="1" applyProtection="1">
      <alignment horizontal="center" vertical="center" wrapText="1"/>
      <protection locked="0"/>
    </xf>
    <xf numFmtId="176" fontId="16" fillId="0" borderId="28" xfId="1" quotePrefix="1" applyNumberFormat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17" fillId="0" borderId="31" xfId="1" applyFont="1" applyBorder="1" applyAlignment="1" applyProtection="1">
      <alignment horizontal="center" vertical="center" wrapText="1"/>
      <protection locked="0"/>
    </xf>
    <xf numFmtId="178" fontId="4" fillId="0" borderId="32" xfId="1" applyNumberFormat="1" applyFont="1" applyBorder="1" applyAlignment="1" applyProtection="1">
      <alignment horizontal="center" vertical="center"/>
      <protection locked="0"/>
    </xf>
    <xf numFmtId="178" fontId="4" fillId="0" borderId="28" xfId="1" applyNumberFormat="1" applyFont="1" applyBorder="1" applyAlignment="1" applyProtection="1">
      <alignment horizontal="center" vertical="center"/>
      <protection locked="0"/>
    </xf>
    <xf numFmtId="178" fontId="4" fillId="0" borderId="28" xfId="1" quotePrefix="1" applyNumberFormat="1" applyFont="1" applyBorder="1" applyAlignment="1" applyProtection="1">
      <alignment horizontal="center" vertical="center"/>
      <protection locked="0"/>
    </xf>
    <xf numFmtId="3" fontId="4" fillId="0" borderId="28" xfId="1" applyNumberFormat="1" applyFont="1" applyBorder="1" applyAlignment="1" applyProtection="1">
      <alignment horizontal="center" vertical="center"/>
      <protection locked="0"/>
    </xf>
    <xf numFmtId="179" fontId="15" fillId="0" borderId="28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Protection="1">
      <alignment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49" fontId="19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28" xfId="1" quotePrefix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22" fillId="0" borderId="12" xfId="1" applyFont="1" applyBorder="1" applyProtection="1">
      <alignment vertical="center"/>
      <protection locked="0"/>
    </xf>
    <xf numFmtId="0" fontId="22" fillId="0" borderId="0" xfId="1" applyFont="1" applyAlignment="1"/>
    <xf numFmtId="0" fontId="22" fillId="0" borderId="14" xfId="1" applyFont="1" applyBorder="1" applyProtection="1">
      <alignment vertical="center"/>
      <protection locked="0"/>
    </xf>
    <xf numFmtId="0" fontId="4" fillId="0" borderId="0" xfId="1" applyFont="1">
      <alignment vertical="center"/>
    </xf>
    <xf numFmtId="0" fontId="4" fillId="4" borderId="0" xfId="1" applyFont="1" applyFill="1" applyAlignment="1"/>
    <xf numFmtId="0" fontId="4" fillId="0" borderId="14" xfId="1" applyFont="1" applyBorder="1" applyProtection="1">
      <alignment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176" fontId="15" fillId="0" borderId="34" xfId="1" quotePrefix="1" applyNumberFormat="1" applyFont="1" applyBorder="1" applyAlignment="1" applyProtection="1">
      <alignment horizontal="center" vertical="center" wrapText="1"/>
      <protection locked="0"/>
    </xf>
    <xf numFmtId="177" fontId="15" fillId="0" borderId="35" xfId="1" applyNumberFormat="1" applyFont="1" applyBorder="1" applyAlignment="1" applyProtection="1">
      <alignment horizontal="center" vertical="center" wrapText="1"/>
      <protection locked="0"/>
    </xf>
    <xf numFmtId="176" fontId="15" fillId="0" borderId="28" xfId="1" quotePrefix="1" applyNumberFormat="1" applyFont="1" applyBorder="1" applyAlignment="1" applyProtection="1">
      <alignment horizontal="center" vertical="center"/>
      <protection locked="0"/>
    </xf>
    <xf numFmtId="176" fontId="15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13" xfId="1" applyFont="1" applyBorder="1" applyAlignment="1" applyProtection="1">
      <alignment horizontal="left" vertical="center"/>
      <protection locked="0"/>
    </xf>
    <xf numFmtId="0" fontId="22" fillId="0" borderId="24" xfId="1" applyFont="1" applyBorder="1" applyProtection="1">
      <alignment vertical="center"/>
      <protection locked="0"/>
    </xf>
    <xf numFmtId="0" fontId="22" fillId="0" borderId="22" xfId="1" applyFont="1" applyBorder="1" applyAlignment="1" applyProtection="1">
      <alignment horizontal="left" vertical="center"/>
      <protection locked="0"/>
    </xf>
    <xf numFmtId="0" fontId="22" fillId="0" borderId="11" xfId="1" applyFont="1" applyBorder="1" applyProtection="1">
      <alignment vertical="center"/>
      <protection locked="0"/>
    </xf>
    <xf numFmtId="177" fontId="15" fillId="0" borderId="36" xfId="1" applyNumberFormat="1" applyFont="1" applyBorder="1" applyAlignment="1" applyProtection="1">
      <alignment horizontal="center" vertical="center" wrapText="1"/>
      <protection locked="0"/>
    </xf>
    <xf numFmtId="176" fontId="15" fillId="0" borderId="17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Protection="1">
      <alignment vertical="center"/>
      <protection locked="0"/>
    </xf>
    <xf numFmtId="0" fontId="7" fillId="0" borderId="3" xfId="1" applyFont="1" applyBorder="1" applyAlignment="1">
      <alignment horizontal="centerContinuous"/>
    </xf>
    <xf numFmtId="0" fontId="7" fillId="0" borderId="3" xfId="1" applyFont="1" applyBorder="1" applyAlignment="1">
      <alignment horizontal="centerContinuous" wrapText="1"/>
    </xf>
    <xf numFmtId="0" fontId="7" fillId="0" borderId="3" xfId="2" applyFont="1" applyBorder="1" applyAlignment="1">
      <alignment horizontal="centerContinuous"/>
    </xf>
    <xf numFmtId="0" fontId="11" fillId="0" borderId="0" xfId="1" applyFont="1" applyAlignment="1"/>
    <xf numFmtId="0" fontId="4" fillId="0" borderId="0" xfId="3" applyFont="1" applyAlignment="1"/>
    <xf numFmtId="0" fontId="4" fillId="4" borderId="0" xfId="3" applyFont="1" applyFill="1" applyAlignment="1"/>
    <xf numFmtId="0" fontId="4" fillId="0" borderId="0" xfId="3" applyFont="1">
      <alignment vertical="center"/>
    </xf>
    <xf numFmtId="0" fontId="4" fillId="0" borderId="0" xfId="4" applyFont="1" applyAlignment="1">
      <alignment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179" fontId="24" fillId="0" borderId="28" xfId="3" applyNumberFormat="1" applyFont="1" applyBorder="1" applyAlignment="1">
      <alignment horizontal="center" vertical="center"/>
    </xf>
    <xf numFmtId="3" fontId="4" fillId="0" borderId="28" xfId="3" applyNumberFormat="1" applyFont="1" applyBorder="1" applyAlignment="1" applyProtection="1">
      <alignment horizontal="center" vertical="center"/>
      <protection locked="0"/>
    </xf>
    <xf numFmtId="49" fontId="7" fillId="0" borderId="28" xfId="3" quotePrefix="1" applyNumberFormat="1" applyFont="1" applyBorder="1" applyAlignment="1" applyProtection="1">
      <alignment horizontal="left" vertical="center" wrapText="1"/>
      <protection locked="0"/>
    </xf>
    <xf numFmtId="178" fontId="7" fillId="2" borderId="28" xfId="3" quotePrefix="1" applyNumberFormat="1" applyFont="1" applyFill="1" applyBorder="1" applyAlignment="1" applyProtection="1">
      <alignment horizontal="center" vertical="center"/>
      <protection locked="0"/>
    </xf>
    <xf numFmtId="178" fontId="7" fillId="2" borderId="28" xfId="3" applyNumberFormat="1" applyFont="1" applyFill="1" applyBorder="1" applyAlignment="1" applyProtection="1">
      <alignment horizontal="center" vertical="center"/>
      <protection locked="0"/>
    </xf>
    <xf numFmtId="178" fontId="7" fillId="2" borderId="32" xfId="3" applyNumberFormat="1" applyFont="1" applyFill="1" applyBorder="1" applyAlignment="1" applyProtection="1">
      <alignment horizontal="center" vertical="center"/>
      <protection locked="0"/>
    </xf>
    <xf numFmtId="0" fontId="18" fillId="2" borderId="31" xfId="3" applyFont="1" applyFill="1" applyBorder="1" applyAlignment="1" applyProtection="1">
      <alignment horizontal="center" vertical="center" wrapText="1"/>
      <protection locked="0"/>
    </xf>
    <xf numFmtId="0" fontId="7" fillId="2" borderId="28" xfId="3" applyFont="1" applyFill="1" applyBorder="1" applyAlignment="1" applyProtection="1">
      <alignment horizontal="left" vertical="center"/>
      <protection locked="0"/>
    </xf>
    <xf numFmtId="0" fontId="7" fillId="2" borderId="28" xfId="3" applyFont="1" applyFill="1" applyBorder="1" applyAlignment="1" applyProtection="1">
      <alignment horizontal="center" vertical="center"/>
      <protection locked="0"/>
    </xf>
    <xf numFmtId="0" fontId="7" fillId="2" borderId="28" xfId="3" applyFont="1" applyFill="1" applyBorder="1" applyAlignment="1" applyProtection="1">
      <alignment horizontal="center" vertical="center" wrapText="1"/>
      <protection locked="0"/>
    </xf>
    <xf numFmtId="176" fontId="25" fillId="2" borderId="28" xfId="3" quotePrefix="1" applyNumberFormat="1" applyFont="1" applyFill="1" applyBorder="1" applyAlignment="1" applyProtection="1">
      <alignment horizontal="center" vertical="center"/>
      <protection locked="0"/>
    </xf>
    <xf numFmtId="176" fontId="25" fillId="2" borderId="28" xfId="3" quotePrefix="1" applyNumberFormat="1" applyFont="1" applyFill="1" applyBorder="1" applyAlignment="1" applyProtection="1">
      <alignment horizontal="center" vertical="center" wrapText="1"/>
      <protection locked="0"/>
    </xf>
    <xf numFmtId="176" fontId="25" fillId="2" borderId="29" xfId="3" quotePrefix="1" applyNumberFormat="1" applyFont="1" applyFill="1" applyBorder="1" applyAlignment="1" applyProtection="1">
      <alignment horizontal="center" vertical="center" wrapText="1"/>
      <protection locked="0"/>
    </xf>
    <xf numFmtId="177" fontId="25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left" vertical="center"/>
      <protection locked="0"/>
    </xf>
    <xf numFmtId="0" fontId="7" fillId="0" borderId="13" xfId="4" applyFont="1" applyBorder="1" applyAlignment="1" applyProtection="1">
      <alignment horizontal="left" vertical="center"/>
      <protection locked="0"/>
    </xf>
    <xf numFmtId="0" fontId="7" fillId="0" borderId="14" xfId="4" applyFont="1" applyBorder="1" applyAlignment="1" applyProtection="1">
      <alignment horizontal="center" vertical="center"/>
      <protection locked="0"/>
    </xf>
    <xf numFmtId="0" fontId="4" fillId="0" borderId="24" xfId="3" applyFont="1" applyBorder="1" applyProtection="1">
      <alignment vertical="center"/>
      <protection locked="0"/>
    </xf>
    <xf numFmtId="0" fontId="23" fillId="0" borderId="22" xfId="3" applyFont="1" applyBorder="1" applyAlignment="1" applyProtection="1">
      <alignment horizontal="left" vertical="center"/>
      <protection locked="0"/>
    </xf>
    <xf numFmtId="0" fontId="26" fillId="0" borderId="12" xfId="3" applyFont="1" applyBorder="1" applyProtection="1">
      <alignment vertical="center"/>
      <protection locked="0"/>
    </xf>
    <xf numFmtId="0" fontId="4" fillId="0" borderId="11" xfId="3" applyFont="1" applyBorder="1" applyProtection="1">
      <alignment vertical="center"/>
      <protection locked="0"/>
    </xf>
    <xf numFmtId="49" fontId="7" fillId="2" borderId="28" xfId="3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3" applyFont="1" applyBorder="1" applyAlignment="1" applyProtection="1">
      <alignment horizontal="left" vertical="center"/>
      <protection locked="0"/>
    </xf>
    <xf numFmtId="0" fontId="4" fillId="0" borderId="14" xfId="3" applyFont="1" applyBorder="1" applyProtection="1">
      <alignment vertical="center"/>
      <protection locked="0"/>
    </xf>
    <xf numFmtId="0" fontId="7" fillId="0" borderId="22" xfId="4" applyFont="1" applyBorder="1" applyAlignment="1" applyProtection="1">
      <alignment horizontal="left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5" xfId="3" applyFont="1" applyBorder="1" applyProtection="1">
      <alignment vertical="center"/>
      <protection locked="0"/>
    </xf>
    <xf numFmtId="0" fontId="23" fillId="0" borderId="28" xfId="3" applyFont="1" applyBorder="1" applyAlignment="1"/>
    <xf numFmtId="0" fontId="4" fillId="0" borderId="12" xfId="3" applyFont="1" applyBorder="1" applyAlignment="1"/>
    <xf numFmtId="0" fontId="4" fillId="0" borderId="4" xfId="3" applyFont="1" applyBorder="1" applyAlignment="1">
      <alignment horizontal="centerContinuous"/>
    </xf>
    <xf numFmtId="0" fontId="4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 wrapText="1"/>
    </xf>
    <xf numFmtId="0" fontId="4" fillId="0" borderId="4" xfId="4" applyFont="1" applyBorder="1" applyAlignment="1">
      <alignment horizontal="centerContinuous"/>
    </xf>
    <xf numFmtId="0" fontId="7" fillId="0" borderId="3" xfId="4" applyFont="1" applyBorder="1" applyAlignment="1">
      <alignment horizontal="centerContinuous"/>
    </xf>
    <xf numFmtId="0" fontId="4" fillId="0" borderId="0" xfId="3" applyFont="1" applyAlignment="1">
      <alignment horizontal="right"/>
    </xf>
    <xf numFmtId="0" fontId="4" fillId="0" borderId="1" xfId="3" applyFont="1" applyBorder="1" applyAlignment="1"/>
    <xf numFmtId="0" fontId="9" fillId="0" borderId="0" xfId="3" applyFont="1" applyAlignment="1"/>
    <xf numFmtId="0" fontId="11" fillId="0" borderId="0" xfId="3" applyFont="1" applyAlignment="1"/>
    <xf numFmtId="0" fontId="7" fillId="0" borderId="0" xfId="3" applyFont="1" applyAlignment="1">
      <alignment horizontal="right"/>
    </xf>
    <xf numFmtId="0" fontId="5" fillId="0" borderId="0" xfId="3" applyFont="1" applyAlignment="1"/>
    <xf numFmtId="0" fontId="5" fillId="0" borderId="0" xfId="3" applyFont="1" applyAlignment="1">
      <alignment horizontal="right"/>
    </xf>
    <xf numFmtId="0" fontId="4" fillId="2" borderId="0" xfId="3" applyFont="1" applyFill="1" applyAlignment="1"/>
    <xf numFmtId="0" fontId="2" fillId="0" borderId="0" xfId="3" applyFont="1" applyAlignment="1"/>
    <xf numFmtId="0" fontId="7" fillId="0" borderId="1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179" fontId="24" fillId="0" borderId="28" xfId="1" applyNumberFormat="1" applyFont="1" applyBorder="1" applyAlignment="1">
      <alignment horizontal="center" vertical="center"/>
    </xf>
    <xf numFmtId="178" fontId="4" fillId="2" borderId="28" xfId="1" quotePrefix="1" applyNumberFormat="1" applyFont="1" applyFill="1" applyBorder="1" applyAlignment="1" applyProtection="1">
      <alignment horizontal="center" vertical="center"/>
      <protection locked="0"/>
    </xf>
    <xf numFmtId="178" fontId="4" fillId="2" borderId="28" xfId="1" applyNumberFormat="1" applyFont="1" applyFill="1" applyBorder="1" applyAlignment="1" applyProtection="1">
      <alignment horizontal="center" vertical="center"/>
      <protection locked="0"/>
    </xf>
    <xf numFmtId="178" fontId="4" fillId="2" borderId="32" xfId="1" applyNumberFormat="1" applyFont="1" applyFill="1" applyBorder="1" applyAlignment="1" applyProtection="1">
      <alignment horizontal="center" vertical="center"/>
      <protection locked="0"/>
    </xf>
    <xf numFmtId="0" fontId="18" fillId="2" borderId="31" xfId="1" applyFont="1" applyFill="1" applyBorder="1" applyAlignment="1" applyProtection="1">
      <alignment horizontal="center" vertical="center" wrapText="1"/>
      <protection locked="0"/>
    </xf>
    <xf numFmtId="0" fontId="4" fillId="2" borderId="28" xfId="1" applyFont="1" applyFill="1" applyBorder="1" applyAlignment="1" applyProtection="1">
      <alignment horizontal="left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 wrapText="1"/>
      <protection locked="0"/>
    </xf>
    <xf numFmtId="176" fontId="15" fillId="2" borderId="28" xfId="1" quotePrefix="1" applyNumberFormat="1" applyFont="1" applyFill="1" applyBorder="1" applyAlignment="1" applyProtection="1">
      <alignment horizontal="center" vertical="center"/>
      <protection locked="0"/>
    </xf>
    <xf numFmtId="176" fontId="15" fillId="2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15" fillId="2" borderId="29" xfId="1" quotePrefix="1" applyNumberFormat="1" applyFont="1" applyFill="1" applyBorder="1" applyAlignment="1" applyProtection="1">
      <alignment horizontal="center" vertical="center" wrapText="1"/>
      <protection locked="0"/>
    </xf>
    <xf numFmtId="177" fontId="15" fillId="2" borderId="3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24" xfId="1" applyFont="1" applyBorder="1" applyProtection="1">
      <alignment vertical="center"/>
      <protection locked="0"/>
    </xf>
    <xf numFmtId="49" fontId="4" fillId="2" borderId="28" xfId="1" quotePrefix="1" applyNumberFormat="1" applyFont="1" applyFill="1" applyBorder="1" applyAlignment="1" applyProtection="1">
      <alignment horizontal="left" vertical="center" wrapText="1"/>
      <protection locked="0"/>
    </xf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2" borderId="22" xfId="1" applyFont="1" applyFill="1" applyBorder="1" applyAlignment="1" applyProtection="1">
      <alignment horizontal="left" vertical="center"/>
      <protection locked="0"/>
    </xf>
    <xf numFmtId="0" fontId="23" fillId="2" borderId="22" xfId="1" applyFont="1" applyFill="1" applyBorder="1" applyAlignment="1" applyProtection="1">
      <alignment horizontal="left"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5" applyFont="1">
      <alignment vertical="center"/>
    </xf>
    <xf numFmtId="0" fontId="4" fillId="0" borderId="0" xfId="2" quotePrefix="1" applyFont="1" applyAlignment="1">
      <alignment horizontal="left"/>
    </xf>
    <xf numFmtId="180" fontId="16" fillId="0" borderId="0" xfId="5" applyNumberFormat="1" applyFont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180" fontId="15" fillId="0" borderId="0" xfId="5" applyNumberFormat="1" applyFont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vertical="center" wrapText="1"/>
    </xf>
    <xf numFmtId="0" fontId="4" fillId="0" borderId="0" xfId="0" applyFont="1" applyAlignment="1"/>
    <xf numFmtId="178" fontId="4" fillId="0" borderId="28" xfId="0" quotePrefix="1" applyNumberFormat="1" applyFont="1" applyBorder="1" applyAlignment="1" applyProtection="1">
      <alignment horizontal="center" vertical="center"/>
      <protection locked="0"/>
    </xf>
    <xf numFmtId="178" fontId="4" fillId="0" borderId="28" xfId="0" applyNumberFormat="1" applyFont="1" applyBorder="1" applyAlignment="1" applyProtection="1">
      <alignment horizontal="center" vertical="center"/>
      <protection locked="0"/>
    </xf>
    <xf numFmtId="178" fontId="4" fillId="0" borderId="32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176" fontId="4" fillId="0" borderId="28" xfId="0" quotePrefix="1" applyNumberFormat="1" applyFont="1" applyBorder="1" applyAlignment="1" applyProtection="1">
      <alignment horizontal="center" vertical="center"/>
      <protection locked="0"/>
    </xf>
    <xf numFmtId="176" fontId="4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4" fillId="0" borderId="29" xfId="0" quotePrefix="1" applyNumberFormat="1" applyFont="1" applyBorder="1" applyAlignment="1" applyProtection="1">
      <alignment horizontal="center" vertical="center" wrapText="1"/>
      <protection locked="0"/>
    </xf>
    <xf numFmtId="177" fontId="15" fillId="0" borderId="35" xfId="0" applyNumberFormat="1" applyFont="1" applyBorder="1" applyAlignment="1" applyProtection="1">
      <alignment horizontal="center" vertical="center" wrapText="1"/>
      <protection locked="0"/>
    </xf>
    <xf numFmtId="176" fontId="15" fillId="0" borderId="34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28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alignment vertical="center"/>
      <protection locked="0"/>
    </xf>
    <xf numFmtId="177" fontId="15" fillId="0" borderId="30" xfId="0" applyNumberFormat="1" applyFont="1" applyBorder="1" applyAlignment="1" applyProtection="1">
      <alignment horizontal="center" vertical="center" wrapText="1"/>
      <protection locked="0"/>
    </xf>
    <xf numFmtId="176" fontId="15" fillId="0" borderId="29" xfId="0" quotePrefix="1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0" fillId="0" borderId="6" xfId="0" applyFont="1" applyBorder="1" applyProtection="1">
      <alignment vertical="center"/>
      <protection locked="0"/>
    </xf>
    <xf numFmtId="0" fontId="4" fillId="0" borderId="11" xfId="2" applyFont="1" applyBorder="1" applyAlignment="1" applyProtection="1">
      <alignment vertical="center"/>
      <protection locked="0"/>
    </xf>
    <xf numFmtId="0" fontId="22" fillId="0" borderId="0" xfId="2" applyFont="1"/>
    <xf numFmtId="178" fontId="4" fillId="2" borderId="28" xfId="0" quotePrefix="1" applyNumberFormat="1" applyFont="1" applyFill="1" applyBorder="1" applyAlignment="1" applyProtection="1">
      <alignment horizontal="center" vertical="center"/>
      <protection locked="0"/>
    </xf>
    <xf numFmtId="178" fontId="4" fillId="2" borderId="28" xfId="0" applyNumberFormat="1" applyFont="1" applyFill="1" applyBorder="1" applyAlignment="1" applyProtection="1">
      <alignment horizontal="center" vertical="center"/>
      <protection locked="0"/>
    </xf>
    <xf numFmtId="178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17" fillId="0" borderId="7" xfId="5" applyFont="1" applyBorder="1" applyAlignment="1">
      <alignment horizontal="center" vertical="center" wrapText="1"/>
    </xf>
    <xf numFmtId="0" fontId="4" fillId="0" borderId="28" xfId="5" applyFont="1" applyBorder="1" applyAlignment="1">
      <alignment horizontal="center" vertical="center" wrapText="1"/>
    </xf>
    <xf numFmtId="176" fontId="4" fillId="0" borderId="28" xfId="5" applyNumberFormat="1" applyFont="1" applyBorder="1" applyAlignment="1">
      <alignment horizontal="center" vertical="center" wrapText="1"/>
    </xf>
    <xf numFmtId="180" fontId="4" fillId="0" borderId="4" xfId="5" applyNumberFormat="1" applyFont="1" applyBorder="1" applyAlignment="1">
      <alignment horizontal="center" vertical="center" wrapText="1"/>
    </xf>
    <xf numFmtId="177" fontId="15" fillId="2" borderId="30" xfId="2" applyNumberFormat="1" applyFont="1" applyFill="1" applyBorder="1" applyAlignment="1" applyProtection="1">
      <alignment horizontal="center" vertical="center" wrapText="1"/>
      <protection locked="0"/>
    </xf>
    <xf numFmtId="180" fontId="15" fillId="0" borderId="29" xfId="5" applyNumberFormat="1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8" xfId="5" quotePrefix="1" applyFont="1" applyBorder="1" applyAlignment="1">
      <alignment horizontal="left" vertical="center" wrapText="1"/>
    </xf>
    <xf numFmtId="0" fontId="4" fillId="0" borderId="4" xfId="5" applyFont="1" applyBorder="1" applyAlignment="1">
      <alignment vertical="center" wrapText="1"/>
    </xf>
    <xf numFmtId="0" fontId="22" fillId="0" borderId="22" xfId="5" applyFont="1" applyBorder="1" applyAlignment="1">
      <alignment vertical="center" wrapText="1"/>
    </xf>
    <xf numFmtId="0" fontId="22" fillId="0" borderId="12" xfId="5" applyFont="1" applyBorder="1" applyAlignment="1">
      <alignment vertical="center" wrapText="1"/>
    </xf>
    <xf numFmtId="0" fontId="22" fillId="0" borderId="11" xfId="5" applyFont="1" applyBorder="1" applyAlignment="1">
      <alignment vertical="center" wrapText="1"/>
    </xf>
    <xf numFmtId="0" fontId="17" fillId="0" borderId="3" xfId="5" applyFont="1" applyBorder="1" applyAlignment="1">
      <alignment horizontal="center" vertical="center" wrapText="1"/>
    </xf>
    <xf numFmtId="0" fontId="4" fillId="0" borderId="28" xfId="5" applyFont="1" applyBorder="1" applyAlignment="1">
      <alignment vertical="center" wrapText="1"/>
    </xf>
    <xf numFmtId="0" fontId="4" fillId="0" borderId="22" xfId="5" applyFont="1" applyBorder="1" applyAlignment="1">
      <alignment vertical="center" wrapText="1"/>
    </xf>
    <xf numFmtId="0" fontId="4" fillId="0" borderId="12" xfId="5" applyFont="1" applyBorder="1" applyAlignment="1">
      <alignment vertical="center" wrapText="1"/>
    </xf>
    <xf numFmtId="0" fontId="4" fillId="0" borderId="11" xfId="5" applyFont="1" applyBorder="1" applyAlignment="1">
      <alignment vertical="center" wrapText="1"/>
    </xf>
    <xf numFmtId="0" fontId="4" fillId="0" borderId="12" xfId="2" applyFont="1" applyBorder="1" applyAlignment="1" applyProtection="1">
      <alignment vertical="center"/>
      <protection locked="0"/>
    </xf>
    <xf numFmtId="0" fontId="17" fillId="0" borderId="37" xfId="5" applyFont="1" applyBorder="1" applyAlignment="1">
      <alignment horizontal="center" vertical="center" wrapText="1"/>
    </xf>
    <xf numFmtId="0" fontId="4" fillId="0" borderId="13" xfId="5" applyFont="1" applyBorder="1" applyAlignment="1">
      <alignment vertical="center" wrapText="1"/>
    </xf>
    <xf numFmtId="0" fontId="4" fillId="0" borderId="14" xfId="5" applyFont="1" applyBorder="1" applyAlignment="1">
      <alignment vertical="center" wrapText="1"/>
    </xf>
    <xf numFmtId="176" fontId="4" fillId="0" borderId="4" xfId="5" applyNumberFormat="1" applyFont="1" applyBorder="1" applyAlignment="1">
      <alignment horizontal="center" vertical="center" wrapText="1"/>
    </xf>
    <xf numFmtId="177" fontId="15" fillId="0" borderId="30" xfId="2" applyNumberFormat="1" applyFont="1" applyBorder="1" applyAlignment="1" applyProtection="1">
      <alignment horizontal="center" vertical="center" wrapText="1"/>
      <protection locked="0"/>
    </xf>
    <xf numFmtId="0" fontId="4" fillId="0" borderId="28" xfId="5" quotePrefix="1" applyFont="1" applyBorder="1" applyAlignment="1">
      <alignment vertical="center" wrapText="1"/>
    </xf>
    <xf numFmtId="0" fontId="6" fillId="0" borderId="8" xfId="5" applyFont="1" applyBorder="1" applyAlignment="1">
      <alignment vertical="center" wrapText="1"/>
    </xf>
    <xf numFmtId="0" fontId="4" fillId="0" borderId="6" xfId="2" applyFont="1" applyBorder="1" applyAlignment="1" applyProtection="1">
      <alignment vertical="center"/>
      <protection locked="0"/>
    </xf>
    <xf numFmtId="0" fontId="4" fillId="0" borderId="5" xfId="5" applyFont="1" applyBorder="1" applyAlignment="1">
      <alignment vertical="center" wrapText="1"/>
    </xf>
    <xf numFmtId="0" fontId="4" fillId="0" borderId="1" xfId="2" applyFont="1" applyBorder="1" applyAlignment="1">
      <alignment horizont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2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0" xfId="2" applyFont="1" applyAlignment="1">
      <alignment horizontal="right"/>
    </xf>
    <xf numFmtId="0" fontId="4" fillId="0" borderId="1" xfId="2" applyFont="1" applyBorder="1"/>
    <xf numFmtId="0" fontId="9" fillId="0" borderId="0" xfId="2" applyFont="1"/>
    <xf numFmtId="0" fontId="9" fillId="0" borderId="0" xfId="2" quotePrefix="1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0" xfId="2" applyFont="1"/>
    <xf numFmtId="0" fontId="33" fillId="0" borderId="0" xfId="2" applyFont="1"/>
    <xf numFmtId="0" fontId="34" fillId="0" borderId="0" xfId="5" applyFont="1" applyAlignment="1">
      <alignment horizontal="center" vertical="center" wrapText="1"/>
    </xf>
    <xf numFmtId="178" fontId="34" fillId="0" borderId="0" xfId="5" applyNumberFormat="1" applyFont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  <xf numFmtId="180" fontId="34" fillId="0" borderId="0" xfId="5" applyNumberFormat="1" applyFont="1" applyAlignment="1">
      <alignment horizontal="center" vertical="center" wrapText="1"/>
    </xf>
    <xf numFmtId="179" fontId="34" fillId="0" borderId="0" xfId="5" applyNumberFormat="1" applyFont="1" applyAlignment="1">
      <alignment horizontal="center" vertical="center" wrapText="1"/>
    </xf>
    <xf numFmtId="0" fontId="4" fillId="0" borderId="0" xfId="5" quotePrefix="1" applyFont="1" applyAlignment="1">
      <alignment horizontal="left" vertical="center" wrapText="1"/>
    </xf>
    <xf numFmtId="0" fontId="22" fillId="0" borderId="0" xfId="5" applyFont="1" applyAlignment="1">
      <alignment horizontal="center" vertical="center" wrapText="1"/>
    </xf>
    <xf numFmtId="178" fontId="22" fillId="0" borderId="0" xfId="5" applyNumberFormat="1" applyFont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179" fontId="22" fillId="0" borderId="0" xfId="5" applyNumberFormat="1" applyFont="1" applyAlignment="1">
      <alignment horizontal="center" vertical="center" wrapText="1"/>
    </xf>
    <xf numFmtId="180" fontId="22" fillId="0" borderId="0" xfId="5" applyNumberFormat="1" applyFont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180" fontId="36" fillId="0" borderId="0" xfId="5" applyNumberFormat="1" applyFont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179" fontId="38" fillId="0" borderId="0" xfId="2" applyNumberFormat="1" applyFont="1" applyAlignment="1">
      <alignment horizontal="center" vertical="center"/>
    </xf>
    <xf numFmtId="3" fontId="37" fillId="0" borderId="0" xfId="2" applyNumberFormat="1" applyFont="1" applyAlignment="1" applyProtection="1">
      <alignment horizontal="center" vertical="center"/>
      <protection locked="0"/>
    </xf>
    <xf numFmtId="178" fontId="4" fillId="0" borderId="28" xfId="2" quotePrefix="1" applyNumberFormat="1" applyFont="1" applyBorder="1" applyAlignment="1" applyProtection="1">
      <alignment horizontal="center" vertical="center"/>
      <protection locked="0"/>
    </xf>
    <xf numFmtId="178" fontId="4" fillId="0" borderId="28" xfId="2" applyNumberFormat="1" applyFont="1" applyBorder="1" applyAlignment="1" applyProtection="1">
      <alignment horizontal="center" vertical="center"/>
      <protection locked="0"/>
    </xf>
    <xf numFmtId="178" fontId="4" fillId="0" borderId="32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left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176" fontId="16" fillId="0" borderId="28" xfId="2" quotePrefix="1" applyNumberFormat="1" applyFont="1" applyBorder="1" applyAlignment="1" applyProtection="1">
      <alignment horizontal="center" vertical="center"/>
      <protection locked="0"/>
    </xf>
    <xf numFmtId="176" fontId="16" fillId="0" borderId="28" xfId="2" quotePrefix="1" applyNumberFormat="1" applyFont="1" applyBorder="1" applyAlignment="1" applyProtection="1">
      <alignment horizontal="center" vertical="center" wrapText="1"/>
      <protection locked="0"/>
    </xf>
    <xf numFmtId="176" fontId="16" fillId="0" borderId="29" xfId="2" quotePrefix="1" applyNumberFormat="1" applyFont="1" applyBorder="1" applyAlignment="1" applyProtection="1">
      <alignment horizontal="center" vertical="center" wrapText="1"/>
      <protection locked="0"/>
    </xf>
    <xf numFmtId="177" fontId="15" fillId="0" borderId="35" xfId="2" applyNumberFormat="1" applyFont="1" applyBorder="1" applyAlignment="1" applyProtection="1">
      <alignment horizontal="center" vertical="center" wrapText="1"/>
      <protection locked="0"/>
    </xf>
    <xf numFmtId="176" fontId="15" fillId="0" borderId="34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49" fontId="4" fillId="0" borderId="28" xfId="2" quotePrefix="1" applyNumberFormat="1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176" fontId="15" fillId="0" borderId="29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178" fontId="4" fillId="0" borderId="38" xfId="5" applyNumberFormat="1" applyFont="1" applyBorder="1" applyAlignment="1">
      <alignment horizontal="center" vertical="center" wrapText="1"/>
    </xf>
    <xf numFmtId="179" fontId="4" fillId="0" borderId="28" xfId="5" applyNumberFormat="1" applyFont="1" applyBorder="1" applyAlignment="1">
      <alignment horizontal="center" vertical="center" wrapText="1"/>
    </xf>
    <xf numFmtId="180" fontId="4" fillId="0" borderId="28" xfId="5" applyNumberFormat="1" applyFont="1" applyBorder="1" applyAlignment="1">
      <alignment horizontal="center" vertical="center" wrapText="1"/>
    </xf>
    <xf numFmtId="179" fontId="4" fillId="0" borderId="4" xfId="5" applyNumberFormat="1" applyFont="1" applyBorder="1" applyAlignment="1">
      <alignment horizontal="center" vertical="center" wrapText="1"/>
    </xf>
    <xf numFmtId="1" fontId="15" fillId="0" borderId="30" xfId="5" applyNumberFormat="1" applyFont="1" applyBorder="1" applyAlignment="1">
      <alignment horizontal="center" vertical="center" wrapText="1"/>
    </xf>
    <xf numFmtId="0" fontId="22" fillId="0" borderId="13" xfId="5" applyFont="1" applyBorder="1" applyAlignment="1">
      <alignment vertical="center" wrapText="1"/>
    </xf>
    <xf numFmtId="0" fontId="22" fillId="0" borderId="14" xfId="5" applyFont="1" applyBorder="1" applyAlignment="1">
      <alignment vertical="center" wrapText="1"/>
    </xf>
    <xf numFmtId="0" fontId="22" fillId="0" borderId="24" xfId="5" applyFont="1" applyBorder="1" applyAlignment="1">
      <alignment vertical="center" wrapText="1"/>
    </xf>
    <xf numFmtId="0" fontId="4" fillId="0" borderId="4" xfId="5" applyFont="1" applyBorder="1" applyAlignment="1">
      <alignment horizontal="center" vertical="center" wrapText="1"/>
    </xf>
    <xf numFmtId="179" fontId="4" fillId="0" borderId="29" xfId="5" applyNumberFormat="1" applyFont="1" applyBorder="1" applyAlignment="1">
      <alignment horizontal="center" vertical="center" wrapText="1"/>
    </xf>
    <xf numFmtId="0" fontId="15" fillId="0" borderId="30" xfId="5" applyFont="1" applyBorder="1" applyAlignment="1">
      <alignment horizontal="center" vertical="center" wrapText="1"/>
    </xf>
    <xf numFmtId="0" fontId="4" fillId="0" borderId="12" xfId="6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5" applyFont="1" applyBorder="1" applyProtection="1">
      <alignment vertical="center"/>
      <protection locked="0"/>
    </xf>
    <xf numFmtId="0" fontId="4" fillId="0" borderId="8" xfId="6" applyFont="1" applyBorder="1" applyAlignment="1">
      <alignment vertical="center" wrapText="1"/>
    </xf>
    <xf numFmtId="0" fontId="4" fillId="0" borderId="1" xfId="2" applyFont="1" applyBorder="1" applyProtection="1">
      <protection locked="0"/>
    </xf>
    <xf numFmtId="0" fontId="4" fillId="0" borderId="1" xfId="2" quotePrefix="1" applyFont="1" applyBorder="1"/>
    <xf numFmtId="0" fontId="42" fillId="0" borderId="0" xfId="2" applyFont="1"/>
    <xf numFmtId="0" fontId="42" fillId="0" borderId="0" xfId="2" applyFont="1" applyAlignment="1">
      <alignment vertical="center"/>
    </xf>
    <xf numFmtId="0" fontId="42" fillId="0" borderId="0" xfId="2" applyFont="1" applyAlignment="1">
      <alignment horizontal="center" vertical="center"/>
    </xf>
    <xf numFmtId="178" fontId="42" fillId="0" borderId="0" xfId="2" applyNumberFormat="1" applyFont="1" applyAlignment="1">
      <alignment horizontal="center" vertical="center"/>
    </xf>
    <xf numFmtId="0" fontId="43" fillId="0" borderId="0" xfId="2" applyFont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left" vertical="center"/>
      <protection locked="0"/>
    </xf>
    <xf numFmtId="0" fontId="42" fillId="0" borderId="0" xfId="2" applyFont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center" vertical="center" wrapText="1"/>
      <protection locked="0"/>
    </xf>
    <xf numFmtId="176" fontId="24" fillId="0" borderId="0" xfId="2" quotePrefix="1" applyNumberFormat="1" applyFont="1" applyAlignment="1" applyProtection="1">
      <alignment horizontal="center" vertical="center" wrapText="1"/>
      <protection locked="0"/>
    </xf>
    <xf numFmtId="177" fontId="24" fillId="0" borderId="0" xfId="2" applyNumberFormat="1" applyFont="1" applyAlignment="1">
      <alignment horizontal="center" vertical="center" wrapText="1"/>
    </xf>
    <xf numFmtId="181" fontId="42" fillId="0" borderId="0" xfId="2" applyNumberFormat="1" applyFont="1" applyAlignment="1" applyProtection="1">
      <alignment horizontal="center" vertical="center"/>
      <protection locked="0"/>
    </xf>
    <xf numFmtId="49" fontId="42" fillId="0" borderId="0" xfId="2" applyNumberFormat="1" applyFont="1" applyAlignment="1" applyProtection="1">
      <alignment horizontal="left" vertical="center" wrapText="1"/>
      <protection locked="0"/>
    </xf>
    <xf numFmtId="0" fontId="42" fillId="0" borderId="0" xfId="2" applyFont="1" applyAlignment="1" applyProtection="1">
      <alignment vertical="center"/>
      <protection locked="0"/>
    </xf>
    <xf numFmtId="0" fontId="42" fillId="0" borderId="28" xfId="2" applyFont="1" applyBorder="1"/>
    <xf numFmtId="0" fontId="42" fillId="0" borderId="28" xfId="2" applyFont="1" applyBorder="1" applyAlignment="1" applyProtection="1">
      <alignment horizontal="center" vertical="center"/>
      <protection locked="0"/>
    </xf>
    <xf numFmtId="0" fontId="42" fillId="0" borderId="28" xfId="2" applyFont="1" applyBorder="1" applyAlignment="1">
      <alignment horizontal="center" vertical="center"/>
    </xf>
    <xf numFmtId="178" fontId="42" fillId="0" borderId="28" xfId="2" applyNumberFormat="1" applyFont="1" applyBorder="1" applyAlignment="1">
      <alignment horizontal="center" vertical="center"/>
    </xf>
    <xf numFmtId="0" fontId="43" fillId="0" borderId="4" xfId="2" applyFont="1" applyBorder="1" applyAlignment="1" applyProtection="1">
      <alignment horizontal="center" vertical="center"/>
      <protection locked="0"/>
    </xf>
    <xf numFmtId="0" fontId="43" fillId="0" borderId="37" xfId="2" applyFont="1" applyBorder="1" applyAlignment="1" applyProtection="1">
      <alignment horizontal="center" vertical="center"/>
      <protection locked="0"/>
    </xf>
    <xf numFmtId="0" fontId="42" fillId="0" borderId="28" xfId="2" applyFont="1" applyBorder="1" applyAlignment="1" applyProtection="1">
      <alignment horizontal="center" vertical="center" wrapText="1"/>
      <protection locked="0"/>
    </xf>
    <xf numFmtId="176" fontId="42" fillId="0" borderId="28" xfId="2" quotePrefix="1" applyNumberFormat="1" applyFont="1" applyBorder="1" applyAlignment="1" applyProtection="1">
      <alignment horizontal="center" vertical="center" wrapText="1"/>
      <protection locked="0"/>
    </xf>
    <xf numFmtId="176" fontId="24" fillId="0" borderId="24" xfId="2" quotePrefix="1" applyNumberFormat="1" applyFont="1" applyBorder="1" applyAlignment="1" applyProtection="1">
      <alignment horizontal="center" vertical="center" wrapText="1"/>
      <protection locked="0"/>
    </xf>
    <xf numFmtId="176" fontId="24" fillId="0" borderId="28" xfId="2" quotePrefix="1" applyNumberFormat="1" applyFont="1" applyBorder="1" applyAlignment="1" applyProtection="1">
      <alignment horizontal="center" vertical="center" wrapText="1"/>
      <protection locked="0"/>
    </xf>
    <xf numFmtId="176" fontId="24" fillId="0" borderId="4" xfId="2" quotePrefix="1" applyNumberFormat="1" applyFont="1" applyBorder="1" applyAlignment="1" applyProtection="1">
      <alignment horizontal="center" vertical="center" wrapText="1"/>
      <protection locked="0"/>
    </xf>
    <xf numFmtId="177" fontId="24" fillId="0" borderId="30" xfId="2" applyNumberFormat="1" applyFont="1" applyBorder="1" applyAlignment="1">
      <alignment horizontal="center" vertical="center" wrapText="1"/>
    </xf>
    <xf numFmtId="176" fontId="24" fillId="0" borderId="29" xfId="2" quotePrefix="1" applyNumberFormat="1" applyFont="1" applyBorder="1" applyAlignment="1" applyProtection="1">
      <alignment horizontal="center" vertical="center" wrapText="1"/>
      <protection locked="0"/>
    </xf>
    <xf numFmtId="0" fontId="42" fillId="0" borderId="3" xfId="2" applyFont="1" applyBorder="1" applyAlignment="1" applyProtection="1">
      <alignment horizontal="center" vertical="center"/>
      <protection locked="0"/>
    </xf>
    <xf numFmtId="181" fontId="42" fillId="0" borderId="28" xfId="2" applyNumberFormat="1" applyFont="1" applyBorder="1" applyAlignment="1" applyProtection="1">
      <alignment horizontal="center" vertical="center"/>
      <protection locked="0"/>
    </xf>
    <xf numFmtId="49" fontId="42" fillId="0" borderId="28" xfId="2" applyNumberFormat="1" applyFont="1" applyBorder="1" applyAlignment="1" applyProtection="1">
      <alignment horizontal="left" vertical="center" wrapText="1"/>
      <protection locked="0"/>
    </xf>
    <xf numFmtId="0" fontId="42" fillId="0" borderId="28" xfId="2" applyFont="1" applyBorder="1" applyAlignment="1" applyProtection="1">
      <alignment horizontal="left" vertical="center"/>
      <protection locked="0"/>
    </xf>
    <xf numFmtId="0" fontId="42" fillId="0" borderId="13" xfId="2" applyFont="1" applyBorder="1" applyAlignment="1" applyProtection="1">
      <alignment horizontal="left" vertical="center"/>
      <protection locked="0"/>
    </xf>
    <xf numFmtId="0" fontId="42" fillId="0" borderId="14" xfId="2" applyFont="1" applyBorder="1" applyAlignment="1" applyProtection="1">
      <alignment vertical="center"/>
      <protection locked="0"/>
    </xf>
    <xf numFmtId="0" fontId="42" fillId="0" borderId="24" xfId="2" applyFont="1" applyBorder="1" applyAlignment="1" applyProtection="1">
      <alignment vertical="center"/>
      <protection locked="0"/>
    </xf>
    <xf numFmtId="0" fontId="42" fillId="0" borderId="24" xfId="2" applyFont="1" applyBorder="1" applyAlignment="1">
      <alignment horizontal="center" vertical="center"/>
    </xf>
    <xf numFmtId="0" fontId="42" fillId="0" borderId="22" xfId="2" applyFont="1" applyBorder="1" applyAlignment="1" applyProtection="1">
      <alignment vertical="center"/>
      <protection locked="0"/>
    </xf>
    <xf numFmtId="0" fontId="42" fillId="0" borderId="12" xfId="2" applyFont="1" applyBorder="1" applyAlignment="1" applyProtection="1">
      <alignment vertical="center"/>
      <protection locked="0"/>
    </xf>
    <xf numFmtId="0" fontId="42" fillId="0" borderId="11" xfId="2" applyFont="1" applyBorder="1" applyAlignment="1" applyProtection="1">
      <alignment vertical="center"/>
      <protection locked="0"/>
    </xf>
    <xf numFmtId="0" fontId="42" fillId="0" borderId="8" xfId="2" applyFont="1" applyBorder="1" applyAlignment="1" applyProtection="1">
      <alignment horizontal="left" vertical="center"/>
      <protection locked="0"/>
    </xf>
    <xf numFmtId="0" fontId="42" fillId="0" borderId="6" xfId="2" applyFont="1" applyBorder="1" applyAlignment="1" applyProtection="1">
      <alignment vertical="center"/>
      <protection locked="0"/>
    </xf>
    <xf numFmtId="0" fontId="22" fillId="0" borderId="28" xfId="2" applyFont="1" applyBorder="1"/>
    <xf numFmtId="0" fontId="22" fillId="0" borderId="14" xfId="2" applyFont="1" applyBorder="1" applyAlignment="1" applyProtection="1">
      <alignment vertical="center"/>
      <protection locked="0"/>
    </xf>
    <xf numFmtId="0" fontId="22" fillId="0" borderId="11" xfId="2" applyFont="1" applyBorder="1" applyAlignment="1" applyProtection="1">
      <alignment vertical="center"/>
      <protection locked="0"/>
    </xf>
    <xf numFmtId="0" fontId="42" fillId="0" borderId="22" xfId="2" applyFont="1" applyBorder="1" applyAlignment="1" applyProtection="1">
      <alignment horizontal="left" vertical="center"/>
      <protection locked="0"/>
    </xf>
    <xf numFmtId="0" fontId="22" fillId="0" borderId="12" xfId="2" applyFont="1" applyBorder="1" applyAlignment="1" applyProtection="1">
      <alignment vertical="center"/>
      <protection locked="0"/>
    </xf>
    <xf numFmtId="0" fontId="45" fillId="0" borderId="8" xfId="2" applyFont="1" applyBorder="1" applyAlignment="1" applyProtection="1">
      <alignment horizontal="left" vertical="center"/>
      <protection locked="0"/>
    </xf>
    <xf numFmtId="0" fontId="22" fillId="0" borderId="6" xfId="2" applyFont="1" applyBorder="1" applyAlignment="1" applyProtection="1">
      <alignment vertical="center"/>
      <protection locked="0"/>
    </xf>
    <xf numFmtId="0" fontId="45" fillId="0" borderId="8" xfId="2" applyFont="1" applyBorder="1" applyAlignment="1" applyProtection="1">
      <alignment vertical="center"/>
      <protection locked="0"/>
    </xf>
    <xf numFmtId="0" fontId="42" fillId="0" borderId="5" xfId="2" applyFont="1" applyBorder="1" applyAlignment="1" applyProtection="1">
      <alignment vertical="center"/>
      <protection locked="0"/>
    </xf>
    <xf numFmtId="0" fontId="42" fillId="0" borderId="1" xfId="2" applyFont="1" applyBorder="1" applyAlignment="1">
      <alignment horizontal="center"/>
    </xf>
    <xf numFmtId="0" fontId="42" fillId="0" borderId="13" xfId="2" applyFont="1" applyBorder="1"/>
    <xf numFmtId="0" fontId="42" fillId="0" borderId="13" xfId="2" applyFont="1" applyBorder="1" applyAlignment="1">
      <alignment horizontal="center"/>
    </xf>
    <xf numFmtId="0" fontId="42" fillId="0" borderId="0" xfId="2" applyFont="1" applyAlignment="1">
      <alignment horizontal="center"/>
    </xf>
    <xf numFmtId="0" fontId="42" fillId="0" borderId="22" xfId="2" applyFont="1" applyBorder="1" applyAlignment="1">
      <alignment horizontal="center"/>
    </xf>
    <xf numFmtId="0" fontId="42" fillId="0" borderId="18" xfId="2" applyFont="1" applyBorder="1" applyAlignment="1">
      <alignment horizontal="center"/>
    </xf>
    <xf numFmtId="0" fontId="42" fillId="0" borderId="11" xfId="2" applyFont="1" applyBorder="1" applyAlignment="1">
      <alignment horizontal="center"/>
    </xf>
    <xf numFmtId="0" fontId="42" fillId="0" borderId="9" xfId="2" applyFont="1" applyBorder="1" applyAlignment="1">
      <alignment horizontal="center"/>
    </xf>
    <xf numFmtId="0" fontId="42" fillId="0" borderId="8" xfId="2" applyFont="1" applyBorder="1" applyAlignment="1">
      <alignment horizontal="center"/>
    </xf>
    <xf numFmtId="0" fontId="42" fillId="0" borderId="0" xfId="2" applyFont="1" applyAlignment="1">
      <alignment horizontal="right"/>
    </xf>
    <xf numFmtId="0" fontId="42" fillId="0" borderId="1" xfId="2" applyFont="1" applyBorder="1"/>
    <xf numFmtId="0" fontId="51" fillId="0" borderId="0" xfId="2" applyFont="1"/>
    <xf numFmtId="0" fontId="52" fillId="0" borderId="0" xfId="2" applyFont="1"/>
    <xf numFmtId="0" fontId="53" fillId="0" borderId="0" xfId="2" applyFont="1"/>
    <xf numFmtId="0" fontId="53" fillId="0" borderId="0" xfId="2" applyFont="1" applyAlignment="1">
      <alignment horizontal="right"/>
    </xf>
    <xf numFmtId="0" fontId="54" fillId="0" borderId="0" xfId="2" applyFont="1"/>
    <xf numFmtId="177" fontId="15" fillId="2" borderId="35" xfId="1" applyNumberFormat="1" applyFont="1" applyFill="1" applyBorder="1" applyAlignment="1" applyProtection="1">
      <alignment horizontal="center" vertical="center" wrapText="1"/>
      <protection locked="0"/>
    </xf>
    <xf numFmtId="176" fontId="15" fillId="2" borderId="34" xfId="1" quotePrefix="1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1" applyFont="1" applyAlignment="1"/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 applyProtection="1">
      <protection locked="0"/>
    </xf>
    <xf numFmtId="0" fontId="4" fillId="0" borderId="2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13" fillId="0" borderId="7" xfId="1" applyFont="1" applyBorder="1" applyAlignment="1"/>
    <xf numFmtId="0" fontId="13" fillId="0" borderId="12" xfId="1" applyFont="1" applyBorder="1" applyAlignment="1"/>
    <xf numFmtId="0" fontId="13" fillId="0" borderId="0" xfId="1" applyFont="1" applyAlignment="1"/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3" fillId="0" borderId="14" xfId="1" applyFont="1" applyBorder="1" applyAlignment="1"/>
    <xf numFmtId="0" fontId="13" fillId="0" borderId="1" xfId="1" applyFont="1" applyBorder="1" applyAlignment="1"/>
    <xf numFmtId="0" fontId="7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/>
    </xf>
    <xf numFmtId="0" fontId="7" fillId="0" borderId="1" xfId="3" applyFont="1" applyBorder="1" applyAlignment="1" applyProtection="1">
      <protection locked="0"/>
    </xf>
    <xf numFmtId="0" fontId="4" fillId="0" borderId="1" xfId="3" applyFont="1" applyBorder="1" applyAlignment="1" applyProtection="1">
      <protection locked="0"/>
    </xf>
    <xf numFmtId="0" fontId="4" fillId="0" borderId="2" xfId="3" applyFont="1" applyBorder="1" applyAlignment="1">
      <alignment horizontal="right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13" fillId="0" borderId="7" xfId="3" applyFont="1" applyBorder="1" applyAlignment="1"/>
    <xf numFmtId="0" fontId="13" fillId="0" borderId="12" xfId="3" applyFont="1" applyBorder="1" applyAlignment="1"/>
    <xf numFmtId="0" fontId="13" fillId="0" borderId="0" xfId="3" applyFont="1" applyAlignment="1"/>
    <xf numFmtId="0" fontId="13" fillId="0" borderId="14" xfId="3" applyFont="1" applyBorder="1" applyAlignment="1"/>
    <xf numFmtId="0" fontId="13" fillId="0" borderId="1" xfId="3" applyFont="1" applyBorder="1" applyAlignment="1"/>
    <xf numFmtId="0" fontId="4" fillId="0" borderId="7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/>
    </xf>
    <xf numFmtId="0" fontId="4" fillId="3" borderId="7" xfId="3" applyFont="1" applyFill="1" applyBorder="1" applyAlignment="1">
      <alignment horizontal="center"/>
    </xf>
    <xf numFmtId="0" fontId="4" fillId="3" borderId="8" xfId="3" applyFont="1" applyFill="1" applyBorder="1" applyAlignment="1">
      <alignment horizontal="center"/>
    </xf>
    <xf numFmtId="0" fontId="7" fillId="0" borderId="11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shrinkToFit="1"/>
    </xf>
    <xf numFmtId="0" fontId="4" fillId="0" borderId="7" xfId="3" applyFont="1" applyBorder="1" applyAlignment="1">
      <alignment horizontal="center" shrinkToFit="1"/>
    </xf>
    <xf numFmtId="0" fontId="4" fillId="0" borderId="8" xfId="3" applyFont="1" applyBorder="1" applyAlignment="1">
      <alignment horizontal="center" shrinkToFit="1"/>
    </xf>
    <xf numFmtId="0" fontId="4" fillId="0" borderId="14" xfId="3" applyFont="1" applyBorder="1" applyAlignment="1">
      <alignment horizontal="center" shrinkToFit="1"/>
    </xf>
    <xf numFmtId="0" fontId="4" fillId="0" borderId="1" xfId="3" applyFont="1" applyBorder="1" applyAlignment="1">
      <alignment horizontal="center" shrinkToFit="1"/>
    </xf>
    <xf numFmtId="0" fontId="4" fillId="0" borderId="13" xfId="3" applyFont="1" applyBorder="1" applyAlignment="1">
      <alignment horizontal="center" shrinkToFit="1"/>
    </xf>
    <xf numFmtId="0" fontId="4" fillId="0" borderId="9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7" fillId="0" borderId="1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27" fillId="0" borderId="11" xfId="3" applyFont="1" applyBorder="1" applyAlignment="1">
      <alignment horizontal="center" vertical="center" wrapText="1"/>
    </xf>
    <xf numFmtId="0" fontId="27" fillId="0" borderId="2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7" fillId="0" borderId="1" xfId="1" applyFont="1" applyBorder="1" applyAlignment="1" applyProtection="1">
      <protection locked="0"/>
    </xf>
    <xf numFmtId="0" fontId="27" fillId="0" borderId="11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Protection="1">
      <protection locked="0"/>
    </xf>
    <xf numFmtId="0" fontId="4" fillId="0" borderId="2" xfId="2" applyFont="1" applyBorder="1" applyAlignment="1">
      <alignment horizontal="right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3" fillId="0" borderId="7" xfId="2" applyFont="1" applyBorder="1"/>
    <xf numFmtId="0" fontId="13" fillId="0" borderId="12" xfId="2" applyFont="1" applyBorder="1"/>
    <xf numFmtId="0" fontId="13" fillId="0" borderId="0" xfId="2" applyFont="1"/>
    <xf numFmtId="0" fontId="13" fillId="0" borderId="14" xfId="2" applyFont="1" applyBorder="1"/>
    <xf numFmtId="0" fontId="13" fillId="0" borderId="1" xfId="2" applyFont="1" applyBorder="1"/>
    <xf numFmtId="0" fontId="4" fillId="0" borderId="7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/>
    </xf>
    <xf numFmtId="0" fontId="4" fillId="5" borderId="2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4" fillId="6" borderId="6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/>
    </xf>
    <xf numFmtId="0" fontId="4" fillId="0" borderId="6" xfId="2" applyFont="1" applyBorder="1" applyAlignment="1">
      <alignment horizontal="center" shrinkToFit="1"/>
    </xf>
    <xf numFmtId="0" fontId="4" fillId="0" borderId="7" xfId="2" applyFont="1" applyBorder="1" applyAlignment="1">
      <alignment horizontal="center" shrinkToFit="1"/>
    </xf>
    <xf numFmtId="0" fontId="4" fillId="0" borderId="8" xfId="2" applyFont="1" applyBorder="1" applyAlignment="1">
      <alignment horizontal="center" shrinkToFit="1"/>
    </xf>
    <xf numFmtId="0" fontId="4" fillId="5" borderId="10" xfId="2" applyFont="1" applyFill="1" applyBorder="1" applyAlignment="1">
      <alignment horizontal="center" vertical="center" wrapText="1"/>
    </xf>
    <xf numFmtId="0" fontId="4" fillId="5" borderId="19" xfId="2" applyFont="1" applyFill="1" applyBorder="1" applyAlignment="1">
      <alignment horizontal="center" vertical="center"/>
    </xf>
    <xf numFmtId="0" fontId="4" fillId="5" borderId="27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5" borderId="16" xfId="2" applyFont="1" applyFill="1" applyBorder="1" applyAlignment="1">
      <alignment horizontal="center" vertical="center" wrapText="1"/>
    </xf>
    <xf numFmtId="0" fontId="4" fillId="5" borderId="21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/>
    </xf>
    <xf numFmtId="0" fontId="4" fillId="5" borderId="25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 wrapText="1"/>
    </xf>
    <xf numFmtId="0" fontId="4" fillId="5" borderId="22" xfId="2" applyFont="1" applyFill="1" applyBorder="1" applyAlignment="1">
      <alignment horizontal="center" vertical="center"/>
    </xf>
    <xf numFmtId="0" fontId="4" fillId="5" borderId="13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shrinkToFit="1"/>
    </xf>
    <xf numFmtId="0" fontId="4" fillId="0" borderId="1" xfId="2" applyFont="1" applyBorder="1" applyAlignment="1">
      <alignment horizontal="center" shrinkToFit="1"/>
    </xf>
    <xf numFmtId="0" fontId="4" fillId="0" borderId="13" xfId="2" applyFont="1" applyBorder="1" applyAlignment="1">
      <alignment horizontal="center" shrinkToFit="1"/>
    </xf>
    <xf numFmtId="0" fontId="4" fillId="5" borderId="11" xfId="2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0" fontId="42" fillId="0" borderId="5" xfId="2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/>
    </xf>
    <xf numFmtId="0" fontId="42" fillId="0" borderId="24" xfId="2" applyFont="1" applyBorder="1" applyAlignment="1">
      <alignment horizontal="center" vertical="center"/>
    </xf>
    <xf numFmtId="0" fontId="42" fillId="0" borderId="6" xfId="2" applyFont="1" applyBorder="1" applyAlignment="1">
      <alignment horizontal="center" vertical="center"/>
    </xf>
    <xf numFmtId="0" fontId="50" fillId="0" borderId="7" xfId="2" applyFont="1" applyBorder="1"/>
    <xf numFmtId="0" fontId="50" fillId="0" borderId="12" xfId="2" applyFont="1" applyBorder="1"/>
    <xf numFmtId="0" fontId="50" fillId="0" borderId="0" xfId="2" applyFont="1"/>
    <xf numFmtId="0" fontId="50" fillId="0" borderId="14" xfId="2" applyFont="1" applyBorder="1"/>
    <xf numFmtId="0" fontId="50" fillId="0" borderId="1" xfId="2" applyFont="1" applyBorder="1"/>
    <xf numFmtId="0" fontId="42" fillId="0" borderId="7" xfId="2" applyFont="1" applyBorder="1" applyAlignment="1">
      <alignment horizontal="center"/>
    </xf>
    <xf numFmtId="0" fontId="42" fillId="0" borderId="1" xfId="2" applyFont="1" applyBorder="1" applyAlignment="1">
      <alignment horizontal="center"/>
    </xf>
    <xf numFmtId="0" fontId="42" fillId="0" borderId="8" xfId="2" applyFont="1" applyBorder="1" applyAlignment="1">
      <alignment horizontal="center" vertical="center"/>
    </xf>
    <xf numFmtId="0" fontId="42" fillId="0" borderId="14" xfId="2" applyFont="1" applyBorder="1" applyAlignment="1">
      <alignment horizontal="center" vertical="center"/>
    </xf>
    <xf numFmtId="0" fontId="42" fillId="0" borderId="13" xfId="2" applyFont="1" applyBorder="1" applyAlignment="1">
      <alignment horizontal="center" vertical="center"/>
    </xf>
    <xf numFmtId="0" fontId="42" fillId="0" borderId="5" xfId="2" applyFont="1" applyBorder="1" applyAlignment="1">
      <alignment horizontal="center" vertical="center" wrapText="1"/>
    </xf>
    <xf numFmtId="0" fontId="49" fillId="0" borderId="5" xfId="2" applyFont="1" applyBorder="1" applyAlignment="1">
      <alignment horizontal="center" vertical="center"/>
    </xf>
    <xf numFmtId="0" fontId="42" fillId="0" borderId="1" xfId="2" applyFont="1" applyBorder="1" applyAlignment="1">
      <alignment horizontal="left"/>
    </xf>
    <xf numFmtId="0" fontId="49" fillId="0" borderId="1" xfId="2" applyFont="1" applyBorder="1" applyAlignment="1" applyProtection="1">
      <alignment horizontal="right"/>
      <protection locked="0"/>
    </xf>
    <xf numFmtId="0" fontId="42" fillId="0" borderId="2" xfId="2" applyFont="1" applyBorder="1" applyAlignment="1">
      <alignment horizontal="right"/>
    </xf>
    <xf numFmtId="0" fontId="42" fillId="6" borderId="6" xfId="2" applyFont="1" applyFill="1" applyBorder="1" applyAlignment="1">
      <alignment horizontal="center"/>
    </xf>
    <xf numFmtId="0" fontId="42" fillId="6" borderId="7" xfId="2" applyFont="1" applyFill="1" applyBorder="1" applyAlignment="1">
      <alignment horizontal="center"/>
    </xf>
    <xf numFmtId="0" fontId="42" fillId="6" borderId="8" xfId="2" applyFont="1" applyFill="1" applyBorder="1" applyAlignment="1">
      <alignment horizontal="center"/>
    </xf>
    <xf numFmtId="0" fontId="42" fillId="0" borderId="6" xfId="2" applyFont="1" applyBorder="1" applyAlignment="1">
      <alignment horizontal="center" shrinkToFit="1"/>
    </xf>
    <xf numFmtId="0" fontId="42" fillId="0" borderId="7" xfId="2" applyFont="1" applyBorder="1" applyAlignment="1">
      <alignment horizontal="center" shrinkToFit="1"/>
    </xf>
    <xf numFmtId="0" fontId="42" fillId="0" borderId="8" xfId="2" applyFont="1" applyBorder="1" applyAlignment="1">
      <alignment horizontal="center" shrinkToFit="1"/>
    </xf>
    <xf numFmtId="0" fontId="49" fillId="0" borderId="10" xfId="2" applyFont="1" applyBorder="1" applyAlignment="1">
      <alignment horizontal="center" vertical="center" wrapText="1"/>
    </xf>
    <xf numFmtId="0" fontId="42" fillId="0" borderId="19" xfId="2" applyFont="1" applyBorder="1" applyAlignment="1">
      <alignment horizontal="center" vertical="center"/>
    </xf>
    <xf numFmtId="0" fontId="42" fillId="0" borderId="27" xfId="2" applyFont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/>
    </xf>
    <xf numFmtId="0" fontId="42" fillId="0" borderId="15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/>
    </xf>
    <xf numFmtId="0" fontId="42" fillId="0" borderId="25" xfId="2" applyFont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42" fillId="0" borderId="1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22" xfId="2" applyFont="1" applyBorder="1" applyAlignment="1">
      <alignment horizontal="center" vertical="center"/>
    </xf>
    <xf numFmtId="0" fontId="42" fillId="0" borderId="14" xfId="2" applyFont="1" applyBorder="1" applyAlignment="1">
      <alignment horizontal="center" shrinkToFit="1"/>
    </xf>
    <xf numFmtId="0" fontId="42" fillId="0" borderId="1" xfId="2" applyFont="1" applyBorder="1" applyAlignment="1">
      <alignment horizontal="center" shrinkToFit="1"/>
    </xf>
    <xf numFmtId="0" fontId="42" fillId="0" borderId="13" xfId="2" applyFont="1" applyBorder="1" applyAlignment="1">
      <alignment horizontal="center" shrinkToFit="1"/>
    </xf>
    <xf numFmtId="0" fontId="49" fillId="0" borderId="5" xfId="2" applyFont="1" applyBorder="1" applyAlignment="1">
      <alignment horizontal="center" vertical="center" wrapText="1"/>
    </xf>
    <xf numFmtId="0" fontId="49" fillId="0" borderId="11" xfId="2" applyFont="1" applyBorder="1" applyAlignment="1">
      <alignment horizontal="center" vertical="center" wrapText="1"/>
    </xf>
    <xf numFmtId="0" fontId="49" fillId="0" borderId="24" xfId="2" applyFont="1" applyBorder="1" applyAlignment="1">
      <alignment horizontal="center" vertical="center" wrapText="1"/>
    </xf>
    <xf numFmtId="0" fontId="49" fillId="0" borderId="3" xfId="2" applyFont="1" applyBorder="1" applyAlignment="1">
      <alignment horizontal="center" vertical="center" wrapText="1"/>
    </xf>
    <xf numFmtId="0" fontId="49" fillId="0" borderId="4" xfId="2" applyFont="1" applyBorder="1" applyAlignment="1">
      <alignment horizontal="center" vertical="center" wrapText="1"/>
    </xf>
  </cellXfs>
  <cellStyles count="7">
    <cellStyle name="標準" xfId="0" builtinId="0"/>
    <cellStyle name="標準 2" xfId="2" xr:uid="{92E01DBC-201A-41A8-87C5-38ECC04A1083}"/>
    <cellStyle name="標準 2 2" xfId="5" xr:uid="{D610B400-823A-4DCB-B40D-413B9CAE5807}"/>
    <cellStyle name="標準 2 3" xfId="4" xr:uid="{6472E89A-25FA-4F01-BB0C-6FC22F593220}"/>
    <cellStyle name="標準 2 4" xfId="6" xr:uid="{A4309BFE-3DA2-48B0-8566-2DB617768ADB}"/>
    <cellStyle name="標準 3" xfId="1" xr:uid="{BCBD186D-6496-4650-947D-3F663C690848}"/>
    <cellStyle name="標準 99" xfId="3" xr:uid="{A310FEA9-8E20-4BDD-98F2-2682D5975502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D56B-8908-4109-BDE8-2AA1B026464E}">
  <sheetPr>
    <tabColor rgb="FFFFFF00"/>
    <pageSetUpPr fitToPage="1"/>
  </sheetPr>
  <dimension ref="A1:AH64"/>
  <sheetViews>
    <sheetView zoomScaleNormal="100" zoomScaleSheetLayoutView="85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17" sqref="E17"/>
    </sheetView>
  </sheetViews>
  <sheetFormatPr defaultColWidth="8.19921875" defaultRowHeight="10.199999999999999"/>
  <cols>
    <col min="1" max="1" width="14.59765625" style="49" customWidth="1"/>
    <col min="2" max="2" width="3.59765625" style="2" bestFit="1" customWidth="1"/>
    <col min="3" max="3" width="21.69921875" style="2" customWidth="1"/>
    <col min="4" max="4" width="12.69921875" style="2" bestFit="1" customWidth="1"/>
    <col min="5" max="5" width="34.19921875" style="2" customWidth="1"/>
    <col min="6" max="6" width="12" style="2" bestFit="1" customWidth="1"/>
    <col min="7" max="7" width="6.69921875" style="2" customWidth="1"/>
    <col min="8" max="8" width="11.09765625" style="2" bestFit="1" customWidth="1"/>
    <col min="9" max="9" width="9.69921875" style="2" customWidth="1"/>
    <col min="10" max="10" width="6.3984375" style="2" bestFit="1" customWidth="1"/>
    <col min="11" max="11" width="5.7968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7.8984375" style="2" customWidth="1"/>
    <col min="16" max="16" width="13.19921875" style="2" bestFit="1" customWidth="1"/>
    <col min="17" max="17" width="9.19921875" style="2" bestFit="1" customWidth="1"/>
    <col min="18" max="18" width="5.5" style="2" customWidth="1"/>
    <col min="19" max="19" width="23.19921875" style="2" bestFit="1" customWidth="1"/>
    <col min="20" max="20" width="10.09765625" style="2" bestFit="1" customWidth="1"/>
    <col min="21" max="22" width="7.59765625" style="2" bestFit="1" customWidth="1"/>
    <col min="23" max="24" width="8.19921875" style="2"/>
    <col min="25" max="25" width="8.19921875" style="2" customWidth="1"/>
    <col min="26" max="27" width="9.69921875" style="2" customWidth="1"/>
    <col min="28" max="33" width="8.19921875" style="2" hidden="1" customWidth="1"/>
    <col min="34" max="34" width="8.19921875" style="2" customWidth="1"/>
    <col min="35" max="16384" width="8.19921875" style="2"/>
  </cols>
  <sheetData>
    <row r="1" spans="1:34" ht="15.6">
      <c r="A1" s="1"/>
      <c r="B1" s="1"/>
      <c r="R1" s="4"/>
    </row>
    <row r="2" spans="1:34" ht="15">
      <c r="A2" s="2"/>
      <c r="F2" s="5"/>
      <c r="J2" s="372" t="s">
        <v>173</v>
      </c>
      <c r="K2" s="372"/>
      <c r="L2" s="372"/>
      <c r="M2" s="372"/>
      <c r="N2" s="372"/>
      <c r="O2" s="372"/>
      <c r="P2" s="372"/>
      <c r="Q2" s="6"/>
      <c r="R2" s="476"/>
      <c r="S2" s="373"/>
      <c r="T2" s="373"/>
      <c r="U2" s="373"/>
      <c r="V2" s="373"/>
      <c r="X2" s="8" t="s">
        <v>255</v>
      </c>
    </row>
    <row r="3" spans="1:34" ht="15.75" customHeight="1">
      <c r="A3" s="67" t="s">
        <v>171</v>
      </c>
      <c r="B3" s="7"/>
      <c r="J3" s="6"/>
      <c r="R3" s="8"/>
      <c r="S3" s="374" t="s">
        <v>3</v>
      </c>
      <c r="T3" s="374"/>
      <c r="U3" s="374"/>
      <c r="V3" s="374"/>
      <c r="W3" s="374"/>
      <c r="X3" s="374"/>
      <c r="Z3" s="66" t="s">
        <v>170</v>
      </c>
      <c r="AA3" s="10"/>
      <c r="AB3" s="65" t="s">
        <v>169</v>
      </c>
      <c r="AC3" s="12"/>
      <c r="AD3" s="12"/>
      <c r="AE3" s="64" t="s">
        <v>168</v>
      </c>
      <c r="AF3" s="12"/>
      <c r="AG3" s="14"/>
    </row>
    <row r="4" spans="1:34" ht="14.25" customHeight="1" thickBot="1">
      <c r="A4" s="348" t="s">
        <v>7</v>
      </c>
      <c r="B4" s="375" t="s">
        <v>8</v>
      </c>
      <c r="C4" s="376"/>
      <c r="D4" s="379"/>
      <c r="E4" s="381"/>
      <c r="F4" s="375" t="s">
        <v>9</v>
      </c>
      <c r="G4" s="383"/>
      <c r="H4" s="400" t="s">
        <v>167</v>
      </c>
      <c r="I4" s="351" t="s">
        <v>11</v>
      </c>
      <c r="J4" s="385" t="s">
        <v>12</v>
      </c>
      <c r="K4" s="387" t="s">
        <v>193</v>
      </c>
      <c r="L4" s="388"/>
      <c r="M4" s="388"/>
      <c r="N4" s="388"/>
      <c r="O4" s="389"/>
      <c r="P4" s="400" t="s">
        <v>166</v>
      </c>
      <c r="Q4" s="390" t="s">
        <v>15</v>
      </c>
      <c r="R4" s="391"/>
      <c r="S4" s="392"/>
      <c r="T4" s="396" t="s">
        <v>16</v>
      </c>
      <c r="U4" s="413" t="s">
        <v>165</v>
      </c>
      <c r="V4" s="400" t="s">
        <v>164</v>
      </c>
      <c r="W4" s="411" t="s">
        <v>163</v>
      </c>
      <c r="X4" s="412"/>
      <c r="Z4" s="477" t="s">
        <v>192</v>
      </c>
      <c r="AA4" s="477" t="s">
        <v>191</v>
      </c>
      <c r="AB4" s="351" t="s">
        <v>22</v>
      </c>
      <c r="AC4" s="400" t="s">
        <v>160</v>
      </c>
      <c r="AD4" s="400" t="s">
        <v>159</v>
      </c>
      <c r="AE4" s="351" t="s">
        <v>22</v>
      </c>
      <c r="AF4" s="400" t="s">
        <v>160</v>
      </c>
      <c r="AG4" s="400" t="s">
        <v>161</v>
      </c>
      <c r="AH4" s="15"/>
    </row>
    <row r="5" spans="1:34" ht="11.25" customHeight="1">
      <c r="A5" s="349"/>
      <c r="B5" s="377"/>
      <c r="C5" s="378"/>
      <c r="D5" s="380"/>
      <c r="E5" s="382"/>
      <c r="F5" s="384"/>
      <c r="G5" s="366"/>
      <c r="H5" s="349"/>
      <c r="I5" s="355"/>
      <c r="J5" s="386"/>
      <c r="K5" s="357" t="s">
        <v>26</v>
      </c>
      <c r="L5" s="360" t="s">
        <v>190</v>
      </c>
      <c r="M5" s="363" t="s">
        <v>28</v>
      </c>
      <c r="N5" s="364" t="s">
        <v>29</v>
      </c>
      <c r="O5" s="364" t="s">
        <v>22</v>
      </c>
      <c r="P5" s="402"/>
      <c r="Q5" s="393"/>
      <c r="R5" s="394"/>
      <c r="S5" s="395"/>
      <c r="T5" s="397"/>
      <c r="U5" s="370"/>
      <c r="V5" s="349"/>
      <c r="W5" s="400" t="s">
        <v>160</v>
      </c>
      <c r="X5" s="400" t="s">
        <v>159</v>
      </c>
      <c r="Z5" s="477"/>
      <c r="AA5" s="477"/>
      <c r="AB5" s="355"/>
      <c r="AC5" s="409"/>
      <c r="AD5" s="409"/>
      <c r="AE5" s="355"/>
      <c r="AF5" s="409"/>
      <c r="AG5" s="409"/>
      <c r="AH5" s="404"/>
    </row>
    <row r="6" spans="1:34">
      <c r="A6" s="349"/>
      <c r="B6" s="377"/>
      <c r="C6" s="378"/>
      <c r="D6" s="348" t="s">
        <v>30</v>
      </c>
      <c r="E6" s="405" t="s">
        <v>158</v>
      </c>
      <c r="F6" s="348" t="s">
        <v>30</v>
      </c>
      <c r="G6" s="351" t="s">
        <v>189</v>
      </c>
      <c r="H6" s="349"/>
      <c r="I6" s="355"/>
      <c r="J6" s="386"/>
      <c r="K6" s="358"/>
      <c r="L6" s="361"/>
      <c r="M6" s="358"/>
      <c r="N6" s="365"/>
      <c r="O6" s="365"/>
      <c r="P6" s="402"/>
      <c r="Q6" s="400" t="s">
        <v>157</v>
      </c>
      <c r="R6" s="400" t="s">
        <v>156</v>
      </c>
      <c r="S6" s="348" t="s">
        <v>35</v>
      </c>
      <c r="T6" s="406" t="s">
        <v>155</v>
      </c>
      <c r="U6" s="370"/>
      <c r="V6" s="349"/>
      <c r="W6" s="409"/>
      <c r="X6" s="409"/>
      <c r="Z6" s="477"/>
      <c r="AA6" s="477"/>
      <c r="AB6" s="355"/>
      <c r="AC6" s="409"/>
      <c r="AD6" s="409"/>
      <c r="AE6" s="355"/>
      <c r="AF6" s="409"/>
      <c r="AG6" s="409"/>
      <c r="AH6" s="404"/>
    </row>
    <row r="7" spans="1:34">
      <c r="A7" s="349"/>
      <c r="B7" s="377"/>
      <c r="C7" s="378"/>
      <c r="D7" s="349"/>
      <c r="E7" s="349"/>
      <c r="F7" s="349"/>
      <c r="G7" s="349"/>
      <c r="H7" s="349"/>
      <c r="I7" s="355"/>
      <c r="J7" s="386"/>
      <c r="K7" s="358"/>
      <c r="L7" s="361"/>
      <c r="M7" s="358"/>
      <c r="N7" s="365"/>
      <c r="O7" s="365"/>
      <c r="P7" s="402"/>
      <c r="Q7" s="402"/>
      <c r="R7" s="402"/>
      <c r="S7" s="349"/>
      <c r="T7" s="407"/>
      <c r="U7" s="370"/>
      <c r="V7" s="349"/>
      <c r="W7" s="409"/>
      <c r="X7" s="409"/>
      <c r="Z7" s="477"/>
      <c r="AA7" s="477"/>
      <c r="AB7" s="355"/>
      <c r="AC7" s="409"/>
      <c r="AD7" s="409"/>
      <c r="AE7" s="355"/>
      <c r="AF7" s="409"/>
      <c r="AG7" s="409"/>
      <c r="AH7" s="404"/>
    </row>
    <row r="8" spans="1:34">
      <c r="A8" s="350"/>
      <c r="B8" s="398"/>
      <c r="C8" s="399"/>
      <c r="D8" s="350"/>
      <c r="E8" s="350"/>
      <c r="F8" s="350"/>
      <c r="G8" s="350"/>
      <c r="H8" s="350"/>
      <c r="I8" s="356"/>
      <c r="J8" s="384"/>
      <c r="K8" s="359"/>
      <c r="L8" s="362"/>
      <c r="M8" s="359"/>
      <c r="N8" s="366"/>
      <c r="O8" s="366"/>
      <c r="P8" s="403"/>
      <c r="Q8" s="403"/>
      <c r="R8" s="403"/>
      <c r="S8" s="350"/>
      <c r="T8" s="408"/>
      <c r="U8" s="371"/>
      <c r="V8" s="350"/>
      <c r="W8" s="410"/>
      <c r="X8" s="410"/>
      <c r="Z8" s="478"/>
      <c r="AA8" s="478"/>
      <c r="AB8" s="356"/>
      <c r="AC8" s="410"/>
      <c r="AD8" s="410"/>
      <c r="AE8" s="356"/>
      <c r="AF8" s="410"/>
      <c r="AG8" s="410"/>
      <c r="AH8" s="404"/>
    </row>
    <row r="9" spans="1:34" ht="24" customHeight="1">
      <c r="A9" s="143" t="s">
        <v>254</v>
      </c>
      <c r="B9" s="16"/>
      <c r="C9" s="17" t="s">
        <v>253</v>
      </c>
      <c r="D9" s="28" t="s">
        <v>252</v>
      </c>
      <c r="E9" s="19" t="s">
        <v>250</v>
      </c>
      <c r="F9" s="20" t="s">
        <v>128</v>
      </c>
      <c r="G9" s="21">
        <v>0.65800000000000003</v>
      </c>
      <c r="H9" s="20" t="s">
        <v>42</v>
      </c>
      <c r="I9" s="137" t="s">
        <v>184</v>
      </c>
      <c r="J9" s="136">
        <v>4</v>
      </c>
      <c r="K9" s="134">
        <v>25</v>
      </c>
      <c r="L9" s="135">
        <f t="shared" ref="L9:L55" si="0">IF(K9&gt;0,1/K9*34.6*67.1,"")</f>
        <v>92.866399999999999</v>
      </c>
      <c r="M9" s="134">
        <f t="shared" ref="M9:M55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21.8</v>
      </c>
      <c r="N9" s="133">
        <f t="shared" ref="N9:N55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24.6</v>
      </c>
      <c r="O9" s="132" t="str">
        <f t="shared" ref="O9:O55" si="3">IF(Z9="","",IF(AE9="",TEXT(AB9,"#,##0.0"),IF(AB9-AE9&gt;0,CONCATENATE(TEXT(AE9,"#,##0.0"),"~",TEXT(AB9,"#,##0.0")),TEXT(AB9,"#,##0.0"))))</f>
        <v>29.0~29.1</v>
      </c>
      <c r="P9" s="130" t="s">
        <v>127</v>
      </c>
      <c r="Q9" s="131" t="s">
        <v>94</v>
      </c>
      <c r="R9" s="130" t="s">
        <v>45</v>
      </c>
      <c r="S9" s="129"/>
      <c r="T9" s="128" t="s">
        <v>125</v>
      </c>
      <c r="U9" s="127">
        <f t="shared" ref="U9:U55" si="4">IFERROR(IF(K9&lt;M9,"",(ROUNDDOWN(K9/M9*100,0))),"")</f>
        <v>114</v>
      </c>
      <c r="V9" s="126">
        <f t="shared" ref="V9:V55" si="5">IFERROR(IF(K9&lt;N9,"",(ROUNDDOWN(K9/N9*100,0))),"")</f>
        <v>101</v>
      </c>
      <c r="W9" s="126" t="str">
        <f t="shared" ref="W9:W55" si="6">IF(AC9&lt;55,"",IF(AA9="",AC9,IF(AF9-AC9&gt;0,CONCATENATE(AC9,"~",AF9),AC9)))</f>
        <v>85~86</v>
      </c>
      <c r="X9" s="125" t="str">
        <f t="shared" ref="X9:X55" si="7">IF(AC9&lt;55,"",AD9)</f>
        <v>★3.5</v>
      </c>
      <c r="Z9" s="33">
        <v>650</v>
      </c>
      <c r="AA9" s="33">
        <v>670</v>
      </c>
      <c r="AB9" s="124">
        <f t="shared" ref="AB9:AB55" si="8">IF(Z9="","",(ROUND(IF(Z9&gt;=2759,9.5,IF(Z9&lt;2759,(-2.47/1000000*Z9*Z9)-(8.52/10000*Z9)+30.65)),1)))</f>
        <v>29.1</v>
      </c>
      <c r="AC9" s="123">
        <f t="shared" ref="AC9:AC55" si="9">IF(K9="","",ROUNDDOWN(K9/AB9*100,0))</f>
        <v>85</v>
      </c>
      <c r="AD9" s="123" t="str">
        <f t="shared" ref="AD9:AD55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★3.5</v>
      </c>
      <c r="AE9" s="124">
        <f t="shared" ref="AE9:AE55" si="11">IF(AA9="","",(ROUND(IF(AA9&gt;=2759,9.5,IF(AA9&lt;2759,(-2.47/1000000*AA9*AA9)-(8.52/10000*AA9)+30.65)),1)))</f>
        <v>29</v>
      </c>
      <c r="AF9" s="123">
        <f t="shared" ref="AF9:AF55" si="12">IF(AE9="","",IF(K9="","",ROUNDDOWN(K9/AE9*100,0)))</f>
        <v>86</v>
      </c>
      <c r="AG9" s="123" t="str">
        <f t="shared" ref="AG9:AG55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★3.5</v>
      </c>
      <c r="AH9" s="122"/>
    </row>
    <row r="10" spans="1:34" ht="24" customHeight="1">
      <c r="A10" s="63"/>
      <c r="B10" s="51"/>
      <c r="C10" s="52"/>
      <c r="D10" s="28" t="s">
        <v>251</v>
      </c>
      <c r="E10" s="19" t="s">
        <v>250</v>
      </c>
      <c r="F10" s="20" t="s">
        <v>128</v>
      </c>
      <c r="G10" s="21">
        <v>0.65800000000000003</v>
      </c>
      <c r="H10" s="20" t="s">
        <v>42</v>
      </c>
      <c r="I10" s="137" t="s">
        <v>182</v>
      </c>
      <c r="J10" s="136">
        <v>4</v>
      </c>
      <c r="K10" s="134">
        <v>23.2</v>
      </c>
      <c r="L10" s="135">
        <f t="shared" si="0"/>
        <v>100.07155172413793</v>
      </c>
      <c r="M10" s="134">
        <f t="shared" si="1"/>
        <v>21.8</v>
      </c>
      <c r="N10" s="133">
        <f t="shared" si="2"/>
        <v>24.6</v>
      </c>
      <c r="O10" s="132" t="str">
        <f t="shared" si="3"/>
        <v>28.7~28.8</v>
      </c>
      <c r="P10" s="130" t="s">
        <v>127</v>
      </c>
      <c r="Q10" s="131" t="s">
        <v>94</v>
      </c>
      <c r="R10" s="130" t="s">
        <v>49</v>
      </c>
      <c r="S10" s="129"/>
      <c r="T10" s="128" t="s">
        <v>125</v>
      </c>
      <c r="U10" s="127">
        <f t="shared" si="4"/>
        <v>106</v>
      </c>
      <c r="V10" s="126" t="str">
        <f t="shared" si="5"/>
        <v/>
      </c>
      <c r="W10" s="126">
        <f t="shared" si="6"/>
        <v>80</v>
      </c>
      <c r="X10" s="125" t="str">
        <f t="shared" si="7"/>
        <v>★3.0</v>
      </c>
      <c r="Z10" s="33">
        <v>720</v>
      </c>
      <c r="AA10" s="33">
        <v>740</v>
      </c>
      <c r="AB10" s="124">
        <f t="shared" si="8"/>
        <v>28.8</v>
      </c>
      <c r="AC10" s="123">
        <f t="shared" si="9"/>
        <v>80</v>
      </c>
      <c r="AD10" s="123" t="str">
        <f t="shared" si="10"/>
        <v>★3.0</v>
      </c>
      <c r="AE10" s="124">
        <f t="shared" si="11"/>
        <v>28.7</v>
      </c>
      <c r="AF10" s="123">
        <f t="shared" si="12"/>
        <v>80</v>
      </c>
      <c r="AG10" s="123" t="str">
        <f t="shared" si="13"/>
        <v>★3.0</v>
      </c>
      <c r="AH10" s="122"/>
    </row>
    <row r="11" spans="1:34" ht="24" customHeight="1">
      <c r="A11" s="63"/>
      <c r="B11" s="16"/>
      <c r="C11" s="17" t="s">
        <v>249</v>
      </c>
      <c r="D11" s="28" t="s">
        <v>243</v>
      </c>
      <c r="E11" s="19" t="s">
        <v>247</v>
      </c>
      <c r="F11" s="20" t="s">
        <v>128</v>
      </c>
      <c r="G11" s="21">
        <v>0.65800000000000003</v>
      </c>
      <c r="H11" s="20" t="s">
        <v>42</v>
      </c>
      <c r="I11" s="137" t="s">
        <v>248</v>
      </c>
      <c r="J11" s="136">
        <v>4</v>
      </c>
      <c r="K11" s="134">
        <v>22.9</v>
      </c>
      <c r="L11" s="135">
        <f t="shared" si="0"/>
        <v>101.3825327510917</v>
      </c>
      <c r="M11" s="134">
        <f t="shared" si="1"/>
        <v>20.8</v>
      </c>
      <c r="N11" s="133">
        <f t="shared" si="2"/>
        <v>23.7</v>
      </c>
      <c r="O11" s="132" t="str">
        <f t="shared" si="3"/>
        <v>28.0</v>
      </c>
      <c r="P11" s="130" t="s">
        <v>127</v>
      </c>
      <c r="Q11" s="131" t="s">
        <v>94</v>
      </c>
      <c r="R11" s="130" t="s">
        <v>45</v>
      </c>
      <c r="S11" s="129"/>
      <c r="T11" s="128" t="s">
        <v>125</v>
      </c>
      <c r="U11" s="127">
        <f t="shared" si="4"/>
        <v>110</v>
      </c>
      <c r="V11" s="126" t="str">
        <f t="shared" si="5"/>
        <v/>
      </c>
      <c r="W11" s="126">
        <f t="shared" si="6"/>
        <v>81</v>
      </c>
      <c r="X11" s="125" t="str">
        <f t="shared" si="7"/>
        <v>★3.0</v>
      </c>
      <c r="Z11" s="33">
        <v>870</v>
      </c>
      <c r="AA11" s="33">
        <v>880</v>
      </c>
      <c r="AB11" s="124">
        <f t="shared" si="8"/>
        <v>28</v>
      </c>
      <c r="AC11" s="123">
        <f t="shared" si="9"/>
        <v>81</v>
      </c>
      <c r="AD11" s="123" t="str">
        <f t="shared" si="10"/>
        <v>★3.0</v>
      </c>
      <c r="AE11" s="124">
        <f t="shared" si="11"/>
        <v>28</v>
      </c>
      <c r="AF11" s="123">
        <f t="shared" si="12"/>
        <v>81</v>
      </c>
      <c r="AG11" s="123" t="str">
        <f t="shared" si="13"/>
        <v>★3.0</v>
      </c>
      <c r="AH11" s="122"/>
    </row>
    <row r="12" spans="1:34" ht="24" customHeight="1">
      <c r="A12" s="63"/>
      <c r="B12" s="37"/>
      <c r="C12" s="38"/>
      <c r="D12" s="28" t="s">
        <v>243</v>
      </c>
      <c r="E12" s="19" t="s">
        <v>64</v>
      </c>
      <c r="F12" s="20" t="s">
        <v>128</v>
      </c>
      <c r="G12" s="21">
        <v>0.65800000000000003</v>
      </c>
      <c r="H12" s="20" t="s">
        <v>42</v>
      </c>
      <c r="I12" s="137">
        <v>900</v>
      </c>
      <c r="J12" s="136">
        <v>4</v>
      </c>
      <c r="K12" s="134">
        <v>22.4</v>
      </c>
      <c r="L12" s="135">
        <f t="shared" si="0"/>
        <v>103.64553571428571</v>
      </c>
      <c r="M12" s="134">
        <f t="shared" si="1"/>
        <v>20.8</v>
      </c>
      <c r="N12" s="133">
        <f t="shared" si="2"/>
        <v>23.7</v>
      </c>
      <c r="O12" s="132" t="str">
        <f t="shared" si="3"/>
        <v>27.9</v>
      </c>
      <c r="P12" s="130" t="s">
        <v>127</v>
      </c>
      <c r="Q12" s="131" t="s">
        <v>53</v>
      </c>
      <c r="R12" s="130" t="s">
        <v>45</v>
      </c>
      <c r="S12" s="129"/>
      <c r="T12" s="128" t="s">
        <v>125</v>
      </c>
      <c r="U12" s="127">
        <f t="shared" si="4"/>
        <v>107</v>
      </c>
      <c r="V12" s="126" t="str">
        <f t="shared" si="5"/>
        <v/>
      </c>
      <c r="W12" s="126">
        <f t="shared" si="6"/>
        <v>80</v>
      </c>
      <c r="X12" s="125" t="str">
        <f t="shared" si="7"/>
        <v>★3.0</v>
      </c>
      <c r="Z12" s="33">
        <v>900</v>
      </c>
      <c r="AA12" s="33"/>
      <c r="AB12" s="124">
        <f t="shared" si="8"/>
        <v>27.9</v>
      </c>
      <c r="AC12" s="123">
        <f t="shared" si="9"/>
        <v>80</v>
      </c>
      <c r="AD12" s="123" t="str">
        <f t="shared" si="10"/>
        <v>★3.0</v>
      </c>
      <c r="AE12" s="124" t="str">
        <f t="shared" si="11"/>
        <v/>
      </c>
      <c r="AF12" s="123" t="str">
        <f t="shared" si="12"/>
        <v/>
      </c>
      <c r="AG12" s="123" t="str">
        <f t="shared" si="13"/>
        <v/>
      </c>
      <c r="AH12" s="122"/>
    </row>
    <row r="13" spans="1:34" ht="24" customHeight="1">
      <c r="A13" s="63"/>
      <c r="B13" s="37"/>
      <c r="C13" s="38"/>
      <c r="D13" s="28" t="s">
        <v>243</v>
      </c>
      <c r="E13" s="19" t="s">
        <v>246</v>
      </c>
      <c r="F13" s="20" t="s">
        <v>128</v>
      </c>
      <c r="G13" s="21">
        <v>0.65800000000000003</v>
      </c>
      <c r="H13" s="20" t="s">
        <v>42</v>
      </c>
      <c r="I13" s="137" t="s">
        <v>248</v>
      </c>
      <c r="J13" s="136">
        <v>4</v>
      </c>
      <c r="K13" s="134">
        <v>20.9</v>
      </c>
      <c r="L13" s="135">
        <f t="shared" si="0"/>
        <v>111.08421052631577</v>
      </c>
      <c r="M13" s="134">
        <f t="shared" si="1"/>
        <v>20.8</v>
      </c>
      <c r="N13" s="133">
        <f t="shared" si="2"/>
        <v>23.7</v>
      </c>
      <c r="O13" s="132" t="str">
        <f t="shared" si="3"/>
        <v>28.0</v>
      </c>
      <c r="P13" s="130" t="s">
        <v>195</v>
      </c>
      <c r="Q13" s="131" t="s">
        <v>94</v>
      </c>
      <c r="R13" s="130" t="s">
        <v>45</v>
      </c>
      <c r="S13" s="129"/>
      <c r="T13" s="128" t="s">
        <v>125</v>
      </c>
      <c r="U13" s="127">
        <f t="shared" si="4"/>
        <v>100</v>
      </c>
      <c r="V13" s="126" t="str">
        <f t="shared" si="5"/>
        <v/>
      </c>
      <c r="W13" s="126">
        <f t="shared" si="6"/>
        <v>74</v>
      </c>
      <c r="X13" s="125" t="str">
        <f t="shared" si="7"/>
        <v>★2.0</v>
      </c>
      <c r="Z13" s="33">
        <v>870</v>
      </c>
      <c r="AA13" s="33">
        <v>880</v>
      </c>
      <c r="AB13" s="124">
        <f t="shared" si="8"/>
        <v>28</v>
      </c>
      <c r="AC13" s="123">
        <f t="shared" si="9"/>
        <v>74</v>
      </c>
      <c r="AD13" s="123" t="str">
        <f t="shared" si="10"/>
        <v>★2.0</v>
      </c>
      <c r="AE13" s="124">
        <f t="shared" si="11"/>
        <v>28</v>
      </c>
      <c r="AF13" s="123">
        <f t="shared" si="12"/>
        <v>74</v>
      </c>
      <c r="AG13" s="123" t="str">
        <f t="shared" si="13"/>
        <v>★2.0</v>
      </c>
      <c r="AH13" s="122"/>
    </row>
    <row r="14" spans="1:34" ht="24" customHeight="1">
      <c r="A14" s="63"/>
      <c r="B14" s="37"/>
      <c r="C14" s="38"/>
      <c r="D14" s="28" t="s">
        <v>243</v>
      </c>
      <c r="E14" s="19" t="s">
        <v>245</v>
      </c>
      <c r="F14" s="20" t="s">
        <v>128</v>
      </c>
      <c r="G14" s="21">
        <v>0.65800000000000003</v>
      </c>
      <c r="H14" s="20" t="s">
        <v>42</v>
      </c>
      <c r="I14" s="137">
        <v>900</v>
      </c>
      <c r="J14" s="136">
        <v>4</v>
      </c>
      <c r="K14" s="134">
        <v>18.7</v>
      </c>
      <c r="L14" s="135">
        <f t="shared" si="0"/>
        <v>124.15294117647058</v>
      </c>
      <c r="M14" s="134">
        <f t="shared" si="1"/>
        <v>20.8</v>
      </c>
      <c r="N14" s="133">
        <f t="shared" si="2"/>
        <v>23.7</v>
      </c>
      <c r="O14" s="132" t="str">
        <f t="shared" si="3"/>
        <v>27.9</v>
      </c>
      <c r="P14" s="130" t="s">
        <v>195</v>
      </c>
      <c r="Q14" s="131" t="s">
        <v>53</v>
      </c>
      <c r="R14" s="130" t="s">
        <v>45</v>
      </c>
      <c r="S14" s="129"/>
      <c r="T14" s="128" t="s">
        <v>125</v>
      </c>
      <c r="U14" s="127" t="str">
        <f t="shared" si="4"/>
        <v/>
      </c>
      <c r="V14" s="126" t="str">
        <f t="shared" si="5"/>
        <v/>
      </c>
      <c r="W14" s="126">
        <f t="shared" si="6"/>
        <v>67</v>
      </c>
      <c r="X14" s="125" t="str">
        <f t="shared" si="7"/>
        <v>★1.5</v>
      </c>
      <c r="Z14" s="33">
        <v>900</v>
      </c>
      <c r="AA14" s="33"/>
      <c r="AB14" s="124">
        <f t="shared" si="8"/>
        <v>27.9</v>
      </c>
      <c r="AC14" s="123">
        <f t="shared" si="9"/>
        <v>67</v>
      </c>
      <c r="AD14" s="123" t="str">
        <f t="shared" si="10"/>
        <v>★1.5</v>
      </c>
      <c r="AE14" s="124" t="str">
        <f t="shared" si="11"/>
        <v/>
      </c>
      <c r="AF14" s="123" t="str">
        <f t="shared" si="12"/>
        <v/>
      </c>
      <c r="AG14" s="123" t="str">
        <f t="shared" si="13"/>
        <v/>
      </c>
      <c r="AH14" s="122"/>
    </row>
    <row r="15" spans="1:34" ht="24" customHeight="1">
      <c r="A15" s="63"/>
      <c r="B15" s="37"/>
      <c r="C15" s="38"/>
      <c r="D15" s="28" t="s">
        <v>239</v>
      </c>
      <c r="E15" s="19" t="s">
        <v>247</v>
      </c>
      <c r="F15" s="20" t="s">
        <v>128</v>
      </c>
      <c r="G15" s="21">
        <v>0.65800000000000003</v>
      </c>
      <c r="H15" s="20" t="s">
        <v>42</v>
      </c>
      <c r="I15" s="137" t="s">
        <v>227</v>
      </c>
      <c r="J15" s="136">
        <v>4</v>
      </c>
      <c r="K15" s="134">
        <v>21.6</v>
      </c>
      <c r="L15" s="135">
        <f t="shared" si="0"/>
        <v>107.48425925925925</v>
      </c>
      <c r="M15" s="134">
        <f t="shared" si="1"/>
        <v>20.8</v>
      </c>
      <c r="N15" s="133">
        <f t="shared" si="2"/>
        <v>23.7</v>
      </c>
      <c r="O15" s="132" t="str">
        <f t="shared" si="3"/>
        <v>27.7~27.8</v>
      </c>
      <c r="P15" s="130" t="s">
        <v>127</v>
      </c>
      <c r="Q15" s="131" t="s">
        <v>94</v>
      </c>
      <c r="R15" s="130" t="s">
        <v>49</v>
      </c>
      <c r="S15" s="129"/>
      <c r="T15" s="128" t="s">
        <v>125</v>
      </c>
      <c r="U15" s="127">
        <f t="shared" si="4"/>
        <v>103</v>
      </c>
      <c r="V15" s="126" t="str">
        <f t="shared" si="5"/>
        <v/>
      </c>
      <c r="W15" s="126">
        <f t="shared" si="6"/>
        <v>77</v>
      </c>
      <c r="X15" s="125" t="str">
        <f t="shared" si="7"/>
        <v>★2.5</v>
      </c>
      <c r="Z15" s="33">
        <v>920</v>
      </c>
      <c r="AA15" s="33">
        <v>930</v>
      </c>
      <c r="AB15" s="124">
        <f t="shared" si="8"/>
        <v>27.8</v>
      </c>
      <c r="AC15" s="123">
        <f t="shared" si="9"/>
        <v>77</v>
      </c>
      <c r="AD15" s="123" t="str">
        <f t="shared" si="10"/>
        <v>★2.5</v>
      </c>
      <c r="AE15" s="124">
        <f t="shared" si="11"/>
        <v>27.7</v>
      </c>
      <c r="AF15" s="123">
        <f t="shared" si="12"/>
        <v>77</v>
      </c>
      <c r="AG15" s="123" t="str">
        <f t="shared" si="13"/>
        <v>★2.5</v>
      </c>
      <c r="AH15" s="122"/>
    </row>
    <row r="16" spans="1:34" ht="24" customHeight="1">
      <c r="A16" s="63"/>
      <c r="B16" s="37"/>
      <c r="C16" s="38"/>
      <c r="D16" s="28" t="s">
        <v>239</v>
      </c>
      <c r="E16" s="19" t="s">
        <v>64</v>
      </c>
      <c r="F16" s="20" t="s">
        <v>128</v>
      </c>
      <c r="G16" s="21">
        <v>0.65800000000000003</v>
      </c>
      <c r="H16" s="20" t="s">
        <v>42</v>
      </c>
      <c r="I16" s="137">
        <v>950</v>
      </c>
      <c r="J16" s="136">
        <v>4</v>
      </c>
      <c r="K16" s="134">
        <v>20.9</v>
      </c>
      <c r="L16" s="135">
        <f t="shared" si="0"/>
        <v>111.08421052631577</v>
      </c>
      <c r="M16" s="134">
        <f t="shared" si="1"/>
        <v>20.8</v>
      </c>
      <c r="N16" s="133">
        <f t="shared" si="2"/>
        <v>23.7</v>
      </c>
      <c r="O16" s="132" t="str">
        <f t="shared" si="3"/>
        <v>27.6</v>
      </c>
      <c r="P16" s="130" t="s">
        <v>127</v>
      </c>
      <c r="Q16" s="131" t="s">
        <v>53</v>
      </c>
      <c r="R16" s="130" t="s">
        <v>49</v>
      </c>
      <c r="S16" s="129"/>
      <c r="T16" s="128" t="s">
        <v>125</v>
      </c>
      <c r="U16" s="127">
        <f t="shared" si="4"/>
        <v>100</v>
      </c>
      <c r="V16" s="126" t="str">
        <f t="shared" si="5"/>
        <v/>
      </c>
      <c r="W16" s="126">
        <f t="shared" si="6"/>
        <v>75</v>
      </c>
      <c r="X16" s="125" t="str">
        <f t="shared" si="7"/>
        <v>★2.5</v>
      </c>
      <c r="Z16" s="33">
        <v>950</v>
      </c>
      <c r="AA16" s="33"/>
      <c r="AB16" s="124">
        <f t="shared" si="8"/>
        <v>27.6</v>
      </c>
      <c r="AC16" s="123">
        <f t="shared" si="9"/>
        <v>75</v>
      </c>
      <c r="AD16" s="123" t="str">
        <f t="shared" si="10"/>
        <v>★2.5</v>
      </c>
      <c r="AE16" s="124" t="str">
        <f t="shared" si="11"/>
        <v/>
      </c>
      <c r="AF16" s="123" t="str">
        <f t="shared" si="12"/>
        <v/>
      </c>
      <c r="AG16" s="123" t="str">
        <f t="shared" si="13"/>
        <v/>
      </c>
      <c r="AH16" s="122"/>
    </row>
    <row r="17" spans="1:34" ht="24" customHeight="1">
      <c r="A17" s="63"/>
      <c r="B17" s="37"/>
      <c r="C17" s="38"/>
      <c r="D17" s="28" t="s">
        <v>239</v>
      </c>
      <c r="E17" s="19" t="s">
        <v>246</v>
      </c>
      <c r="F17" s="20" t="s">
        <v>128</v>
      </c>
      <c r="G17" s="21">
        <v>0.65800000000000003</v>
      </c>
      <c r="H17" s="20" t="s">
        <v>42</v>
      </c>
      <c r="I17" s="137" t="s">
        <v>227</v>
      </c>
      <c r="J17" s="136">
        <v>4</v>
      </c>
      <c r="K17" s="134">
        <v>20</v>
      </c>
      <c r="L17" s="135">
        <f t="shared" si="0"/>
        <v>116.083</v>
      </c>
      <c r="M17" s="134">
        <f t="shared" si="1"/>
        <v>20.8</v>
      </c>
      <c r="N17" s="133">
        <f t="shared" si="2"/>
        <v>23.7</v>
      </c>
      <c r="O17" s="132" t="str">
        <f t="shared" si="3"/>
        <v>27.7~27.8</v>
      </c>
      <c r="P17" s="130" t="s">
        <v>195</v>
      </c>
      <c r="Q17" s="131" t="s">
        <v>94</v>
      </c>
      <c r="R17" s="130" t="s">
        <v>49</v>
      </c>
      <c r="S17" s="129"/>
      <c r="T17" s="128" t="s">
        <v>125</v>
      </c>
      <c r="U17" s="127" t="str">
        <f t="shared" si="4"/>
        <v/>
      </c>
      <c r="V17" s="126" t="str">
        <f t="shared" si="5"/>
        <v/>
      </c>
      <c r="W17" s="126" t="str">
        <f t="shared" si="6"/>
        <v>71~72</v>
      </c>
      <c r="X17" s="125" t="str">
        <f t="shared" si="7"/>
        <v>★2.0</v>
      </c>
      <c r="Z17" s="33">
        <v>920</v>
      </c>
      <c r="AA17" s="33">
        <v>930</v>
      </c>
      <c r="AB17" s="124">
        <f t="shared" si="8"/>
        <v>27.8</v>
      </c>
      <c r="AC17" s="123">
        <f t="shared" si="9"/>
        <v>71</v>
      </c>
      <c r="AD17" s="123" t="str">
        <f t="shared" si="10"/>
        <v>★2.0</v>
      </c>
      <c r="AE17" s="124">
        <f t="shared" si="11"/>
        <v>27.7</v>
      </c>
      <c r="AF17" s="123">
        <f t="shared" si="12"/>
        <v>72</v>
      </c>
      <c r="AG17" s="123" t="str">
        <f t="shared" si="13"/>
        <v>★2.0</v>
      </c>
      <c r="AH17" s="122"/>
    </row>
    <row r="18" spans="1:34" ht="24" customHeight="1">
      <c r="A18" s="63"/>
      <c r="B18" s="51"/>
      <c r="C18" s="52"/>
      <c r="D18" s="28" t="s">
        <v>239</v>
      </c>
      <c r="E18" s="19" t="s">
        <v>245</v>
      </c>
      <c r="F18" s="20" t="s">
        <v>128</v>
      </c>
      <c r="G18" s="21">
        <v>0.65800000000000003</v>
      </c>
      <c r="H18" s="20" t="s">
        <v>42</v>
      </c>
      <c r="I18" s="137">
        <v>950</v>
      </c>
      <c r="J18" s="136">
        <v>4</v>
      </c>
      <c r="K18" s="134">
        <v>18.2</v>
      </c>
      <c r="L18" s="135">
        <f t="shared" si="0"/>
        <v>127.56373626373626</v>
      </c>
      <c r="M18" s="134">
        <f t="shared" si="1"/>
        <v>20.8</v>
      </c>
      <c r="N18" s="133">
        <f t="shared" si="2"/>
        <v>23.7</v>
      </c>
      <c r="O18" s="132" t="str">
        <f t="shared" si="3"/>
        <v>27.6</v>
      </c>
      <c r="P18" s="130" t="s">
        <v>195</v>
      </c>
      <c r="Q18" s="131" t="s">
        <v>53</v>
      </c>
      <c r="R18" s="130" t="s">
        <v>49</v>
      </c>
      <c r="S18" s="129"/>
      <c r="T18" s="128" t="s">
        <v>125</v>
      </c>
      <c r="U18" s="127" t="str">
        <f t="shared" si="4"/>
        <v/>
      </c>
      <c r="V18" s="126" t="str">
        <f t="shared" si="5"/>
        <v/>
      </c>
      <c r="W18" s="126">
        <f t="shared" si="6"/>
        <v>65</v>
      </c>
      <c r="X18" s="125" t="str">
        <f t="shared" si="7"/>
        <v>★1.5</v>
      </c>
      <c r="Z18" s="33">
        <v>950</v>
      </c>
      <c r="AA18" s="33"/>
      <c r="AB18" s="124">
        <f t="shared" si="8"/>
        <v>27.6</v>
      </c>
      <c r="AC18" s="123">
        <f t="shared" si="9"/>
        <v>65</v>
      </c>
      <c r="AD18" s="123" t="str">
        <f t="shared" si="10"/>
        <v>★1.5</v>
      </c>
      <c r="AE18" s="124" t="str">
        <f t="shared" si="11"/>
        <v/>
      </c>
      <c r="AF18" s="123" t="str">
        <f t="shared" si="12"/>
        <v/>
      </c>
      <c r="AG18" s="123" t="str">
        <f t="shared" si="13"/>
        <v/>
      </c>
      <c r="AH18" s="122"/>
    </row>
    <row r="19" spans="1:34" ht="24" customHeight="1">
      <c r="A19" s="63"/>
      <c r="B19" s="16"/>
      <c r="C19" s="142" t="s">
        <v>244</v>
      </c>
      <c r="D19" s="129" t="s">
        <v>243</v>
      </c>
      <c r="E19" s="139" t="s">
        <v>242</v>
      </c>
      <c r="F19" s="131" t="s">
        <v>128</v>
      </c>
      <c r="G19" s="130">
        <v>0.65800000000000003</v>
      </c>
      <c r="H19" s="131" t="s">
        <v>42</v>
      </c>
      <c r="I19" s="137">
        <v>860</v>
      </c>
      <c r="J19" s="136">
        <v>4</v>
      </c>
      <c r="K19" s="134">
        <v>22.6</v>
      </c>
      <c r="L19" s="135">
        <f t="shared" si="0"/>
        <v>102.72831858407078</v>
      </c>
      <c r="M19" s="134">
        <f t="shared" si="1"/>
        <v>20.8</v>
      </c>
      <c r="N19" s="133">
        <f t="shared" si="2"/>
        <v>23.7</v>
      </c>
      <c r="O19" s="132" t="str">
        <f t="shared" si="3"/>
        <v>28.1</v>
      </c>
      <c r="P19" s="130" t="s">
        <v>127</v>
      </c>
      <c r="Q19" s="131" t="s">
        <v>94</v>
      </c>
      <c r="R19" s="130" t="s">
        <v>45</v>
      </c>
      <c r="S19" s="129"/>
      <c r="T19" s="128" t="s">
        <v>125</v>
      </c>
      <c r="U19" s="127">
        <f t="shared" si="4"/>
        <v>108</v>
      </c>
      <c r="V19" s="126" t="str">
        <f t="shared" si="5"/>
        <v/>
      </c>
      <c r="W19" s="126">
        <f t="shared" si="6"/>
        <v>80</v>
      </c>
      <c r="X19" s="125" t="str">
        <f t="shared" si="7"/>
        <v>★3.0</v>
      </c>
      <c r="Y19" s="3"/>
      <c r="Z19" s="33">
        <v>860</v>
      </c>
      <c r="AA19" s="33"/>
      <c r="AB19" s="124">
        <f t="shared" si="8"/>
        <v>28.1</v>
      </c>
      <c r="AC19" s="123">
        <f t="shared" si="9"/>
        <v>80</v>
      </c>
      <c r="AD19" s="123" t="str">
        <f t="shared" si="10"/>
        <v>★3.0</v>
      </c>
      <c r="AE19" s="124" t="str">
        <f t="shared" si="11"/>
        <v/>
      </c>
      <c r="AF19" s="123" t="str">
        <f t="shared" si="12"/>
        <v/>
      </c>
      <c r="AG19" s="123" t="str">
        <f t="shared" si="13"/>
        <v/>
      </c>
      <c r="AH19" s="122"/>
    </row>
    <row r="20" spans="1:34" ht="24" customHeight="1">
      <c r="A20" s="63"/>
      <c r="B20" s="37"/>
      <c r="C20" s="141"/>
      <c r="D20" s="129" t="s">
        <v>243</v>
      </c>
      <c r="E20" s="139" t="s">
        <v>111</v>
      </c>
      <c r="F20" s="131" t="s">
        <v>128</v>
      </c>
      <c r="G20" s="130">
        <v>0.65800000000000003</v>
      </c>
      <c r="H20" s="131" t="s">
        <v>42</v>
      </c>
      <c r="I20" s="137">
        <v>890</v>
      </c>
      <c r="J20" s="136">
        <v>4</v>
      </c>
      <c r="K20" s="134">
        <v>21.5</v>
      </c>
      <c r="L20" s="135">
        <f t="shared" si="0"/>
        <v>107.98418604651162</v>
      </c>
      <c r="M20" s="134">
        <f t="shared" si="1"/>
        <v>20.8</v>
      </c>
      <c r="N20" s="133">
        <f t="shared" si="2"/>
        <v>23.7</v>
      </c>
      <c r="O20" s="132" t="str">
        <f t="shared" si="3"/>
        <v>27.9</v>
      </c>
      <c r="P20" s="130" t="s">
        <v>127</v>
      </c>
      <c r="Q20" s="131" t="s">
        <v>53</v>
      </c>
      <c r="R20" s="130" t="s">
        <v>45</v>
      </c>
      <c r="S20" s="129"/>
      <c r="T20" s="128" t="s">
        <v>125</v>
      </c>
      <c r="U20" s="127">
        <f t="shared" si="4"/>
        <v>103</v>
      </c>
      <c r="V20" s="126" t="str">
        <f t="shared" si="5"/>
        <v/>
      </c>
      <c r="W20" s="126">
        <f t="shared" si="6"/>
        <v>77</v>
      </c>
      <c r="X20" s="125" t="str">
        <f t="shared" si="7"/>
        <v>★2.5</v>
      </c>
      <c r="Y20" s="3"/>
      <c r="Z20" s="33">
        <v>890</v>
      </c>
      <c r="AA20" s="33"/>
      <c r="AB20" s="124">
        <f t="shared" si="8"/>
        <v>27.9</v>
      </c>
      <c r="AC20" s="123">
        <f t="shared" si="9"/>
        <v>77</v>
      </c>
      <c r="AD20" s="123" t="str">
        <f t="shared" si="10"/>
        <v>★2.5</v>
      </c>
      <c r="AE20" s="124" t="str">
        <f t="shared" si="11"/>
        <v/>
      </c>
      <c r="AF20" s="123" t="str">
        <f t="shared" si="12"/>
        <v/>
      </c>
      <c r="AG20" s="123" t="str">
        <f t="shared" si="13"/>
        <v/>
      </c>
      <c r="AH20" s="122"/>
    </row>
    <row r="21" spans="1:34" ht="24" customHeight="1">
      <c r="A21" s="63"/>
      <c r="B21" s="37"/>
      <c r="C21" s="141"/>
      <c r="D21" s="129" t="s">
        <v>243</v>
      </c>
      <c r="E21" s="139" t="s">
        <v>241</v>
      </c>
      <c r="F21" s="131" t="s">
        <v>128</v>
      </c>
      <c r="G21" s="130">
        <v>0.65800000000000003</v>
      </c>
      <c r="H21" s="131" t="s">
        <v>42</v>
      </c>
      <c r="I21" s="137">
        <v>860</v>
      </c>
      <c r="J21" s="136">
        <v>4</v>
      </c>
      <c r="K21" s="134">
        <v>21.5</v>
      </c>
      <c r="L21" s="135">
        <f t="shared" si="0"/>
        <v>107.98418604651162</v>
      </c>
      <c r="M21" s="134">
        <f t="shared" si="1"/>
        <v>20.8</v>
      </c>
      <c r="N21" s="133">
        <f t="shared" si="2"/>
        <v>23.7</v>
      </c>
      <c r="O21" s="132" t="str">
        <f t="shared" si="3"/>
        <v>28.1</v>
      </c>
      <c r="P21" s="130" t="s">
        <v>195</v>
      </c>
      <c r="Q21" s="131" t="s">
        <v>94</v>
      </c>
      <c r="R21" s="130" t="s">
        <v>45</v>
      </c>
      <c r="S21" s="129"/>
      <c r="T21" s="128" t="s">
        <v>125</v>
      </c>
      <c r="U21" s="127">
        <f t="shared" si="4"/>
        <v>103</v>
      </c>
      <c r="V21" s="126" t="str">
        <f t="shared" si="5"/>
        <v/>
      </c>
      <c r="W21" s="126">
        <f t="shared" si="6"/>
        <v>76</v>
      </c>
      <c r="X21" s="125" t="str">
        <f t="shared" si="7"/>
        <v>★2.5</v>
      </c>
      <c r="Y21" s="3"/>
      <c r="Z21" s="33">
        <v>860</v>
      </c>
      <c r="AA21" s="33"/>
      <c r="AB21" s="124">
        <f t="shared" si="8"/>
        <v>28.1</v>
      </c>
      <c r="AC21" s="123">
        <f t="shared" si="9"/>
        <v>76</v>
      </c>
      <c r="AD21" s="123" t="str">
        <f t="shared" si="10"/>
        <v>★2.5</v>
      </c>
      <c r="AE21" s="124" t="str">
        <f t="shared" si="11"/>
        <v/>
      </c>
      <c r="AF21" s="123" t="str">
        <f t="shared" si="12"/>
        <v/>
      </c>
      <c r="AG21" s="123" t="str">
        <f t="shared" si="13"/>
        <v/>
      </c>
      <c r="AH21" s="122"/>
    </row>
    <row r="22" spans="1:34" ht="24" customHeight="1">
      <c r="A22" s="63"/>
      <c r="B22" s="37"/>
      <c r="C22" s="141"/>
      <c r="D22" s="129" t="s">
        <v>243</v>
      </c>
      <c r="E22" s="139" t="s">
        <v>238</v>
      </c>
      <c r="F22" s="131" t="s">
        <v>128</v>
      </c>
      <c r="G22" s="130">
        <v>0.65800000000000003</v>
      </c>
      <c r="H22" s="131" t="s">
        <v>42</v>
      </c>
      <c r="I22" s="137">
        <v>890</v>
      </c>
      <c r="J22" s="136">
        <v>4</v>
      </c>
      <c r="K22" s="134">
        <v>20.5</v>
      </c>
      <c r="L22" s="135">
        <f t="shared" si="0"/>
        <v>113.25170731707317</v>
      </c>
      <c r="M22" s="134">
        <f t="shared" si="1"/>
        <v>20.8</v>
      </c>
      <c r="N22" s="133">
        <f t="shared" si="2"/>
        <v>23.7</v>
      </c>
      <c r="O22" s="132" t="str">
        <f t="shared" si="3"/>
        <v>27.9</v>
      </c>
      <c r="P22" s="130" t="s">
        <v>195</v>
      </c>
      <c r="Q22" s="131" t="s">
        <v>53</v>
      </c>
      <c r="R22" s="130" t="s">
        <v>45</v>
      </c>
      <c r="S22" s="129"/>
      <c r="T22" s="128" t="s">
        <v>125</v>
      </c>
      <c r="U22" s="127" t="str">
        <f t="shared" si="4"/>
        <v/>
      </c>
      <c r="V22" s="126" t="str">
        <f t="shared" si="5"/>
        <v/>
      </c>
      <c r="W22" s="126">
        <f t="shared" si="6"/>
        <v>73</v>
      </c>
      <c r="X22" s="125" t="str">
        <f t="shared" si="7"/>
        <v>★2.0</v>
      </c>
      <c r="Y22" s="3"/>
      <c r="Z22" s="33">
        <v>890</v>
      </c>
      <c r="AA22" s="33"/>
      <c r="AB22" s="124">
        <f t="shared" si="8"/>
        <v>27.9</v>
      </c>
      <c r="AC22" s="123">
        <f t="shared" si="9"/>
        <v>73</v>
      </c>
      <c r="AD22" s="123" t="str">
        <f t="shared" si="10"/>
        <v>★2.0</v>
      </c>
      <c r="AE22" s="124" t="str">
        <f t="shared" si="11"/>
        <v/>
      </c>
      <c r="AF22" s="123" t="str">
        <f t="shared" si="12"/>
        <v/>
      </c>
      <c r="AG22" s="123" t="str">
        <f t="shared" si="13"/>
        <v/>
      </c>
      <c r="AH22" s="122"/>
    </row>
    <row r="23" spans="1:34" ht="24" customHeight="1">
      <c r="A23" s="63"/>
      <c r="B23" s="37"/>
      <c r="C23" s="141"/>
      <c r="D23" s="129" t="s">
        <v>239</v>
      </c>
      <c r="E23" s="139" t="s">
        <v>242</v>
      </c>
      <c r="F23" s="131" t="s">
        <v>128</v>
      </c>
      <c r="G23" s="130">
        <v>0.65800000000000003</v>
      </c>
      <c r="H23" s="131" t="s">
        <v>42</v>
      </c>
      <c r="I23" s="137" t="s">
        <v>240</v>
      </c>
      <c r="J23" s="136">
        <v>4</v>
      </c>
      <c r="K23" s="134">
        <v>20.6</v>
      </c>
      <c r="L23" s="135">
        <f t="shared" si="0"/>
        <v>112.70194174757282</v>
      </c>
      <c r="M23" s="134">
        <f t="shared" si="1"/>
        <v>20.8</v>
      </c>
      <c r="N23" s="133">
        <f t="shared" si="2"/>
        <v>23.7</v>
      </c>
      <c r="O23" s="132" t="str">
        <f t="shared" si="3"/>
        <v>27.8~27.9</v>
      </c>
      <c r="P23" s="130" t="s">
        <v>127</v>
      </c>
      <c r="Q23" s="131" t="s">
        <v>94</v>
      </c>
      <c r="R23" s="130" t="s">
        <v>49</v>
      </c>
      <c r="S23" s="129"/>
      <c r="T23" s="128" t="s">
        <v>125</v>
      </c>
      <c r="U23" s="127" t="str">
        <f t="shared" si="4"/>
        <v/>
      </c>
      <c r="V23" s="126" t="str">
        <f t="shared" si="5"/>
        <v/>
      </c>
      <c r="W23" s="126" t="str">
        <f t="shared" si="6"/>
        <v>73~74</v>
      </c>
      <c r="X23" s="125" t="str">
        <f t="shared" si="7"/>
        <v>★2.0</v>
      </c>
      <c r="Y23" s="3"/>
      <c r="Z23" s="33">
        <v>900</v>
      </c>
      <c r="AA23" s="33">
        <v>910</v>
      </c>
      <c r="AB23" s="124">
        <f t="shared" si="8"/>
        <v>27.9</v>
      </c>
      <c r="AC23" s="123">
        <f t="shared" si="9"/>
        <v>73</v>
      </c>
      <c r="AD23" s="123" t="str">
        <f t="shared" si="10"/>
        <v>★2.0</v>
      </c>
      <c r="AE23" s="124">
        <f t="shared" si="11"/>
        <v>27.8</v>
      </c>
      <c r="AF23" s="123">
        <f t="shared" si="12"/>
        <v>74</v>
      </c>
      <c r="AG23" s="123" t="str">
        <f t="shared" si="13"/>
        <v>★2.0</v>
      </c>
      <c r="AH23" s="122"/>
    </row>
    <row r="24" spans="1:34" ht="24" customHeight="1">
      <c r="A24" s="63"/>
      <c r="B24" s="37"/>
      <c r="C24" s="141"/>
      <c r="D24" s="129" t="s">
        <v>239</v>
      </c>
      <c r="E24" s="139" t="s">
        <v>111</v>
      </c>
      <c r="F24" s="131" t="s">
        <v>128</v>
      </c>
      <c r="G24" s="130">
        <v>0.65800000000000003</v>
      </c>
      <c r="H24" s="131" t="s">
        <v>42</v>
      </c>
      <c r="I24" s="137">
        <v>940</v>
      </c>
      <c r="J24" s="136">
        <v>4</v>
      </c>
      <c r="K24" s="134">
        <v>19.899999999999999</v>
      </c>
      <c r="L24" s="135">
        <f t="shared" si="0"/>
        <v>116.66633165829145</v>
      </c>
      <c r="M24" s="134">
        <f t="shared" si="1"/>
        <v>20.8</v>
      </c>
      <c r="N24" s="133">
        <f t="shared" si="2"/>
        <v>23.7</v>
      </c>
      <c r="O24" s="132" t="str">
        <f t="shared" si="3"/>
        <v>27.7</v>
      </c>
      <c r="P24" s="130" t="s">
        <v>127</v>
      </c>
      <c r="Q24" s="131" t="s">
        <v>53</v>
      </c>
      <c r="R24" s="130" t="s">
        <v>49</v>
      </c>
      <c r="S24" s="129"/>
      <c r="T24" s="128" t="s">
        <v>125</v>
      </c>
      <c r="U24" s="127" t="str">
        <f t="shared" si="4"/>
        <v/>
      </c>
      <c r="V24" s="126" t="str">
        <f t="shared" si="5"/>
        <v/>
      </c>
      <c r="W24" s="126">
        <f t="shared" si="6"/>
        <v>71</v>
      </c>
      <c r="X24" s="125" t="str">
        <f t="shared" si="7"/>
        <v>★2.0</v>
      </c>
      <c r="Y24" s="3"/>
      <c r="Z24" s="33">
        <v>940</v>
      </c>
      <c r="AA24" s="33"/>
      <c r="AB24" s="124">
        <f t="shared" si="8"/>
        <v>27.7</v>
      </c>
      <c r="AC24" s="123">
        <f t="shared" si="9"/>
        <v>71</v>
      </c>
      <c r="AD24" s="123" t="str">
        <f t="shared" si="10"/>
        <v>★2.0</v>
      </c>
      <c r="AE24" s="124" t="str">
        <f t="shared" si="11"/>
        <v/>
      </c>
      <c r="AF24" s="123" t="str">
        <f t="shared" si="12"/>
        <v/>
      </c>
      <c r="AG24" s="123" t="str">
        <f t="shared" si="13"/>
        <v/>
      </c>
      <c r="AH24" s="122"/>
    </row>
    <row r="25" spans="1:34" ht="24" customHeight="1">
      <c r="A25" s="63"/>
      <c r="B25" s="37"/>
      <c r="C25" s="141"/>
      <c r="D25" s="129" t="s">
        <v>239</v>
      </c>
      <c r="E25" s="139" t="s">
        <v>241</v>
      </c>
      <c r="F25" s="131" t="s">
        <v>128</v>
      </c>
      <c r="G25" s="130">
        <v>0.65800000000000003</v>
      </c>
      <c r="H25" s="131" t="s">
        <v>42</v>
      </c>
      <c r="I25" s="137" t="s">
        <v>240</v>
      </c>
      <c r="J25" s="136">
        <v>4</v>
      </c>
      <c r="K25" s="134">
        <v>19.600000000000001</v>
      </c>
      <c r="L25" s="135">
        <f t="shared" si="0"/>
        <v>118.45204081632652</v>
      </c>
      <c r="M25" s="134">
        <f t="shared" si="1"/>
        <v>20.8</v>
      </c>
      <c r="N25" s="133">
        <f t="shared" si="2"/>
        <v>23.7</v>
      </c>
      <c r="O25" s="132" t="str">
        <f t="shared" si="3"/>
        <v>27.8~27.9</v>
      </c>
      <c r="P25" s="130" t="s">
        <v>195</v>
      </c>
      <c r="Q25" s="131" t="s">
        <v>94</v>
      </c>
      <c r="R25" s="130" t="s">
        <v>49</v>
      </c>
      <c r="S25" s="129"/>
      <c r="T25" s="128" t="s">
        <v>125</v>
      </c>
      <c r="U25" s="127" t="str">
        <f t="shared" si="4"/>
        <v/>
      </c>
      <c r="V25" s="126" t="str">
        <f t="shared" si="5"/>
        <v/>
      </c>
      <c r="W25" s="126">
        <f t="shared" si="6"/>
        <v>70</v>
      </c>
      <c r="X25" s="125" t="str">
        <f t="shared" si="7"/>
        <v>★2.0</v>
      </c>
      <c r="Y25" s="3"/>
      <c r="Z25" s="33">
        <v>900</v>
      </c>
      <c r="AA25" s="33">
        <v>910</v>
      </c>
      <c r="AB25" s="124">
        <f t="shared" si="8"/>
        <v>27.9</v>
      </c>
      <c r="AC25" s="123">
        <f t="shared" si="9"/>
        <v>70</v>
      </c>
      <c r="AD25" s="123" t="str">
        <f t="shared" si="10"/>
        <v>★2.0</v>
      </c>
      <c r="AE25" s="124">
        <f t="shared" si="11"/>
        <v>27.8</v>
      </c>
      <c r="AF25" s="123">
        <f t="shared" si="12"/>
        <v>70</v>
      </c>
      <c r="AG25" s="123" t="str">
        <f t="shared" si="13"/>
        <v>★2.0</v>
      </c>
      <c r="AH25" s="122"/>
    </row>
    <row r="26" spans="1:34" ht="24" customHeight="1">
      <c r="A26" s="63"/>
      <c r="B26" s="51"/>
      <c r="C26" s="140"/>
      <c r="D26" s="129" t="s">
        <v>239</v>
      </c>
      <c r="E26" s="139" t="s">
        <v>238</v>
      </c>
      <c r="F26" s="131" t="s">
        <v>128</v>
      </c>
      <c r="G26" s="130">
        <v>0.65800000000000003</v>
      </c>
      <c r="H26" s="131" t="s">
        <v>42</v>
      </c>
      <c r="I26" s="137">
        <v>940</v>
      </c>
      <c r="J26" s="136">
        <v>4</v>
      </c>
      <c r="K26" s="134">
        <v>19</v>
      </c>
      <c r="L26" s="135">
        <f t="shared" si="0"/>
        <v>122.19263157894736</v>
      </c>
      <c r="M26" s="134">
        <f t="shared" si="1"/>
        <v>20.8</v>
      </c>
      <c r="N26" s="133">
        <f t="shared" si="2"/>
        <v>23.7</v>
      </c>
      <c r="O26" s="132" t="str">
        <f t="shared" si="3"/>
        <v>27.7</v>
      </c>
      <c r="P26" s="130" t="s">
        <v>195</v>
      </c>
      <c r="Q26" s="131" t="s">
        <v>53</v>
      </c>
      <c r="R26" s="130" t="s">
        <v>49</v>
      </c>
      <c r="S26" s="129"/>
      <c r="T26" s="128" t="s">
        <v>125</v>
      </c>
      <c r="U26" s="127" t="str">
        <f t="shared" si="4"/>
        <v/>
      </c>
      <c r="V26" s="126" t="str">
        <f t="shared" si="5"/>
        <v/>
      </c>
      <c r="W26" s="126">
        <f t="shared" si="6"/>
        <v>68</v>
      </c>
      <c r="X26" s="125" t="str">
        <f t="shared" si="7"/>
        <v>★1.5</v>
      </c>
      <c r="Y26" s="3"/>
      <c r="Z26" s="33">
        <v>940</v>
      </c>
      <c r="AA26" s="33"/>
      <c r="AB26" s="124">
        <f t="shared" si="8"/>
        <v>27.7</v>
      </c>
      <c r="AC26" s="123">
        <f t="shared" si="9"/>
        <v>68</v>
      </c>
      <c r="AD26" s="123" t="str">
        <f t="shared" si="10"/>
        <v>★1.5</v>
      </c>
      <c r="AE26" s="124" t="str">
        <f t="shared" si="11"/>
        <v/>
      </c>
      <c r="AF26" s="123" t="str">
        <f t="shared" si="12"/>
        <v/>
      </c>
      <c r="AG26" s="123" t="str">
        <f t="shared" si="13"/>
        <v/>
      </c>
      <c r="AH26" s="122"/>
    </row>
    <row r="27" spans="1:34" ht="24" customHeight="1">
      <c r="A27" s="63"/>
      <c r="B27" s="16"/>
      <c r="C27" s="17" t="s">
        <v>237</v>
      </c>
      <c r="D27" s="28" t="s">
        <v>220</v>
      </c>
      <c r="E27" s="19" t="s">
        <v>236</v>
      </c>
      <c r="F27" s="20" t="s">
        <v>128</v>
      </c>
      <c r="G27" s="21">
        <v>0.65800000000000003</v>
      </c>
      <c r="H27" s="20" t="s">
        <v>42</v>
      </c>
      <c r="I27" s="137" t="s">
        <v>235</v>
      </c>
      <c r="J27" s="136">
        <v>4</v>
      </c>
      <c r="K27" s="134">
        <v>20.2</v>
      </c>
      <c r="L27" s="135">
        <f t="shared" si="0"/>
        <v>114.93366336633663</v>
      </c>
      <c r="M27" s="134">
        <f t="shared" si="1"/>
        <v>20.8</v>
      </c>
      <c r="N27" s="133">
        <f t="shared" si="2"/>
        <v>23.7</v>
      </c>
      <c r="O27" s="132" t="str">
        <f t="shared" si="3"/>
        <v>27.5~27.8</v>
      </c>
      <c r="P27" s="130" t="s">
        <v>127</v>
      </c>
      <c r="Q27" s="131" t="s">
        <v>53</v>
      </c>
      <c r="R27" s="130" t="s">
        <v>45</v>
      </c>
      <c r="S27" s="129"/>
      <c r="T27" s="128" t="s">
        <v>125</v>
      </c>
      <c r="U27" s="127" t="str">
        <f t="shared" si="4"/>
        <v/>
      </c>
      <c r="V27" s="126" t="str">
        <f t="shared" si="5"/>
        <v/>
      </c>
      <c r="W27" s="126" t="str">
        <f t="shared" si="6"/>
        <v>72~73</v>
      </c>
      <c r="X27" s="125" t="str">
        <f t="shared" si="7"/>
        <v>★2.0</v>
      </c>
      <c r="Z27" s="33">
        <v>910</v>
      </c>
      <c r="AA27" s="33">
        <v>970</v>
      </c>
      <c r="AB27" s="124">
        <f t="shared" si="8"/>
        <v>27.8</v>
      </c>
      <c r="AC27" s="123">
        <f t="shared" si="9"/>
        <v>72</v>
      </c>
      <c r="AD27" s="123" t="str">
        <f t="shared" si="10"/>
        <v>★2.0</v>
      </c>
      <c r="AE27" s="124">
        <f t="shared" si="11"/>
        <v>27.5</v>
      </c>
      <c r="AF27" s="123">
        <f t="shared" si="12"/>
        <v>73</v>
      </c>
      <c r="AG27" s="123" t="str">
        <f t="shared" si="13"/>
        <v>★2.0</v>
      </c>
      <c r="AH27" s="122"/>
    </row>
    <row r="28" spans="1:34" ht="24" customHeight="1">
      <c r="A28" s="63"/>
      <c r="B28" s="37"/>
      <c r="C28" s="38"/>
      <c r="D28" s="28" t="s">
        <v>220</v>
      </c>
      <c r="E28" s="19" t="s">
        <v>234</v>
      </c>
      <c r="F28" s="20" t="s">
        <v>128</v>
      </c>
      <c r="G28" s="21">
        <v>0.65800000000000003</v>
      </c>
      <c r="H28" s="20" t="s">
        <v>42</v>
      </c>
      <c r="I28" s="137" t="s">
        <v>227</v>
      </c>
      <c r="J28" s="136">
        <v>4</v>
      </c>
      <c r="K28" s="134">
        <v>20</v>
      </c>
      <c r="L28" s="135">
        <f t="shared" si="0"/>
        <v>116.083</v>
      </c>
      <c r="M28" s="134">
        <f t="shared" si="1"/>
        <v>20.8</v>
      </c>
      <c r="N28" s="133">
        <f t="shared" si="2"/>
        <v>23.7</v>
      </c>
      <c r="O28" s="132" t="str">
        <f t="shared" si="3"/>
        <v>27.7~27.8</v>
      </c>
      <c r="P28" s="130" t="s">
        <v>127</v>
      </c>
      <c r="Q28" s="131" t="s">
        <v>53</v>
      </c>
      <c r="R28" s="130" t="s">
        <v>45</v>
      </c>
      <c r="S28" s="129"/>
      <c r="T28" s="128" t="s">
        <v>125</v>
      </c>
      <c r="U28" s="127" t="str">
        <f t="shared" si="4"/>
        <v/>
      </c>
      <c r="V28" s="126" t="str">
        <f t="shared" si="5"/>
        <v/>
      </c>
      <c r="W28" s="126" t="str">
        <f t="shared" si="6"/>
        <v>71~72</v>
      </c>
      <c r="X28" s="125" t="str">
        <f t="shared" si="7"/>
        <v>★2.0</v>
      </c>
      <c r="Z28" s="33">
        <v>920</v>
      </c>
      <c r="AA28" s="33">
        <v>930</v>
      </c>
      <c r="AB28" s="124">
        <f t="shared" si="8"/>
        <v>27.8</v>
      </c>
      <c r="AC28" s="123">
        <f t="shared" si="9"/>
        <v>71</v>
      </c>
      <c r="AD28" s="123" t="str">
        <f t="shared" si="10"/>
        <v>★2.0</v>
      </c>
      <c r="AE28" s="124">
        <f t="shared" si="11"/>
        <v>27.7</v>
      </c>
      <c r="AF28" s="123">
        <f t="shared" si="12"/>
        <v>72</v>
      </c>
      <c r="AG28" s="123" t="str">
        <f t="shared" si="13"/>
        <v>★2.0</v>
      </c>
      <c r="AH28" s="122"/>
    </row>
    <row r="29" spans="1:34" ht="24" customHeight="1">
      <c r="A29" s="63"/>
      <c r="B29" s="37"/>
      <c r="C29" s="38"/>
      <c r="D29" s="28" t="s">
        <v>220</v>
      </c>
      <c r="E29" s="19" t="s">
        <v>233</v>
      </c>
      <c r="F29" s="20" t="s">
        <v>128</v>
      </c>
      <c r="G29" s="21">
        <v>0.65800000000000003</v>
      </c>
      <c r="H29" s="20" t="s">
        <v>42</v>
      </c>
      <c r="I29" s="137">
        <v>980</v>
      </c>
      <c r="J29" s="136">
        <v>4</v>
      </c>
      <c r="K29" s="134">
        <v>20</v>
      </c>
      <c r="L29" s="135">
        <f t="shared" si="0"/>
        <v>116.083</v>
      </c>
      <c r="M29" s="134">
        <f t="shared" si="1"/>
        <v>20.5</v>
      </c>
      <c r="N29" s="133">
        <f t="shared" si="2"/>
        <v>23.4</v>
      </c>
      <c r="O29" s="132" t="str">
        <f t="shared" si="3"/>
        <v>27.4</v>
      </c>
      <c r="P29" s="130" t="s">
        <v>127</v>
      </c>
      <c r="Q29" s="131" t="s">
        <v>53</v>
      </c>
      <c r="R29" s="130" t="s">
        <v>45</v>
      </c>
      <c r="S29" s="129"/>
      <c r="T29" s="128" t="s">
        <v>125</v>
      </c>
      <c r="U29" s="127" t="str">
        <f t="shared" si="4"/>
        <v/>
      </c>
      <c r="V29" s="126" t="str">
        <f t="shared" si="5"/>
        <v/>
      </c>
      <c r="W29" s="126">
        <f t="shared" si="6"/>
        <v>72</v>
      </c>
      <c r="X29" s="125" t="str">
        <f t="shared" si="7"/>
        <v>★2.0</v>
      </c>
      <c r="Z29" s="33">
        <v>980</v>
      </c>
      <c r="AA29" s="33"/>
      <c r="AB29" s="124">
        <f t="shared" si="8"/>
        <v>27.4</v>
      </c>
      <c r="AC29" s="123">
        <f t="shared" si="9"/>
        <v>72</v>
      </c>
      <c r="AD29" s="123" t="str">
        <f t="shared" si="10"/>
        <v>★2.0</v>
      </c>
      <c r="AE29" s="124" t="str">
        <f t="shared" si="11"/>
        <v/>
      </c>
      <c r="AF29" s="123" t="str">
        <f t="shared" si="12"/>
        <v/>
      </c>
      <c r="AG29" s="123" t="str">
        <f t="shared" si="13"/>
        <v/>
      </c>
      <c r="AH29" s="122"/>
    </row>
    <row r="30" spans="1:34" ht="24" customHeight="1">
      <c r="A30" s="63"/>
      <c r="B30" s="37"/>
      <c r="C30" s="38"/>
      <c r="D30" s="28" t="s">
        <v>220</v>
      </c>
      <c r="E30" s="19" t="s">
        <v>232</v>
      </c>
      <c r="F30" s="20" t="s">
        <v>128</v>
      </c>
      <c r="G30" s="21">
        <v>0.65800000000000003</v>
      </c>
      <c r="H30" s="20" t="s">
        <v>42</v>
      </c>
      <c r="I30" s="137" t="s">
        <v>231</v>
      </c>
      <c r="J30" s="136">
        <v>4</v>
      </c>
      <c r="K30" s="134">
        <v>22.7</v>
      </c>
      <c r="L30" s="135">
        <f t="shared" si="0"/>
        <v>102.27577092511012</v>
      </c>
      <c r="M30" s="134">
        <f t="shared" si="1"/>
        <v>20.8</v>
      </c>
      <c r="N30" s="133">
        <f t="shared" si="2"/>
        <v>23.7</v>
      </c>
      <c r="O30" s="132" t="str">
        <f t="shared" si="3"/>
        <v>27.8~28.0</v>
      </c>
      <c r="P30" s="130" t="s">
        <v>127</v>
      </c>
      <c r="Q30" s="131" t="s">
        <v>94</v>
      </c>
      <c r="R30" s="130" t="s">
        <v>45</v>
      </c>
      <c r="S30" s="129"/>
      <c r="T30" s="128" t="s">
        <v>125</v>
      </c>
      <c r="U30" s="127">
        <f t="shared" si="4"/>
        <v>109</v>
      </c>
      <c r="V30" s="126" t="str">
        <f t="shared" si="5"/>
        <v/>
      </c>
      <c r="W30" s="126">
        <f t="shared" si="6"/>
        <v>81</v>
      </c>
      <c r="X30" s="125" t="str">
        <f t="shared" si="7"/>
        <v>★3.0</v>
      </c>
      <c r="Z30" s="33">
        <v>880</v>
      </c>
      <c r="AA30" s="33">
        <v>910</v>
      </c>
      <c r="AB30" s="124">
        <f t="shared" si="8"/>
        <v>28</v>
      </c>
      <c r="AC30" s="123">
        <f t="shared" si="9"/>
        <v>81</v>
      </c>
      <c r="AD30" s="123" t="str">
        <f t="shared" si="10"/>
        <v>★3.0</v>
      </c>
      <c r="AE30" s="124">
        <f t="shared" si="11"/>
        <v>27.8</v>
      </c>
      <c r="AF30" s="123">
        <f t="shared" si="12"/>
        <v>81</v>
      </c>
      <c r="AG30" s="123" t="str">
        <f t="shared" si="13"/>
        <v>★3.0</v>
      </c>
      <c r="AH30" s="122"/>
    </row>
    <row r="31" spans="1:34" ht="24" customHeight="1">
      <c r="A31" s="63"/>
      <c r="B31" s="37"/>
      <c r="C31" s="38"/>
      <c r="D31" s="28" t="s">
        <v>220</v>
      </c>
      <c r="E31" s="19" t="s">
        <v>230</v>
      </c>
      <c r="F31" s="20" t="s">
        <v>128</v>
      </c>
      <c r="G31" s="21">
        <v>0.65800000000000003</v>
      </c>
      <c r="H31" s="20" t="s">
        <v>42</v>
      </c>
      <c r="I31" s="137" t="s">
        <v>229</v>
      </c>
      <c r="J31" s="136">
        <v>4</v>
      </c>
      <c r="K31" s="134">
        <v>21.9</v>
      </c>
      <c r="L31" s="135">
        <f t="shared" si="0"/>
        <v>106.01187214611873</v>
      </c>
      <c r="M31" s="134">
        <f t="shared" si="1"/>
        <v>20.8</v>
      </c>
      <c r="N31" s="133">
        <f t="shared" si="2"/>
        <v>23.7</v>
      </c>
      <c r="O31" s="132" t="str">
        <f t="shared" si="3"/>
        <v>27.6~27.8</v>
      </c>
      <c r="P31" s="130" t="s">
        <v>127</v>
      </c>
      <c r="Q31" s="131" t="s">
        <v>94</v>
      </c>
      <c r="R31" s="130" t="s">
        <v>45</v>
      </c>
      <c r="S31" s="129"/>
      <c r="T31" s="128" t="s">
        <v>125</v>
      </c>
      <c r="U31" s="127">
        <f t="shared" si="4"/>
        <v>105</v>
      </c>
      <c r="V31" s="126" t="str">
        <f t="shared" si="5"/>
        <v/>
      </c>
      <c r="W31" s="126" t="str">
        <f t="shared" si="6"/>
        <v>78~79</v>
      </c>
      <c r="X31" s="125" t="str">
        <f t="shared" si="7"/>
        <v>★2.5</v>
      </c>
      <c r="Z31" s="33">
        <v>920</v>
      </c>
      <c r="AA31" s="33">
        <v>960</v>
      </c>
      <c r="AB31" s="124">
        <f t="shared" si="8"/>
        <v>27.8</v>
      </c>
      <c r="AC31" s="123">
        <f t="shared" si="9"/>
        <v>78</v>
      </c>
      <c r="AD31" s="123" t="str">
        <f t="shared" si="10"/>
        <v>★2.5</v>
      </c>
      <c r="AE31" s="124">
        <f t="shared" si="11"/>
        <v>27.6</v>
      </c>
      <c r="AF31" s="123">
        <f t="shared" si="12"/>
        <v>79</v>
      </c>
      <c r="AG31" s="123" t="str">
        <f t="shared" si="13"/>
        <v>★2.5</v>
      </c>
      <c r="AH31" s="122"/>
    </row>
    <row r="32" spans="1:34" ht="24" customHeight="1">
      <c r="A32" s="63"/>
      <c r="B32" s="37"/>
      <c r="C32" s="38"/>
      <c r="D32" s="28" t="s">
        <v>220</v>
      </c>
      <c r="E32" s="19" t="s">
        <v>228</v>
      </c>
      <c r="F32" s="20" t="s">
        <v>128</v>
      </c>
      <c r="G32" s="21">
        <v>0.65800000000000003</v>
      </c>
      <c r="H32" s="20" t="s">
        <v>42</v>
      </c>
      <c r="I32" s="137" t="s">
        <v>227</v>
      </c>
      <c r="J32" s="136">
        <v>4</v>
      </c>
      <c r="K32" s="134">
        <v>21.2</v>
      </c>
      <c r="L32" s="135">
        <f t="shared" si="0"/>
        <v>109.51226415094339</v>
      </c>
      <c r="M32" s="134">
        <f t="shared" si="1"/>
        <v>20.8</v>
      </c>
      <c r="N32" s="133">
        <f t="shared" si="2"/>
        <v>23.7</v>
      </c>
      <c r="O32" s="132" t="str">
        <f t="shared" si="3"/>
        <v>27.7~27.8</v>
      </c>
      <c r="P32" s="130" t="s">
        <v>127</v>
      </c>
      <c r="Q32" s="131" t="s">
        <v>53</v>
      </c>
      <c r="R32" s="130" t="s">
        <v>45</v>
      </c>
      <c r="S32" s="129"/>
      <c r="T32" s="128" t="s">
        <v>125</v>
      </c>
      <c r="U32" s="127">
        <f t="shared" si="4"/>
        <v>101</v>
      </c>
      <c r="V32" s="126" t="str">
        <f t="shared" si="5"/>
        <v/>
      </c>
      <c r="W32" s="126">
        <f t="shared" si="6"/>
        <v>76</v>
      </c>
      <c r="X32" s="125" t="str">
        <f t="shared" si="7"/>
        <v>★2.5</v>
      </c>
      <c r="Z32" s="33">
        <v>920</v>
      </c>
      <c r="AA32" s="33">
        <v>930</v>
      </c>
      <c r="AB32" s="124">
        <f t="shared" si="8"/>
        <v>27.8</v>
      </c>
      <c r="AC32" s="123">
        <f t="shared" si="9"/>
        <v>76</v>
      </c>
      <c r="AD32" s="123" t="str">
        <f t="shared" si="10"/>
        <v>★2.5</v>
      </c>
      <c r="AE32" s="124">
        <f t="shared" si="11"/>
        <v>27.7</v>
      </c>
      <c r="AF32" s="123">
        <f t="shared" si="12"/>
        <v>76</v>
      </c>
      <c r="AG32" s="123" t="str">
        <f t="shared" si="13"/>
        <v>★2.5</v>
      </c>
      <c r="AH32" s="122"/>
    </row>
    <row r="33" spans="1:34" ht="24" customHeight="1">
      <c r="A33" s="63"/>
      <c r="B33" s="37"/>
      <c r="C33" s="38"/>
      <c r="D33" s="28" t="s">
        <v>220</v>
      </c>
      <c r="E33" s="19" t="s">
        <v>226</v>
      </c>
      <c r="F33" s="20" t="s">
        <v>128</v>
      </c>
      <c r="G33" s="21">
        <v>0.65800000000000003</v>
      </c>
      <c r="H33" s="20" t="s">
        <v>42</v>
      </c>
      <c r="I33" s="137">
        <v>940</v>
      </c>
      <c r="J33" s="136">
        <v>4</v>
      </c>
      <c r="K33" s="134">
        <v>20.6</v>
      </c>
      <c r="L33" s="135">
        <f t="shared" si="0"/>
        <v>112.70194174757282</v>
      </c>
      <c r="M33" s="134">
        <f t="shared" si="1"/>
        <v>20.8</v>
      </c>
      <c r="N33" s="133">
        <f t="shared" si="2"/>
        <v>23.7</v>
      </c>
      <c r="O33" s="132" t="str">
        <f t="shared" si="3"/>
        <v>27.7</v>
      </c>
      <c r="P33" s="130" t="s">
        <v>127</v>
      </c>
      <c r="Q33" s="131" t="s">
        <v>53</v>
      </c>
      <c r="R33" s="130" t="s">
        <v>45</v>
      </c>
      <c r="S33" s="129"/>
      <c r="T33" s="128" t="s">
        <v>125</v>
      </c>
      <c r="U33" s="127" t="str">
        <f t="shared" si="4"/>
        <v/>
      </c>
      <c r="V33" s="126" t="str">
        <f t="shared" si="5"/>
        <v/>
      </c>
      <c r="W33" s="126">
        <f t="shared" si="6"/>
        <v>74</v>
      </c>
      <c r="X33" s="125" t="str">
        <f t="shared" si="7"/>
        <v>★2.0</v>
      </c>
      <c r="Z33" s="33">
        <v>940</v>
      </c>
      <c r="AA33" s="33"/>
      <c r="AB33" s="124">
        <f t="shared" si="8"/>
        <v>27.7</v>
      </c>
      <c r="AC33" s="123">
        <f t="shared" si="9"/>
        <v>74</v>
      </c>
      <c r="AD33" s="123" t="str">
        <f t="shared" si="10"/>
        <v>★2.0</v>
      </c>
      <c r="AE33" s="124" t="str">
        <f t="shared" si="11"/>
        <v/>
      </c>
      <c r="AF33" s="123" t="str">
        <f t="shared" si="12"/>
        <v/>
      </c>
      <c r="AG33" s="123" t="str">
        <f t="shared" si="13"/>
        <v/>
      </c>
      <c r="AH33" s="122"/>
    </row>
    <row r="34" spans="1:34" ht="24" customHeight="1">
      <c r="A34" s="63"/>
      <c r="B34" s="37"/>
      <c r="C34" s="38"/>
      <c r="D34" s="28" t="s">
        <v>220</v>
      </c>
      <c r="E34" s="19" t="s">
        <v>225</v>
      </c>
      <c r="F34" s="20" t="s">
        <v>128</v>
      </c>
      <c r="G34" s="21">
        <v>0.65800000000000003</v>
      </c>
      <c r="H34" s="20" t="s">
        <v>42</v>
      </c>
      <c r="I34" s="137">
        <v>980</v>
      </c>
      <c r="J34" s="136">
        <v>4</v>
      </c>
      <c r="K34" s="134">
        <v>20.6</v>
      </c>
      <c r="L34" s="135">
        <f t="shared" si="0"/>
        <v>112.70194174757282</v>
      </c>
      <c r="M34" s="134">
        <f t="shared" si="1"/>
        <v>20.5</v>
      </c>
      <c r="N34" s="133">
        <f t="shared" si="2"/>
        <v>23.4</v>
      </c>
      <c r="O34" s="132" t="str">
        <f t="shared" si="3"/>
        <v>27.4</v>
      </c>
      <c r="P34" s="130" t="s">
        <v>127</v>
      </c>
      <c r="Q34" s="131" t="s">
        <v>53</v>
      </c>
      <c r="R34" s="130" t="s">
        <v>45</v>
      </c>
      <c r="S34" s="129"/>
      <c r="T34" s="128" t="s">
        <v>125</v>
      </c>
      <c r="U34" s="127">
        <f t="shared" si="4"/>
        <v>100</v>
      </c>
      <c r="V34" s="126" t="str">
        <f t="shared" si="5"/>
        <v/>
      </c>
      <c r="W34" s="126">
        <f t="shared" si="6"/>
        <v>75</v>
      </c>
      <c r="X34" s="125" t="str">
        <f t="shared" si="7"/>
        <v>★2.5</v>
      </c>
      <c r="Z34" s="33">
        <v>980</v>
      </c>
      <c r="AA34" s="33"/>
      <c r="AB34" s="124">
        <f t="shared" si="8"/>
        <v>27.4</v>
      </c>
      <c r="AC34" s="123">
        <f t="shared" si="9"/>
        <v>75</v>
      </c>
      <c r="AD34" s="123" t="str">
        <f t="shared" si="10"/>
        <v>★2.5</v>
      </c>
      <c r="AE34" s="124" t="str">
        <f t="shared" si="11"/>
        <v/>
      </c>
      <c r="AF34" s="123" t="str">
        <f t="shared" si="12"/>
        <v/>
      </c>
      <c r="AG34" s="123" t="str">
        <f t="shared" si="13"/>
        <v/>
      </c>
      <c r="AH34" s="122"/>
    </row>
    <row r="35" spans="1:34" ht="24" customHeight="1">
      <c r="A35" s="63"/>
      <c r="B35" s="37"/>
      <c r="C35" s="38"/>
      <c r="D35" s="28" t="s">
        <v>220</v>
      </c>
      <c r="E35" s="19" t="s">
        <v>224</v>
      </c>
      <c r="F35" s="20" t="s">
        <v>128</v>
      </c>
      <c r="G35" s="21">
        <v>0.65800000000000003</v>
      </c>
      <c r="H35" s="20" t="s">
        <v>42</v>
      </c>
      <c r="I35" s="137" t="s">
        <v>223</v>
      </c>
      <c r="J35" s="136">
        <v>4</v>
      </c>
      <c r="K35" s="134">
        <v>20.100000000000001</v>
      </c>
      <c r="L35" s="135">
        <f t="shared" si="0"/>
        <v>115.50547263681591</v>
      </c>
      <c r="M35" s="134">
        <f t="shared" si="1"/>
        <v>20.8</v>
      </c>
      <c r="N35" s="133">
        <f t="shared" si="2"/>
        <v>23.7</v>
      </c>
      <c r="O35" s="132" t="str">
        <f t="shared" si="3"/>
        <v>27.6~28.0</v>
      </c>
      <c r="P35" s="130" t="s">
        <v>195</v>
      </c>
      <c r="Q35" s="131" t="s">
        <v>94</v>
      </c>
      <c r="R35" s="130" t="s">
        <v>45</v>
      </c>
      <c r="S35" s="129"/>
      <c r="T35" s="128" t="s">
        <v>125</v>
      </c>
      <c r="U35" s="127" t="str">
        <f t="shared" si="4"/>
        <v/>
      </c>
      <c r="V35" s="126" t="str">
        <f t="shared" si="5"/>
        <v/>
      </c>
      <c r="W35" s="126" t="str">
        <f t="shared" si="6"/>
        <v>71~72</v>
      </c>
      <c r="X35" s="125" t="str">
        <f t="shared" si="7"/>
        <v>★2.0</v>
      </c>
      <c r="Z35" s="33">
        <v>880</v>
      </c>
      <c r="AA35" s="33">
        <v>960</v>
      </c>
      <c r="AB35" s="124">
        <f t="shared" si="8"/>
        <v>28</v>
      </c>
      <c r="AC35" s="123">
        <f t="shared" si="9"/>
        <v>71</v>
      </c>
      <c r="AD35" s="123" t="str">
        <f t="shared" si="10"/>
        <v>★2.0</v>
      </c>
      <c r="AE35" s="124">
        <f t="shared" si="11"/>
        <v>27.6</v>
      </c>
      <c r="AF35" s="123">
        <f t="shared" si="12"/>
        <v>72</v>
      </c>
      <c r="AG35" s="123" t="str">
        <f t="shared" si="13"/>
        <v>★2.0</v>
      </c>
      <c r="AH35" s="122"/>
    </row>
    <row r="36" spans="1:34" ht="24" customHeight="1">
      <c r="A36" s="63"/>
      <c r="B36" s="37"/>
      <c r="C36" s="38"/>
      <c r="D36" s="28" t="s">
        <v>220</v>
      </c>
      <c r="E36" s="19" t="s">
        <v>222</v>
      </c>
      <c r="F36" s="20" t="s">
        <v>128</v>
      </c>
      <c r="G36" s="21">
        <v>0.65800000000000003</v>
      </c>
      <c r="H36" s="20" t="s">
        <v>42</v>
      </c>
      <c r="I36" s="137" t="s">
        <v>221</v>
      </c>
      <c r="J36" s="136">
        <v>4</v>
      </c>
      <c r="K36" s="134">
        <v>18.7</v>
      </c>
      <c r="L36" s="135">
        <f t="shared" si="0"/>
        <v>124.15294117647058</v>
      </c>
      <c r="M36" s="134">
        <f t="shared" si="1"/>
        <v>20.8</v>
      </c>
      <c r="N36" s="133">
        <f t="shared" si="2"/>
        <v>23.7</v>
      </c>
      <c r="O36" s="132" t="str">
        <f t="shared" si="3"/>
        <v>27.7~27.8</v>
      </c>
      <c r="P36" s="130" t="s">
        <v>195</v>
      </c>
      <c r="Q36" s="131" t="s">
        <v>53</v>
      </c>
      <c r="R36" s="130" t="s">
        <v>45</v>
      </c>
      <c r="S36" s="129"/>
      <c r="T36" s="128" t="s">
        <v>125</v>
      </c>
      <c r="U36" s="127" t="str">
        <f t="shared" si="4"/>
        <v/>
      </c>
      <c r="V36" s="126" t="str">
        <f t="shared" si="5"/>
        <v/>
      </c>
      <c r="W36" s="126">
        <f t="shared" si="6"/>
        <v>67</v>
      </c>
      <c r="X36" s="125" t="str">
        <f t="shared" si="7"/>
        <v>★1.5</v>
      </c>
      <c r="Z36" s="33">
        <v>920</v>
      </c>
      <c r="AA36" s="33">
        <v>940</v>
      </c>
      <c r="AB36" s="124">
        <f t="shared" si="8"/>
        <v>27.8</v>
      </c>
      <c r="AC36" s="123">
        <f t="shared" si="9"/>
        <v>67</v>
      </c>
      <c r="AD36" s="123" t="str">
        <f t="shared" si="10"/>
        <v>★1.5</v>
      </c>
      <c r="AE36" s="124">
        <f t="shared" si="11"/>
        <v>27.7</v>
      </c>
      <c r="AF36" s="123">
        <f t="shared" si="12"/>
        <v>67</v>
      </c>
      <c r="AG36" s="123" t="str">
        <f t="shared" si="13"/>
        <v>★1.5</v>
      </c>
      <c r="AH36" s="122"/>
    </row>
    <row r="37" spans="1:34" ht="24" customHeight="1">
      <c r="A37" s="63"/>
      <c r="B37" s="37"/>
      <c r="C37" s="38"/>
      <c r="D37" s="28" t="s">
        <v>220</v>
      </c>
      <c r="E37" s="19" t="s">
        <v>219</v>
      </c>
      <c r="F37" s="20" t="s">
        <v>128</v>
      </c>
      <c r="G37" s="21">
        <v>0.65800000000000003</v>
      </c>
      <c r="H37" s="20" t="s">
        <v>42</v>
      </c>
      <c r="I37" s="137">
        <v>980</v>
      </c>
      <c r="J37" s="136">
        <v>4</v>
      </c>
      <c r="K37" s="134">
        <v>18.7</v>
      </c>
      <c r="L37" s="135">
        <f t="shared" si="0"/>
        <v>124.15294117647058</v>
      </c>
      <c r="M37" s="134">
        <f t="shared" si="1"/>
        <v>20.5</v>
      </c>
      <c r="N37" s="133">
        <f t="shared" si="2"/>
        <v>23.4</v>
      </c>
      <c r="O37" s="132" t="str">
        <f t="shared" si="3"/>
        <v>27.4</v>
      </c>
      <c r="P37" s="130" t="s">
        <v>195</v>
      </c>
      <c r="Q37" s="131" t="s">
        <v>53</v>
      </c>
      <c r="R37" s="130" t="s">
        <v>45</v>
      </c>
      <c r="S37" s="129"/>
      <c r="T37" s="128" t="s">
        <v>125</v>
      </c>
      <c r="U37" s="127" t="str">
        <f t="shared" si="4"/>
        <v/>
      </c>
      <c r="V37" s="126" t="str">
        <f t="shared" si="5"/>
        <v/>
      </c>
      <c r="W37" s="126">
        <f t="shared" si="6"/>
        <v>68</v>
      </c>
      <c r="X37" s="125" t="str">
        <f t="shared" si="7"/>
        <v>★1.5</v>
      </c>
      <c r="Z37" s="33">
        <v>980</v>
      </c>
      <c r="AA37" s="33"/>
      <c r="AB37" s="124">
        <f t="shared" si="8"/>
        <v>27.4</v>
      </c>
      <c r="AC37" s="123">
        <f t="shared" si="9"/>
        <v>68</v>
      </c>
      <c r="AD37" s="123" t="str">
        <f t="shared" si="10"/>
        <v>★1.5</v>
      </c>
      <c r="AE37" s="124" t="str">
        <f t="shared" si="11"/>
        <v/>
      </c>
      <c r="AF37" s="123" t="str">
        <f t="shared" si="12"/>
        <v/>
      </c>
      <c r="AG37" s="123" t="str">
        <f t="shared" si="13"/>
        <v/>
      </c>
      <c r="AH37" s="122"/>
    </row>
    <row r="38" spans="1:34" ht="24" customHeight="1">
      <c r="A38" s="63"/>
      <c r="B38" s="37"/>
      <c r="C38" s="38"/>
      <c r="D38" s="28" t="s">
        <v>209</v>
      </c>
      <c r="E38" s="19" t="s">
        <v>218</v>
      </c>
      <c r="F38" s="20" t="s">
        <v>128</v>
      </c>
      <c r="G38" s="21">
        <v>0.65800000000000003</v>
      </c>
      <c r="H38" s="20" t="s">
        <v>42</v>
      </c>
      <c r="I38" s="137" t="s">
        <v>217</v>
      </c>
      <c r="J38" s="136">
        <v>4</v>
      </c>
      <c r="K38" s="134">
        <v>18.8</v>
      </c>
      <c r="L38" s="135">
        <f t="shared" si="0"/>
        <v>123.49255319148935</v>
      </c>
      <c r="M38" s="134">
        <f t="shared" si="1"/>
        <v>20.8</v>
      </c>
      <c r="N38" s="133">
        <f t="shared" si="2"/>
        <v>23.7</v>
      </c>
      <c r="O38" s="132" t="str">
        <f t="shared" si="3"/>
        <v>27.5~27.6</v>
      </c>
      <c r="P38" s="130" t="s">
        <v>127</v>
      </c>
      <c r="Q38" s="131" t="s">
        <v>53</v>
      </c>
      <c r="R38" s="130" t="s">
        <v>49</v>
      </c>
      <c r="S38" s="129"/>
      <c r="T38" s="128" t="s">
        <v>125</v>
      </c>
      <c r="U38" s="127" t="str">
        <f t="shared" si="4"/>
        <v/>
      </c>
      <c r="V38" s="126" t="str">
        <f t="shared" si="5"/>
        <v/>
      </c>
      <c r="W38" s="126">
        <f t="shared" si="6"/>
        <v>68</v>
      </c>
      <c r="X38" s="125" t="str">
        <f t="shared" si="7"/>
        <v>★1.5</v>
      </c>
      <c r="Z38" s="33">
        <v>960</v>
      </c>
      <c r="AA38" s="33">
        <v>970</v>
      </c>
      <c r="AB38" s="124">
        <f t="shared" si="8"/>
        <v>27.6</v>
      </c>
      <c r="AC38" s="123">
        <f t="shared" si="9"/>
        <v>68</v>
      </c>
      <c r="AD38" s="123" t="str">
        <f t="shared" si="10"/>
        <v>★1.5</v>
      </c>
      <c r="AE38" s="124">
        <f t="shared" si="11"/>
        <v>27.5</v>
      </c>
      <c r="AF38" s="123">
        <f t="shared" si="12"/>
        <v>68</v>
      </c>
      <c r="AG38" s="123" t="str">
        <f t="shared" si="13"/>
        <v>★1.5</v>
      </c>
      <c r="AH38" s="122"/>
    </row>
    <row r="39" spans="1:34" ht="24" customHeight="1">
      <c r="A39" s="63"/>
      <c r="B39" s="37"/>
      <c r="C39" s="38"/>
      <c r="D39" s="28" t="s">
        <v>209</v>
      </c>
      <c r="E39" s="19" t="s">
        <v>216</v>
      </c>
      <c r="F39" s="20" t="s">
        <v>128</v>
      </c>
      <c r="G39" s="21">
        <v>0.65800000000000003</v>
      </c>
      <c r="H39" s="20" t="s">
        <v>42</v>
      </c>
      <c r="I39" s="137">
        <v>980</v>
      </c>
      <c r="J39" s="136">
        <v>4</v>
      </c>
      <c r="K39" s="134">
        <v>18.8</v>
      </c>
      <c r="L39" s="135">
        <f t="shared" si="0"/>
        <v>123.49255319148935</v>
      </c>
      <c r="M39" s="134">
        <f t="shared" si="1"/>
        <v>20.5</v>
      </c>
      <c r="N39" s="133">
        <f t="shared" si="2"/>
        <v>23.4</v>
      </c>
      <c r="O39" s="132" t="str">
        <f t="shared" si="3"/>
        <v>27.4</v>
      </c>
      <c r="P39" s="130" t="s">
        <v>127</v>
      </c>
      <c r="Q39" s="131" t="s">
        <v>53</v>
      </c>
      <c r="R39" s="130" t="s">
        <v>49</v>
      </c>
      <c r="S39" s="129"/>
      <c r="T39" s="128" t="s">
        <v>125</v>
      </c>
      <c r="U39" s="127" t="str">
        <f t="shared" si="4"/>
        <v/>
      </c>
      <c r="V39" s="126" t="str">
        <f t="shared" si="5"/>
        <v/>
      </c>
      <c r="W39" s="126">
        <f t="shared" si="6"/>
        <v>68</v>
      </c>
      <c r="X39" s="125" t="str">
        <f t="shared" si="7"/>
        <v>★1.5</v>
      </c>
      <c r="Z39" s="33">
        <v>980</v>
      </c>
      <c r="AA39" s="33"/>
      <c r="AB39" s="124">
        <f t="shared" si="8"/>
        <v>27.4</v>
      </c>
      <c r="AC39" s="123">
        <f t="shared" si="9"/>
        <v>68</v>
      </c>
      <c r="AD39" s="123" t="str">
        <f t="shared" si="10"/>
        <v>★1.5</v>
      </c>
      <c r="AE39" s="124" t="str">
        <f t="shared" si="11"/>
        <v/>
      </c>
      <c r="AF39" s="123" t="str">
        <f t="shared" si="12"/>
        <v/>
      </c>
      <c r="AG39" s="123" t="str">
        <f t="shared" si="13"/>
        <v/>
      </c>
      <c r="AH39" s="122"/>
    </row>
    <row r="40" spans="1:34" ht="24" customHeight="1">
      <c r="A40" s="63"/>
      <c r="B40" s="37"/>
      <c r="C40" s="38"/>
      <c r="D40" s="28" t="s">
        <v>209</v>
      </c>
      <c r="E40" s="19" t="s">
        <v>215</v>
      </c>
      <c r="F40" s="20" t="s">
        <v>128</v>
      </c>
      <c r="G40" s="21">
        <v>0.65800000000000003</v>
      </c>
      <c r="H40" s="20" t="s">
        <v>42</v>
      </c>
      <c r="I40" s="137" t="s">
        <v>211</v>
      </c>
      <c r="J40" s="136">
        <v>4</v>
      </c>
      <c r="K40" s="134">
        <v>21.4</v>
      </c>
      <c r="L40" s="135">
        <f t="shared" si="0"/>
        <v>108.48878504672898</v>
      </c>
      <c r="M40" s="134">
        <f t="shared" si="1"/>
        <v>20.8</v>
      </c>
      <c r="N40" s="133">
        <f t="shared" si="2"/>
        <v>23.7</v>
      </c>
      <c r="O40" s="132" t="str">
        <f t="shared" si="3"/>
        <v>27.5~27.7</v>
      </c>
      <c r="P40" s="130" t="s">
        <v>127</v>
      </c>
      <c r="Q40" s="131" t="s">
        <v>94</v>
      </c>
      <c r="R40" s="130" t="s">
        <v>49</v>
      </c>
      <c r="S40" s="129"/>
      <c r="T40" s="128" t="s">
        <v>125</v>
      </c>
      <c r="U40" s="127">
        <f t="shared" si="4"/>
        <v>102</v>
      </c>
      <c r="V40" s="126" t="str">
        <f t="shared" si="5"/>
        <v/>
      </c>
      <c r="W40" s="126">
        <f t="shared" si="6"/>
        <v>77</v>
      </c>
      <c r="X40" s="125" t="str">
        <f t="shared" si="7"/>
        <v>★2.5</v>
      </c>
      <c r="Z40" s="33">
        <v>930</v>
      </c>
      <c r="AA40" s="33">
        <v>970</v>
      </c>
      <c r="AB40" s="124">
        <f t="shared" si="8"/>
        <v>27.7</v>
      </c>
      <c r="AC40" s="123">
        <f t="shared" si="9"/>
        <v>77</v>
      </c>
      <c r="AD40" s="123" t="str">
        <f t="shared" si="10"/>
        <v>★2.5</v>
      </c>
      <c r="AE40" s="124">
        <f t="shared" si="11"/>
        <v>27.5</v>
      </c>
      <c r="AF40" s="123">
        <f t="shared" si="12"/>
        <v>77</v>
      </c>
      <c r="AG40" s="123" t="str">
        <f t="shared" si="13"/>
        <v>★2.5</v>
      </c>
      <c r="AH40" s="122"/>
    </row>
    <row r="41" spans="1:34" ht="24" customHeight="1">
      <c r="A41" s="63"/>
      <c r="B41" s="37"/>
      <c r="C41" s="38"/>
      <c r="D41" s="28" t="s">
        <v>209</v>
      </c>
      <c r="E41" s="19" t="s">
        <v>214</v>
      </c>
      <c r="F41" s="20" t="s">
        <v>128</v>
      </c>
      <c r="G41" s="21">
        <v>0.65800000000000003</v>
      </c>
      <c r="H41" s="20" t="s">
        <v>42</v>
      </c>
      <c r="I41" s="137">
        <v>970</v>
      </c>
      <c r="J41" s="136">
        <v>4</v>
      </c>
      <c r="K41" s="134">
        <v>19.600000000000001</v>
      </c>
      <c r="L41" s="135">
        <f t="shared" si="0"/>
        <v>118.45204081632652</v>
      </c>
      <c r="M41" s="134">
        <f t="shared" si="1"/>
        <v>20.8</v>
      </c>
      <c r="N41" s="133">
        <f t="shared" si="2"/>
        <v>23.7</v>
      </c>
      <c r="O41" s="132" t="str">
        <f t="shared" si="3"/>
        <v>27.5</v>
      </c>
      <c r="P41" s="130" t="s">
        <v>127</v>
      </c>
      <c r="Q41" s="131" t="s">
        <v>53</v>
      </c>
      <c r="R41" s="130" t="s">
        <v>49</v>
      </c>
      <c r="S41" s="129"/>
      <c r="T41" s="128" t="s">
        <v>125</v>
      </c>
      <c r="U41" s="127" t="str">
        <f t="shared" si="4"/>
        <v/>
      </c>
      <c r="V41" s="126" t="str">
        <f t="shared" si="5"/>
        <v/>
      </c>
      <c r="W41" s="126">
        <f t="shared" si="6"/>
        <v>71</v>
      </c>
      <c r="X41" s="125" t="str">
        <f t="shared" si="7"/>
        <v>★2.0</v>
      </c>
      <c r="Z41" s="33">
        <v>970</v>
      </c>
      <c r="AA41" s="33"/>
      <c r="AB41" s="124">
        <f t="shared" si="8"/>
        <v>27.5</v>
      </c>
      <c r="AC41" s="123">
        <f t="shared" si="9"/>
        <v>71</v>
      </c>
      <c r="AD41" s="123" t="str">
        <f t="shared" si="10"/>
        <v>★2.0</v>
      </c>
      <c r="AE41" s="124" t="str">
        <f t="shared" si="11"/>
        <v/>
      </c>
      <c r="AF41" s="123" t="str">
        <f t="shared" si="12"/>
        <v/>
      </c>
      <c r="AG41" s="123" t="str">
        <f t="shared" si="13"/>
        <v/>
      </c>
      <c r="AH41" s="122"/>
    </row>
    <row r="42" spans="1:34" ht="24" customHeight="1">
      <c r="A42" s="63"/>
      <c r="B42" s="37"/>
      <c r="C42" s="38"/>
      <c r="D42" s="28" t="s">
        <v>209</v>
      </c>
      <c r="E42" s="19" t="s">
        <v>213</v>
      </c>
      <c r="F42" s="20" t="s">
        <v>128</v>
      </c>
      <c r="G42" s="21">
        <v>0.65800000000000003</v>
      </c>
      <c r="H42" s="20" t="s">
        <v>42</v>
      </c>
      <c r="I42" s="137" t="s">
        <v>207</v>
      </c>
      <c r="J42" s="136">
        <v>4</v>
      </c>
      <c r="K42" s="134">
        <v>19.600000000000001</v>
      </c>
      <c r="L42" s="135">
        <f t="shared" si="0"/>
        <v>118.45204081632652</v>
      </c>
      <c r="M42" s="134">
        <f t="shared" si="1"/>
        <v>20.5</v>
      </c>
      <c r="N42" s="133">
        <f t="shared" si="2"/>
        <v>23.4</v>
      </c>
      <c r="O42" s="132" t="str">
        <f t="shared" si="3"/>
        <v>27.4</v>
      </c>
      <c r="P42" s="130" t="s">
        <v>127</v>
      </c>
      <c r="Q42" s="131" t="s">
        <v>53</v>
      </c>
      <c r="R42" s="130" t="s">
        <v>49</v>
      </c>
      <c r="S42" s="129"/>
      <c r="T42" s="128" t="s">
        <v>125</v>
      </c>
      <c r="U42" s="127" t="str">
        <f t="shared" si="4"/>
        <v/>
      </c>
      <c r="V42" s="126" t="str">
        <f t="shared" si="5"/>
        <v/>
      </c>
      <c r="W42" s="126">
        <f t="shared" si="6"/>
        <v>71</v>
      </c>
      <c r="X42" s="125" t="str">
        <f t="shared" si="7"/>
        <v>★2.0</v>
      </c>
      <c r="Z42" s="33">
        <v>980</v>
      </c>
      <c r="AA42" s="33">
        <v>990</v>
      </c>
      <c r="AB42" s="124">
        <f t="shared" si="8"/>
        <v>27.4</v>
      </c>
      <c r="AC42" s="123">
        <f t="shared" si="9"/>
        <v>71</v>
      </c>
      <c r="AD42" s="123" t="str">
        <f t="shared" si="10"/>
        <v>★2.0</v>
      </c>
      <c r="AE42" s="124">
        <f t="shared" si="11"/>
        <v>27.4</v>
      </c>
      <c r="AF42" s="123">
        <f t="shared" si="12"/>
        <v>71</v>
      </c>
      <c r="AG42" s="123" t="str">
        <f t="shared" si="13"/>
        <v>★2.0</v>
      </c>
      <c r="AH42" s="122"/>
    </row>
    <row r="43" spans="1:34" ht="24" customHeight="1">
      <c r="A43" s="63"/>
      <c r="B43" s="37"/>
      <c r="C43" s="38"/>
      <c r="D43" s="28" t="s">
        <v>209</v>
      </c>
      <c r="E43" s="19" t="s">
        <v>212</v>
      </c>
      <c r="F43" s="20" t="s">
        <v>128</v>
      </c>
      <c r="G43" s="21">
        <v>0.65800000000000003</v>
      </c>
      <c r="H43" s="20" t="s">
        <v>42</v>
      </c>
      <c r="I43" s="137" t="s">
        <v>211</v>
      </c>
      <c r="J43" s="136">
        <v>4</v>
      </c>
      <c r="K43" s="134">
        <v>19.600000000000001</v>
      </c>
      <c r="L43" s="135">
        <f t="shared" si="0"/>
        <v>118.45204081632652</v>
      </c>
      <c r="M43" s="134">
        <f t="shared" si="1"/>
        <v>20.8</v>
      </c>
      <c r="N43" s="133">
        <f t="shared" si="2"/>
        <v>23.7</v>
      </c>
      <c r="O43" s="132" t="str">
        <f t="shared" si="3"/>
        <v>27.5~27.7</v>
      </c>
      <c r="P43" s="130" t="s">
        <v>195</v>
      </c>
      <c r="Q43" s="131" t="s">
        <v>94</v>
      </c>
      <c r="R43" s="130" t="s">
        <v>49</v>
      </c>
      <c r="S43" s="129"/>
      <c r="T43" s="128" t="s">
        <v>125</v>
      </c>
      <c r="U43" s="127" t="str">
        <f t="shared" si="4"/>
        <v/>
      </c>
      <c r="V43" s="126" t="str">
        <f t="shared" si="5"/>
        <v/>
      </c>
      <c r="W43" s="126" t="str">
        <f t="shared" si="6"/>
        <v>70~71</v>
      </c>
      <c r="X43" s="125" t="str">
        <f t="shared" si="7"/>
        <v>★2.0</v>
      </c>
      <c r="Z43" s="33">
        <v>930</v>
      </c>
      <c r="AA43" s="33">
        <v>970</v>
      </c>
      <c r="AB43" s="124">
        <f t="shared" si="8"/>
        <v>27.7</v>
      </c>
      <c r="AC43" s="123">
        <f t="shared" si="9"/>
        <v>70</v>
      </c>
      <c r="AD43" s="123" t="str">
        <f t="shared" si="10"/>
        <v>★2.0</v>
      </c>
      <c r="AE43" s="124">
        <f t="shared" si="11"/>
        <v>27.5</v>
      </c>
      <c r="AF43" s="123">
        <f t="shared" si="12"/>
        <v>71</v>
      </c>
      <c r="AG43" s="123" t="str">
        <f t="shared" si="13"/>
        <v>★2.0</v>
      </c>
      <c r="AH43" s="122"/>
    </row>
    <row r="44" spans="1:34" ht="24" customHeight="1">
      <c r="A44" s="63"/>
      <c r="B44" s="37"/>
      <c r="C44" s="38"/>
      <c r="D44" s="28" t="s">
        <v>209</v>
      </c>
      <c r="E44" s="19" t="s">
        <v>210</v>
      </c>
      <c r="F44" s="20" t="s">
        <v>128</v>
      </c>
      <c r="G44" s="21">
        <v>0.65800000000000003</v>
      </c>
      <c r="H44" s="20" t="s">
        <v>42</v>
      </c>
      <c r="I44" s="137">
        <v>970</v>
      </c>
      <c r="J44" s="136">
        <v>4</v>
      </c>
      <c r="K44" s="134">
        <v>18.2</v>
      </c>
      <c r="L44" s="135">
        <f t="shared" si="0"/>
        <v>127.56373626373626</v>
      </c>
      <c r="M44" s="134">
        <f t="shared" si="1"/>
        <v>20.8</v>
      </c>
      <c r="N44" s="133">
        <f t="shared" si="2"/>
        <v>23.7</v>
      </c>
      <c r="O44" s="132" t="str">
        <f t="shared" si="3"/>
        <v>27.5</v>
      </c>
      <c r="P44" s="130" t="s">
        <v>195</v>
      </c>
      <c r="Q44" s="131" t="s">
        <v>53</v>
      </c>
      <c r="R44" s="130" t="s">
        <v>49</v>
      </c>
      <c r="S44" s="129"/>
      <c r="T44" s="128" t="s">
        <v>125</v>
      </c>
      <c r="U44" s="127" t="str">
        <f t="shared" si="4"/>
        <v/>
      </c>
      <c r="V44" s="126" t="str">
        <f t="shared" si="5"/>
        <v/>
      </c>
      <c r="W44" s="126">
        <f t="shared" si="6"/>
        <v>66</v>
      </c>
      <c r="X44" s="125" t="str">
        <f t="shared" si="7"/>
        <v>★1.5</v>
      </c>
      <c r="Z44" s="33">
        <v>970</v>
      </c>
      <c r="AA44" s="33"/>
      <c r="AB44" s="124">
        <f t="shared" si="8"/>
        <v>27.5</v>
      </c>
      <c r="AC44" s="123">
        <f t="shared" si="9"/>
        <v>66</v>
      </c>
      <c r="AD44" s="123" t="str">
        <f t="shared" si="10"/>
        <v>★1.5</v>
      </c>
      <c r="AE44" s="124" t="str">
        <f t="shared" si="11"/>
        <v/>
      </c>
      <c r="AF44" s="123" t="str">
        <f t="shared" si="12"/>
        <v/>
      </c>
      <c r="AG44" s="123" t="str">
        <f t="shared" si="13"/>
        <v/>
      </c>
      <c r="AH44" s="122"/>
    </row>
    <row r="45" spans="1:34" ht="24" customHeight="1">
      <c r="A45" s="63"/>
      <c r="B45" s="51"/>
      <c r="C45" s="52"/>
      <c r="D45" s="28" t="s">
        <v>209</v>
      </c>
      <c r="E45" s="19" t="s">
        <v>208</v>
      </c>
      <c r="F45" s="20" t="s">
        <v>128</v>
      </c>
      <c r="G45" s="21">
        <v>0.65800000000000003</v>
      </c>
      <c r="H45" s="20" t="s">
        <v>42</v>
      </c>
      <c r="I45" s="137" t="s">
        <v>207</v>
      </c>
      <c r="J45" s="136">
        <v>4</v>
      </c>
      <c r="K45" s="134">
        <v>18.2</v>
      </c>
      <c r="L45" s="135">
        <f t="shared" si="0"/>
        <v>127.56373626373626</v>
      </c>
      <c r="M45" s="134">
        <f t="shared" si="1"/>
        <v>20.5</v>
      </c>
      <c r="N45" s="133">
        <f t="shared" si="2"/>
        <v>23.4</v>
      </c>
      <c r="O45" s="132" t="str">
        <f t="shared" si="3"/>
        <v>27.4</v>
      </c>
      <c r="P45" s="130" t="s">
        <v>195</v>
      </c>
      <c r="Q45" s="131" t="s">
        <v>53</v>
      </c>
      <c r="R45" s="130" t="s">
        <v>49</v>
      </c>
      <c r="S45" s="129"/>
      <c r="T45" s="128" t="s">
        <v>125</v>
      </c>
      <c r="U45" s="127" t="str">
        <f t="shared" si="4"/>
        <v/>
      </c>
      <c r="V45" s="126" t="str">
        <f t="shared" si="5"/>
        <v/>
      </c>
      <c r="W45" s="126">
        <f t="shared" si="6"/>
        <v>66</v>
      </c>
      <c r="X45" s="125" t="str">
        <f t="shared" si="7"/>
        <v>★1.5</v>
      </c>
      <c r="Z45" s="33">
        <v>980</v>
      </c>
      <c r="AA45" s="33">
        <v>990</v>
      </c>
      <c r="AB45" s="124">
        <f t="shared" si="8"/>
        <v>27.4</v>
      </c>
      <c r="AC45" s="123">
        <f t="shared" si="9"/>
        <v>66</v>
      </c>
      <c r="AD45" s="123" t="str">
        <f t="shared" si="10"/>
        <v>★1.5</v>
      </c>
      <c r="AE45" s="124">
        <f t="shared" si="11"/>
        <v>27.4</v>
      </c>
      <c r="AF45" s="123">
        <f t="shared" si="12"/>
        <v>66</v>
      </c>
      <c r="AG45" s="123" t="str">
        <f t="shared" si="13"/>
        <v>★1.5</v>
      </c>
      <c r="AH45" s="122"/>
    </row>
    <row r="46" spans="1:34" ht="24" customHeight="1">
      <c r="A46" s="63"/>
      <c r="B46" s="16"/>
      <c r="C46" s="17" t="s">
        <v>206</v>
      </c>
      <c r="D46" s="28" t="s">
        <v>204</v>
      </c>
      <c r="E46" s="19" t="s">
        <v>205</v>
      </c>
      <c r="F46" s="20" t="s">
        <v>128</v>
      </c>
      <c r="G46" s="21">
        <v>0.65800000000000003</v>
      </c>
      <c r="H46" s="20" t="s">
        <v>66</v>
      </c>
      <c r="I46" s="137">
        <v>850</v>
      </c>
      <c r="J46" s="136">
        <v>2</v>
      </c>
      <c r="K46" s="134">
        <v>18.600000000000001</v>
      </c>
      <c r="L46" s="135">
        <f t="shared" si="0"/>
        <v>124.82043010752686</v>
      </c>
      <c r="M46" s="134">
        <f t="shared" si="1"/>
        <v>21</v>
      </c>
      <c r="N46" s="133">
        <f t="shared" si="2"/>
        <v>24.5</v>
      </c>
      <c r="O46" s="132" t="str">
        <f t="shared" si="3"/>
        <v>28.1</v>
      </c>
      <c r="P46" s="130" t="s">
        <v>176</v>
      </c>
      <c r="Q46" s="131" t="s">
        <v>53</v>
      </c>
      <c r="R46" s="130" t="s">
        <v>45</v>
      </c>
      <c r="S46" s="129"/>
      <c r="T46" s="128"/>
      <c r="U46" s="127" t="str">
        <f t="shared" si="4"/>
        <v/>
      </c>
      <c r="V46" s="126" t="str">
        <f t="shared" si="5"/>
        <v/>
      </c>
      <c r="W46" s="126">
        <f t="shared" si="6"/>
        <v>66</v>
      </c>
      <c r="X46" s="125" t="str">
        <f t="shared" si="7"/>
        <v>★1.5</v>
      </c>
      <c r="Z46" s="33">
        <v>850</v>
      </c>
      <c r="AA46" s="33"/>
      <c r="AB46" s="124">
        <f t="shared" si="8"/>
        <v>28.1</v>
      </c>
      <c r="AC46" s="123">
        <f t="shared" si="9"/>
        <v>66</v>
      </c>
      <c r="AD46" s="123" t="str">
        <f t="shared" si="10"/>
        <v>★1.5</v>
      </c>
      <c r="AE46" s="124" t="str">
        <f t="shared" si="11"/>
        <v/>
      </c>
      <c r="AF46" s="123" t="str">
        <f t="shared" si="12"/>
        <v/>
      </c>
      <c r="AG46" s="123" t="str">
        <f t="shared" si="13"/>
        <v/>
      </c>
      <c r="AH46" s="122"/>
    </row>
    <row r="47" spans="1:34" ht="24" customHeight="1">
      <c r="A47" s="63"/>
      <c r="B47" s="51"/>
      <c r="C47" s="52"/>
      <c r="D47" s="28" t="s">
        <v>204</v>
      </c>
      <c r="E47" s="19" t="s">
        <v>203</v>
      </c>
      <c r="F47" s="20" t="s">
        <v>128</v>
      </c>
      <c r="G47" s="21">
        <v>0.65800000000000003</v>
      </c>
      <c r="H47" s="20" t="s">
        <v>42</v>
      </c>
      <c r="I47" s="137">
        <v>870</v>
      </c>
      <c r="J47" s="136">
        <v>2</v>
      </c>
      <c r="K47" s="134">
        <v>19.2</v>
      </c>
      <c r="L47" s="135">
        <f t="shared" si="0"/>
        <v>120.91979166666667</v>
      </c>
      <c r="M47" s="134">
        <f t="shared" si="1"/>
        <v>20.8</v>
      </c>
      <c r="N47" s="133">
        <f t="shared" si="2"/>
        <v>23.7</v>
      </c>
      <c r="O47" s="132" t="str">
        <f t="shared" si="3"/>
        <v>28.0</v>
      </c>
      <c r="P47" s="130" t="s">
        <v>127</v>
      </c>
      <c r="Q47" s="131" t="s">
        <v>53</v>
      </c>
      <c r="R47" s="130" t="s">
        <v>45</v>
      </c>
      <c r="S47" s="129"/>
      <c r="T47" s="128"/>
      <c r="U47" s="127" t="str">
        <f t="shared" si="4"/>
        <v/>
      </c>
      <c r="V47" s="126" t="str">
        <f t="shared" si="5"/>
        <v/>
      </c>
      <c r="W47" s="126">
        <f t="shared" si="6"/>
        <v>68</v>
      </c>
      <c r="X47" s="125" t="str">
        <f t="shared" si="7"/>
        <v>★1.5</v>
      </c>
      <c r="Z47" s="33">
        <v>870</v>
      </c>
      <c r="AA47" s="33"/>
      <c r="AB47" s="124">
        <f t="shared" si="8"/>
        <v>28</v>
      </c>
      <c r="AC47" s="123">
        <f t="shared" si="9"/>
        <v>68</v>
      </c>
      <c r="AD47" s="123" t="str">
        <f t="shared" si="10"/>
        <v>★1.5</v>
      </c>
      <c r="AE47" s="124" t="str">
        <f t="shared" si="11"/>
        <v/>
      </c>
      <c r="AF47" s="123" t="str">
        <f t="shared" si="12"/>
        <v/>
      </c>
      <c r="AG47" s="123" t="str">
        <f t="shared" si="13"/>
        <v/>
      </c>
      <c r="AH47" s="122"/>
    </row>
    <row r="48" spans="1:34" ht="24" customHeight="1">
      <c r="A48" s="63"/>
      <c r="B48" s="16"/>
      <c r="C48" s="17" t="s">
        <v>202</v>
      </c>
      <c r="D48" s="28" t="s">
        <v>201</v>
      </c>
      <c r="E48" s="19" t="s">
        <v>200</v>
      </c>
      <c r="F48" s="20" t="s">
        <v>128</v>
      </c>
      <c r="G48" s="21">
        <v>0.65800000000000003</v>
      </c>
      <c r="H48" s="20" t="s">
        <v>42</v>
      </c>
      <c r="I48" s="137">
        <v>830</v>
      </c>
      <c r="J48" s="136">
        <v>4</v>
      </c>
      <c r="K48" s="134">
        <v>21.4</v>
      </c>
      <c r="L48" s="135">
        <f t="shared" si="0"/>
        <v>108.48878504672898</v>
      </c>
      <c r="M48" s="134">
        <f t="shared" si="1"/>
        <v>21</v>
      </c>
      <c r="N48" s="133">
        <f t="shared" si="2"/>
        <v>24.5</v>
      </c>
      <c r="O48" s="132" t="str">
        <f t="shared" si="3"/>
        <v>28.2</v>
      </c>
      <c r="P48" s="130" t="s">
        <v>127</v>
      </c>
      <c r="Q48" s="131" t="s">
        <v>94</v>
      </c>
      <c r="R48" s="130" t="s">
        <v>45</v>
      </c>
      <c r="S48" s="129"/>
      <c r="T48" s="128" t="s">
        <v>125</v>
      </c>
      <c r="U48" s="127">
        <f t="shared" si="4"/>
        <v>101</v>
      </c>
      <c r="V48" s="126" t="str">
        <f t="shared" si="5"/>
        <v/>
      </c>
      <c r="W48" s="126">
        <f t="shared" si="6"/>
        <v>75</v>
      </c>
      <c r="X48" s="125" t="str">
        <f t="shared" si="7"/>
        <v>★2.5</v>
      </c>
      <c r="Z48" s="33">
        <v>830</v>
      </c>
      <c r="AA48" s="33"/>
      <c r="AB48" s="124">
        <f t="shared" si="8"/>
        <v>28.2</v>
      </c>
      <c r="AC48" s="123">
        <f t="shared" si="9"/>
        <v>75</v>
      </c>
      <c r="AD48" s="123" t="str">
        <f t="shared" si="10"/>
        <v>★2.5</v>
      </c>
      <c r="AE48" s="124" t="str">
        <f t="shared" si="11"/>
        <v/>
      </c>
      <c r="AF48" s="123" t="str">
        <f t="shared" si="12"/>
        <v/>
      </c>
      <c r="AG48" s="123" t="str">
        <f t="shared" si="13"/>
        <v/>
      </c>
      <c r="AH48" s="122"/>
    </row>
    <row r="49" spans="1:34" ht="24" customHeight="1">
      <c r="A49" s="63"/>
      <c r="B49" s="37"/>
      <c r="C49" s="38"/>
      <c r="D49" s="28" t="s">
        <v>201</v>
      </c>
      <c r="E49" s="19" t="s">
        <v>199</v>
      </c>
      <c r="F49" s="20" t="s">
        <v>128</v>
      </c>
      <c r="G49" s="21">
        <v>0.65800000000000003</v>
      </c>
      <c r="H49" s="20" t="s">
        <v>42</v>
      </c>
      <c r="I49" s="137">
        <v>840</v>
      </c>
      <c r="J49" s="136">
        <v>4</v>
      </c>
      <c r="K49" s="134">
        <v>21.3</v>
      </c>
      <c r="L49" s="135">
        <f t="shared" si="0"/>
        <v>108.99812206572769</v>
      </c>
      <c r="M49" s="134">
        <f t="shared" si="1"/>
        <v>21</v>
      </c>
      <c r="N49" s="133">
        <f t="shared" si="2"/>
        <v>24.5</v>
      </c>
      <c r="O49" s="132" t="str">
        <f t="shared" si="3"/>
        <v>28.2</v>
      </c>
      <c r="P49" s="130" t="s">
        <v>127</v>
      </c>
      <c r="Q49" s="131" t="s">
        <v>53</v>
      </c>
      <c r="R49" s="130" t="s">
        <v>45</v>
      </c>
      <c r="S49" s="129"/>
      <c r="T49" s="128" t="s">
        <v>125</v>
      </c>
      <c r="U49" s="127">
        <f t="shared" si="4"/>
        <v>101</v>
      </c>
      <c r="V49" s="126" t="str">
        <f t="shared" si="5"/>
        <v/>
      </c>
      <c r="W49" s="126">
        <f t="shared" si="6"/>
        <v>75</v>
      </c>
      <c r="X49" s="125" t="str">
        <f t="shared" si="7"/>
        <v>★2.5</v>
      </c>
      <c r="Z49" s="33">
        <v>840</v>
      </c>
      <c r="AA49" s="33"/>
      <c r="AB49" s="124">
        <f t="shared" si="8"/>
        <v>28.2</v>
      </c>
      <c r="AC49" s="123">
        <f t="shared" si="9"/>
        <v>75</v>
      </c>
      <c r="AD49" s="123" t="str">
        <f t="shared" si="10"/>
        <v>★2.5</v>
      </c>
      <c r="AE49" s="124" t="str">
        <f t="shared" si="11"/>
        <v/>
      </c>
      <c r="AF49" s="123" t="str">
        <f t="shared" si="12"/>
        <v/>
      </c>
      <c r="AG49" s="123" t="str">
        <f t="shared" si="13"/>
        <v/>
      </c>
      <c r="AH49" s="122"/>
    </row>
    <row r="50" spans="1:34" ht="24" customHeight="1">
      <c r="A50" s="63"/>
      <c r="B50" s="37"/>
      <c r="C50" s="38"/>
      <c r="D50" s="28" t="s">
        <v>201</v>
      </c>
      <c r="E50" s="19" t="s">
        <v>198</v>
      </c>
      <c r="F50" s="20" t="s">
        <v>128</v>
      </c>
      <c r="G50" s="21">
        <v>0.65800000000000003</v>
      </c>
      <c r="H50" s="20" t="s">
        <v>42</v>
      </c>
      <c r="I50" s="137">
        <v>830</v>
      </c>
      <c r="J50" s="136">
        <v>4</v>
      </c>
      <c r="K50" s="134">
        <v>19.8</v>
      </c>
      <c r="L50" s="135">
        <f t="shared" si="0"/>
        <v>117.25555555555556</v>
      </c>
      <c r="M50" s="134">
        <f t="shared" si="1"/>
        <v>21</v>
      </c>
      <c r="N50" s="133">
        <f t="shared" si="2"/>
        <v>24.5</v>
      </c>
      <c r="O50" s="132" t="str">
        <f t="shared" si="3"/>
        <v>28.2</v>
      </c>
      <c r="P50" s="130" t="s">
        <v>195</v>
      </c>
      <c r="Q50" s="131" t="s">
        <v>94</v>
      </c>
      <c r="R50" s="130" t="s">
        <v>45</v>
      </c>
      <c r="S50" s="129"/>
      <c r="T50" s="128" t="s">
        <v>125</v>
      </c>
      <c r="U50" s="127" t="str">
        <f t="shared" si="4"/>
        <v/>
      </c>
      <c r="V50" s="126" t="str">
        <f t="shared" si="5"/>
        <v/>
      </c>
      <c r="W50" s="126">
        <f t="shared" si="6"/>
        <v>70</v>
      </c>
      <c r="X50" s="125" t="str">
        <f t="shared" si="7"/>
        <v>★2.0</v>
      </c>
      <c r="Z50" s="33">
        <v>830</v>
      </c>
      <c r="AA50" s="33"/>
      <c r="AB50" s="124">
        <f t="shared" si="8"/>
        <v>28.2</v>
      </c>
      <c r="AC50" s="123">
        <f t="shared" si="9"/>
        <v>70</v>
      </c>
      <c r="AD50" s="123" t="str">
        <f t="shared" si="10"/>
        <v>★2.0</v>
      </c>
      <c r="AE50" s="124" t="str">
        <f t="shared" si="11"/>
        <v/>
      </c>
      <c r="AF50" s="123" t="str">
        <f t="shared" si="12"/>
        <v/>
      </c>
      <c r="AG50" s="123" t="str">
        <f t="shared" si="13"/>
        <v/>
      </c>
      <c r="AH50" s="122"/>
    </row>
    <row r="51" spans="1:34" ht="24" customHeight="1">
      <c r="A51" s="63"/>
      <c r="B51" s="37"/>
      <c r="C51" s="38"/>
      <c r="D51" s="28" t="s">
        <v>201</v>
      </c>
      <c r="E51" s="19" t="s">
        <v>196</v>
      </c>
      <c r="F51" s="20" t="s">
        <v>128</v>
      </c>
      <c r="G51" s="21">
        <v>0.65800000000000003</v>
      </c>
      <c r="H51" s="20" t="s">
        <v>42</v>
      </c>
      <c r="I51" s="137">
        <v>840</v>
      </c>
      <c r="J51" s="136">
        <v>4</v>
      </c>
      <c r="K51" s="134">
        <v>18.7</v>
      </c>
      <c r="L51" s="135">
        <f t="shared" si="0"/>
        <v>124.15294117647058</v>
      </c>
      <c r="M51" s="134">
        <f t="shared" si="1"/>
        <v>21</v>
      </c>
      <c r="N51" s="133">
        <f t="shared" si="2"/>
        <v>24.5</v>
      </c>
      <c r="O51" s="132" t="str">
        <f t="shared" si="3"/>
        <v>28.2</v>
      </c>
      <c r="P51" s="130" t="s">
        <v>195</v>
      </c>
      <c r="Q51" s="131" t="s">
        <v>53</v>
      </c>
      <c r="R51" s="130" t="s">
        <v>45</v>
      </c>
      <c r="S51" s="129"/>
      <c r="T51" s="128" t="s">
        <v>125</v>
      </c>
      <c r="U51" s="127" t="str">
        <f t="shared" si="4"/>
        <v/>
      </c>
      <c r="V51" s="126" t="str">
        <f t="shared" si="5"/>
        <v/>
      </c>
      <c r="W51" s="126">
        <f t="shared" si="6"/>
        <v>66</v>
      </c>
      <c r="X51" s="125" t="str">
        <f t="shared" si="7"/>
        <v>★1.5</v>
      </c>
      <c r="Z51" s="33">
        <v>840</v>
      </c>
      <c r="AA51" s="33"/>
      <c r="AB51" s="124">
        <f t="shared" si="8"/>
        <v>28.2</v>
      </c>
      <c r="AC51" s="123">
        <f t="shared" si="9"/>
        <v>66</v>
      </c>
      <c r="AD51" s="123" t="str">
        <f t="shared" si="10"/>
        <v>★1.5</v>
      </c>
      <c r="AE51" s="124" t="str">
        <f t="shared" si="11"/>
        <v/>
      </c>
      <c r="AF51" s="123" t="str">
        <f t="shared" si="12"/>
        <v/>
      </c>
      <c r="AG51" s="123" t="str">
        <f t="shared" si="13"/>
        <v/>
      </c>
      <c r="AH51" s="122"/>
    </row>
    <row r="52" spans="1:34" ht="24" customHeight="1">
      <c r="A52" s="63"/>
      <c r="B52" s="37"/>
      <c r="C52" s="38"/>
      <c r="D52" s="28" t="s">
        <v>197</v>
      </c>
      <c r="E52" s="19" t="s">
        <v>200</v>
      </c>
      <c r="F52" s="20" t="s">
        <v>128</v>
      </c>
      <c r="G52" s="21">
        <v>0.65800000000000003</v>
      </c>
      <c r="H52" s="20" t="s">
        <v>42</v>
      </c>
      <c r="I52" s="137">
        <v>880</v>
      </c>
      <c r="J52" s="136">
        <v>4</v>
      </c>
      <c r="K52" s="134">
        <v>21.1</v>
      </c>
      <c r="L52" s="135">
        <f t="shared" si="0"/>
        <v>110.03127962085307</v>
      </c>
      <c r="M52" s="134">
        <f t="shared" si="1"/>
        <v>20.8</v>
      </c>
      <c r="N52" s="133">
        <f t="shared" si="2"/>
        <v>23.7</v>
      </c>
      <c r="O52" s="132" t="str">
        <f t="shared" si="3"/>
        <v>28.0</v>
      </c>
      <c r="P52" s="130" t="s">
        <v>127</v>
      </c>
      <c r="Q52" s="131" t="s">
        <v>94</v>
      </c>
      <c r="R52" s="130" t="s">
        <v>49</v>
      </c>
      <c r="S52" s="129"/>
      <c r="T52" s="128" t="s">
        <v>125</v>
      </c>
      <c r="U52" s="127">
        <f t="shared" si="4"/>
        <v>101</v>
      </c>
      <c r="V52" s="126" t="str">
        <f t="shared" si="5"/>
        <v/>
      </c>
      <c r="W52" s="126">
        <f t="shared" si="6"/>
        <v>75</v>
      </c>
      <c r="X52" s="125" t="str">
        <f t="shared" si="7"/>
        <v>★2.5</v>
      </c>
      <c r="Z52" s="33">
        <v>880</v>
      </c>
      <c r="AA52" s="33"/>
      <c r="AB52" s="124">
        <f t="shared" si="8"/>
        <v>28</v>
      </c>
      <c r="AC52" s="123">
        <f t="shared" si="9"/>
        <v>75</v>
      </c>
      <c r="AD52" s="123" t="str">
        <f t="shared" si="10"/>
        <v>★2.5</v>
      </c>
      <c r="AE52" s="124" t="str">
        <f t="shared" si="11"/>
        <v/>
      </c>
      <c r="AF52" s="123" t="str">
        <f t="shared" si="12"/>
        <v/>
      </c>
      <c r="AG52" s="123" t="str">
        <f t="shared" si="13"/>
        <v/>
      </c>
      <c r="AH52" s="122"/>
    </row>
    <row r="53" spans="1:34" ht="24" customHeight="1">
      <c r="A53" s="63"/>
      <c r="B53" s="37"/>
      <c r="C53" s="38"/>
      <c r="D53" s="28" t="s">
        <v>197</v>
      </c>
      <c r="E53" s="19" t="s">
        <v>199</v>
      </c>
      <c r="F53" s="20" t="s">
        <v>128</v>
      </c>
      <c r="G53" s="21">
        <v>0.65800000000000003</v>
      </c>
      <c r="H53" s="20" t="s">
        <v>42</v>
      </c>
      <c r="I53" s="137">
        <v>890</v>
      </c>
      <c r="J53" s="136">
        <v>4</v>
      </c>
      <c r="K53" s="134">
        <v>21.1</v>
      </c>
      <c r="L53" s="135">
        <f t="shared" si="0"/>
        <v>110.03127962085307</v>
      </c>
      <c r="M53" s="134">
        <f t="shared" si="1"/>
        <v>20.8</v>
      </c>
      <c r="N53" s="133">
        <f t="shared" si="2"/>
        <v>23.7</v>
      </c>
      <c r="O53" s="132" t="str">
        <f t="shared" si="3"/>
        <v>27.9</v>
      </c>
      <c r="P53" s="130" t="s">
        <v>127</v>
      </c>
      <c r="Q53" s="131" t="s">
        <v>53</v>
      </c>
      <c r="R53" s="130" t="s">
        <v>49</v>
      </c>
      <c r="S53" s="129"/>
      <c r="T53" s="128" t="s">
        <v>125</v>
      </c>
      <c r="U53" s="127">
        <f t="shared" si="4"/>
        <v>101</v>
      </c>
      <c r="V53" s="126" t="str">
        <f t="shared" si="5"/>
        <v/>
      </c>
      <c r="W53" s="126">
        <f t="shared" si="6"/>
        <v>75</v>
      </c>
      <c r="X53" s="125" t="str">
        <f t="shared" si="7"/>
        <v>★2.5</v>
      </c>
      <c r="Z53" s="33">
        <v>890</v>
      </c>
      <c r="AA53" s="33"/>
      <c r="AB53" s="124">
        <f t="shared" si="8"/>
        <v>27.9</v>
      </c>
      <c r="AC53" s="123">
        <f t="shared" si="9"/>
        <v>75</v>
      </c>
      <c r="AD53" s="123" t="str">
        <f t="shared" si="10"/>
        <v>★2.5</v>
      </c>
      <c r="AE53" s="124" t="str">
        <f t="shared" si="11"/>
        <v/>
      </c>
      <c r="AF53" s="123" t="str">
        <f t="shared" si="12"/>
        <v/>
      </c>
      <c r="AG53" s="123" t="str">
        <f t="shared" si="13"/>
        <v/>
      </c>
      <c r="AH53" s="122"/>
    </row>
    <row r="54" spans="1:34" ht="24" customHeight="1">
      <c r="A54" s="63"/>
      <c r="B54" s="37"/>
      <c r="C54" s="38"/>
      <c r="D54" s="28" t="s">
        <v>197</v>
      </c>
      <c r="E54" s="19" t="s">
        <v>198</v>
      </c>
      <c r="F54" s="20" t="s">
        <v>128</v>
      </c>
      <c r="G54" s="21">
        <v>0.65800000000000003</v>
      </c>
      <c r="H54" s="20" t="s">
        <v>42</v>
      </c>
      <c r="I54" s="137">
        <v>880</v>
      </c>
      <c r="J54" s="136">
        <v>4</v>
      </c>
      <c r="K54" s="134">
        <v>19.399999999999999</v>
      </c>
      <c r="L54" s="135">
        <f t="shared" si="0"/>
        <v>119.67319587628867</v>
      </c>
      <c r="M54" s="134">
        <f t="shared" si="1"/>
        <v>20.8</v>
      </c>
      <c r="N54" s="133">
        <f t="shared" si="2"/>
        <v>23.7</v>
      </c>
      <c r="O54" s="132" t="str">
        <f t="shared" si="3"/>
        <v>28.0</v>
      </c>
      <c r="P54" s="130" t="s">
        <v>195</v>
      </c>
      <c r="Q54" s="131" t="s">
        <v>94</v>
      </c>
      <c r="R54" s="130" t="s">
        <v>49</v>
      </c>
      <c r="S54" s="129"/>
      <c r="T54" s="128" t="s">
        <v>125</v>
      </c>
      <c r="U54" s="127" t="str">
        <f t="shared" si="4"/>
        <v/>
      </c>
      <c r="V54" s="126" t="str">
        <f t="shared" si="5"/>
        <v/>
      </c>
      <c r="W54" s="126">
        <f t="shared" si="6"/>
        <v>69</v>
      </c>
      <c r="X54" s="125" t="str">
        <f t="shared" si="7"/>
        <v>★1.5</v>
      </c>
      <c r="Z54" s="33">
        <v>880</v>
      </c>
      <c r="AA54" s="33"/>
      <c r="AB54" s="124">
        <f t="shared" si="8"/>
        <v>28</v>
      </c>
      <c r="AC54" s="123">
        <f t="shared" si="9"/>
        <v>69</v>
      </c>
      <c r="AD54" s="123" t="str">
        <f t="shared" si="10"/>
        <v>★1.5</v>
      </c>
      <c r="AE54" s="124" t="str">
        <f t="shared" si="11"/>
        <v/>
      </c>
      <c r="AF54" s="123" t="str">
        <f t="shared" si="12"/>
        <v/>
      </c>
      <c r="AG54" s="123" t="str">
        <f t="shared" si="13"/>
        <v/>
      </c>
      <c r="AH54" s="122"/>
    </row>
    <row r="55" spans="1:34" ht="24" customHeight="1">
      <c r="A55" s="138"/>
      <c r="B55" s="51"/>
      <c r="C55" s="52"/>
      <c r="D55" s="28" t="s">
        <v>197</v>
      </c>
      <c r="E55" s="19" t="s">
        <v>196</v>
      </c>
      <c r="F55" s="20" t="s">
        <v>128</v>
      </c>
      <c r="G55" s="21">
        <v>0.65800000000000003</v>
      </c>
      <c r="H55" s="20" t="s">
        <v>42</v>
      </c>
      <c r="I55" s="137">
        <v>890</v>
      </c>
      <c r="J55" s="136">
        <v>4</v>
      </c>
      <c r="K55" s="134">
        <v>18.2</v>
      </c>
      <c r="L55" s="135">
        <f t="shared" si="0"/>
        <v>127.56373626373626</v>
      </c>
      <c r="M55" s="134">
        <f t="shared" si="1"/>
        <v>20.8</v>
      </c>
      <c r="N55" s="133">
        <f t="shared" si="2"/>
        <v>23.7</v>
      </c>
      <c r="O55" s="132" t="str">
        <f t="shared" si="3"/>
        <v>27.9</v>
      </c>
      <c r="P55" s="130" t="s">
        <v>195</v>
      </c>
      <c r="Q55" s="131" t="s">
        <v>53</v>
      </c>
      <c r="R55" s="130" t="s">
        <v>49</v>
      </c>
      <c r="S55" s="129"/>
      <c r="T55" s="128" t="s">
        <v>125</v>
      </c>
      <c r="U55" s="127" t="str">
        <f t="shared" si="4"/>
        <v/>
      </c>
      <c r="V55" s="126" t="str">
        <f t="shared" si="5"/>
        <v/>
      </c>
      <c r="W55" s="126">
        <f t="shared" si="6"/>
        <v>65</v>
      </c>
      <c r="X55" s="125" t="str">
        <f t="shared" si="7"/>
        <v>★1.5</v>
      </c>
      <c r="Z55" s="33">
        <v>890</v>
      </c>
      <c r="AA55" s="33"/>
      <c r="AB55" s="124">
        <f t="shared" si="8"/>
        <v>27.9</v>
      </c>
      <c r="AC55" s="123">
        <f t="shared" si="9"/>
        <v>65</v>
      </c>
      <c r="AD55" s="123" t="str">
        <f t="shared" si="10"/>
        <v>★1.5</v>
      </c>
      <c r="AE55" s="124" t="str">
        <f t="shared" si="11"/>
        <v/>
      </c>
      <c r="AF55" s="123" t="str">
        <f t="shared" si="12"/>
        <v/>
      </c>
      <c r="AG55" s="123" t="str">
        <f t="shared" si="13"/>
        <v/>
      </c>
      <c r="AH55" s="122"/>
    </row>
    <row r="57" spans="1:34">
      <c r="B57" s="2" t="s">
        <v>116</v>
      </c>
    </row>
    <row r="58" spans="1:34">
      <c r="B58" s="2" t="s">
        <v>117</v>
      </c>
    </row>
    <row r="59" spans="1:34">
      <c r="B59" s="2" t="s">
        <v>118</v>
      </c>
    </row>
    <row r="60" spans="1:34">
      <c r="B60" s="2" t="s">
        <v>119</v>
      </c>
    </row>
    <row r="61" spans="1:34">
      <c r="B61" s="2" t="s">
        <v>120</v>
      </c>
    </row>
    <row r="62" spans="1:34">
      <c r="B62" s="2" t="s">
        <v>121</v>
      </c>
    </row>
    <row r="63" spans="1:34">
      <c r="B63" s="2" t="s">
        <v>122</v>
      </c>
    </row>
    <row r="64" spans="1:34">
      <c r="B64" s="2" t="s">
        <v>123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ageMargins left="0.70866141732283472" right="0.70866141732283472" top="0.74803149606299213" bottom="0.74803149606299213" header="0.31496062992125984" footer="0.31496062992125984"/>
  <pageSetup paperSize="8" scale="62" fitToWidth="0" orientation="landscape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D65DA3DF-181E-4243-A3CC-C2D530D4853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9" id="{5DD9894B-7D88-4A9A-BAA5-85073F36B70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10" id="{B197DF6E-A891-486F-9BB1-EAC91D06095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11" id="{87FB9655-A4F1-4F5A-BDED-D8378AA2EB2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12" id="{6742AA3C-AB34-47D6-BBA7-4160FBA8B49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13" id="{59BAD9AE-19FF-48B7-AFC1-F4D99E3C8C6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14" id="{CDD57A84-6145-447C-9D14-D8F5A380F6E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15" id="{48F07B17-C2C5-4978-AEBB-99B78DCF670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16" id="{7B7E104D-9474-4401-99A6-AC9B50883F4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46" id="{285275BC-6317-48AF-B223-8D7DCC04143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 AH26</xm:sqref>
        </x14:conditionalFormatting>
        <x14:conditionalFormatting xmlns:xm="http://schemas.microsoft.com/office/excel/2006/main">
          <x14:cfRule type="iconSet" priority="1" id="{72BAC1EC-01A9-4058-A325-677BB5AB813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2" id="{78C30327-CB0B-45E3-A2F1-00F0E4A3FF4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3" id="{8134DE5B-72A8-4BE7-8377-D66632EDA04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4" id="{DD51ED5B-DE1B-4259-A208-21B2535ACCA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5" id="{A8DCE7E2-C73E-412B-845B-99ADAA18120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6" id="{D4AD4B2F-687F-4C88-A794-E5B67349132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7" id="{EC66279C-81DB-40C9-B6EB-9C1F5996785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  <x14:conditionalFormatting xmlns:xm="http://schemas.microsoft.com/office/excel/2006/main">
          <x14:cfRule type="iconSet" priority="17" id="{834D91F6-A7B2-449B-979D-D7765FD5F55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</xm:sqref>
        </x14:conditionalFormatting>
        <x14:conditionalFormatting xmlns:xm="http://schemas.microsoft.com/office/excel/2006/main">
          <x14:cfRule type="iconSet" priority="18" id="{5AF1AA33-2F6B-4FE4-9E18-A871BC67A8E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</xm:sqref>
        </x14:conditionalFormatting>
        <x14:conditionalFormatting xmlns:xm="http://schemas.microsoft.com/office/excel/2006/main">
          <x14:cfRule type="iconSet" priority="19" id="{A7821240-2428-4E89-AE69-E212E5DFF2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</xm:sqref>
        </x14:conditionalFormatting>
        <x14:conditionalFormatting xmlns:xm="http://schemas.microsoft.com/office/excel/2006/main">
          <x14:cfRule type="iconSet" priority="20" id="{C4D54ED0-029E-4ED8-AF52-3E470505BD7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</xm:sqref>
        </x14:conditionalFormatting>
        <x14:conditionalFormatting xmlns:xm="http://schemas.microsoft.com/office/excel/2006/main">
          <x14:cfRule type="iconSet" priority="21" id="{D86304BD-5DDC-4834-AF9D-967CCFE2B1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AH31</xm:sqref>
        </x14:conditionalFormatting>
        <x14:conditionalFormatting xmlns:xm="http://schemas.microsoft.com/office/excel/2006/main">
          <x14:cfRule type="iconSet" priority="22" id="{EDC602DF-8570-410F-BEB9-55F88C99E90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AH32</xm:sqref>
        </x14:conditionalFormatting>
        <x14:conditionalFormatting xmlns:xm="http://schemas.microsoft.com/office/excel/2006/main">
          <x14:cfRule type="iconSet" priority="23" id="{34D059CE-5DC6-40AC-9EFF-6FBC2CC98C4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AH33</xm:sqref>
        </x14:conditionalFormatting>
        <x14:conditionalFormatting xmlns:xm="http://schemas.microsoft.com/office/excel/2006/main">
          <x14:cfRule type="iconSet" priority="24" id="{C0C89505-542E-4CBF-A7AB-AF5DEAFF3D3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AH34</xm:sqref>
        </x14:conditionalFormatting>
        <x14:conditionalFormatting xmlns:xm="http://schemas.microsoft.com/office/excel/2006/main">
          <x14:cfRule type="iconSet" priority="25" id="{7AB04A77-30A3-4DF4-88CF-B5A0F808A75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AH35</xm:sqref>
        </x14:conditionalFormatting>
        <x14:conditionalFormatting xmlns:xm="http://schemas.microsoft.com/office/excel/2006/main">
          <x14:cfRule type="iconSet" priority="26" id="{6B25F026-1092-4E96-8AFF-ECE985D74A1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AH36</xm:sqref>
        </x14:conditionalFormatting>
        <x14:conditionalFormatting xmlns:xm="http://schemas.microsoft.com/office/excel/2006/main">
          <x14:cfRule type="iconSet" priority="27" id="{1CF13DDC-8D5C-491E-98DF-C16370F16D1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AH37</xm:sqref>
        </x14:conditionalFormatting>
        <x14:conditionalFormatting xmlns:xm="http://schemas.microsoft.com/office/excel/2006/main">
          <x14:cfRule type="iconSet" priority="28" id="{7B5E19F2-BD1A-45F4-9418-3B71559CFF0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AH38</xm:sqref>
        </x14:conditionalFormatting>
        <x14:conditionalFormatting xmlns:xm="http://schemas.microsoft.com/office/excel/2006/main">
          <x14:cfRule type="iconSet" priority="29" id="{06C430A7-C2BB-4A61-AEB1-37A82C4AE36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AH39</xm:sqref>
        </x14:conditionalFormatting>
        <x14:conditionalFormatting xmlns:xm="http://schemas.microsoft.com/office/excel/2006/main">
          <x14:cfRule type="iconSet" priority="30" id="{6E6ED6A2-1831-4A6E-BF0E-A709AF376B3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AH40</xm:sqref>
        </x14:conditionalFormatting>
        <x14:conditionalFormatting xmlns:xm="http://schemas.microsoft.com/office/excel/2006/main">
          <x14:cfRule type="iconSet" priority="31" id="{CDCD4EB0-CB2A-493C-B736-7E00461BC7A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AH41</xm:sqref>
        </x14:conditionalFormatting>
        <x14:conditionalFormatting xmlns:xm="http://schemas.microsoft.com/office/excel/2006/main">
          <x14:cfRule type="iconSet" priority="32" id="{B32FFE7F-10FD-4358-BAE5-FE540DA9F6D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AH42</xm:sqref>
        </x14:conditionalFormatting>
        <x14:conditionalFormatting xmlns:xm="http://schemas.microsoft.com/office/excel/2006/main">
          <x14:cfRule type="iconSet" priority="33" id="{DE9CFF26-D99E-4558-ACBA-04780720472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AH43</xm:sqref>
        </x14:conditionalFormatting>
        <x14:conditionalFormatting xmlns:xm="http://schemas.microsoft.com/office/excel/2006/main">
          <x14:cfRule type="iconSet" priority="34" id="{8DD5ACB3-1931-4D82-B343-EF28968353C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AH44</xm:sqref>
        </x14:conditionalFormatting>
        <x14:conditionalFormatting xmlns:xm="http://schemas.microsoft.com/office/excel/2006/main">
          <x14:cfRule type="iconSet" priority="35" id="{62786435-9524-4772-929D-4E2206001DA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AH45</xm:sqref>
        </x14:conditionalFormatting>
        <x14:conditionalFormatting xmlns:xm="http://schemas.microsoft.com/office/excel/2006/main">
          <x14:cfRule type="iconSet" priority="36" id="{D815D461-5B9B-407A-A9A6-D922AFD42D0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AH46</xm:sqref>
        </x14:conditionalFormatting>
        <x14:conditionalFormatting xmlns:xm="http://schemas.microsoft.com/office/excel/2006/main">
          <x14:cfRule type="iconSet" priority="37" id="{36F2589C-D1DE-4FE0-9185-39AE41132AA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AH47</xm:sqref>
        </x14:conditionalFormatting>
        <x14:conditionalFormatting xmlns:xm="http://schemas.microsoft.com/office/excel/2006/main">
          <x14:cfRule type="iconSet" priority="38" id="{96083C3A-8889-47F4-9E14-219333BEC38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AH48</xm:sqref>
        </x14:conditionalFormatting>
        <x14:conditionalFormatting xmlns:xm="http://schemas.microsoft.com/office/excel/2006/main">
          <x14:cfRule type="iconSet" priority="39" id="{6F590DF0-3150-4386-B6AD-FD62F145217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AH49</xm:sqref>
        </x14:conditionalFormatting>
        <x14:conditionalFormatting xmlns:xm="http://schemas.microsoft.com/office/excel/2006/main">
          <x14:cfRule type="iconSet" priority="40" id="{68E7620B-1FBC-43D4-9A20-A14E100888A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AH50</xm:sqref>
        </x14:conditionalFormatting>
        <x14:conditionalFormatting xmlns:xm="http://schemas.microsoft.com/office/excel/2006/main">
          <x14:cfRule type="iconSet" priority="41" id="{25D94690-04C3-488A-BA47-EAD0D583563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AH51</xm:sqref>
        </x14:conditionalFormatting>
        <x14:conditionalFormatting xmlns:xm="http://schemas.microsoft.com/office/excel/2006/main">
          <x14:cfRule type="iconSet" priority="42" id="{4713686E-DE5C-4DE2-89CD-DB1D9220CE4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AH52</xm:sqref>
        </x14:conditionalFormatting>
        <x14:conditionalFormatting xmlns:xm="http://schemas.microsoft.com/office/excel/2006/main">
          <x14:cfRule type="iconSet" priority="43" id="{80EEFCA9-C52A-4542-BC23-7CA11F88D0F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AH53</xm:sqref>
        </x14:conditionalFormatting>
        <x14:conditionalFormatting xmlns:xm="http://schemas.microsoft.com/office/excel/2006/main">
          <x14:cfRule type="iconSet" priority="44" id="{D4010EE6-922E-44BF-BABC-B29C37E531C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AH54</xm:sqref>
        </x14:conditionalFormatting>
        <x14:conditionalFormatting xmlns:xm="http://schemas.microsoft.com/office/excel/2006/main">
          <x14:cfRule type="iconSet" priority="45" id="{7F80E1B2-7C66-4F36-823B-7AAD4FA5542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B407-2B38-4760-9CA3-BFF9D677DE80}">
  <sheetPr>
    <tabColor indexed="13"/>
    <pageSetUpPr fitToPage="1"/>
  </sheetPr>
  <dimension ref="A1:AB34"/>
  <sheetViews>
    <sheetView view="pageBreakPreview" zoomScaleNormal="55" zoomScaleSheetLayoutView="100" workbookViewId="0">
      <pane xSplit="3" ySplit="8" topLeftCell="K9" activePane="bottomRight" state="frozen"/>
      <selection pane="topRight"/>
      <selection pane="bottomLeft"/>
      <selection pane="bottomRight" activeCell="AC13" sqref="AC13"/>
    </sheetView>
  </sheetViews>
  <sheetFormatPr defaultColWidth="8.19921875" defaultRowHeight="10.199999999999999"/>
  <cols>
    <col min="1" max="1" width="14.59765625" style="281" customWidth="1"/>
    <col min="2" max="2" width="3.59765625" style="280" bestFit="1" customWidth="1"/>
    <col min="3" max="3" width="35" style="280" customWidth="1"/>
    <col min="4" max="4" width="12.69921875" style="280" bestFit="1" customWidth="1"/>
    <col min="5" max="5" width="15.5" style="280" customWidth="1"/>
    <col min="6" max="6" width="12" style="280" bestFit="1" customWidth="1"/>
    <col min="7" max="7" width="6.69921875" style="280" bestFit="1" customWidth="1"/>
    <col min="8" max="8" width="11.09765625" style="280" bestFit="1" customWidth="1"/>
    <col min="9" max="9" width="9.59765625" style="280" bestFit="1" customWidth="1"/>
    <col min="10" max="10" width="6.3984375" style="280" bestFit="1" customWidth="1"/>
    <col min="11" max="11" width="5.3984375" style="280" bestFit="1" customWidth="1"/>
    <col min="12" max="12" width="8.69921875" style="280" customWidth="1"/>
    <col min="13" max="13" width="7.69921875" style="280" bestFit="1" customWidth="1"/>
    <col min="14" max="14" width="7.8984375" style="280" bestFit="1" customWidth="1"/>
    <col min="15" max="15" width="9.59765625" style="280" customWidth="1"/>
    <col min="16" max="16" width="13.19921875" style="280" customWidth="1"/>
    <col min="17" max="17" width="9.19921875" style="280" customWidth="1"/>
    <col min="18" max="18" width="5.5" style="280" customWidth="1"/>
    <col min="19" max="19" width="23.09765625" style="280" customWidth="1"/>
    <col min="20" max="20" width="10.09765625" style="280" customWidth="1"/>
    <col min="21" max="22" width="7.5" style="280" customWidth="1"/>
    <col min="23" max="25" width="8.19921875" style="280"/>
    <col min="26" max="27" width="9.69921875" style="280" customWidth="1"/>
    <col min="28" max="256" width="8.19921875" style="280"/>
    <col min="257" max="257" width="14.59765625" style="280" customWidth="1"/>
    <col min="258" max="258" width="3.59765625" style="280" bestFit="1" customWidth="1"/>
    <col min="259" max="259" width="35" style="280" customWidth="1"/>
    <col min="260" max="260" width="12.69921875" style="280" bestFit="1" customWidth="1"/>
    <col min="261" max="261" width="15.5" style="280" customWidth="1"/>
    <col min="262" max="262" width="12" style="280" bestFit="1" customWidth="1"/>
    <col min="263" max="263" width="6.69921875" style="280" bestFit="1" customWidth="1"/>
    <col min="264" max="264" width="11.09765625" style="280" bestFit="1" customWidth="1"/>
    <col min="265" max="265" width="9.59765625" style="280" bestFit="1" customWidth="1"/>
    <col min="266" max="266" width="6.3984375" style="280" bestFit="1" customWidth="1"/>
    <col min="267" max="267" width="5.3984375" style="280" bestFit="1" customWidth="1"/>
    <col min="268" max="268" width="8.69921875" style="280" customWidth="1"/>
    <col min="269" max="269" width="7.69921875" style="280" bestFit="1" customWidth="1"/>
    <col min="270" max="270" width="7.8984375" style="280" bestFit="1" customWidth="1"/>
    <col min="271" max="271" width="9.59765625" style="280" customWidth="1"/>
    <col min="272" max="272" width="13.19921875" style="280" customWidth="1"/>
    <col min="273" max="273" width="9.19921875" style="280" customWidth="1"/>
    <col min="274" max="274" width="5.5" style="280" customWidth="1"/>
    <col min="275" max="275" width="23.09765625" style="280" customWidth="1"/>
    <col min="276" max="276" width="10.09765625" style="280" customWidth="1"/>
    <col min="277" max="278" width="7.5" style="280" customWidth="1"/>
    <col min="279" max="281" width="8.19921875" style="280"/>
    <col min="282" max="283" width="9.69921875" style="280" customWidth="1"/>
    <col min="284" max="512" width="8.19921875" style="280"/>
    <col min="513" max="513" width="14.59765625" style="280" customWidth="1"/>
    <col min="514" max="514" width="3.59765625" style="280" bestFit="1" customWidth="1"/>
    <col min="515" max="515" width="35" style="280" customWidth="1"/>
    <col min="516" max="516" width="12.69921875" style="280" bestFit="1" customWidth="1"/>
    <col min="517" max="517" width="15.5" style="280" customWidth="1"/>
    <col min="518" max="518" width="12" style="280" bestFit="1" customWidth="1"/>
    <col min="519" max="519" width="6.69921875" style="280" bestFit="1" customWidth="1"/>
    <col min="520" max="520" width="11.09765625" style="280" bestFit="1" customWidth="1"/>
    <col min="521" max="521" width="9.59765625" style="280" bestFit="1" customWidth="1"/>
    <col min="522" max="522" width="6.3984375" style="280" bestFit="1" customWidth="1"/>
    <col min="523" max="523" width="5.3984375" style="280" bestFit="1" customWidth="1"/>
    <col min="524" max="524" width="8.69921875" style="280" customWidth="1"/>
    <col min="525" max="525" width="7.69921875" style="280" bestFit="1" customWidth="1"/>
    <col min="526" max="526" width="7.8984375" style="280" bestFit="1" customWidth="1"/>
    <col min="527" max="527" width="9.59765625" style="280" customWidth="1"/>
    <col min="528" max="528" width="13.19921875" style="280" customWidth="1"/>
    <col min="529" max="529" width="9.19921875" style="280" customWidth="1"/>
    <col min="530" max="530" width="5.5" style="280" customWidth="1"/>
    <col min="531" max="531" width="23.09765625" style="280" customWidth="1"/>
    <col min="532" max="532" width="10.09765625" style="280" customWidth="1"/>
    <col min="533" max="534" width="7.5" style="280" customWidth="1"/>
    <col min="535" max="537" width="8.19921875" style="280"/>
    <col min="538" max="539" width="9.69921875" style="280" customWidth="1"/>
    <col min="540" max="768" width="8.19921875" style="280"/>
    <col min="769" max="769" width="14.59765625" style="280" customWidth="1"/>
    <col min="770" max="770" width="3.59765625" style="280" bestFit="1" customWidth="1"/>
    <col min="771" max="771" width="35" style="280" customWidth="1"/>
    <col min="772" max="772" width="12.69921875" style="280" bestFit="1" customWidth="1"/>
    <col min="773" max="773" width="15.5" style="280" customWidth="1"/>
    <col min="774" max="774" width="12" style="280" bestFit="1" customWidth="1"/>
    <col min="775" max="775" width="6.69921875" style="280" bestFit="1" customWidth="1"/>
    <col min="776" max="776" width="11.09765625" style="280" bestFit="1" customWidth="1"/>
    <col min="777" max="777" width="9.59765625" style="280" bestFit="1" customWidth="1"/>
    <col min="778" max="778" width="6.3984375" style="280" bestFit="1" customWidth="1"/>
    <col min="779" max="779" width="5.3984375" style="280" bestFit="1" customWidth="1"/>
    <col min="780" max="780" width="8.69921875" style="280" customWidth="1"/>
    <col min="781" max="781" width="7.69921875" style="280" bestFit="1" customWidth="1"/>
    <col min="782" max="782" width="7.8984375" style="280" bestFit="1" customWidth="1"/>
    <col min="783" max="783" width="9.59765625" style="280" customWidth="1"/>
    <col min="784" max="784" width="13.19921875" style="280" customWidth="1"/>
    <col min="785" max="785" width="9.19921875" style="280" customWidth="1"/>
    <col min="786" max="786" width="5.5" style="280" customWidth="1"/>
    <col min="787" max="787" width="23.09765625" style="280" customWidth="1"/>
    <col min="788" max="788" width="10.09765625" style="280" customWidth="1"/>
    <col min="789" max="790" width="7.5" style="280" customWidth="1"/>
    <col min="791" max="793" width="8.19921875" style="280"/>
    <col min="794" max="795" width="9.69921875" style="280" customWidth="1"/>
    <col min="796" max="1024" width="8.19921875" style="280"/>
    <col min="1025" max="1025" width="14.59765625" style="280" customWidth="1"/>
    <col min="1026" max="1026" width="3.59765625" style="280" bestFit="1" customWidth="1"/>
    <col min="1027" max="1027" width="35" style="280" customWidth="1"/>
    <col min="1028" max="1028" width="12.69921875" style="280" bestFit="1" customWidth="1"/>
    <col min="1029" max="1029" width="15.5" style="280" customWidth="1"/>
    <col min="1030" max="1030" width="12" style="280" bestFit="1" customWidth="1"/>
    <col min="1031" max="1031" width="6.69921875" style="280" bestFit="1" customWidth="1"/>
    <col min="1032" max="1032" width="11.09765625" style="280" bestFit="1" customWidth="1"/>
    <col min="1033" max="1033" width="9.59765625" style="280" bestFit="1" customWidth="1"/>
    <col min="1034" max="1034" width="6.3984375" style="280" bestFit="1" customWidth="1"/>
    <col min="1035" max="1035" width="5.3984375" style="280" bestFit="1" customWidth="1"/>
    <col min="1036" max="1036" width="8.69921875" style="280" customWidth="1"/>
    <col min="1037" max="1037" width="7.69921875" style="280" bestFit="1" customWidth="1"/>
    <col min="1038" max="1038" width="7.8984375" style="280" bestFit="1" customWidth="1"/>
    <col min="1039" max="1039" width="9.59765625" style="280" customWidth="1"/>
    <col min="1040" max="1040" width="13.19921875" style="280" customWidth="1"/>
    <col min="1041" max="1041" width="9.19921875" style="280" customWidth="1"/>
    <col min="1042" max="1042" width="5.5" style="280" customWidth="1"/>
    <col min="1043" max="1043" width="23.09765625" style="280" customWidth="1"/>
    <col min="1044" max="1044" width="10.09765625" style="280" customWidth="1"/>
    <col min="1045" max="1046" width="7.5" style="280" customWidth="1"/>
    <col min="1047" max="1049" width="8.19921875" style="280"/>
    <col min="1050" max="1051" width="9.69921875" style="280" customWidth="1"/>
    <col min="1052" max="1280" width="8.19921875" style="280"/>
    <col min="1281" max="1281" width="14.59765625" style="280" customWidth="1"/>
    <col min="1282" max="1282" width="3.59765625" style="280" bestFit="1" customWidth="1"/>
    <col min="1283" max="1283" width="35" style="280" customWidth="1"/>
    <col min="1284" max="1284" width="12.69921875" style="280" bestFit="1" customWidth="1"/>
    <col min="1285" max="1285" width="15.5" style="280" customWidth="1"/>
    <col min="1286" max="1286" width="12" style="280" bestFit="1" customWidth="1"/>
    <col min="1287" max="1287" width="6.69921875" style="280" bestFit="1" customWidth="1"/>
    <col min="1288" max="1288" width="11.09765625" style="280" bestFit="1" customWidth="1"/>
    <col min="1289" max="1289" width="9.59765625" style="280" bestFit="1" customWidth="1"/>
    <col min="1290" max="1290" width="6.3984375" style="280" bestFit="1" customWidth="1"/>
    <col min="1291" max="1291" width="5.3984375" style="280" bestFit="1" customWidth="1"/>
    <col min="1292" max="1292" width="8.69921875" style="280" customWidth="1"/>
    <col min="1293" max="1293" width="7.69921875" style="280" bestFit="1" customWidth="1"/>
    <col min="1294" max="1294" width="7.8984375" style="280" bestFit="1" customWidth="1"/>
    <col min="1295" max="1295" width="9.59765625" style="280" customWidth="1"/>
    <col min="1296" max="1296" width="13.19921875" style="280" customWidth="1"/>
    <col min="1297" max="1297" width="9.19921875" style="280" customWidth="1"/>
    <col min="1298" max="1298" width="5.5" style="280" customWidth="1"/>
    <col min="1299" max="1299" width="23.09765625" style="280" customWidth="1"/>
    <col min="1300" max="1300" width="10.09765625" style="280" customWidth="1"/>
    <col min="1301" max="1302" width="7.5" style="280" customWidth="1"/>
    <col min="1303" max="1305" width="8.19921875" style="280"/>
    <col min="1306" max="1307" width="9.69921875" style="280" customWidth="1"/>
    <col min="1308" max="1536" width="8.19921875" style="280"/>
    <col min="1537" max="1537" width="14.59765625" style="280" customWidth="1"/>
    <col min="1538" max="1538" width="3.59765625" style="280" bestFit="1" customWidth="1"/>
    <col min="1539" max="1539" width="35" style="280" customWidth="1"/>
    <col min="1540" max="1540" width="12.69921875" style="280" bestFit="1" customWidth="1"/>
    <col min="1541" max="1541" width="15.5" style="280" customWidth="1"/>
    <col min="1542" max="1542" width="12" style="280" bestFit="1" customWidth="1"/>
    <col min="1543" max="1543" width="6.69921875" style="280" bestFit="1" customWidth="1"/>
    <col min="1544" max="1544" width="11.09765625" style="280" bestFit="1" customWidth="1"/>
    <col min="1545" max="1545" width="9.59765625" style="280" bestFit="1" customWidth="1"/>
    <col min="1546" max="1546" width="6.3984375" style="280" bestFit="1" customWidth="1"/>
    <col min="1547" max="1547" width="5.3984375" style="280" bestFit="1" customWidth="1"/>
    <col min="1548" max="1548" width="8.69921875" style="280" customWidth="1"/>
    <col min="1549" max="1549" width="7.69921875" style="280" bestFit="1" customWidth="1"/>
    <col min="1550" max="1550" width="7.8984375" style="280" bestFit="1" customWidth="1"/>
    <col min="1551" max="1551" width="9.59765625" style="280" customWidth="1"/>
    <col min="1552" max="1552" width="13.19921875" style="280" customWidth="1"/>
    <col min="1553" max="1553" width="9.19921875" style="280" customWidth="1"/>
    <col min="1554" max="1554" width="5.5" style="280" customWidth="1"/>
    <col min="1555" max="1555" width="23.09765625" style="280" customWidth="1"/>
    <col min="1556" max="1556" width="10.09765625" style="280" customWidth="1"/>
    <col min="1557" max="1558" width="7.5" style="280" customWidth="1"/>
    <col min="1559" max="1561" width="8.19921875" style="280"/>
    <col min="1562" max="1563" width="9.69921875" style="280" customWidth="1"/>
    <col min="1564" max="1792" width="8.19921875" style="280"/>
    <col min="1793" max="1793" width="14.59765625" style="280" customWidth="1"/>
    <col min="1794" max="1794" width="3.59765625" style="280" bestFit="1" customWidth="1"/>
    <col min="1795" max="1795" width="35" style="280" customWidth="1"/>
    <col min="1796" max="1796" width="12.69921875" style="280" bestFit="1" customWidth="1"/>
    <col min="1797" max="1797" width="15.5" style="280" customWidth="1"/>
    <col min="1798" max="1798" width="12" style="280" bestFit="1" customWidth="1"/>
    <col min="1799" max="1799" width="6.69921875" style="280" bestFit="1" customWidth="1"/>
    <col min="1800" max="1800" width="11.09765625" style="280" bestFit="1" customWidth="1"/>
    <col min="1801" max="1801" width="9.59765625" style="280" bestFit="1" customWidth="1"/>
    <col min="1802" max="1802" width="6.3984375" style="280" bestFit="1" customWidth="1"/>
    <col min="1803" max="1803" width="5.3984375" style="280" bestFit="1" customWidth="1"/>
    <col min="1804" max="1804" width="8.69921875" style="280" customWidth="1"/>
    <col min="1805" max="1805" width="7.69921875" style="280" bestFit="1" customWidth="1"/>
    <col min="1806" max="1806" width="7.8984375" style="280" bestFit="1" customWidth="1"/>
    <col min="1807" max="1807" width="9.59765625" style="280" customWidth="1"/>
    <col min="1808" max="1808" width="13.19921875" style="280" customWidth="1"/>
    <col min="1809" max="1809" width="9.19921875" style="280" customWidth="1"/>
    <col min="1810" max="1810" width="5.5" style="280" customWidth="1"/>
    <col min="1811" max="1811" width="23.09765625" style="280" customWidth="1"/>
    <col min="1812" max="1812" width="10.09765625" style="280" customWidth="1"/>
    <col min="1813" max="1814" width="7.5" style="280" customWidth="1"/>
    <col min="1815" max="1817" width="8.19921875" style="280"/>
    <col min="1818" max="1819" width="9.69921875" style="280" customWidth="1"/>
    <col min="1820" max="2048" width="8.19921875" style="280"/>
    <col min="2049" max="2049" width="14.59765625" style="280" customWidth="1"/>
    <col min="2050" max="2050" width="3.59765625" style="280" bestFit="1" customWidth="1"/>
    <col min="2051" max="2051" width="35" style="280" customWidth="1"/>
    <col min="2052" max="2052" width="12.69921875" style="280" bestFit="1" customWidth="1"/>
    <col min="2053" max="2053" width="15.5" style="280" customWidth="1"/>
    <col min="2054" max="2054" width="12" style="280" bestFit="1" customWidth="1"/>
    <col min="2055" max="2055" width="6.69921875" style="280" bestFit="1" customWidth="1"/>
    <col min="2056" max="2056" width="11.09765625" style="280" bestFit="1" customWidth="1"/>
    <col min="2057" max="2057" width="9.59765625" style="280" bestFit="1" customWidth="1"/>
    <col min="2058" max="2058" width="6.3984375" style="280" bestFit="1" customWidth="1"/>
    <col min="2059" max="2059" width="5.3984375" style="280" bestFit="1" customWidth="1"/>
    <col min="2060" max="2060" width="8.69921875" style="280" customWidth="1"/>
    <col min="2061" max="2061" width="7.69921875" style="280" bestFit="1" customWidth="1"/>
    <col min="2062" max="2062" width="7.8984375" style="280" bestFit="1" customWidth="1"/>
    <col min="2063" max="2063" width="9.59765625" style="280" customWidth="1"/>
    <col min="2064" max="2064" width="13.19921875" style="280" customWidth="1"/>
    <col min="2065" max="2065" width="9.19921875" style="280" customWidth="1"/>
    <col min="2066" max="2066" width="5.5" style="280" customWidth="1"/>
    <col min="2067" max="2067" width="23.09765625" style="280" customWidth="1"/>
    <col min="2068" max="2068" width="10.09765625" style="280" customWidth="1"/>
    <col min="2069" max="2070" width="7.5" style="280" customWidth="1"/>
    <col min="2071" max="2073" width="8.19921875" style="280"/>
    <col min="2074" max="2075" width="9.69921875" style="280" customWidth="1"/>
    <col min="2076" max="2304" width="8.19921875" style="280"/>
    <col min="2305" max="2305" width="14.59765625" style="280" customWidth="1"/>
    <col min="2306" max="2306" width="3.59765625" style="280" bestFit="1" customWidth="1"/>
    <col min="2307" max="2307" width="35" style="280" customWidth="1"/>
    <col min="2308" max="2308" width="12.69921875" style="280" bestFit="1" customWidth="1"/>
    <col min="2309" max="2309" width="15.5" style="280" customWidth="1"/>
    <col min="2310" max="2310" width="12" style="280" bestFit="1" customWidth="1"/>
    <col min="2311" max="2311" width="6.69921875" style="280" bestFit="1" customWidth="1"/>
    <col min="2312" max="2312" width="11.09765625" style="280" bestFit="1" customWidth="1"/>
    <col min="2313" max="2313" width="9.59765625" style="280" bestFit="1" customWidth="1"/>
    <col min="2314" max="2314" width="6.3984375" style="280" bestFit="1" customWidth="1"/>
    <col min="2315" max="2315" width="5.3984375" style="280" bestFit="1" customWidth="1"/>
    <col min="2316" max="2316" width="8.69921875" style="280" customWidth="1"/>
    <col min="2317" max="2317" width="7.69921875" style="280" bestFit="1" customWidth="1"/>
    <col min="2318" max="2318" width="7.8984375" style="280" bestFit="1" customWidth="1"/>
    <col min="2319" max="2319" width="9.59765625" style="280" customWidth="1"/>
    <col min="2320" max="2320" width="13.19921875" style="280" customWidth="1"/>
    <col min="2321" max="2321" width="9.19921875" style="280" customWidth="1"/>
    <col min="2322" max="2322" width="5.5" style="280" customWidth="1"/>
    <col min="2323" max="2323" width="23.09765625" style="280" customWidth="1"/>
    <col min="2324" max="2324" width="10.09765625" style="280" customWidth="1"/>
    <col min="2325" max="2326" width="7.5" style="280" customWidth="1"/>
    <col min="2327" max="2329" width="8.19921875" style="280"/>
    <col min="2330" max="2331" width="9.69921875" style="280" customWidth="1"/>
    <col min="2332" max="2560" width="8.19921875" style="280"/>
    <col min="2561" max="2561" width="14.59765625" style="280" customWidth="1"/>
    <col min="2562" max="2562" width="3.59765625" style="280" bestFit="1" customWidth="1"/>
    <col min="2563" max="2563" width="35" style="280" customWidth="1"/>
    <col min="2564" max="2564" width="12.69921875" style="280" bestFit="1" customWidth="1"/>
    <col min="2565" max="2565" width="15.5" style="280" customWidth="1"/>
    <col min="2566" max="2566" width="12" style="280" bestFit="1" customWidth="1"/>
    <col min="2567" max="2567" width="6.69921875" style="280" bestFit="1" customWidth="1"/>
    <col min="2568" max="2568" width="11.09765625" style="280" bestFit="1" customWidth="1"/>
    <col min="2569" max="2569" width="9.59765625" style="280" bestFit="1" customWidth="1"/>
    <col min="2570" max="2570" width="6.3984375" style="280" bestFit="1" customWidth="1"/>
    <col min="2571" max="2571" width="5.3984375" style="280" bestFit="1" customWidth="1"/>
    <col min="2572" max="2572" width="8.69921875" style="280" customWidth="1"/>
    <col min="2573" max="2573" width="7.69921875" style="280" bestFit="1" customWidth="1"/>
    <col min="2574" max="2574" width="7.8984375" style="280" bestFit="1" customWidth="1"/>
    <col min="2575" max="2575" width="9.59765625" style="280" customWidth="1"/>
    <col min="2576" max="2576" width="13.19921875" style="280" customWidth="1"/>
    <col min="2577" max="2577" width="9.19921875" style="280" customWidth="1"/>
    <col min="2578" max="2578" width="5.5" style="280" customWidth="1"/>
    <col min="2579" max="2579" width="23.09765625" style="280" customWidth="1"/>
    <col min="2580" max="2580" width="10.09765625" style="280" customWidth="1"/>
    <col min="2581" max="2582" width="7.5" style="280" customWidth="1"/>
    <col min="2583" max="2585" width="8.19921875" style="280"/>
    <col min="2586" max="2587" width="9.69921875" style="280" customWidth="1"/>
    <col min="2588" max="2816" width="8.19921875" style="280"/>
    <col min="2817" max="2817" width="14.59765625" style="280" customWidth="1"/>
    <col min="2818" max="2818" width="3.59765625" style="280" bestFit="1" customWidth="1"/>
    <col min="2819" max="2819" width="35" style="280" customWidth="1"/>
    <col min="2820" max="2820" width="12.69921875" style="280" bestFit="1" customWidth="1"/>
    <col min="2821" max="2821" width="15.5" style="280" customWidth="1"/>
    <col min="2822" max="2822" width="12" style="280" bestFit="1" customWidth="1"/>
    <col min="2823" max="2823" width="6.69921875" style="280" bestFit="1" customWidth="1"/>
    <col min="2824" max="2824" width="11.09765625" style="280" bestFit="1" customWidth="1"/>
    <col min="2825" max="2825" width="9.59765625" style="280" bestFit="1" customWidth="1"/>
    <col min="2826" max="2826" width="6.3984375" style="280" bestFit="1" customWidth="1"/>
    <col min="2827" max="2827" width="5.3984375" style="280" bestFit="1" customWidth="1"/>
    <col min="2828" max="2828" width="8.69921875" style="280" customWidth="1"/>
    <col min="2829" max="2829" width="7.69921875" style="280" bestFit="1" customWidth="1"/>
    <col min="2830" max="2830" width="7.8984375" style="280" bestFit="1" customWidth="1"/>
    <col min="2831" max="2831" width="9.59765625" style="280" customWidth="1"/>
    <col min="2832" max="2832" width="13.19921875" style="280" customWidth="1"/>
    <col min="2833" max="2833" width="9.19921875" style="280" customWidth="1"/>
    <col min="2834" max="2834" width="5.5" style="280" customWidth="1"/>
    <col min="2835" max="2835" width="23.09765625" style="280" customWidth="1"/>
    <col min="2836" max="2836" width="10.09765625" style="280" customWidth="1"/>
    <col min="2837" max="2838" width="7.5" style="280" customWidth="1"/>
    <col min="2839" max="2841" width="8.19921875" style="280"/>
    <col min="2842" max="2843" width="9.69921875" style="280" customWidth="1"/>
    <col min="2844" max="3072" width="8.19921875" style="280"/>
    <col min="3073" max="3073" width="14.59765625" style="280" customWidth="1"/>
    <col min="3074" max="3074" width="3.59765625" style="280" bestFit="1" customWidth="1"/>
    <col min="3075" max="3075" width="35" style="280" customWidth="1"/>
    <col min="3076" max="3076" width="12.69921875" style="280" bestFit="1" customWidth="1"/>
    <col min="3077" max="3077" width="15.5" style="280" customWidth="1"/>
    <col min="3078" max="3078" width="12" style="280" bestFit="1" customWidth="1"/>
    <col min="3079" max="3079" width="6.69921875" style="280" bestFit="1" customWidth="1"/>
    <col min="3080" max="3080" width="11.09765625" style="280" bestFit="1" customWidth="1"/>
    <col min="3081" max="3081" width="9.59765625" style="280" bestFit="1" customWidth="1"/>
    <col min="3082" max="3082" width="6.3984375" style="280" bestFit="1" customWidth="1"/>
    <col min="3083" max="3083" width="5.3984375" style="280" bestFit="1" customWidth="1"/>
    <col min="3084" max="3084" width="8.69921875" style="280" customWidth="1"/>
    <col min="3085" max="3085" width="7.69921875" style="280" bestFit="1" customWidth="1"/>
    <col min="3086" max="3086" width="7.8984375" style="280" bestFit="1" customWidth="1"/>
    <col min="3087" max="3087" width="9.59765625" style="280" customWidth="1"/>
    <col min="3088" max="3088" width="13.19921875" style="280" customWidth="1"/>
    <col min="3089" max="3089" width="9.19921875" style="280" customWidth="1"/>
    <col min="3090" max="3090" width="5.5" style="280" customWidth="1"/>
    <col min="3091" max="3091" width="23.09765625" style="280" customWidth="1"/>
    <col min="3092" max="3092" width="10.09765625" style="280" customWidth="1"/>
    <col min="3093" max="3094" width="7.5" style="280" customWidth="1"/>
    <col min="3095" max="3097" width="8.19921875" style="280"/>
    <col min="3098" max="3099" width="9.69921875" style="280" customWidth="1"/>
    <col min="3100" max="3328" width="8.19921875" style="280"/>
    <col min="3329" max="3329" width="14.59765625" style="280" customWidth="1"/>
    <col min="3330" max="3330" width="3.59765625" style="280" bestFit="1" customWidth="1"/>
    <col min="3331" max="3331" width="35" style="280" customWidth="1"/>
    <col min="3332" max="3332" width="12.69921875" style="280" bestFit="1" customWidth="1"/>
    <col min="3333" max="3333" width="15.5" style="280" customWidth="1"/>
    <col min="3334" max="3334" width="12" style="280" bestFit="1" customWidth="1"/>
    <col min="3335" max="3335" width="6.69921875" style="280" bestFit="1" customWidth="1"/>
    <col min="3336" max="3336" width="11.09765625" style="280" bestFit="1" customWidth="1"/>
    <col min="3337" max="3337" width="9.59765625" style="280" bestFit="1" customWidth="1"/>
    <col min="3338" max="3338" width="6.3984375" style="280" bestFit="1" customWidth="1"/>
    <col min="3339" max="3339" width="5.3984375" style="280" bestFit="1" customWidth="1"/>
    <col min="3340" max="3340" width="8.69921875" style="280" customWidth="1"/>
    <col min="3341" max="3341" width="7.69921875" style="280" bestFit="1" customWidth="1"/>
    <col min="3342" max="3342" width="7.8984375" style="280" bestFit="1" customWidth="1"/>
    <col min="3343" max="3343" width="9.59765625" style="280" customWidth="1"/>
    <col min="3344" max="3344" width="13.19921875" style="280" customWidth="1"/>
    <col min="3345" max="3345" width="9.19921875" style="280" customWidth="1"/>
    <col min="3346" max="3346" width="5.5" style="280" customWidth="1"/>
    <col min="3347" max="3347" width="23.09765625" style="280" customWidth="1"/>
    <col min="3348" max="3348" width="10.09765625" style="280" customWidth="1"/>
    <col min="3349" max="3350" width="7.5" style="280" customWidth="1"/>
    <col min="3351" max="3353" width="8.19921875" style="280"/>
    <col min="3354" max="3355" width="9.69921875" style="280" customWidth="1"/>
    <col min="3356" max="3584" width="8.19921875" style="280"/>
    <col min="3585" max="3585" width="14.59765625" style="280" customWidth="1"/>
    <col min="3586" max="3586" width="3.59765625" style="280" bestFit="1" customWidth="1"/>
    <col min="3587" max="3587" width="35" style="280" customWidth="1"/>
    <col min="3588" max="3588" width="12.69921875" style="280" bestFit="1" customWidth="1"/>
    <col min="3589" max="3589" width="15.5" style="280" customWidth="1"/>
    <col min="3590" max="3590" width="12" style="280" bestFit="1" customWidth="1"/>
    <col min="3591" max="3591" width="6.69921875" style="280" bestFit="1" customWidth="1"/>
    <col min="3592" max="3592" width="11.09765625" style="280" bestFit="1" customWidth="1"/>
    <col min="3593" max="3593" width="9.59765625" style="280" bestFit="1" customWidth="1"/>
    <col min="3594" max="3594" width="6.3984375" style="280" bestFit="1" customWidth="1"/>
    <col min="3595" max="3595" width="5.3984375" style="280" bestFit="1" customWidth="1"/>
    <col min="3596" max="3596" width="8.69921875" style="280" customWidth="1"/>
    <col min="3597" max="3597" width="7.69921875" style="280" bestFit="1" customWidth="1"/>
    <col min="3598" max="3598" width="7.8984375" style="280" bestFit="1" customWidth="1"/>
    <col min="3599" max="3599" width="9.59765625" style="280" customWidth="1"/>
    <col min="3600" max="3600" width="13.19921875" style="280" customWidth="1"/>
    <col min="3601" max="3601" width="9.19921875" style="280" customWidth="1"/>
    <col min="3602" max="3602" width="5.5" style="280" customWidth="1"/>
    <col min="3603" max="3603" width="23.09765625" style="280" customWidth="1"/>
    <col min="3604" max="3604" width="10.09765625" style="280" customWidth="1"/>
    <col min="3605" max="3606" width="7.5" style="280" customWidth="1"/>
    <col min="3607" max="3609" width="8.19921875" style="280"/>
    <col min="3610" max="3611" width="9.69921875" style="280" customWidth="1"/>
    <col min="3612" max="3840" width="8.19921875" style="280"/>
    <col min="3841" max="3841" width="14.59765625" style="280" customWidth="1"/>
    <col min="3842" max="3842" width="3.59765625" style="280" bestFit="1" customWidth="1"/>
    <col min="3843" max="3843" width="35" style="280" customWidth="1"/>
    <col min="3844" max="3844" width="12.69921875" style="280" bestFit="1" customWidth="1"/>
    <col min="3845" max="3845" width="15.5" style="280" customWidth="1"/>
    <col min="3846" max="3846" width="12" style="280" bestFit="1" customWidth="1"/>
    <col min="3847" max="3847" width="6.69921875" style="280" bestFit="1" customWidth="1"/>
    <col min="3848" max="3848" width="11.09765625" style="280" bestFit="1" customWidth="1"/>
    <col min="3849" max="3849" width="9.59765625" style="280" bestFit="1" customWidth="1"/>
    <col min="3850" max="3850" width="6.3984375" style="280" bestFit="1" customWidth="1"/>
    <col min="3851" max="3851" width="5.3984375" style="280" bestFit="1" customWidth="1"/>
    <col min="3852" max="3852" width="8.69921875" style="280" customWidth="1"/>
    <col min="3853" max="3853" width="7.69921875" style="280" bestFit="1" customWidth="1"/>
    <col min="3854" max="3854" width="7.8984375" style="280" bestFit="1" customWidth="1"/>
    <col min="3855" max="3855" width="9.59765625" style="280" customWidth="1"/>
    <col min="3856" max="3856" width="13.19921875" style="280" customWidth="1"/>
    <col min="3857" max="3857" width="9.19921875" style="280" customWidth="1"/>
    <col min="3858" max="3858" width="5.5" style="280" customWidth="1"/>
    <col min="3859" max="3859" width="23.09765625" style="280" customWidth="1"/>
    <col min="3860" max="3860" width="10.09765625" style="280" customWidth="1"/>
    <col min="3861" max="3862" width="7.5" style="280" customWidth="1"/>
    <col min="3863" max="3865" width="8.19921875" style="280"/>
    <col min="3866" max="3867" width="9.69921875" style="280" customWidth="1"/>
    <col min="3868" max="4096" width="8.19921875" style="280"/>
    <col min="4097" max="4097" width="14.59765625" style="280" customWidth="1"/>
    <col min="4098" max="4098" width="3.59765625" style="280" bestFit="1" customWidth="1"/>
    <col min="4099" max="4099" width="35" style="280" customWidth="1"/>
    <col min="4100" max="4100" width="12.69921875" style="280" bestFit="1" customWidth="1"/>
    <col min="4101" max="4101" width="15.5" style="280" customWidth="1"/>
    <col min="4102" max="4102" width="12" style="280" bestFit="1" customWidth="1"/>
    <col min="4103" max="4103" width="6.69921875" style="280" bestFit="1" customWidth="1"/>
    <col min="4104" max="4104" width="11.09765625" style="280" bestFit="1" customWidth="1"/>
    <col min="4105" max="4105" width="9.59765625" style="280" bestFit="1" customWidth="1"/>
    <col min="4106" max="4106" width="6.3984375" style="280" bestFit="1" customWidth="1"/>
    <col min="4107" max="4107" width="5.3984375" style="280" bestFit="1" customWidth="1"/>
    <col min="4108" max="4108" width="8.69921875" style="280" customWidth="1"/>
    <col min="4109" max="4109" width="7.69921875" style="280" bestFit="1" customWidth="1"/>
    <col min="4110" max="4110" width="7.8984375" style="280" bestFit="1" customWidth="1"/>
    <col min="4111" max="4111" width="9.59765625" style="280" customWidth="1"/>
    <col min="4112" max="4112" width="13.19921875" style="280" customWidth="1"/>
    <col min="4113" max="4113" width="9.19921875" style="280" customWidth="1"/>
    <col min="4114" max="4114" width="5.5" style="280" customWidth="1"/>
    <col min="4115" max="4115" width="23.09765625" style="280" customWidth="1"/>
    <col min="4116" max="4116" width="10.09765625" style="280" customWidth="1"/>
    <col min="4117" max="4118" width="7.5" style="280" customWidth="1"/>
    <col min="4119" max="4121" width="8.19921875" style="280"/>
    <col min="4122" max="4123" width="9.69921875" style="280" customWidth="1"/>
    <col min="4124" max="4352" width="8.19921875" style="280"/>
    <col min="4353" max="4353" width="14.59765625" style="280" customWidth="1"/>
    <col min="4354" max="4354" width="3.59765625" style="280" bestFit="1" customWidth="1"/>
    <col min="4355" max="4355" width="35" style="280" customWidth="1"/>
    <col min="4356" max="4356" width="12.69921875" style="280" bestFit="1" customWidth="1"/>
    <col min="4357" max="4357" width="15.5" style="280" customWidth="1"/>
    <col min="4358" max="4358" width="12" style="280" bestFit="1" customWidth="1"/>
    <col min="4359" max="4359" width="6.69921875" style="280" bestFit="1" customWidth="1"/>
    <col min="4360" max="4360" width="11.09765625" style="280" bestFit="1" customWidth="1"/>
    <col min="4361" max="4361" width="9.59765625" style="280" bestFit="1" customWidth="1"/>
    <col min="4362" max="4362" width="6.3984375" style="280" bestFit="1" customWidth="1"/>
    <col min="4363" max="4363" width="5.3984375" style="280" bestFit="1" customWidth="1"/>
    <col min="4364" max="4364" width="8.69921875" style="280" customWidth="1"/>
    <col min="4365" max="4365" width="7.69921875" style="280" bestFit="1" customWidth="1"/>
    <col min="4366" max="4366" width="7.8984375" style="280" bestFit="1" customWidth="1"/>
    <col min="4367" max="4367" width="9.59765625" style="280" customWidth="1"/>
    <col min="4368" max="4368" width="13.19921875" style="280" customWidth="1"/>
    <col min="4369" max="4369" width="9.19921875" style="280" customWidth="1"/>
    <col min="4370" max="4370" width="5.5" style="280" customWidth="1"/>
    <col min="4371" max="4371" width="23.09765625" style="280" customWidth="1"/>
    <col min="4372" max="4372" width="10.09765625" style="280" customWidth="1"/>
    <col min="4373" max="4374" width="7.5" style="280" customWidth="1"/>
    <col min="4375" max="4377" width="8.19921875" style="280"/>
    <col min="4378" max="4379" width="9.69921875" style="280" customWidth="1"/>
    <col min="4380" max="4608" width="8.19921875" style="280"/>
    <col min="4609" max="4609" width="14.59765625" style="280" customWidth="1"/>
    <col min="4610" max="4610" width="3.59765625" style="280" bestFit="1" customWidth="1"/>
    <col min="4611" max="4611" width="35" style="280" customWidth="1"/>
    <col min="4612" max="4612" width="12.69921875" style="280" bestFit="1" customWidth="1"/>
    <col min="4613" max="4613" width="15.5" style="280" customWidth="1"/>
    <col min="4614" max="4614" width="12" style="280" bestFit="1" customWidth="1"/>
    <col min="4615" max="4615" width="6.69921875" style="280" bestFit="1" customWidth="1"/>
    <col min="4616" max="4616" width="11.09765625" style="280" bestFit="1" customWidth="1"/>
    <col min="4617" max="4617" width="9.59765625" style="280" bestFit="1" customWidth="1"/>
    <col min="4618" max="4618" width="6.3984375" style="280" bestFit="1" customWidth="1"/>
    <col min="4619" max="4619" width="5.3984375" style="280" bestFit="1" customWidth="1"/>
    <col min="4620" max="4620" width="8.69921875" style="280" customWidth="1"/>
    <col min="4621" max="4621" width="7.69921875" style="280" bestFit="1" customWidth="1"/>
    <col min="4622" max="4622" width="7.8984375" style="280" bestFit="1" customWidth="1"/>
    <col min="4623" max="4623" width="9.59765625" style="280" customWidth="1"/>
    <col min="4624" max="4624" width="13.19921875" style="280" customWidth="1"/>
    <col min="4625" max="4625" width="9.19921875" style="280" customWidth="1"/>
    <col min="4626" max="4626" width="5.5" style="280" customWidth="1"/>
    <col min="4627" max="4627" width="23.09765625" style="280" customWidth="1"/>
    <col min="4628" max="4628" width="10.09765625" style="280" customWidth="1"/>
    <col min="4629" max="4630" width="7.5" style="280" customWidth="1"/>
    <col min="4631" max="4633" width="8.19921875" style="280"/>
    <col min="4634" max="4635" width="9.69921875" style="280" customWidth="1"/>
    <col min="4636" max="4864" width="8.19921875" style="280"/>
    <col min="4865" max="4865" width="14.59765625" style="280" customWidth="1"/>
    <col min="4866" max="4866" width="3.59765625" style="280" bestFit="1" customWidth="1"/>
    <col min="4867" max="4867" width="35" style="280" customWidth="1"/>
    <col min="4868" max="4868" width="12.69921875" style="280" bestFit="1" customWidth="1"/>
    <col min="4869" max="4869" width="15.5" style="280" customWidth="1"/>
    <col min="4870" max="4870" width="12" style="280" bestFit="1" customWidth="1"/>
    <col min="4871" max="4871" width="6.69921875" style="280" bestFit="1" customWidth="1"/>
    <col min="4872" max="4872" width="11.09765625" style="280" bestFit="1" customWidth="1"/>
    <col min="4873" max="4873" width="9.59765625" style="280" bestFit="1" customWidth="1"/>
    <col min="4874" max="4874" width="6.3984375" style="280" bestFit="1" customWidth="1"/>
    <col min="4875" max="4875" width="5.3984375" style="280" bestFit="1" customWidth="1"/>
    <col min="4876" max="4876" width="8.69921875" style="280" customWidth="1"/>
    <col min="4877" max="4877" width="7.69921875" style="280" bestFit="1" customWidth="1"/>
    <col min="4878" max="4878" width="7.8984375" style="280" bestFit="1" customWidth="1"/>
    <col min="4879" max="4879" width="9.59765625" style="280" customWidth="1"/>
    <col min="4880" max="4880" width="13.19921875" style="280" customWidth="1"/>
    <col min="4881" max="4881" width="9.19921875" style="280" customWidth="1"/>
    <col min="4882" max="4882" width="5.5" style="280" customWidth="1"/>
    <col min="4883" max="4883" width="23.09765625" style="280" customWidth="1"/>
    <col min="4884" max="4884" width="10.09765625" style="280" customWidth="1"/>
    <col min="4885" max="4886" width="7.5" style="280" customWidth="1"/>
    <col min="4887" max="4889" width="8.19921875" style="280"/>
    <col min="4890" max="4891" width="9.69921875" style="280" customWidth="1"/>
    <col min="4892" max="5120" width="8.19921875" style="280"/>
    <col min="5121" max="5121" width="14.59765625" style="280" customWidth="1"/>
    <col min="5122" max="5122" width="3.59765625" style="280" bestFit="1" customWidth="1"/>
    <col min="5123" max="5123" width="35" style="280" customWidth="1"/>
    <col min="5124" max="5124" width="12.69921875" style="280" bestFit="1" customWidth="1"/>
    <col min="5125" max="5125" width="15.5" style="280" customWidth="1"/>
    <col min="5126" max="5126" width="12" style="280" bestFit="1" customWidth="1"/>
    <col min="5127" max="5127" width="6.69921875" style="280" bestFit="1" customWidth="1"/>
    <col min="5128" max="5128" width="11.09765625" style="280" bestFit="1" customWidth="1"/>
    <col min="5129" max="5129" width="9.59765625" style="280" bestFit="1" customWidth="1"/>
    <col min="5130" max="5130" width="6.3984375" style="280" bestFit="1" customWidth="1"/>
    <col min="5131" max="5131" width="5.3984375" style="280" bestFit="1" customWidth="1"/>
    <col min="5132" max="5132" width="8.69921875" style="280" customWidth="1"/>
    <col min="5133" max="5133" width="7.69921875" style="280" bestFit="1" customWidth="1"/>
    <col min="5134" max="5134" width="7.8984375" style="280" bestFit="1" customWidth="1"/>
    <col min="5135" max="5135" width="9.59765625" style="280" customWidth="1"/>
    <col min="5136" max="5136" width="13.19921875" style="280" customWidth="1"/>
    <col min="5137" max="5137" width="9.19921875" style="280" customWidth="1"/>
    <col min="5138" max="5138" width="5.5" style="280" customWidth="1"/>
    <col min="5139" max="5139" width="23.09765625" style="280" customWidth="1"/>
    <col min="5140" max="5140" width="10.09765625" style="280" customWidth="1"/>
    <col min="5141" max="5142" width="7.5" style="280" customWidth="1"/>
    <col min="5143" max="5145" width="8.19921875" style="280"/>
    <col min="5146" max="5147" width="9.69921875" style="280" customWidth="1"/>
    <col min="5148" max="5376" width="8.19921875" style="280"/>
    <col min="5377" max="5377" width="14.59765625" style="280" customWidth="1"/>
    <col min="5378" max="5378" width="3.59765625" style="280" bestFit="1" customWidth="1"/>
    <col min="5379" max="5379" width="35" style="280" customWidth="1"/>
    <col min="5380" max="5380" width="12.69921875" style="280" bestFit="1" customWidth="1"/>
    <col min="5381" max="5381" width="15.5" style="280" customWidth="1"/>
    <col min="5382" max="5382" width="12" style="280" bestFit="1" customWidth="1"/>
    <col min="5383" max="5383" width="6.69921875" style="280" bestFit="1" customWidth="1"/>
    <col min="5384" max="5384" width="11.09765625" style="280" bestFit="1" customWidth="1"/>
    <col min="5385" max="5385" width="9.59765625" style="280" bestFit="1" customWidth="1"/>
    <col min="5386" max="5386" width="6.3984375" style="280" bestFit="1" customWidth="1"/>
    <col min="5387" max="5387" width="5.3984375" style="280" bestFit="1" customWidth="1"/>
    <col min="5388" max="5388" width="8.69921875" style="280" customWidth="1"/>
    <col min="5389" max="5389" width="7.69921875" style="280" bestFit="1" customWidth="1"/>
    <col min="5390" max="5390" width="7.8984375" style="280" bestFit="1" customWidth="1"/>
    <col min="5391" max="5391" width="9.59765625" style="280" customWidth="1"/>
    <col min="5392" max="5392" width="13.19921875" style="280" customWidth="1"/>
    <col min="5393" max="5393" width="9.19921875" style="280" customWidth="1"/>
    <col min="5394" max="5394" width="5.5" style="280" customWidth="1"/>
    <col min="5395" max="5395" width="23.09765625" style="280" customWidth="1"/>
    <col min="5396" max="5396" width="10.09765625" style="280" customWidth="1"/>
    <col min="5397" max="5398" width="7.5" style="280" customWidth="1"/>
    <col min="5399" max="5401" width="8.19921875" style="280"/>
    <col min="5402" max="5403" width="9.69921875" style="280" customWidth="1"/>
    <col min="5404" max="5632" width="8.19921875" style="280"/>
    <col min="5633" max="5633" width="14.59765625" style="280" customWidth="1"/>
    <col min="5634" max="5634" width="3.59765625" style="280" bestFit="1" customWidth="1"/>
    <col min="5635" max="5635" width="35" style="280" customWidth="1"/>
    <col min="5636" max="5636" width="12.69921875" style="280" bestFit="1" customWidth="1"/>
    <col min="5637" max="5637" width="15.5" style="280" customWidth="1"/>
    <col min="5638" max="5638" width="12" style="280" bestFit="1" customWidth="1"/>
    <col min="5639" max="5639" width="6.69921875" style="280" bestFit="1" customWidth="1"/>
    <col min="5640" max="5640" width="11.09765625" style="280" bestFit="1" customWidth="1"/>
    <col min="5641" max="5641" width="9.59765625" style="280" bestFit="1" customWidth="1"/>
    <col min="5642" max="5642" width="6.3984375" style="280" bestFit="1" customWidth="1"/>
    <col min="5643" max="5643" width="5.3984375" style="280" bestFit="1" customWidth="1"/>
    <col min="5644" max="5644" width="8.69921875" style="280" customWidth="1"/>
    <col min="5645" max="5645" width="7.69921875" style="280" bestFit="1" customWidth="1"/>
    <col min="5646" max="5646" width="7.8984375" style="280" bestFit="1" customWidth="1"/>
    <col min="5647" max="5647" width="9.59765625" style="280" customWidth="1"/>
    <col min="5648" max="5648" width="13.19921875" style="280" customWidth="1"/>
    <col min="5649" max="5649" width="9.19921875" style="280" customWidth="1"/>
    <col min="5650" max="5650" width="5.5" style="280" customWidth="1"/>
    <col min="5651" max="5651" width="23.09765625" style="280" customWidth="1"/>
    <col min="5652" max="5652" width="10.09765625" style="280" customWidth="1"/>
    <col min="5653" max="5654" width="7.5" style="280" customWidth="1"/>
    <col min="5655" max="5657" width="8.19921875" style="280"/>
    <col min="5658" max="5659" width="9.69921875" style="280" customWidth="1"/>
    <col min="5660" max="5888" width="8.19921875" style="280"/>
    <col min="5889" max="5889" width="14.59765625" style="280" customWidth="1"/>
    <col min="5890" max="5890" width="3.59765625" style="280" bestFit="1" customWidth="1"/>
    <col min="5891" max="5891" width="35" style="280" customWidth="1"/>
    <col min="5892" max="5892" width="12.69921875" style="280" bestFit="1" customWidth="1"/>
    <col min="5893" max="5893" width="15.5" style="280" customWidth="1"/>
    <col min="5894" max="5894" width="12" style="280" bestFit="1" customWidth="1"/>
    <col min="5895" max="5895" width="6.69921875" style="280" bestFit="1" customWidth="1"/>
    <col min="5896" max="5896" width="11.09765625" style="280" bestFit="1" customWidth="1"/>
    <col min="5897" max="5897" width="9.59765625" style="280" bestFit="1" customWidth="1"/>
    <col min="5898" max="5898" width="6.3984375" style="280" bestFit="1" customWidth="1"/>
    <col min="5899" max="5899" width="5.3984375" style="280" bestFit="1" customWidth="1"/>
    <col min="5900" max="5900" width="8.69921875" style="280" customWidth="1"/>
    <col min="5901" max="5901" width="7.69921875" style="280" bestFit="1" customWidth="1"/>
    <col min="5902" max="5902" width="7.8984375" style="280" bestFit="1" customWidth="1"/>
    <col min="5903" max="5903" width="9.59765625" style="280" customWidth="1"/>
    <col min="5904" max="5904" width="13.19921875" style="280" customWidth="1"/>
    <col min="5905" max="5905" width="9.19921875" style="280" customWidth="1"/>
    <col min="5906" max="5906" width="5.5" style="280" customWidth="1"/>
    <col min="5907" max="5907" width="23.09765625" style="280" customWidth="1"/>
    <col min="5908" max="5908" width="10.09765625" style="280" customWidth="1"/>
    <col min="5909" max="5910" width="7.5" style="280" customWidth="1"/>
    <col min="5911" max="5913" width="8.19921875" style="280"/>
    <col min="5914" max="5915" width="9.69921875" style="280" customWidth="1"/>
    <col min="5916" max="6144" width="8.19921875" style="280"/>
    <col min="6145" max="6145" width="14.59765625" style="280" customWidth="1"/>
    <col min="6146" max="6146" width="3.59765625" style="280" bestFit="1" customWidth="1"/>
    <col min="6147" max="6147" width="35" style="280" customWidth="1"/>
    <col min="6148" max="6148" width="12.69921875" style="280" bestFit="1" customWidth="1"/>
    <col min="6149" max="6149" width="15.5" style="280" customWidth="1"/>
    <col min="6150" max="6150" width="12" style="280" bestFit="1" customWidth="1"/>
    <col min="6151" max="6151" width="6.69921875" style="280" bestFit="1" customWidth="1"/>
    <col min="6152" max="6152" width="11.09765625" style="280" bestFit="1" customWidth="1"/>
    <col min="6153" max="6153" width="9.59765625" style="280" bestFit="1" customWidth="1"/>
    <col min="6154" max="6154" width="6.3984375" style="280" bestFit="1" customWidth="1"/>
    <col min="6155" max="6155" width="5.3984375" style="280" bestFit="1" customWidth="1"/>
    <col min="6156" max="6156" width="8.69921875" style="280" customWidth="1"/>
    <col min="6157" max="6157" width="7.69921875" style="280" bestFit="1" customWidth="1"/>
    <col min="6158" max="6158" width="7.8984375" style="280" bestFit="1" customWidth="1"/>
    <col min="6159" max="6159" width="9.59765625" style="280" customWidth="1"/>
    <col min="6160" max="6160" width="13.19921875" style="280" customWidth="1"/>
    <col min="6161" max="6161" width="9.19921875" style="280" customWidth="1"/>
    <col min="6162" max="6162" width="5.5" style="280" customWidth="1"/>
    <col min="6163" max="6163" width="23.09765625" style="280" customWidth="1"/>
    <col min="6164" max="6164" width="10.09765625" style="280" customWidth="1"/>
    <col min="6165" max="6166" width="7.5" style="280" customWidth="1"/>
    <col min="6167" max="6169" width="8.19921875" style="280"/>
    <col min="6170" max="6171" width="9.69921875" style="280" customWidth="1"/>
    <col min="6172" max="6400" width="8.19921875" style="280"/>
    <col min="6401" max="6401" width="14.59765625" style="280" customWidth="1"/>
    <col min="6402" max="6402" width="3.59765625" style="280" bestFit="1" customWidth="1"/>
    <col min="6403" max="6403" width="35" style="280" customWidth="1"/>
    <col min="6404" max="6404" width="12.69921875" style="280" bestFit="1" customWidth="1"/>
    <col min="6405" max="6405" width="15.5" style="280" customWidth="1"/>
    <col min="6406" max="6406" width="12" style="280" bestFit="1" customWidth="1"/>
    <col min="6407" max="6407" width="6.69921875" style="280" bestFit="1" customWidth="1"/>
    <col min="6408" max="6408" width="11.09765625" style="280" bestFit="1" customWidth="1"/>
    <col min="6409" max="6409" width="9.59765625" style="280" bestFit="1" customWidth="1"/>
    <col min="6410" max="6410" width="6.3984375" style="280" bestFit="1" customWidth="1"/>
    <col min="6411" max="6411" width="5.3984375" style="280" bestFit="1" customWidth="1"/>
    <col min="6412" max="6412" width="8.69921875" style="280" customWidth="1"/>
    <col min="6413" max="6413" width="7.69921875" style="280" bestFit="1" customWidth="1"/>
    <col min="6414" max="6414" width="7.8984375" style="280" bestFit="1" customWidth="1"/>
    <col min="6415" max="6415" width="9.59765625" style="280" customWidth="1"/>
    <col min="6416" max="6416" width="13.19921875" style="280" customWidth="1"/>
    <col min="6417" max="6417" width="9.19921875" style="280" customWidth="1"/>
    <col min="6418" max="6418" width="5.5" style="280" customWidth="1"/>
    <col min="6419" max="6419" width="23.09765625" style="280" customWidth="1"/>
    <col min="6420" max="6420" width="10.09765625" style="280" customWidth="1"/>
    <col min="6421" max="6422" width="7.5" style="280" customWidth="1"/>
    <col min="6423" max="6425" width="8.19921875" style="280"/>
    <col min="6426" max="6427" width="9.69921875" style="280" customWidth="1"/>
    <col min="6428" max="6656" width="8.19921875" style="280"/>
    <col min="6657" max="6657" width="14.59765625" style="280" customWidth="1"/>
    <col min="6658" max="6658" width="3.59765625" style="280" bestFit="1" customWidth="1"/>
    <col min="6659" max="6659" width="35" style="280" customWidth="1"/>
    <col min="6660" max="6660" width="12.69921875" style="280" bestFit="1" customWidth="1"/>
    <col min="6661" max="6661" width="15.5" style="280" customWidth="1"/>
    <col min="6662" max="6662" width="12" style="280" bestFit="1" customWidth="1"/>
    <col min="6663" max="6663" width="6.69921875" style="280" bestFit="1" customWidth="1"/>
    <col min="6664" max="6664" width="11.09765625" style="280" bestFit="1" customWidth="1"/>
    <col min="6665" max="6665" width="9.59765625" style="280" bestFit="1" customWidth="1"/>
    <col min="6666" max="6666" width="6.3984375" style="280" bestFit="1" customWidth="1"/>
    <col min="6667" max="6667" width="5.3984375" style="280" bestFit="1" customWidth="1"/>
    <col min="6668" max="6668" width="8.69921875" style="280" customWidth="1"/>
    <col min="6669" max="6669" width="7.69921875" style="280" bestFit="1" customWidth="1"/>
    <col min="6670" max="6670" width="7.8984375" style="280" bestFit="1" customWidth="1"/>
    <col min="6671" max="6671" width="9.59765625" style="280" customWidth="1"/>
    <col min="6672" max="6672" width="13.19921875" style="280" customWidth="1"/>
    <col min="6673" max="6673" width="9.19921875" style="280" customWidth="1"/>
    <col min="6674" max="6674" width="5.5" style="280" customWidth="1"/>
    <col min="6675" max="6675" width="23.09765625" style="280" customWidth="1"/>
    <col min="6676" max="6676" width="10.09765625" style="280" customWidth="1"/>
    <col min="6677" max="6678" width="7.5" style="280" customWidth="1"/>
    <col min="6679" max="6681" width="8.19921875" style="280"/>
    <col min="6682" max="6683" width="9.69921875" style="280" customWidth="1"/>
    <col min="6684" max="6912" width="8.19921875" style="280"/>
    <col min="6913" max="6913" width="14.59765625" style="280" customWidth="1"/>
    <col min="6914" max="6914" width="3.59765625" style="280" bestFit="1" customWidth="1"/>
    <col min="6915" max="6915" width="35" style="280" customWidth="1"/>
    <col min="6916" max="6916" width="12.69921875" style="280" bestFit="1" customWidth="1"/>
    <col min="6917" max="6917" width="15.5" style="280" customWidth="1"/>
    <col min="6918" max="6918" width="12" style="280" bestFit="1" customWidth="1"/>
    <col min="6919" max="6919" width="6.69921875" style="280" bestFit="1" customWidth="1"/>
    <col min="6920" max="6920" width="11.09765625" style="280" bestFit="1" customWidth="1"/>
    <col min="6921" max="6921" width="9.59765625" style="280" bestFit="1" customWidth="1"/>
    <col min="6922" max="6922" width="6.3984375" style="280" bestFit="1" customWidth="1"/>
    <col min="6923" max="6923" width="5.3984375" style="280" bestFit="1" customWidth="1"/>
    <col min="6924" max="6924" width="8.69921875" style="280" customWidth="1"/>
    <col min="6925" max="6925" width="7.69921875" style="280" bestFit="1" customWidth="1"/>
    <col min="6926" max="6926" width="7.8984375" style="280" bestFit="1" customWidth="1"/>
    <col min="6927" max="6927" width="9.59765625" style="280" customWidth="1"/>
    <col min="6928" max="6928" width="13.19921875" style="280" customWidth="1"/>
    <col min="6929" max="6929" width="9.19921875" style="280" customWidth="1"/>
    <col min="6930" max="6930" width="5.5" style="280" customWidth="1"/>
    <col min="6931" max="6931" width="23.09765625" style="280" customWidth="1"/>
    <col min="6932" max="6932" width="10.09765625" style="280" customWidth="1"/>
    <col min="6933" max="6934" width="7.5" style="280" customWidth="1"/>
    <col min="6935" max="6937" width="8.19921875" style="280"/>
    <col min="6938" max="6939" width="9.69921875" style="280" customWidth="1"/>
    <col min="6940" max="7168" width="8.19921875" style="280"/>
    <col min="7169" max="7169" width="14.59765625" style="280" customWidth="1"/>
    <col min="7170" max="7170" width="3.59765625" style="280" bestFit="1" customWidth="1"/>
    <col min="7171" max="7171" width="35" style="280" customWidth="1"/>
    <col min="7172" max="7172" width="12.69921875" style="280" bestFit="1" customWidth="1"/>
    <col min="7173" max="7173" width="15.5" style="280" customWidth="1"/>
    <col min="7174" max="7174" width="12" style="280" bestFit="1" customWidth="1"/>
    <col min="7175" max="7175" width="6.69921875" style="280" bestFit="1" customWidth="1"/>
    <col min="7176" max="7176" width="11.09765625" style="280" bestFit="1" customWidth="1"/>
    <col min="7177" max="7177" width="9.59765625" style="280" bestFit="1" customWidth="1"/>
    <col min="7178" max="7178" width="6.3984375" style="280" bestFit="1" customWidth="1"/>
    <col min="7179" max="7179" width="5.3984375" style="280" bestFit="1" customWidth="1"/>
    <col min="7180" max="7180" width="8.69921875" style="280" customWidth="1"/>
    <col min="7181" max="7181" width="7.69921875" style="280" bestFit="1" customWidth="1"/>
    <col min="7182" max="7182" width="7.8984375" style="280" bestFit="1" customWidth="1"/>
    <col min="7183" max="7183" width="9.59765625" style="280" customWidth="1"/>
    <col min="7184" max="7184" width="13.19921875" style="280" customWidth="1"/>
    <col min="7185" max="7185" width="9.19921875" style="280" customWidth="1"/>
    <col min="7186" max="7186" width="5.5" style="280" customWidth="1"/>
    <col min="7187" max="7187" width="23.09765625" style="280" customWidth="1"/>
    <col min="7188" max="7188" width="10.09765625" style="280" customWidth="1"/>
    <col min="7189" max="7190" width="7.5" style="280" customWidth="1"/>
    <col min="7191" max="7193" width="8.19921875" style="280"/>
    <col min="7194" max="7195" width="9.69921875" style="280" customWidth="1"/>
    <col min="7196" max="7424" width="8.19921875" style="280"/>
    <col min="7425" max="7425" width="14.59765625" style="280" customWidth="1"/>
    <col min="7426" max="7426" width="3.59765625" style="280" bestFit="1" customWidth="1"/>
    <col min="7427" max="7427" width="35" style="280" customWidth="1"/>
    <col min="7428" max="7428" width="12.69921875" style="280" bestFit="1" customWidth="1"/>
    <col min="7429" max="7429" width="15.5" style="280" customWidth="1"/>
    <col min="7430" max="7430" width="12" style="280" bestFit="1" customWidth="1"/>
    <col min="7431" max="7431" width="6.69921875" style="280" bestFit="1" customWidth="1"/>
    <col min="7432" max="7432" width="11.09765625" style="280" bestFit="1" customWidth="1"/>
    <col min="7433" max="7433" width="9.59765625" style="280" bestFit="1" customWidth="1"/>
    <col min="7434" max="7434" width="6.3984375" style="280" bestFit="1" customWidth="1"/>
    <col min="7435" max="7435" width="5.3984375" style="280" bestFit="1" customWidth="1"/>
    <col min="7436" max="7436" width="8.69921875" style="280" customWidth="1"/>
    <col min="7437" max="7437" width="7.69921875" style="280" bestFit="1" customWidth="1"/>
    <col min="7438" max="7438" width="7.8984375" style="280" bestFit="1" customWidth="1"/>
    <col min="7439" max="7439" width="9.59765625" style="280" customWidth="1"/>
    <col min="7440" max="7440" width="13.19921875" style="280" customWidth="1"/>
    <col min="7441" max="7441" width="9.19921875" style="280" customWidth="1"/>
    <col min="7442" max="7442" width="5.5" style="280" customWidth="1"/>
    <col min="7443" max="7443" width="23.09765625" style="280" customWidth="1"/>
    <col min="7444" max="7444" width="10.09765625" style="280" customWidth="1"/>
    <col min="7445" max="7446" width="7.5" style="280" customWidth="1"/>
    <col min="7447" max="7449" width="8.19921875" style="280"/>
    <col min="7450" max="7451" width="9.69921875" style="280" customWidth="1"/>
    <col min="7452" max="7680" width="8.19921875" style="280"/>
    <col min="7681" max="7681" width="14.59765625" style="280" customWidth="1"/>
    <col min="7682" max="7682" width="3.59765625" style="280" bestFit="1" customWidth="1"/>
    <col min="7683" max="7683" width="35" style="280" customWidth="1"/>
    <col min="7684" max="7684" width="12.69921875" style="280" bestFit="1" customWidth="1"/>
    <col min="7685" max="7685" width="15.5" style="280" customWidth="1"/>
    <col min="7686" max="7686" width="12" style="280" bestFit="1" customWidth="1"/>
    <col min="7687" max="7687" width="6.69921875" style="280" bestFit="1" customWidth="1"/>
    <col min="7688" max="7688" width="11.09765625" style="280" bestFit="1" customWidth="1"/>
    <col min="7689" max="7689" width="9.59765625" style="280" bestFit="1" customWidth="1"/>
    <col min="7690" max="7690" width="6.3984375" style="280" bestFit="1" customWidth="1"/>
    <col min="7691" max="7691" width="5.3984375" style="280" bestFit="1" customWidth="1"/>
    <col min="7692" max="7692" width="8.69921875" style="280" customWidth="1"/>
    <col min="7693" max="7693" width="7.69921875" style="280" bestFit="1" customWidth="1"/>
    <col min="7694" max="7694" width="7.8984375" style="280" bestFit="1" customWidth="1"/>
    <col min="7695" max="7695" width="9.59765625" style="280" customWidth="1"/>
    <col min="7696" max="7696" width="13.19921875" style="280" customWidth="1"/>
    <col min="7697" max="7697" width="9.19921875" style="280" customWidth="1"/>
    <col min="7698" max="7698" width="5.5" style="280" customWidth="1"/>
    <col min="7699" max="7699" width="23.09765625" style="280" customWidth="1"/>
    <col min="7700" max="7700" width="10.09765625" style="280" customWidth="1"/>
    <col min="7701" max="7702" width="7.5" style="280" customWidth="1"/>
    <col min="7703" max="7705" width="8.19921875" style="280"/>
    <col min="7706" max="7707" width="9.69921875" style="280" customWidth="1"/>
    <col min="7708" max="7936" width="8.19921875" style="280"/>
    <col min="7937" max="7937" width="14.59765625" style="280" customWidth="1"/>
    <col min="7938" max="7938" width="3.59765625" style="280" bestFit="1" customWidth="1"/>
    <col min="7939" max="7939" width="35" style="280" customWidth="1"/>
    <col min="7940" max="7940" width="12.69921875" style="280" bestFit="1" customWidth="1"/>
    <col min="7941" max="7941" width="15.5" style="280" customWidth="1"/>
    <col min="7942" max="7942" width="12" style="280" bestFit="1" customWidth="1"/>
    <col min="7943" max="7943" width="6.69921875" style="280" bestFit="1" customWidth="1"/>
    <col min="7944" max="7944" width="11.09765625" style="280" bestFit="1" customWidth="1"/>
    <col min="7945" max="7945" width="9.59765625" style="280" bestFit="1" customWidth="1"/>
    <col min="7946" max="7946" width="6.3984375" style="280" bestFit="1" customWidth="1"/>
    <col min="7947" max="7947" width="5.3984375" style="280" bestFit="1" customWidth="1"/>
    <col min="7948" max="7948" width="8.69921875" style="280" customWidth="1"/>
    <col min="7949" max="7949" width="7.69921875" style="280" bestFit="1" customWidth="1"/>
    <col min="7950" max="7950" width="7.8984375" style="280" bestFit="1" customWidth="1"/>
    <col min="7951" max="7951" width="9.59765625" style="280" customWidth="1"/>
    <col min="7952" max="7952" width="13.19921875" style="280" customWidth="1"/>
    <col min="7953" max="7953" width="9.19921875" style="280" customWidth="1"/>
    <col min="7954" max="7954" width="5.5" style="280" customWidth="1"/>
    <col min="7955" max="7955" width="23.09765625" style="280" customWidth="1"/>
    <col min="7956" max="7956" width="10.09765625" style="280" customWidth="1"/>
    <col min="7957" max="7958" width="7.5" style="280" customWidth="1"/>
    <col min="7959" max="7961" width="8.19921875" style="280"/>
    <col min="7962" max="7963" width="9.69921875" style="280" customWidth="1"/>
    <col min="7964" max="8192" width="8.19921875" style="280"/>
    <col min="8193" max="8193" width="14.59765625" style="280" customWidth="1"/>
    <col min="8194" max="8194" width="3.59765625" style="280" bestFit="1" customWidth="1"/>
    <col min="8195" max="8195" width="35" style="280" customWidth="1"/>
    <col min="8196" max="8196" width="12.69921875" style="280" bestFit="1" customWidth="1"/>
    <col min="8197" max="8197" width="15.5" style="280" customWidth="1"/>
    <col min="8198" max="8198" width="12" style="280" bestFit="1" customWidth="1"/>
    <col min="8199" max="8199" width="6.69921875" style="280" bestFit="1" customWidth="1"/>
    <col min="8200" max="8200" width="11.09765625" style="280" bestFit="1" customWidth="1"/>
    <col min="8201" max="8201" width="9.59765625" style="280" bestFit="1" customWidth="1"/>
    <col min="8202" max="8202" width="6.3984375" style="280" bestFit="1" customWidth="1"/>
    <col min="8203" max="8203" width="5.3984375" style="280" bestFit="1" customWidth="1"/>
    <col min="8204" max="8204" width="8.69921875" style="280" customWidth="1"/>
    <col min="8205" max="8205" width="7.69921875" style="280" bestFit="1" customWidth="1"/>
    <col min="8206" max="8206" width="7.8984375" style="280" bestFit="1" customWidth="1"/>
    <col min="8207" max="8207" width="9.59765625" style="280" customWidth="1"/>
    <col min="8208" max="8208" width="13.19921875" style="280" customWidth="1"/>
    <col min="8209" max="8209" width="9.19921875" style="280" customWidth="1"/>
    <col min="8210" max="8210" width="5.5" style="280" customWidth="1"/>
    <col min="8211" max="8211" width="23.09765625" style="280" customWidth="1"/>
    <col min="8212" max="8212" width="10.09765625" style="280" customWidth="1"/>
    <col min="8213" max="8214" width="7.5" style="280" customWidth="1"/>
    <col min="8215" max="8217" width="8.19921875" style="280"/>
    <col min="8218" max="8219" width="9.69921875" style="280" customWidth="1"/>
    <col min="8220" max="8448" width="8.19921875" style="280"/>
    <col min="8449" max="8449" width="14.59765625" style="280" customWidth="1"/>
    <col min="8450" max="8450" width="3.59765625" style="280" bestFit="1" customWidth="1"/>
    <col min="8451" max="8451" width="35" style="280" customWidth="1"/>
    <col min="8452" max="8452" width="12.69921875" style="280" bestFit="1" customWidth="1"/>
    <col min="8453" max="8453" width="15.5" style="280" customWidth="1"/>
    <col min="8454" max="8454" width="12" style="280" bestFit="1" customWidth="1"/>
    <col min="8455" max="8455" width="6.69921875" style="280" bestFit="1" customWidth="1"/>
    <col min="8456" max="8456" width="11.09765625" style="280" bestFit="1" customWidth="1"/>
    <col min="8457" max="8457" width="9.59765625" style="280" bestFit="1" customWidth="1"/>
    <col min="8458" max="8458" width="6.3984375" style="280" bestFit="1" customWidth="1"/>
    <col min="8459" max="8459" width="5.3984375" style="280" bestFit="1" customWidth="1"/>
    <col min="8460" max="8460" width="8.69921875" style="280" customWidth="1"/>
    <col min="8461" max="8461" width="7.69921875" style="280" bestFit="1" customWidth="1"/>
    <col min="8462" max="8462" width="7.8984375" style="280" bestFit="1" customWidth="1"/>
    <col min="8463" max="8463" width="9.59765625" style="280" customWidth="1"/>
    <col min="8464" max="8464" width="13.19921875" style="280" customWidth="1"/>
    <col min="8465" max="8465" width="9.19921875" style="280" customWidth="1"/>
    <col min="8466" max="8466" width="5.5" style="280" customWidth="1"/>
    <col min="8467" max="8467" width="23.09765625" style="280" customWidth="1"/>
    <col min="8468" max="8468" width="10.09765625" style="280" customWidth="1"/>
    <col min="8469" max="8470" width="7.5" style="280" customWidth="1"/>
    <col min="8471" max="8473" width="8.19921875" style="280"/>
    <col min="8474" max="8475" width="9.69921875" style="280" customWidth="1"/>
    <col min="8476" max="8704" width="8.19921875" style="280"/>
    <col min="8705" max="8705" width="14.59765625" style="280" customWidth="1"/>
    <col min="8706" max="8706" width="3.59765625" style="280" bestFit="1" customWidth="1"/>
    <col min="8707" max="8707" width="35" style="280" customWidth="1"/>
    <col min="8708" max="8708" width="12.69921875" style="280" bestFit="1" customWidth="1"/>
    <col min="8709" max="8709" width="15.5" style="280" customWidth="1"/>
    <col min="8710" max="8710" width="12" style="280" bestFit="1" customWidth="1"/>
    <col min="8711" max="8711" width="6.69921875" style="280" bestFit="1" customWidth="1"/>
    <col min="8712" max="8712" width="11.09765625" style="280" bestFit="1" customWidth="1"/>
    <col min="8713" max="8713" width="9.59765625" style="280" bestFit="1" customWidth="1"/>
    <col min="8714" max="8714" width="6.3984375" style="280" bestFit="1" customWidth="1"/>
    <col min="8715" max="8715" width="5.3984375" style="280" bestFit="1" customWidth="1"/>
    <col min="8716" max="8716" width="8.69921875" style="280" customWidth="1"/>
    <col min="8717" max="8717" width="7.69921875" style="280" bestFit="1" customWidth="1"/>
    <col min="8718" max="8718" width="7.8984375" style="280" bestFit="1" customWidth="1"/>
    <col min="8719" max="8719" width="9.59765625" style="280" customWidth="1"/>
    <col min="8720" max="8720" width="13.19921875" style="280" customWidth="1"/>
    <col min="8721" max="8721" width="9.19921875" style="280" customWidth="1"/>
    <col min="8722" max="8722" width="5.5" style="280" customWidth="1"/>
    <col min="8723" max="8723" width="23.09765625" style="280" customWidth="1"/>
    <col min="8724" max="8724" width="10.09765625" style="280" customWidth="1"/>
    <col min="8725" max="8726" width="7.5" style="280" customWidth="1"/>
    <col min="8727" max="8729" width="8.19921875" style="280"/>
    <col min="8730" max="8731" width="9.69921875" style="280" customWidth="1"/>
    <col min="8732" max="8960" width="8.19921875" style="280"/>
    <col min="8961" max="8961" width="14.59765625" style="280" customWidth="1"/>
    <col min="8962" max="8962" width="3.59765625" style="280" bestFit="1" customWidth="1"/>
    <col min="8963" max="8963" width="35" style="280" customWidth="1"/>
    <col min="8964" max="8964" width="12.69921875" style="280" bestFit="1" customWidth="1"/>
    <col min="8965" max="8965" width="15.5" style="280" customWidth="1"/>
    <col min="8966" max="8966" width="12" style="280" bestFit="1" customWidth="1"/>
    <col min="8967" max="8967" width="6.69921875" style="280" bestFit="1" customWidth="1"/>
    <col min="8968" max="8968" width="11.09765625" style="280" bestFit="1" customWidth="1"/>
    <col min="8969" max="8969" width="9.59765625" style="280" bestFit="1" customWidth="1"/>
    <col min="8970" max="8970" width="6.3984375" style="280" bestFit="1" customWidth="1"/>
    <col min="8971" max="8971" width="5.3984375" style="280" bestFit="1" customWidth="1"/>
    <col min="8972" max="8972" width="8.69921875" style="280" customWidth="1"/>
    <col min="8973" max="8973" width="7.69921875" style="280" bestFit="1" customWidth="1"/>
    <col min="8974" max="8974" width="7.8984375" style="280" bestFit="1" customWidth="1"/>
    <col min="8975" max="8975" width="9.59765625" style="280" customWidth="1"/>
    <col min="8976" max="8976" width="13.19921875" style="280" customWidth="1"/>
    <col min="8977" max="8977" width="9.19921875" style="280" customWidth="1"/>
    <col min="8978" max="8978" width="5.5" style="280" customWidth="1"/>
    <col min="8979" max="8979" width="23.09765625" style="280" customWidth="1"/>
    <col min="8980" max="8980" width="10.09765625" style="280" customWidth="1"/>
    <col min="8981" max="8982" width="7.5" style="280" customWidth="1"/>
    <col min="8983" max="8985" width="8.19921875" style="280"/>
    <col min="8986" max="8987" width="9.69921875" style="280" customWidth="1"/>
    <col min="8988" max="9216" width="8.19921875" style="280"/>
    <col min="9217" max="9217" width="14.59765625" style="280" customWidth="1"/>
    <col min="9218" max="9218" width="3.59765625" style="280" bestFit="1" customWidth="1"/>
    <col min="9219" max="9219" width="35" style="280" customWidth="1"/>
    <col min="9220" max="9220" width="12.69921875" style="280" bestFit="1" customWidth="1"/>
    <col min="9221" max="9221" width="15.5" style="280" customWidth="1"/>
    <col min="9222" max="9222" width="12" style="280" bestFit="1" customWidth="1"/>
    <col min="9223" max="9223" width="6.69921875" style="280" bestFit="1" customWidth="1"/>
    <col min="9224" max="9224" width="11.09765625" style="280" bestFit="1" customWidth="1"/>
    <col min="9225" max="9225" width="9.59765625" style="280" bestFit="1" customWidth="1"/>
    <col min="9226" max="9226" width="6.3984375" style="280" bestFit="1" customWidth="1"/>
    <col min="9227" max="9227" width="5.3984375" style="280" bestFit="1" customWidth="1"/>
    <col min="9228" max="9228" width="8.69921875" style="280" customWidth="1"/>
    <col min="9229" max="9229" width="7.69921875" style="280" bestFit="1" customWidth="1"/>
    <col min="9230" max="9230" width="7.8984375" style="280" bestFit="1" customWidth="1"/>
    <col min="9231" max="9231" width="9.59765625" style="280" customWidth="1"/>
    <col min="9232" max="9232" width="13.19921875" style="280" customWidth="1"/>
    <col min="9233" max="9233" width="9.19921875" style="280" customWidth="1"/>
    <col min="9234" max="9234" width="5.5" style="280" customWidth="1"/>
    <col min="9235" max="9235" width="23.09765625" style="280" customWidth="1"/>
    <col min="9236" max="9236" width="10.09765625" style="280" customWidth="1"/>
    <col min="9237" max="9238" width="7.5" style="280" customWidth="1"/>
    <col min="9239" max="9241" width="8.19921875" style="280"/>
    <col min="9242" max="9243" width="9.69921875" style="280" customWidth="1"/>
    <col min="9244" max="9472" width="8.19921875" style="280"/>
    <col min="9473" max="9473" width="14.59765625" style="280" customWidth="1"/>
    <col min="9474" max="9474" width="3.59765625" style="280" bestFit="1" customWidth="1"/>
    <col min="9475" max="9475" width="35" style="280" customWidth="1"/>
    <col min="9476" max="9476" width="12.69921875" style="280" bestFit="1" customWidth="1"/>
    <col min="9477" max="9477" width="15.5" style="280" customWidth="1"/>
    <col min="9478" max="9478" width="12" style="280" bestFit="1" customWidth="1"/>
    <col min="9479" max="9479" width="6.69921875" style="280" bestFit="1" customWidth="1"/>
    <col min="9480" max="9480" width="11.09765625" style="280" bestFit="1" customWidth="1"/>
    <col min="9481" max="9481" width="9.59765625" style="280" bestFit="1" customWidth="1"/>
    <col min="9482" max="9482" width="6.3984375" style="280" bestFit="1" customWidth="1"/>
    <col min="9483" max="9483" width="5.3984375" style="280" bestFit="1" customWidth="1"/>
    <col min="9484" max="9484" width="8.69921875" style="280" customWidth="1"/>
    <col min="9485" max="9485" width="7.69921875" style="280" bestFit="1" customWidth="1"/>
    <col min="9486" max="9486" width="7.8984375" style="280" bestFit="1" customWidth="1"/>
    <col min="9487" max="9487" width="9.59765625" style="280" customWidth="1"/>
    <col min="9488" max="9488" width="13.19921875" style="280" customWidth="1"/>
    <col min="9489" max="9489" width="9.19921875" style="280" customWidth="1"/>
    <col min="9490" max="9490" width="5.5" style="280" customWidth="1"/>
    <col min="9491" max="9491" width="23.09765625" style="280" customWidth="1"/>
    <col min="9492" max="9492" width="10.09765625" style="280" customWidth="1"/>
    <col min="9493" max="9494" width="7.5" style="280" customWidth="1"/>
    <col min="9495" max="9497" width="8.19921875" style="280"/>
    <col min="9498" max="9499" width="9.69921875" style="280" customWidth="1"/>
    <col min="9500" max="9728" width="8.19921875" style="280"/>
    <col min="9729" max="9729" width="14.59765625" style="280" customWidth="1"/>
    <col min="9730" max="9730" width="3.59765625" style="280" bestFit="1" customWidth="1"/>
    <col min="9731" max="9731" width="35" style="280" customWidth="1"/>
    <col min="9732" max="9732" width="12.69921875" style="280" bestFit="1" customWidth="1"/>
    <col min="9733" max="9733" width="15.5" style="280" customWidth="1"/>
    <col min="9734" max="9734" width="12" style="280" bestFit="1" customWidth="1"/>
    <col min="9735" max="9735" width="6.69921875" style="280" bestFit="1" customWidth="1"/>
    <col min="9736" max="9736" width="11.09765625" style="280" bestFit="1" customWidth="1"/>
    <col min="9737" max="9737" width="9.59765625" style="280" bestFit="1" customWidth="1"/>
    <col min="9738" max="9738" width="6.3984375" style="280" bestFit="1" customWidth="1"/>
    <col min="9739" max="9739" width="5.3984375" style="280" bestFit="1" customWidth="1"/>
    <col min="9740" max="9740" width="8.69921875" style="280" customWidth="1"/>
    <col min="9741" max="9741" width="7.69921875" style="280" bestFit="1" customWidth="1"/>
    <col min="9742" max="9742" width="7.8984375" style="280" bestFit="1" customWidth="1"/>
    <col min="9743" max="9743" width="9.59765625" style="280" customWidth="1"/>
    <col min="9744" max="9744" width="13.19921875" style="280" customWidth="1"/>
    <col min="9745" max="9745" width="9.19921875" style="280" customWidth="1"/>
    <col min="9746" max="9746" width="5.5" style="280" customWidth="1"/>
    <col min="9747" max="9747" width="23.09765625" style="280" customWidth="1"/>
    <col min="9748" max="9748" width="10.09765625" style="280" customWidth="1"/>
    <col min="9749" max="9750" width="7.5" style="280" customWidth="1"/>
    <col min="9751" max="9753" width="8.19921875" style="280"/>
    <col min="9754" max="9755" width="9.69921875" style="280" customWidth="1"/>
    <col min="9756" max="9984" width="8.19921875" style="280"/>
    <col min="9985" max="9985" width="14.59765625" style="280" customWidth="1"/>
    <col min="9986" max="9986" width="3.59765625" style="280" bestFit="1" customWidth="1"/>
    <col min="9987" max="9987" width="35" style="280" customWidth="1"/>
    <col min="9988" max="9988" width="12.69921875" style="280" bestFit="1" customWidth="1"/>
    <col min="9989" max="9989" width="15.5" style="280" customWidth="1"/>
    <col min="9990" max="9990" width="12" style="280" bestFit="1" customWidth="1"/>
    <col min="9991" max="9991" width="6.69921875" style="280" bestFit="1" customWidth="1"/>
    <col min="9992" max="9992" width="11.09765625" style="280" bestFit="1" customWidth="1"/>
    <col min="9993" max="9993" width="9.59765625" style="280" bestFit="1" customWidth="1"/>
    <col min="9994" max="9994" width="6.3984375" style="280" bestFit="1" customWidth="1"/>
    <col min="9995" max="9995" width="5.3984375" style="280" bestFit="1" customWidth="1"/>
    <col min="9996" max="9996" width="8.69921875" style="280" customWidth="1"/>
    <col min="9997" max="9997" width="7.69921875" style="280" bestFit="1" customWidth="1"/>
    <col min="9998" max="9998" width="7.8984375" style="280" bestFit="1" customWidth="1"/>
    <col min="9999" max="9999" width="9.59765625" style="280" customWidth="1"/>
    <col min="10000" max="10000" width="13.19921875" style="280" customWidth="1"/>
    <col min="10001" max="10001" width="9.19921875" style="280" customWidth="1"/>
    <col min="10002" max="10002" width="5.5" style="280" customWidth="1"/>
    <col min="10003" max="10003" width="23.09765625" style="280" customWidth="1"/>
    <col min="10004" max="10004" width="10.09765625" style="280" customWidth="1"/>
    <col min="10005" max="10006" width="7.5" style="280" customWidth="1"/>
    <col min="10007" max="10009" width="8.19921875" style="280"/>
    <col min="10010" max="10011" width="9.69921875" style="280" customWidth="1"/>
    <col min="10012" max="10240" width="8.19921875" style="280"/>
    <col min="10241" max="10241" width="14.59765625" style="280" customWidth="1"/>
    <col min="10242" max="10242" width="3.59765625" style="280" bestFit="1" customWidth="1"/>
    <col min="10243" max="10243" width="35" style="280" customWidth="1"/>
    <col min="10244" max="10244" width="12.69921875" style="280" bestFit="1" customWidth="1"/>
    <col min="10245" max="10245" width="15.5" style="280" customWidth="1"/>
    <col min="10246" max="10246" width="12" style="280" bestFit="1" customWidth="1"/>
    <col min="10247" max="10247" width="6.69921875" style="280" bestFit="1" customWidth="1"/>
    <col min="10248" max="10248" width="11.09765625" style="280" bestFit="1" customWidth="1"/>
    <col min="10249" max="10249" width="9.59765625" style="280" bestFit="1" customWidth="1"/>
    <col min="10250" max="10250" width="6.3984375" style="280" bestFit="1" customWidth="1"/>
    <col min="10251" max="10251" width="5.3984375" style="280" bestFit="1" customWidth="1"/>
    <col min="10252" max="10252" width="8.69921875" style="280" customWidth="1"/>
    <col min="10253" max="10253" width="7.69921875" style="280" bestFit="1" customWidth="1"/>
    <col min="10254" max="10254" width="7.8984375" style="280" bestFit="1" customWidth="1"/>
    <col min="10255" max="10255" width="9.59765625" style="280" customWidth="1"/>
    <col min="10256" max="10256" width="13.19921875" style="280" customWidth="1"/>
    <col min="10257" max="10257" width="9.19921875" style="280" customWidth="1"/>
    <col min="10258" max="10258" width="5.5" style="280" customWidth="1"/>
    <col min="10259" max="10259" width="23.09765625" style="280" customWidth="1"/>
    <col min="10260" max="10260" width="10.09765625" style="280" customWidth="1"/>
    <col min="10261" max="10262" width="7.5" style="280" customWidth="1"/>
    <col min="10263" max="10265" width="8.19921875" style="280"/>
    <col min="10266" max="10267" width="9.69921875" style="280" customWidth="1"/>
    <col min="10268" max="10496" width="8.19921875" style="280"/>
    <col min="10497" max="10497" width="14.59765625" style="280" customWidth="1"/>
    <col min="10498" max="10498" width="3.59765625" style="280" bestFit="1" customWidth="1"/>
    <col min="10499" max="10499" width="35" style="280" customWidth="1"/>
    <col min="10500" max="10500" width="12.69921875" style="280" bestFit="1" customWidth="1"/>
    <col min="10501" max="10501" width="15.5" style="280" customWidth="1"/>
    <col min="10502" max="10502" width="12" style="280" bestFit="1" customWidth="1"/>
    <col min="10503" max="10503" width="6.69921875" style="280" bestFit="1" customWidth="1"/>
    <col min="10504" max="10504" width="11.09765625" style="280" bestFit="1" customWidth="1"/>
    <col min="10505" max="10505" width="9.59765625" style="280" bestFit="1" customWidth="1"/>
    <col min="10506" max="10506" width="6.3984375" style="280" bestFit="1" customWidth="1"/>
    <col min="10507" max="10507" width="5.3984375" style="280" bestFit="1" customWidth="1"/>
    <col min="10508" max="10508" width="8.69921875" style="280" customWidth="1"/>
    <col min="10509" max="10509" width="7.69921875" style="280" bestFit="1" customWidth="1"/>
    <col min="10510" max="10510" width="7.8984375" style="280" bestFit="1" customWidth="1"/>
    <col min="10511" max="10511" width="9.59765625" style="280" customWidth="1"/>
    <col min="10512" max="10512" width="13.19921875" style="280" customWidth="1"/>
    <col min="10513" max="10513" width="9.19921875" style="280" customWidth="1"/>
    <col min="10514" max="10514" width="5.5" style="280" customWidth="1"/>
    <col min="10515" max="10515" width="23.09765625" style="280" customWidth="1"/>
    <col min="10516" max="10516" width="10.09765625" style="280" customWidth="1"/>
    <col min="10517" max="10518" width="7.5" style="280" customWidth="1"/>
    <col min="10519" max="10521" width="8.19921875" style="280"/>
    <col min="10522" max="10523" width="9.69921875" style="280" customWidth="1"/>
    <col min="10524" max="10752" width="8.19921875" style="280"/>
    <col min="10753" max="10753" width="14.59765625" style="280" customWidth="1"/>
    <col min="10754" max="10754" width="3.59765625" style="280" bestFit="1" customWidth="1"/>
    <col min="10755" max="10755" width="35" style="280" customWidth="1"/>
    <col min="10756" max="10756" width="12.69921875" style="280" bestFit="1" customWidth="1"/>
    <col min="10757" max="10757" width="15.5" style="280" customWidth="1"/>
    <col min="10758" max="10758" width="12" style="280" bestFit="1" customWidth="1"/>
    <col min="10759" max="10759" width="6.69921875" style="280" bestFit="1" customWidth="1"/>
    <col min="10760" max="10760" width="11.09765625" style="280" bestFit="1" customWidth="1"/>
    <col min="10761" max="10761" width="9.59765625" style="280" bestFit="1" customWidth="1"/>
    <col min="10762" max="10762" width="6.3984375" style="280" bestFit="1" customWidth="1"/>
    <col min="10763" max="10763" width="5.3984375" style="280" bestFit="1" customWidth="1"/>
    <col min="10764" max="10764" width="8.69921875" style="280" customWidth="1"/>
    <col min="10765" max="10765" width="7.69921875" style="280" bestFit="1" customWidth="1"/>
    <col min="10766" max="10766" width="7.8984375" style="280" bestFit="1" customWidth="1"/>
    <col min="10767" max="10767" width="9.59765625" style="280" customWidth="1"/>
    <col min="10768" max="10768" width="13.19921875" style="280" customWidth="1"/>
    <col min="10769" max="10769" width="9.19921875" style="280" customWidth="1"/>
    <col min="10770" max="10770" width="5.5" style="280" customWidth="1"/>
    <col min="10771" max="10771" width="23.09765625" style="280" customWidth="1"/>
    <col min="10772" max="10772" width="10.09765625" style="280" customWidth="1"/>
    <col min="10773" max="10774" width="7.5" style="280" customWidth="1"/>
    <col min="10775" max="10777" width="8.19921875" style="280"/>
    <col min="10778" max="10779" width="9.69921875" style="280" customWidth="1"/>
    <col min="10780" max="11008" width="8.19921875" style="280"/>
    <col min="11009" max="11009" width="14.59765625" style="280" customWidth="1"/>
    <col min="11010" max="11010" width="3.59765625" style="280" bestFit="1" customWidth="1"/>
    <col min="11011" max="11011" width="35" style="280" customWidth="1"/>
    <col min="11012" max="11012" width="12.69921875" style="280" bestFit="1" customWidth="1"/>
    <col min="11013" max="11013" width="15.5" style="280" customWidth="1"/>
    <col min="11014" max="11014" width="12" style="280" bestFit="1" customWidth="1"/>
    <col min="11015" max="11015" width="6.69921875" style="280" bestFit="1" customWidth="1"/>
    <col min="11016" max="11016" width="11.09765625" style="280" bestFit="1" customWidth="1"/>
    <col min="11017" max="11017" width="9.59765625" style="280" bestFit="1" customWidth="1"/>
    <col min="11018" max="11018" width="6.3984375" style="280" bestFit="1" customWidth="1"/>
    <col min="11019" max="11019" width="5.3984375" style="280" bestFit="1" customWidth="1"/>
    <col min="11020" max="11020" width="8.69921875" style="280" customWidth="1"/>
    <col min="11021" max="11021" width="7.69921875" style="280" bestFit="1" customWidth="1"/>
    <col min="11022" max="11022" width="7.8984375" style="280" bestFit="1" customWidth="1"/>
    <col min="11023" max="11023" width="9.59765625" style="280" customWidth="1"/>
    <col min="11024" max="11024" width="13.19921875" style="280" customWidth="1"/>
    <col min="11025" max="11025" width="9.19921875" style="280" customWidth="1"/>
    <col min="11026" max="11026" width="5.5" style="280" customWidth="1"/>
    <col min="11027" max="11027" width="23.09765625" style="280" customWidth="1"/>
    <col min="11028" max="11028" width="10.09765625" style="280" customWidth="1"/>
    <col min="11029" max="11030" width="7.5" style="280" customWidth="1"/>
    <col min="11031" max="11033" width="8.19921875" style="280"/>
    <col min="11034" max="11035" width="9.69921875" style="280" customWidth="1"/>
    <col min="11036" max="11264" width="8.19921875" style="280"/>
    <col min="11265" max="11265" width="14.59765625" style="280" customWidth="1"/>
    <col min="11266" max="11266" width="3.59765625" style="280" bestFit="1" customWidth="1"/>
    <col min="11267" max="11267" width="35" style="280" customWidth="1"/>
    <col min="11268" max="11268" width="12.69921875" style="280" bestFit="1" customWidth="1"/>
    <col min="11269" max="11269" width="15.5" style="280" customWidth="1"/>
    <col min="11270" max="11270" width="12" style="280" bestFit="1" customWidth="1"/>
    <col min="11271" max="11271" width="6.69921875" style="280" bestFit="1" customWidth="1"/>
    <col min="11272" max="11272" width="11.09765625" style="280" bestFit="1" customWidth="1"/>
    <col min="11273" max="11273" width="9.59765625" style="280" bestFit="1" customWidth="1"/>
    <col min="11274" max="11274" width="6.3984375" style="280" bestFit="1" customWidth="1"/>
    <col min="11275" max="11275" width="5.3984375" style="280" bestFit="1" customWidth="1"/>
    <col min="11276" max="11276" width="8.69921875" style="280" customWidth="1"/>
    <col min="11277" max="11277" width="7.69921875" style="280" bestFit="1" customWidth="1"/>
    <col min="11278" max="11278" width="7.8984375" style="280" bestFit="1" customWidth="1"/>
    <col min="11279" max="11279" width="9.59765625" style="280" customWidth="1"/>
    <col min="11280" max="11280" width="13.19921875" style="280" customWidth="1"/>
    <col min="11281" max="11281" width="9.19921875" style="280" customWidth="1"/>
    <col min="11282" max="11282" width="5.5" style="280" customWidth="1"/>
    <col min="11283" max="11283" width="23.09765625" style="280" customWidth="1"/>
    <col min="11284" max="11284" width="10.09765625" style="280" customWidth="1"/>
    <col min="11285" max="11286" width="7.5" style="280" customWidth="1"/>
    <col min="11287" max="11289" width="8.19921875" style="280"/>
    <col min="11290" max="11291" width="9.69921875" style="280" customWidth="1"/>
    <col min="11292" max="11520" width="8.19921875" style="280"/>
    <col min="11521" max="11521" width="14.59765625" style="280" customWidth="1"/>
    <col min="11522" max="11522" width="3.59765625" style="280" bestFit="1" customWidth="1"/>
    <col min="11523" max="11523" width="35" style="280" customWidth="1"/>
    <col min="11524" max="11524" width="12.69921875" style="280" bestFit="1" customWidth="1"/>
    <col min="11525" max="11525" width="15.5" style="280" customWidth="1"/>
    <col min="11526" max="11526" width="12" style="280" bestFit="1" customWidth="1"/>
    <col min="11527" max="11527" width="6.69921875" style="280" bestFit="1" customWidth="1"/>
    <col min="11528" max="11528" width="11.09765625" style="280" bestFit="1" customWidth="1"/>
    <col min="11529" max="11529" width="9.59765625" style="280" bestFit="1" customWidth="1"/>
    <col min="11530" max="11530" width="6.3984375" style="280" bestFit="1" customWidth="1"/>
    <col min="11531" max="11531" width="5.3984375" style="280" bestFit="1" customWidth="1"/>
    <col min="11532" max="11532" width="8.69921875" style="280" customWidth="1"/>
    <col min="11533" max="11533" width="7.69921875" style="280" bestFit="1" customWidth="1"/>
    <col min="11534" max="11534" width="7.8984375" style="280" bestFit="1" customWidth="1"/>
    <col min="11535" max="11535" width="9.59765625" style="280" customWidth="1"/>
    <col min="11536" max="11536" width="13.19921875" style="280" customWidth="1"/>
    <col min="11537" max="11537" width="9.19921875" style="280" customWidth="1"/>
    <col min="11538" max="11538" width="5.5" style="280" customWidth="1"/>
    <col min="11539" max="11539" width="23.09765625" style="280" customWidth="1"/>
    <col min="11540" max="11540" width="10.09765625" style="280" customWidth="1"/>
    <col min="11541" max="11542" width="7.5" style="280" customWidth="1"/>
    <col min="11543" max="11545" width="8.19921875" style="280"/>
    <col min="11546" max="11547" width="9.69921875" style="280" customWidth="1"/>
    <col min="11548" max="11776" width="8.19921875" style="280"/>
    <col min="11777" max="11777" width="14.59765625" style="280" customWidth="1"/>
    <col min="11778" max="11778" width="3.59765625" style="280" bestFit="1" customWidth="1"/>
    <col min="11779" max="11779" width="35" style="280" customWidth="1"/>
    <col min="11780" max="11780" width="12.69921875" style="280" bestFit="1" customWidth="1"/>
    <col min="11781" max="11781" width="15.5" style="280" customWidth="1"/>
    <col min="11782" max="11782" width="12" style="280" bestFit="1" customWidth="1"/>
    <col min="11783" max="11783" width="6.69921875" style="280" bestFit="1" customWidth="1"/>
    <col min="11784" max="11784" width="11.09765625" style="280" bestFit="1" customWidth="1"/>
    <col min="11785" max="11785" width="9.59765625" style="280" bestFit="1" customWidth="1"/>
    <col min="11786" max="11786" width="6.3984375" style="280" bestFit="1" customWidth="1"/>
    <col min="11787" max="11787" width="5.3984375" style="280" bestFit="1" customWidth="1"/>
    <col min="11788" max="11788" width="8.69921875" style="280" customWidth="1"/>
    <col min="11789" max="11789" width="7.69921875" style="280" bestFit="1" customWidth="1"/>
    <col min="11790" max="11790" width="7.8984375" style="280" bestFit="1" customWidth="1"/>
    <col min="11791" max="11791" width="9.59765625" style="280" customWidth="1"/>
    <col min="11792" max="11792" width="13.19921875" style="280" customWidth="1"/>
    <col min="11793" max="11793" width="9.19921875" style="280" customWidth="1"/>
    <col min="11794" max="11794" width="5.5" style="280" customWidth="1"/>
    <col min="11795" max="11795" width="23.09765625" style="280" customWidth="1"/>
    <col min="11796" max="11796" width="10.09765625" style="280" customWidth="1"/>
    <col min="11797" max="11798" width="7.5" style="280" customWidth="1"/>
    <col min="11799" max="11801" width="8.19921875" style="280"/>
    <col min="11802" max="11803" width="9.69921875" style="280" customWidth="1"/>
    <col min="11804" max="12032" width="8.19921875" style="280"/>
    <col min="12033" max="12033" width="14.59765625" style="280" customWidth="1"/>
    <col min="12034" max="12034" width="3.59765625" style="280" bestFit="1" customWidth="1"/>
    <col min="12035" max="12035" width="35" style="280" customWidth="1"/>
    <col min="12036" max="12036" width="12.69921875" style="280" bestFit="1" customWidth="1"/>
    <col min="12037" max="12037" width="15.5" style="280" customWidth="1"/>
    <col min="12038" max="12038" width="12" style="280" bestFit="1" customWidth="1"/>
    <col min="12039" max="12039" width="6.69921875" style="280" bestFit="1" customWidth="1"/>
    <col min="12040" max="12040" width="11.09765625" style="280" bestFit="1" customWidth="1"/>
    <col min="12041" max="12041" width="9.59765625" style="280" bestFit="1" customWidth="1"/>
    <col min="12042" max="12042" width="6.3984375" style="280" bestFit="1" customWidth="1"/>
    <col min="12043" max="12043" width="5.3984375" style="280" bestFit="1" customWidth="1"/>
    <col min="12044" max="12044" width="8.69921875" style="280" customWidth="1"/>
    <col min="12045" max="12045" width="7.69921875" style="280" bestFit="1" customWidth="1"/>
    <col min="12046" max="12046" width="7.8984375" style="280" bestFit="1" customWidth="1"/>
    <col min="12047" max="12047" width="9.59765625" style="280" customWidth="1"/>
    <col min="12048" max="12048" width="13.19921875" style="280" customWidth="1"/>
    <col min="12049" max="12049" width="9.19921875" style="280" customWidth="1"/>
    <col min="12050" max="12050" width="5.5" style="280" customWidth="1"/>
    <col min="12051" max="12051" width="23.09765625" style="280" customWidth="1"/>
    <col min="12052" max="12052" width="10.09765625" style="280" customWidth="1"/>
    <col min="12053" max="12054" width="7.5" style="280" customWidth="1"/>
    <col min="12055" max="12057" width="8.19921875" style="280"/>
    <col min="12058" max="12059" width="9.69921875" style="280" customWidth="1"/>
    <col min="12060" max="12288" width="8.19921875" style="280"/>
    <col min="12289" max="12289" width="14.59765625" style="280" customWidth="1"/>
    <col min="12290" max="12290" width="3.59765625" style="280" bestFit="1" customWidth="1"/>
    <col min="12291" max="12291" width="35" style="280" customWidth="1"/>
    <col min="12292" max="12292" width="12.69921875" style="280" bestFit="1" customWidth="1"/>
    <col min="12293" max="12293" width="15.5" style="280" customWidth="1"/>
    <col min="12294" max="12294" width="12" style="280" bestFit="1" customWidth="1"/>
    <col min="12295" max="12295" width="6.69921875" style="280" bestFit="1" customWidth="1"/>
    <col min="12296" max="12296" width="11.09765625" style="280" bestFit="1" customWidth="1"/>
    <col min="12297" max="12297" width="9.59765625" style="280" bestFit="1" customWidth="1"/>
    <col min="12298" max="12298" width="6.3984375" style="280" bestFit="1" customWidth="1"/>
    <col min="12299" max="12299" width="5.3984375" style="280" bestFit="1" customWidth="1"/>
    <col min="12300" max="12300" width="8.69921875" style="280" customWidth="1"/>
    <col min="12301" max="12301" width="7.69921875" style="280" bestFit="1" customWidth="1"/>
    <col min="12302" max="12302" width="7.8984375" style="280" bestFit="1" customWidth="1"/>
    <col min="12303" max="12303" width="9.59765625" style="280" customWidth="1"/>
    <col min="12304" max="12304" width="13.19921875" style="280" customWidth="1"/>
    <col min="12305" max="12305" width="9.19921875" style="280" customWidth="1"/>
    <col min="12306" max="12306" width="5.5" style="280" customWidth="1"/>
    <col min="12307" max="12307" width="23.09765625" style="280" customWidth="1"/>
    <col min="12308" max="12308" width="10.09765625" style="280" customWidth="1"/>
    <col min="12309" max="12310" width="7.5" style="280" customWidth="1"/>
    <col min="12311" max="12313" width="8.19921875" style="280"/>
    <col min="12314" max="12315" width="9.69921875" style="280" customWidth="1"/>
    <col min="12316" max="12544" width="8.19921875" style="280"/>
    <col min="12545" max="12545" width="14.59765625" style="280" customWidth="1"/>
    <col min="12546" max="12546" width="3.59765625" style="280" bestFit="1" customWidth="1"/>
    <col min="12547" max="12547" width="35" style="280" customWidth="1"/>
    <col min="12548" max="12548" width="12.69921875" style="280" bestFit="1" customWidth="1"/>
    <col min="12549" max="12549" width="15.5" style="280" customWidth="1"/>
    <col min="12550" max="12550" width="12" style="280" bestFit="1" customWidth="1"/>
    <col min="12551" max="12551" width="6.69921875" style="280" bestFit="1" customWidth="1"/>
    <col min="12552" max="12552" width="11.09765625" style="280" bestFit="1" customWidth="1"/>
    <col min="12553" max="12553" width="9.59765625" style="280" bestFit="1" customWidth="1"/>
    <col min="12554" max="12554" width="6.3984375" style="280" bestFit="1" customWidth="1"/>
    <col min="12555" max="12555" width="5.3984375" style="280" bestFit="1" customWidth="1"/>
    <col min="12556" max="12556" width="8.69921875" style="280" customWidth="1"/>
    <col min="12557" max="12557" width="7.69921875" style="280" bestFit="1" customWidth="1"/>
    <col min="12558" max="12558" width="7.8984375" style="280" bestFit="1" customWidth="1"/>
    <col min="12559" max="12559" width="9.59765625" style="280" customWidth="1"/>
    <col min="12560" max="12560" width="13.19921875" style="280" customWidth="1"/>
    <col min="12561" max="12561" width="9.19921875" style="280" customWidth="1"/>
    <col min="12562" max="12562" width="5.5" style="280" customWidth="1"/>
    <col min="12563" max="12563" width="23.09765625" style="280" customWidth="1"/>
    <col min="12564" max="12564" width="10.09765625" style="280" customWidth="1"/>
    <col min="12565" max="12566" width="7.5" style="280" customWidth="1"/>
    <col min="12567" max="12569" width="8.19921875" style="280"/>
    <col min="12570" max="12571" width="9.69921875" style="280" customWidth="1"/>
    <col min="12572" max="12800" width="8.19921875" style="280"/>
    <col min="12801" max="12801" width="14.59765625" style="280" customWidth="1"/>
    <col min="12802" max="12802" width="3.59765625" style="280" bestFit="1" customWidth="1"/>
    <col min="12803" max="12803" width="35" style="280" customWidth="1"/>
    <col min="12804" max="12804" width="12.69921875" style="280" bestFit="1" customWidth="1"/>
    <col min="12805" max="12805" width="15.5" style="280" customWidth="1"/>
    <col min="12806" max="12806" width="12" style="280" bestFit="1" customWidth="1"/>
    <col min="12807" max="12807" width="6.69921875" style="280" bestFit="1" customWidth="1"/>
    <col min="12808" max="12808" width="11.09765625" style="280" bestFit="1" customWidth="1"/>
    <col min="12809" max="12809" width="9.59765625" style="280" bestFit="1" customWidth="1"/>
    <col min="12810" max="12810" width="6.3984375" style="280" bestFit="1" customWidth="1"/>
    <col min="12811" max="12811" width="5.3984375" style="280" bestFit="1" customWidth="1"/>
    <col min="12812" max="12812" width="8.69921875" style="280" customWidth="1"/>
    <col min="12813" max="12813" width="7.69921875" style="280" bestFit="1" customWidth="1"/>
    <col min="12814" max="12814" width="7.8984375" style="280" bestFit="1" customWidth="1"/>
    <col min="12815" max="12815" width="9.59765625" style="280" customWidth="1"/>
    <col min="12816" max="12816" width="13.19921875" style="280" customWidth="1"/>
    <col min="12817" max="12817" width="9.19921875" style="280" customWidth="1"/>
    <col min="12818" max="12818" width="5.5" style="280" customWidth="1"/>
    <col min="12819" max="12819" width="23.09765625" style="280" customWidth="1"/>
    <col min="12820" max="12820" width="10.09765625" style="280" customWidth="1"/>
    <col min="12821" max="12822" width="7.5" style="280" customWidth="1"/>
    <col min="12823" max="12825" width="8.19921875" style="280"/>
    <col min="12826" max="12827" width="9.69921875" style="280" customWidth="1"/>
    <col min="12828" max="13056" width="8.19921875" style="280"/>
    <col min="13057" max="13057" width="14.59765625" style="280" customWidth="1"/>
    <col min="13058" max="13058" width="3.59765625" style="280" bestFit="1" customWidth="1"/>
    <col min="13059" max="13059" width="35" style="280" customWidth="1"/>
    <col min="13060" max="13060" width="12.69921875" style="280" bestFit="1" customWidth="1"/>
    <col min="13061" max="13061" width="15.5" style="280" customWidth="1"/>
    <col min="13062" max="13062" width="12" style="280" bestFit="1" customWidth="1"/>
    <col min="13063" max="13063" width="6.69921875" style="280" bestFit="1" customWidth="1"/>
    <col min="13064" max="13064" width="11.09765625" style="280" bestFit="1" customWidth="1"/>
    <col min="13065" max="13065" width="9.59765625" style="280" bestFit="1" customWidth="1"/>
    <col min="13066" max="13066" width="6.3984375" style="280" bestFit="1" customWidth="1"/>
    <col min="13067" max="13067" width="5.3984375" style="280" bestFit="1" customWidth="1"/>
    <col min="13068" max="13068" width="8.69921875" style="280" customWidth="1"/>
    <col min="13069" max="13069" width="7.69921875" style="280" bestFit="1" customWidth="1"/>
    <col min="13070" max="13070" width="7.8984375" style="280" bestFit="1" customWidth="1"/>
    <col min="13071" max="13071" width="9.59765625" style="280" customWidth="1"/>
    <col min="13072" max="13072" width="13.19921875" style="280" customWidth="1"/>
    <col min="13073" max="13073" width="9.19921875" style="280" customWidth="1"/>
    <col min="13074" max="13074" width="5.5" style="280" customWidth="1"/>
    <col min="13075" max="13075" width="23.09765625" style="280" customWidth="1"/>
    <col min="13076" max="13076" width="10.09765625" style="280" customWidth="1"/>
    <col min="13077" max="13078" width="7.5" style="280" customWidth="1"/>
    <col min="13079" max="13081" width="8.19921875" style="280"/>
    <col min="13082" max="13083" width="9.69921875" style="280" customWidth="1"/>
    <col min="13084" max="13312" width="8.19921875" style="280"/>
    <col min="13313" max="13313" width="14.59765625" style="280" customWidth="1"/>
    <col min="13314" max="13314" width="3.59765625" style="280" bestFit="1" customWidth="1"/>
    <col min="13315" max="13315" width="35" style="280" customWidth="1"/>
    <col min="13316" max="13316" width="12.69921875" style="280" bestFit="1" customWidth="1"/>
    <col min="13317" max="13317" width="15.5" style="280" customWidth="1"/>
    <col min="13318" max="13318" width="12" style="280" bestFit="1" customWidth="1"/>
    <col min="13319" max="13319" width="6.69921875" style="280" bestFit="1" customWidth="1"/>
    <col min="13320" max="13320" width="11.09765625" style="280" bestFit="1" customWidth="1"/>
    <col min="13321" max="13321" width="9.59765625" style="280" bestFit="1" customWidth="1"/>
    <col min="13322" max="13322" width="6.3984375" style="280" bestFit="1" customWidth="1"/>
    <col min="13323" max="13323" width="5.3984375" style="280" bestFit="1" customWidth="1"/>
    <col min="13324" max="13324" width="8.69921875" style="280" customWidth="1"/>
    <col min="13325" max="13325" width="7.69921875" style="280" bestFit="1" customWidth="1"/>
    <col min="13326" max="13326" width="7.8984375" style="280" bestFit="1" customWidth="1"/>
    <col min="13327" max="13327" width="9.59765625" style="280" customWidth="1"/>
    <col min="13328" max="13328" width="13.19921875" style="280" customWidth="1"/>
    <col min="13329" max="13329" width="9.19921875" style="280" customWidth="1"/>
    <col min="13330" max="13330" width="5.5" style="280" customWidth="1"/>
    <col min="13331" max="13331" width="23.09765625" style="280" customWidth="1"/>
    <col min="13332" max="13332" width="10.09765625" style="280" customWidth="1"/>
    <col min="13333" max="13334" width="7.5" style="280" customWidth="1"/>
    <col min="13335" max="13337" width="8.19921875" style="280"/>
    <col min="13338" max="13339" width="9.69921875" style="280" customWidth="1"/>
    <col min="13340" max="13568" width="8.19921875" style="280"/>
    <col min="13569" max="13569" width="14.59765625" style="280" customWidth="1"/>
    <col min="13570" max="13570" width="3.59765625" style="280" bestFit="1" customWidth="1"/>
    <col min="13571" max="13571" width="35" style="280" customWidth="1"/>
    <col min="13572" max="13572" width="12.69921875" style="280" bestFit="1" customWidth="1"/>
    <col min="13573" max="13573" width="15.5" style="280" customWidth="1"/>
    <col min="13574" max="13574" width="12" style="280" bestFit="1" customWidth="1"/>
    <col min="13575" max="13575" width="6.69921875" style="280" bestFit="1" customWidth="1"/>
    <col min="13576" max="13576" width="11.09765625" style="280" bestFit="1" customWidth="1"/>
    <col min="13577" max="13577" width="9.59765625" style="280" bestFit="1" customWidth="1"/>
    <col min="13578" max="13578" width="6.3984375" style="280" bestFit="1" customWidth="1"/>
    <col min="13579" max="13579" width="5.3984375" style="280" bestFit="1" customWidth="1"/>
    <col min="13580" max="13580" width="8.69921875" style="280" customWidth="1"/>
    <col min="13581" max="13581" width="7.69921875" style="280" bestFit="1" customWidth="1"/>
    <col min="13582" max="13582" width="7.8984375" style="280" bestFit="1" customWidth="1"/>
    <col min="13583" max="13583" width="9.59765625" style="280" customWidth="1"/>
    <col min="13584" max="13584" width="13.19921875" style="280" customWidth="1"/>
    <col min="13585" max="13585" width="9.19921875" style="280" customWidth="1"/>
    <col min="13586" max="13586" width="5.5" style="280" customWidth="1"/>
    <col min="13587" max="13587" width="23.09765625" style="280" customWidth="1"/>
    <col min="13588" max="13588" width="10.09765625" style="280" customWidth="1"/>
    <col min="13589" max="13590" width="7.5" style="280" customWidth="1"/>
    <col min="13591" max="13593" width="8.19921875" style="280"/>
    <col min="13594" max="13595" width="9.69921875" style="280" customWidth="1"/>
    <col min="13596" max="13824" width="8.19921875" style="280"/>
    <col min="13825" max="13825" width="14.59765625" style="280" customWidth="1"/>
    <col min="13826" max="13826" width="3.59765625" style="280" bestFit="1" customWidth="1"/>
    <col min="13827" max="13827" width="35" style="280" customWidth="1"/>
    <col min="13828" max="13828" width="12.69921875" style="280" bestFit="1" customWidth="1"/>
    <col min="13829" max="13829" width="15.5" style="280" customWidth="1"/>
    <col min="13830" max="13830" width="12" style="280" bestFit="1" customWidth="1"/>
    <col min="13831" max="13831" width="6.69921875" style="280" bestFit="1" customWidth="1"/>
    <col min="13832" max="13832" width="11.09765625" style="280" bestFit="1" customWidth="1"/>
    <col min="13833" max="13833" width="9.59765625" style="280" bestFit="1" customWidth="1"/>
    <col min="13834" max="13834" width="6.3984375" style="280" bestFit="1" customWidth="1"/>
    <col min="13835" max="13835" width="5.3984375" style="280" bestFit="1" customWidth="1"/>
    <col min="13836" max="13836" width="8.69921875" style="280" customWidth="1"/>
    <col min="13837" max="13837" width="7.69921875" style="280" bestFit="1" customWidth="1"/>
    <col min="13838" max="13838" width="7.8984375" style="280" bestFit="1" customWidth="1"/>
    <col min="13839" max="13839" width="9.59765625" style="280" customWidth="1"/>
    <col min="13840" max="13840" width="13.19921875" style="280" customWidth="1"/>
    <col min="13841" max="13841" width="9.19921875" style="280" customWidth="1"/>
    <col min="13842" max="13842" width="5.5" style="280" customWidth="1"/>
    <col min="13843" max="13843" width="23.09765625" style="280" customWidth="1"/>
    <col min="13844" max="13844" width="10.09765625" style="280" customWidth="1"/>
    <col min="13845" max="13846" width="7.5" style="280" customWidth="1"/>
    <col min="13847" max="13849" width="8.19921875" style="280"/>
    <col min="13850" max="13851" width="9.69921875" style="280" customWidth="1"/>
    <col min="13852" max="14080" width="8.19921875" style="280"/>
    <col min="14081" max="14081" width="14.59765625" style="280" customWidth="1"/>
    <col min="14082" max="14082" width="3.59765625" style="280" bestFit="1" customWidth="1"/>
    <col min="14083" max="14083" width="35" style="280" customWidth="1"/>
    <col min="14084" max="14084" width="12.69921875" style="280" bestFit="1" customWidth="1"/>
    <col min="14085" max="14085" width="15.5" style="280" customWidth="1"/>
    <col min="14086" max="14086" width="12" style="280" bestFit="1" customWidth="1"/>
    <col min="14087" max="14087" width="6.69921875" style="280" bestFit="1" customWidth="1"/>
    <col min="14088" max="14088" width="11.09765625" style="280" bestFit="1" customWidth="1"/>
    <col min="14089" max="14089" width="9.59765625" style="280" bestFit="1" customWidth="1"/>
    <col min="14090" max="14090" width="6.3984375" style="280" bestFit="1" customWidth="1"/>
    <col min="14091" max="14091" width="5.3984375" style="280" bestFit="1" customWidth="1"/>
    <col min="14092" max="14092" width="8.69921875" style="280" customWidth="1"/>
    <col min="14093" max="14093" width="7.69921875" style="280" bestFit="1" customWidth="1"/>
    <col min="14094" max="14094" width="7.8984375" style="280" bestFit="1" customWidth="1"/>
    <col min="14095" max="14095" width="9.59765625" style="280" customWidth="1"/>
    <col min="14096" max="14096" width="13.19921875" style="280" customWidth="1"/>
    <col min="14097" max="14097" width="9.19921875" style="280" customWidth="1"/>
    <col min="14098" max="14098" width="5.5" style="280" customWidth="1"/>
    <col min="14099" max="14099" width="23.09765625" style="280" customWidth="1"/>
    <col min="14100" max="14100" width="10.09765625" style="280" customWidth="1"/>
    <col min="14101" max="14102" width="7.5" style="280" customWidth="1"/>
    <col min="14103" max="14105" width="8.19921875" style="280"/>
    <col min="14106" max="14107" width="9.69921875" style="280" customWidth="1"/>
    <col min="14108" max="14336" width="8.19921875" style="280"/>
    <col min="14337" max="14337" width="14.59765625" style="280" customWidth="1"/>
    <col min="14338" max="14338" width="3.59765625" style="280" bestFit="1" customWidth="1"/>
    <col min="14339" max="14339" width="35" style="280" customWidth="1"/>
    <col min="14340" max="14340" width="12.69921875" style="280" bestFit="1" customWidth="1"/>
    <col min="14341" max="14341" width="15.5" style="280" customWidth="1"/>
    <col min="14342" max="14342" width="12" style="280" bestFit="1" customWidth="1"/>
    <col min="14343" max="14343" width="6.69921875" style="280" bestFit="1" customWidth="1"/>
    <col min="14344" max="14344" width="11.09765625" style="280" bestFit="1" customWidth="1"/>
    <col min="14345" max="14345" width="9.59765625" style="280" bestFit="1" customWidth="1"/>
    <col min="14346" max="14346" width="6.3984375" style="280" bestFit="1" customWidth="1"/>
    <col min="14347" max="14347" width="5.3984375" style="280" bestFit="1" customWidth="1"/>
    <col min="14348" max="14348" width="8.69921875" style="280" customWidth="1"/>
    <col min="14349" max="14349" width="7.69921875" style="280" bestFit="1" customWidth="1"/>
    <col min="14350" max="14350" width="7.8984375" style="280" bestFit="1" customWidth="1"/>
    <col min="14351" max="14351" width="9.59765625" style="280" customWidth="1"/>
    <col min="14352" max="14352" width="13.19921875" style="280" customWidth="1"/>
    <col min="14353" max="14353" width="9.19921875" style="280" customWidth="1"/>
    <col min="14354" max="14354" width="5.5" style="280" customWidth="1"/>
    <col min="14355" max="14355" width="23.09765625" style="280" customWidth="1"/>
    <col min="14356" max="14356" width="10.09765625" style="280" customWidth="1"/>
    <col min="14357" max="14358" width="7.5" style="280" customWidth="1"/>
    <col min="14359" max="14361" width="8.19921875" style="280"/>
    <col min="14362" max="14363" width="9.69921875" style="280" customWidth="1"/>
    <col min="14364" max="14592" width="8.19921875" style="280"/>
    <col min="14593" max="14593" width="14.59765625" style="280" customWidth="1"/>
    <col min="14594" max="14594" width="3.59765625" style="280" bestFit="1" customWidth="1"/>
    <col min="14595" max="14595" width="35" style="280" customWidth="1"/>
    <col min="14596" max="14596" width="12.69921875" style="280" bestFit="1" customWidth="1"/>
    <col min="14597" max="14597" width="15.5" style="280" customWidth="1"/>
    <col min="14598" max="14598" width="12" style="280" bestFit="1" customWidth="1"/>
    <col min="14599" max="14599" width="6.69921875" style="280" bestFit="1" customWidth="1"/>
    <col min="14600" max="14600" width="11.09765625" style="280" bestFit="1" customWidth="1"/>
    <col min="14601" max="14601" width="9.59765625" style="280" bestFit="1" customWidth="1"/>
    <col min="14602" max="14602" width="6.3984375" style="280" bestFit="1" customWidth="1"/>
    <col min="14603" max="14603" width="5.3984375" style="280" bestFit="1" customWidth="1"/>
    <col min="14604" max="14604" width="8.69921875" style="280" customWidth="1"/>
    <col min="14605" max="14605" width="7.69921875" style="280" bestFit="1" customWidth="1"/>
    <col min="14606" max="14606" width="7.8984375" style="280" bestFit="1" customWidth="1"/>
    <col min="14607" max="14607" width="9.59765625" style="280" customWidth="1"/>
    <col min="14608" max="14608" width="13.19921875" style="280" customWidth="1"/>
    <col min="14609" max="14609" width="9.19921875" style="280" customWidth="1"/>
    <col min="14610" max="14610" width="5.5" style="280" customWidth="1"/>
    <col min="14611" max="14611" width="23.09765625" style="280" customWidth="1"/>
    <col min="14612" max="14612" width="10.09765625" style="280" customWidth="1"/>
    <col min="14613" max="14614" width="7.5" style="280" customWidth="1"/>
    <col min="14615" max="14617" width="8.19921875" style="280"/>
    <col min="14618" max="14619" width="9.69921875" style="280" customWidth="1"/>
    <col min="14620" max="14848" width="8.19921875" style="280"/>
    <col min="14849" max="14849" width="14.59765625" style="280" customWidth="1"/>
    <col min="14850" max="14850" width="3.59765625" style="280" bestFit="1" customWidth="1"/>
    <col min="14851" max="14851" width="35" style="280" customWidth="1"/>
    <col min="14852" max="14852" width="12.69921875" style="280" bestFit="1" customWidth="1"/>
    <col min="14853" max="14853" width="15.5" style="280" customWidth="1"/>
    <col min="14854" max="14854" width="12" style="280" bestFit="1" customWidth="1"/>
    <col min="14855" max="14855" width="6.69921875" style="280" bestFit="1" customWidth="1"/>
    <col min="14856" max="14856" width="11.09765625" style="280" bestFit="1" customWidth="1"/>
    <col min="14857" max="14857" width="9.59765625" style="280" bestFit="1" customWidth="1"/>
    <col min="14858" max="14858" width="6.3984375" style="280" bestFit="1" customWidth="1"/>
    <col min="14859" max="14859" width="5.3984375" style="280" bestFit="1" customWidth="1"/>
    <col min="14860" max="14860" width="8.69921875" style="280" customWidth="1"/>
    <col min="14861" max="14861" width="7.69921875" style="280" bestFit="1" customWidth="1"/>
    <col min="14862" max="14862" width="7.8984375" style="280" bestFit="1" customWidth="1"/>
    <col min="14863" max="14863" width="9.59765625" style="280" customWidth="1"/>
    <col min="14864" max="14864" width="13.19921875" style="280" customWidth="1"/>
    <col min="14865" max="14865" width="9.19921875" style="280" customWidth="1"/>
    <col min="14866" max="14866" width="5.5" style="280" customWidth="1"/>
    <col min="14867" max="14867" width="23.09765625" style="280" customWidth="1"/>
    <col min="14868" max="14868" width="10.09765625" style="280" customWidth="1"/>
    <col min="14869" max="14870" width="7.5" style="280" customWidth="1"/>
    <col min="14871" max="14873" width="8.19921875" style="280"/>
    <col min="14874" max="14875" width="9.69921875" style="280" customWidth="1"/>
    <col min="14876" max="15104" width="8.19921875" style="280"/>
    <col min="15105" max="15105" width="14.59765625" style="280" customWidth="1"/>
    <col min="15106" max="15106" width="3.59765625" style="280" bestFit="1" customWidth="1"/>
    <col min="15107" max="15107" width="35" style="280" customWidth="1"/>
    <col min="15108" max="15108" width="12.69921875" style="280" bestFit="1" customWidth="1"/>
    <col min="15109" max="15109" width="15.5" style="280" customWidth="1"/>
    <col min="15110" max="15110" width="12" style="280" bestFit="1" customWidth="1"/>
    <col min="15111" max="15111" width="6.69921875" style="280" bestFit="1" customWidth="1"/>
    <col min="15112" max="15112" width="11.09765625" style="280" bestFit="1" customWidth="1"/>
    <col min="15113" max="15113" width="9.59765625" style="280" bestFit="1" customWidth="1"/>
    <col min="15114" max="15114" width="6.3984375" style="280" bestFit="1" customWidth="1"/>
    <col min="15115" max="15115" width="5.3984375" style="280" bestFit="1" customWidth="1"/>
    <col min="15116" max="15116" width="8.69921875" style="280" customWidth="1"/>
    <col min="15117" max="15117" width="7.69921875" style="280" bestFit="1" customWidth="1"/>
    <col min="15118" max="15118" width="7.8984375" style="280" bestFit="1" customWidth="1"/>
    <col min="15119" max="15119" width="9.59765625" style="280" customWidth="1"/>
    <col min="15120" max="15120" width="13.19921875" style="280" customWidth="1"/>
    <col min="15121" max="15121" width="9.19921875" style="280" customWidth="1"/>
    <col min="15122" max="15122" width="5.5" style="280" customWidth="1"/>
    <col min="15123" max="15123" width="23.09765625" style="280" customWidth="1"/>
    <col min="15124" max="15124" width="10.09765625" style="280" customWidth="1"/>
    <col min="15125" max="15126" width="7.5" style="280" customWidth="1"/>
    <col min="15127" max="15129" width="8.19921875" style="280"/>
    <col min="15130" max="15131" width="9.69921875" style="280" customWidth="1"/>
    <col min="15132" max="15360" width="8.19921875" style="280"/>
    <col min="15361" max="15361" width="14.59765625" style="280" customWidth="1"/>
    <col min="15362" max="15362" width="3.59765625" style="280" bestFit="1" customWidth="1"/>
    <col min="15363" max="15363" width="35" style="280" customWidth="1"/>
    <col min="15364" max="15364" width="12.69921875" style="280" bestFit="1" customWidth="1"/>
    <col min="15365" max="15365" width="15.5" style="280" customWidth="1"/>
    <col min="15366" max="15366" width="12" style="280" bestFit="1" customWidth="1"/>
    <col min="15367" max="15367" width="6.69921875" style="280" bestFit="1" customWidth="1"/>
    <col min="15368" max="15368" width="11.09765625" style="280" bestFit="1" customWidth="1"/>
    <col min="15369" max="15369" width="9.59765625" style="280" bestFit="1" customWidth="1"/>
    <col min="15370" max="15370" width="6.3984375" style="280" bestFit="1" customWidth="1"/>
    <col min="15371" max="15371" width="5.3984375" style="280" bestFit="1" customWidth="1"/>
    <col min="15372" max="15372" width="8.69921875" style="280" customWidth="1"/>
    <col min="15373" max="15373" width="7.69921875" style="280" bestFit="1" customWidth="1"/>
    <col min="15374" max="15374" width="7.8984375" style="280" bestFit="1" customWidth="1"/>
    <col min="15375" max="15375" width="9.59765625" style="280" customWidth="1"/>
    <col min="15376" max="15376" width="13.19921875" style="280" customWidth="1"/>
    <col min="15377" max="15377" width="9.19921875" style="280" customWidth="1"/>
    <col min="15378" max="15378" width="5.5" style="280" customWidth="1"/>
    <col min="15379" max="15379" width="23.09765625" style="280" customWidth="1"/>
    <col min="15380" max="15380" width="10.09765625" style="280" customWidth="1"/>
    <col min="15381" max="15382" width="7.5" style="280" customWidth="1"/>
    <col min="15383" max="15385" width="8.19921875" style="280"/>
    <col min="15386" max="15387" width="9.69921875" style="280" customWidth="1"/>
    <col min="15388" max="15616" width="8.19921875" style="280"/>
    <col min="15617" max="15617" width="14.59765625" style="280" customWidth="1"/>
    <col min="15618" max="15618" width="3.59765625" style="280" bestFit="1" customWidth="1"/>
    <col min="15619" max="15619" width="35" style="280" customWidth="1"/>
    <col min="15620" max="15620" width="12.69921875" style="280" bestFit="1" customWidth="1"/>
    <col min="15621" max="15621" width="15.5" style="280" customWidth="1"/>
    <col min="15622" max="15622" width="12" style="280" bestFit="1" customWidth="1"/>
    <col min="15623" max="15623" width="6.69921875" style="280" bestFit="1" customWidth="1"/>
    <col min="15624" max="15624" width="11.09765625" style="280" bestFit="1" customWidth="1"/>
    <col min="15625" max="15625" width="9.59765625" style="280" bestFit="1" customWidth="1"/>
    <col min="15626" max="15626" width="6.3984375" style="280" bestFit="1" customWidth="1"/>
    <col min="15627" max="15627" width="5.3984375" style="280" bestFit="1" customWidth="1"/>
    <col min="15628" max="15628" width="8.69921875" style="280" customWidth="1"/>
    <col min="15629" max="15629" width="7.69921875" style="280" bestFit="1" customWidth="1"/>
    <col min="15630" max="15630" width="7.8984375" style="280" bestFit="1" customWidth="1"/>
    <col min="15631" max="15631" width="9.59765625" style="280" customWidth="1"/>
    <col min="15632" max="15632" width="13.19921875" style="280" customWidth="1"/>
    <col min="15633" max="15633" width="9.19921875" style="280" customWidth="1"/>
    <col min="15634" max="15634" width="5.5" style="280" customWidth="1"/>
    <col min="15635" max="15635" width="23.09765625" style="280" customWidth="1"/>
    <col min="15636" max="15636" width="10.09765625" style="280" customWidth="1"/>
    <col min="15637" max="15638" width="7.5" style="280" customWidth="1"/>
    <col min="15639" max="15641" width="8.19921875" style="280"/>
    <col min="15642" max="15643" width="9.69921875" style="280" customWidth="1"/>
    <col min="15644" max="15872" width="8.19921875" style="280"/>
    <col min="15873" max="15873" width="14.59765625" style="280" customWidth="1"/>
    <col min="15874" max="15874" width="3.59765625" style="280" bestFit="1" customWidth="1"/>
    <col min="15875" max="15875" width="35" style="280" customWidth="1"/>
    <col min="15876" max="15876" width="12.69921875" style="280" bestFit="1" customWidth="1"/>
    <col min="15877" max="15877" width="15.5" style="280" customWidth="1"/>
    <col min="15878" max="15878" width="12" style="280" bestFit="1" customWidth="1"/>
    <col min="15879" max="15879" width="6.69921875" style="280" bestFit="1" customWidth="1"/>
    <col min="15880" max="15880" width="11.09765625" style="280" bestFit="1" customWidth="1"/>
    <col min="15881" max="15881" width="9.59765625" style="280" bestFit="1" customWidth="1"/>
    <col min="15882" max="15882" width="6.3984375" style="280" bestFit="1" customWidth="1"/>
    <col min="15883" max="15883" width="5.3984375" style="280" bestFit="1" customWidth="1"/>
    <col min="15884" max="15884" width="8.69921875" style="280" customWidth="1"/>
    <col min="15885" max="15885" width="7.69921875" style="280" bestFit="1" customWidth="1"/>
    <col min="15886" max="15886" width="7.8984375" style="280" bestFit="1" customWidth="1"/>
    <col min="15887" max="15887" width="9.59765625" style="280" customWidth="1"/>
    <col min="15888" max="15888" width="13.19921875" style="280" customWidth="1"/>
    <col min="15889" max="15889" width="9.19921875" style="280" customWidth="1"/>
    <col min="15890" max="15890" width="5.5" style="280" customWidth="1"/>
    <col min="15891" max="15891" width="23.09765625" style="280" customWidth="1"/>
    <col min="15892" max="15892" width="10.09765625" style="280" customWidth="1"/>
    <col min="15893" max="15894" width="7.5" style="280" customWidth="1"/>
    <col min="15895" max="15897" width="8.19921875" style="280"/>
    <col min="15898" max="15899" width="9.69921875" style="280" customWidth="1"/>
    <col min="15900" max="16128" width="8.19921875" style="280"/>
    <col min="16129" max="16129" width="14.59765625" style="280" customWidth="1"/>
    <col min="16130" max="16130" width="3.59765625" style="280" bestFit="1" customWidth="1"/>
    <col min="16131" max="16131" width="35" style="280" customWidth="1"/>
    <col min="16132" max="16132" width="12.69921875" style="280" bestFit="1" customWidth="1"/>
    <col min="16133" max="16133" width="15.5" style="280" customWidth="1"/>
    <col min="16134" max="16134" width="12" style="280" bestFit="1" customWidth="1"/>
    <col min="16135" max="16135" width="6.69921875" style="280" bestFit="1" customWidth="1"/>
    <col min="16136" max="16136" width="11.09765625" style="280" bestFit="1" customWidth="1"/>
    <col min="16137" max="16137" width="9.59765625" style="280" bestFit="1" customWidth="1"/>
    <col min="16138" max="16138" width="6.3984375" style="280" bestFit="1" customWidth="1"/>
    <col min="16139" max="16139" width="5.3984375" style="280" bestFit="1" customWidth="1"/>
    <col min="16140" max="16140" width="8.69921875" style="280" customWidth="1"/>
    <col min="16141" max="16141" width="7.69921875" style="280" bestFit="1" customWidth="1"/>
    <col min="16142" max="16142" width="7.8984375" style="280" bestFit="1" customWidth="1"/>
    <col min="16143" max="16143" width="9.59765625" style="280" customWidth="1"/>
    <col min="16144" max="16144" width="13.19921875" style="280" customWidth="1"/>
    <col min="16145" max="16145" width="9.19921875" style="280" customWidth="1"/>
    <col min="16146" max="16146" width="5.5" style="280" customWidth="1"/>
    <col min="16147" max="16147" width="23.09765625" style="280" customWidth="1"/>
    <col min="16148" max="16148" width="10.09765625" style="280" customWidth="1"/>
    <col min="16149" max="16150" width="7.5" style="280" customWidth="1"/>
    <col min="16151" max="16153" width="8.19921875" style="280"/>
    <col min="16154" max="16155" width="9.69921875" style="280" customWidth="1"/>
    <col min="16156" max="16384" width="8.19921875" style="280"/>
  </cols>
  <sheetData>
    <row r="1" spans="1:28" ht="21.75" customHeight="1">
      <c r="A1" s="343"/>
      <c r="B1" s="343"/>
      <c r="R1" s="342"/>
    </row>
    <row r="2" spans="1:28" ht="15">
      <c r="A2" s="280"/>
      <c r="F2" s="341"/>
      <c r="J2" s="560" t="s">
        <v>514</v>
      </c>
      <c r="K2" s="560"/>
      <c r="L2" s="560"/>
      <c r="M2" s="560"/>
      <c r="N2" s="560"/>
      <c r="O2" s="560"/>
      <c r="P2" s="560"/>
      <c r="Q2" s="338"/>
      <c r="R2" s="561" t="s">
        <v>513</v>
      </c>
      <c r="S2" s="561"/>
      <c r="T2" s="561"/>
      <c r="U2" s="561"/>
      <c r="V2" s="561"/>
      <c r="W2" s="561"/>
      <c r="X2" s="561"/>
    </row>
    <row r="3" spans="1:28" ht="23.25" customHeight="1">
      <c r="A3" s="340" t="s">
        <v>512</v>
      </c>
      <c r="B3" s="339"/>
      <c r="J3" s="338"/>
      <c r="R3" s="337"/>
      <c r="S3" s="562" t="s">
        <v>511</v>
      </c>
      <c r="T3" s="562"/>
      <c r="U3" s="562"/>
      <c r="V3" s="562"/>
      <c r="W3" s="562"/>
      <c r="X3" s="562"/>
      <c r="Z3" s="112" t="s">
        <v>170</v>
      </c>
      <c r="AA3" s="111"/>
    </row>
    <row r="4" spans="1:28" ht="14.25" customHeight="1" thickBot="1">
      <c r="A4" s="544" t="s">
        <v>510</v>
      </c>
      <c r="B4" s="547" t="s">
        <v>509</v>
      </c>
      <c r="C4" s="548"/>
      <c r="D4" s="553"/>
      <c r="E4" s="336"/>
      <c r="F4" s="547" t="s">
        <v>508</v>
      </c>
      <c r="G4" s="555"/>
      <c r="H4" s="558" t="s">
        <v>507</v>
      </c>
      <c r="I4" s="558" t="s">
        <v>506</v>
      </c>
      <c r="J4" s="572" t="s">
        <v>505</v>
      </c>
      <c r="K4" s="563" t="s">
        <v>504</v>
      </c>
      <c r="L4" s="564"/>
      <c r="M4" s="564"/>
      <c r="N4" s="564"/>
      <c r="O4" s="565"/>
      <c r="P4" s="336"/>
      <c r="Q4" s="566"/>
      <c r="R4" s="567"/>
      <c r="S4" s="568"/>
      <c r="T4" s="335"/>
      <c r="U4" s="569" t="s">
        <v>165</v>
      </c>
      <c r="V4" s="586" t="s">
        <v>164</v>
      </c>
      <c r="W4" s="589" t="s">
        <v>163</v>
      </c>
      <c r="X4" s="590"/>
      <c r="Z4" s="351" t="s">
        <v>20</v>
      </c>
      <c r="AA4" s="351" t="s">
        <v>162</v>
      </c>
      <c r="AB4" s="144"/>
    </row>
    <row r="5" spans="1:28" ht="11.25" customHeight="1">
      <c r="A5" s="545"/>
      <c r="B5" s="549"/>
      <c r="C5" s="550"/>
      <c r="D5" s="554"/>
      <c r="E5" s="330"/>
      <c r="F5" s="556"/>
      <c r="G5" s="557"/>
      <c r="H5" s="545"/>
      <c r="I5" s="545"/>
      <c r="J5" s="573"/>
      <c r="K5" s="574" t="s">
        <v>503</v>
      </c>
      <c r="L5" s="577" t="s">
        <v>502</v>
      </c>
      <c r="M5" s="580" t="s">
        <v>501</v>
      </c>
      <c r="N5" s="581" t="s">
        <v>500</v>
      </c>
      <c r="O5" s="581" t="s">
        <v>499</v>
      </c>
      <c r="P5" s="334" t="s">
        <v>498</v>
      </c>
      <c r="Q5" s="583" t="s">
        <v>497</v>
      </c>
      <c r="R5" s="584"/>
      <c r="S5" s="585"/>
      <c r="T5" s="333" t="s">
        <v>496</v>
      </c>
      <c r="U5" s="570"/>
      <c r="V5" s="545"/>
      <c r="W5" s="586" t="s">
        <v>160</v>
      </c>
      <c r="X5" s="586" t="s">
        <v>159</v>
      </c>
      <c r="Z5" s="355"/>
      <c r="AA5" s="355"/>
      <c r="AB5" s="144"/>
    </row>
    <row r="6" spans="1:28" ht="11.25" customHeight="1">
      <c r="A6" s="545"/>
      <c r="B6" s="549"/>
      <c r="C6" s="550"/>
      <c r="D6" s="544" t="s">
        <v>495</v>
      </c>
      <c r="E6" s="559" t="s">
        <v>158</v>
      </c>
      <c r="F6" s="544" t="s">
        <v>495</v>
      </c>
      <c r="G6" s="558" t="s">
        <v>494</v>
      </c>
      <c r="H6" s="545"/>
      <c r="I6" s="545"/>
      <c r="J6" s="573"/>
      <c r="K6" s="575"/>
      <c r="L6" s="578"/>
      <c r="M6" s="575"/>
      <c r="N6" s="582"/>
      <c r="O6" s="582"/>
      <c r="P6" s="332" t="s">
        <v>493</v>
      </c>
      <c r="Q6" s="332" t="s">
        <v>492</v>
      </c>
      <c r="R6" s="332"/>
      <c r="S6" s="332"/>
      <c r="T6" s="331" t="s">
        <v>491</v>
      </c>
      <c r="U6" s="570"/>
      <c r="V6" s="545"/>
      <c r="W6" s="587"/>
      <c r="X6" s="587"/>
      <c r="Z6" s="355"/>
      <c r="AA6" s="355"/>
      <c r="AB6" s="144"/>
    </row>
    <row r="7" spans="1:28" ht="12" customHeight="1">
      <c r="A7" s="545"/>
      <c r="B7" s="549"/>
      <c r="C7" s="550"/>
      <c r="D7" s="545"/>
      <c r="E7" s="545"/>
      <c r="F7" s="545"/>
      <c r="G7" s="545"/>
      <c r="H7" s="545"/>
      <c r="I7" s="545"/>
      <c r="J7" s="573"/>
      <c r="K7" s="575"/>
      <c r="L7" s="578"/>
      <c r="M7" s="575"/>
      <c r="N7" s="582"/>
      <c r="O7" s="582"/>
      <c r="P7" s="332" t="s">
        <v>490</v>
      </c>
      <c r="Q7" s="332" t="s">
        <v>489</v>
      </c>
      <c r="R7" s="332" t="s">
        <v>488</v>
      </c>
      <c r="S7" s="332" t="s">
        <v>487</v>
      </c>
      <c r="T7" s="331" t="s">
        <v>486</v>
      </c>
      <c r="U7" s="570"/>
      <c r="V7" s="545"/>
      <c r="W7" s="587"/>
      <c r="X7" s="587"/>
      <c r="Z7" s="355"/>
      <c r="AA7" s="355"/>
      <c r="AB7" s="144"/>
    </row>
    <row r="8" spans="1:28" ht="11.25" customHeight="1">
      <c r="A8" s="546"/>
      <c r="B8" s="551"/>
      <c r="C8" s="552"/>
      <c r="D8" s="546"/>
      <c r="E8" s="546"/>
      <c r="F8" s="546"/>
      <c r="G8" s="546"/>
      <c r="H8" s="546"/>
      <c r="I8" s="546"/>
      <c r="J8" s="556"/>
      <c r="K8" s="576"/>
      <c r="L8" s="579"/>
      <c r="M8" s="576"/>
      <c r="N8" s="557"/>
      <c r="O8" s="557"/>
      <c r="P8" s="330" t="s">
        <v>485</v>
      </c>
      <c r="Q8" s="330" t="s">
        <v>484</v>
      </c>
      <c r="R8" s="330" t="s">
        <v>483</v>
      </c>
      <c r="S8" s="329"/>
      <c r="T8" s="328" t="s">
        <v>482</v>
      </c>
      <c r="U8" s="571"/>
      <c r="V8" s="546"/>
      <c r="W8" s="588"/>
      <c r="X8" s="588"/>
      <c r="Z8" s="356"/>
      <c r="AA8" s="356"/>
      <c r="AB8" s="144"/>
    </row>
    <row r="9" spans="1:28" ht="20.399999999999999">
      <c r="A9" s="327" t="s">
        <v>481</v>
      </c>
      <c r="B9" s="318"/>
      <c r="C9" s="326" t="s">
        <v>480</v>
      </c>
      <c r="D9" s="309" t="s">
        <v>475</v>
      </c>
      <c r="E9" s="308" t="s">
        <v>93</v>
      </c>
      <c r="F9" s="299" t="s">
        <v>460</v>
      </c>
      <c r="G9" s="307">
        <v>0.65800000000000003</v>
      </c>
      <c r="H9" s="299" t="s">
        <v>459</v>
      </c>
      <c r="I9" s="294">
        <v>910</v>
      </c>
      <c r="J9" s="306" t="s">
        <v>458</v>
      </c>
      <c r="K9" s="305">
        <v>21.6</v>
      </c>
      <c r="L9" s="304">
        <v>107.48425925925925</v>
      </c>
      <c r="M9" s="303">
        <v>20.8</v>
      </c>
      <c r="N9" s="302">
        <v>23.7</v>
      </c>
      <c r="O9" s="301">
        <v>27.8</v>
      </c>
      <c r="P9" s="300" t="s">
        <v>127</v>
      </c>
      <c r="Q9" s="294" t="s">
        <v>94</v>
      </c>
      <c r="R9" s="299" t="s">
        <v>45</v>
      </c>
      <c r="S9" s="294"/>
      <c r="T9" s="298" t="s">
        <v>472</v>
      </c>
      <c r="U9" s="297">
        <v>103</v>
      </c>
      <c r="V9" s="296"/>
      <c r="W9" s="295">
        <v>77</v>
      </c>
      <c r="X9" s="295" t="s">
        <v>288</v>
      </c>
      <c r="Z9" s="294">
        <v>910</v>
      </c>
      <c r="AA9" s="293"/>
    </row>
    <row r="10" spans="1:28" ht="20.399999999999999">
      <c r="A10" s="316"/>
      <c r="B10" s="315"/>
      <c r="C10" s="314"/>
      <c r="D10" s="309" t="s">
        <v>475</v>
      </c>
      <c r="E10" s="308" t="s">
        <v>68</v>
      </c>
      <c r="F10" s="299" t="s">
        <v>460</v>
      </c>
      <c r="G10" s="307">
        <v>0.65800000000000003</v>
      </c>
      <c r="H10" s="299" t="s">
        <v>459</v>
      </c>
      <c r="I10" s="294">
        <v>960</v>
      </c>
      <c r="J10" s="306" t="s">
        <v>458</v>
      </c>
      <c r="K10" s="305">
        <v>21.1</v>
      </c>
      <c r="L10" s="304">
        <v>110.03127962085307</v>
      </c>
      <c r="M10" s="303">
        <v>20.8</v>
      </c>
      <c r="N10" s="302">
        <v>23.7</v>
      </c>
      <c r="O10" s="301">
        <v>27.6</v>
      </c>
      <c r="P10" s="300" t="s">
        <v>127</v>
      </c>
      <c r="Q10" s="294" t="s">
        <v>94</v>
      </c>
      <c r="R10" s="299" t="s">
        <v>45</v>
      </c>
      <c r="S10" s="294"/>
      <c r="T10" s="298" t="s">
        <v>472</v>
      </c>
      <c r="U10" s="297">
        <v>101</v>
      </c>
      <c r="V10" s="296" t="s">
        <v>261</v>
      </c>
      <c r="W10" s="295">
        <v>76</v>
      </c>
      <c r="X10" s="295" t="s">
        <v>288</v>
      </c>
      <c r="Z10" s="294">
        <v>960</v>
      </c>
      <c r="AA10" s="293"/>
    </row>
    <row r="11" spans="1:28" ht="20.399999999999999">
      <c r="A11" s="316"/>
      <c r="B11" s="315"/>
      <c r="C11" s="322"/>
      <c r="D11" s="309" t="s">
        <v>473</v>
      </c>
      <c r="E11" s="308" t="s">
        <v>93</v>
      </c>
      <c r="F11" s="299" t="s">
        <v>460</v>
      </c>
      <c r="G11" s="307">
        <v>0.65800000000000003</v>
      </c>
      <c r="H11" s="299" t="s">
        <v>459</v>
      </c>
      <c r="I11" s="294">
        <v>980</v>
      </c>
      <c r="J11" s="306" t="s">
        <v>458</v>
      </c>
      <c r="K11" s="305">
        <v>19.399999999999999</v>
      </c>
      <c r="L11" s="304">
        <v>119.67319587628867</v>
      </c>
      <c r="M11" s="303">
        <v>20.5</v>
      </c>
      <c r="N11" s="302">
        <v>23.4</v>
      </c>
      <c r="O11" s="301">
        <v>27.4</v>
      </c>
      <c r="P11" s="300" t="s">
        <v>127</v>
      </c>
      <c r="Q11" s="294" t="s">
        <v>94</v>
      </c>
      <c r="R11" s="299" t="s">
        <v>49</v>
      </c>
      <c r="S11" s="294"/>
      <c r="T11" s="298" t="s">
        <v>472</v>
      </c>
      <c r="U11" s="297" t="s">
        <v>261</v>
      </c>
      <c r="V11" s="296"/>
      <c r="W11" s="295">
        <v>70</v>
      </c>
      <c r="X11" s="313" t="s">
        <v>412</v>
      </c>
      <c r="Z11" s="294">
        <v>980</v>
      </c>
      <c r="AA11" s="293"/>
    </row>
    <row r="12" spans="1:28" ht="20.399999999999999">
      <c r="A12" s="316"/>
      <c r="B12" s="311"/>
      <c r="C12" s="310"/>
      <c r="D12" s="309" t="s">
        <v>473</v>
      </c>
      <c r="E12" s="308" t="s">
        <v>68</v>
      </c>
      <c r="F12" s="299" t="s">
        <v>460</v>
      </c>
      <c r="G12" s="307">
        <v>0.65800000000000003</v>
      </c>
      <c r="H12" s="299" t="s">
        <v>459</v>
      </c>
      <c r="I12" s="294">
        <v>1020</v>
      </c>
      <c r="J12" s="306" t="s">
        <v>458</v>
      </c>
      <c r="K12" s="305">
        <v>19.100000000000001</v>
      </c>
      <c r="L12" s="304">
        <v>121.55287958115181</v>
      </c>
      <c r="M12" s="303">
        <v>20.5</v>
      </c>
      <c r="N12" s="302">
        <v>23.4</v>
      </c>
      <c r="O12" s="301">
        <v>27.2</v>
      </c>
      <c r="P12" s="300" t="s">
        <v>127</v>
      </c>
      <c r="Q12" s="294" t="s">
        <v>94</v>
      </c>
      <c r="R12" s="299" t="s">
        <v>49</v>
      </c>
      <c r="S12" s="294"/>
      <c r="T12" s="298" t="s">
        <v>472</v>
      </c>
      <c r="U12" s="297" t="s">
        <v>261</v>
      </c>
      <c r="V12" s="296"/>
      <c r="W12" s="295">
        <v>70</v>
      </c>
      <c r="X12" s="313" t="s">
        <v>412</v>
      </c>
      <c r="Z12" s="294">
        <v>1020</v>
      </c>
      <c r="AA12" s="293"/>
    </row>
    <row r="13" spans="1:28" ht="20.399999999999999">
      <c r="A13" s="316"/>
      <c r="B13" s="318"/>
      <c r="C13" s="324" t="s">
        <v>479</v>
      </c>
      <c r="D13" s="309" t="s">
        <v>475</v>
      </c>
      <c r="E13" s="308" t="s">
        <v>468</v>
      </c>
      <c r="F13" s="299" t="s">
        <v>460</v>
      </c>
      <c r="G13" s="307">
        <v>0.65800000000000003</v>
      </c>
      <c r="H13" s="299" t="s">
        <v>459</v>
      </c>
      <c r="I13" s="294">
        <v>920</v>
      </c>
      <c r="J13" s="306" t="s">
        <v>458</v>
      </c>
      <c r="K13" s="305">
        <v>21.5</v>
      </c>
      <c r="L13" s="304">
        <v>107.98418604651162</v>
      </c>
      <c r="M13" s="303">
        <v>20.8</v>
      </c>
      <c r="N13" s="302">
        <v>23.7</v>
      </c>
      <c r="O13" s="301">
        <v>27.8</v>
      </c>
      <c r="P13" s="300" t="s">
        <v>127</v>
      </c>
      <c r="Q13" s="294" t="s">
        <v>94</v>
      </c>
      <c r="R13" s="299" t="s">
        <v>45</v>
      </c>
      <c r="S13" s="294"/>
      <c r="T13" s="298" t="s">
        <v>472</v>
      </c>
      <c r="U13" s="297">
        <v>103</v>
      </c>
      <c r="V13" s="296"/>
      <c r="W13" s="295">
        <v>77</v>
      </c>
      <c r="X13" s="295" t="s">
        <v>288</v>
      </c>
      <c r="Z13" s="294">
        <v>920</v>
      </c>
      <c r="AA13" s="293"/>
    </row>
    <row r="14" spans="1:28" ht="20.399999999999999">
      <c r="A14" s="316"/>
      <c r="B14" s="315"/>
      <c r="C14" s="314"/>
      <c r="D14" s="309" t="s">
        <v>475</v>
      </c>
      <c r="E14" s="308" t="s">
        <v>64</v>
      </c>
      <c r="F14" s="299" t="s">
        <v>460</v>
      </c>
      <c r="G14" s="307">
        <v>0.65800000000000003</v>
      </c>
      <c r="H14" s="299" t="s">
        <v>459</v>
      </c>
      <c r="I14" s="294">
        <v>940</v>
      </c>
      <c r="J14" s="306" t="s">
        <v>458</v>
      </c>
      <c r="K14" s="305">
        <v>20.3</v>
      </c>
      <c r="L14" s="304">
        <v>114.36748768472904</v>
      </c>
      <c r="M14" s="303">
        <v>20.8</v>
      </c>
      <c r="N14" s="302">
        <v>23.7</v>
      </c>
      <c r="O14" s="301">
        <v>27.7</v>
      </c>
      <c r="P14" s="300" t="s">
        <v>127</v>
      </c>
      <c r="Q14" s="294" t="s">
        <v>53</v>
      </c>
      <c r="R14" s="299" t="s">
        <v>45</v>
      </c>
      <c r="S14" s="294"/>
      <c r="T14" s="298" t="s">
        <v>472</v>
      </c>
      <c r="U14" s="297" t="s">
        <v>261</v>
      </c>
      <c r="V14" s="296"/>
      <c r="W14" s="295">
        <v>73</v>
      </c>
      <c r="X14" s="313" t="s">
        <v>412</v>
      </c>
      <c r="Z14" s="294">
        <v>940</v>
      </c>
      <c r="AA14" s="293"/>
    </row>
    <row r="15" spans="1:28" ht="20.399999999999999">
      <c r="A15" s="316"/>
      <c r="B15" s="315"/>
      <c r="C15" s="314"/>
      <c r="D15" s="309" t="s">
        <v>475</v>
      </c>
      <c r="E15" s="308" t="s">
        <v>478</v>
      </c>
      <c r="F15" s="299" t="s">
        <v>460</v>
      </c>
      <c r="G15" s="307">
        <v>0.65800000000000003</v>
      </c>
      <c r="H15" s="299" t="s">
        <v>459</v>
      </c>
      <c r="I15" s="294">
        <v>960</v>
      </c>
      <c r="J15" s="306" t="s">
        <v>458</v>
      </c>
      <c r="K15" s="305">
        <v>21.1</v>
      </c>
      <c r="L15" s="304">
        <v>110.03127962085307</v>
      </c>
      <c r="M15" s="303">
        <v>20.8</v>
      </c>
      <c r="N15" s="302">
        <v>23.7</v>
      </c>
      <c r="O15" s="301">
        <v>27.6</v>
      </c>
      <c r="P15" s="300" t="s">
        <v>127</v>
      </c>
      <c r="Q15" s="294" t="s">
        <v>94</v>
      </c>
      <c r="R15" s="299" t="s">
        <v>45</v>
      </c>
      <c r="S15" s="294"/>
      <c r="T15" s="298" t="s">
        <v>472</v>
      </c>
      <c r="U15" s="297">
        <v>101</v>
      </c>
      <c r="V15" s="296"/>
      <c r="W15" s="295">
        <v>76</v>
      </c>
      <c r="X15" s="295" t="s">
        <v>288</v>
      </c>
      <c r="Z15" s="294">
        <v>960</v>
      </c>
      <c r="AA15" s="293"/>
    </row>
    <row r="16" spans="1:28" ht="20.399999999999999">
      <c r="A16" s="316"/>
      <c r="B16" s="315"/>
      <c r="C16" s="322"/>
      <c r="D16" s="309" t="s">
        <v>473</v>
      </c>
      <c r="E16" s="308" t="s">
        <v>468</v>
      </c>
      <c r="F16" s="299" t="s">
        <v>460</v>
      </c>
      <c r="G16" s="307">
        <v>0.65800000000000003</v>
      </c>
      <c r="H16" s="299" t="s">
        <v>459</v>
      </c>
      <c r="I16" s="294">
        <v>980</v>
      </c>
      <c r="J16" s="306" t="s">
        <v>458</v>
      </c>
      <c r="K16" s="305">
        <v>19.399999999999999</v>
      </c>
      <c r="L16" s="304">
        <v>119.67319587628867</v>
      </c>
      <c r="M16" s="303">
        <v>20.5</v>
      </c>
      <c r="N16" s="302">
        <v>23.4</v>
      </c>
      <c r="O16" s="301">
        <v>27.4</v>
      </c>
      <c r="P16" s="300" t="s">
        <v>127</v>
      </c>
      <c r="Q16" s="294" t="s">
        <v>94</v>
      </c>
      <c r="R16" s="299" t="s">
        <v>49</v>
      </c>
      <c r="S16" s="294"/>
      <c r="T16" s="298" t="s">
        <v>472</v>
      </c>
      <c r="U16" s="297" t="s">
        <v>261</v>
      </c>
      <c r="V16" s="296"/>
      <c r="W16" s="295">
        <v>70</v>
      </c>
      <c r="X16" s="313" t="s">
        <v>412</v>
      </c>
      <c r="Z16" s="294">
        <v>980</v>
      </c>
      <c r="AA16" s="293"/>
    </row>
    <row r="17" spans="1:27" ht="20.399999999999999">
      <c r="A17" s="316"/>
      <c r="B17" s="315"/>
      <c r="C17" s="322"/>
      <c r="D17" s="309" t="s">
        <v>473</v>
      </c>
      <c r="E17" s="308" t="s">
        <v>64</v>
      </c>
      <c r="F17" s="299" t="s">
        <v>460</v>
      </c>
      <c r="G17" s="307">
        <v>0.65800000000000003</v>
      </c>
      <c r="H17" s="299" t="s">
        <v>459</v>
      </c>
      <c r="I17" s="294">
        <v>1000</v>
      </c>
      <c r="J17" s="306" t="s">
        <v>458</v>
      </c>
      <c r="K17" s="305">
        <v>18.399999999999999</v>
      </c>
      <c r="L17" s="304">
        <v>126.17717391304349</v>
      </c>
      <c r="M17" s="303">
        <v>20.5</v>
      </c>
      <c r="N17" s="302">
        <v>23.4</v>
      </c>
      <c r="O17" s="301">
        <v>27.3</v>
      </c>
      <c r="P17" s="300" t="s">
        <v>127</v>
      </c>
      <c r="Q17" s="294" t="s">
        <v>53</v>
      </c>
      <c r="R17" s="299" t="s">
        <v>49</v>
      </c>
      <c r="S17" s="294"/>
      <c r="T17" s="298" t="s">
        <v>472</v>
      </c>
      <c r="U17" s="297" t="s">
        <v>261</v>
      </c>
      <c r="V17" s="296"/>
      <c r="W17" s="295">
        <v>67</v>
      </c>
      <c r="X17" s="295" t="s">
        <v>477</v>
      </c>
      <c r="Z17" s="294">
        <v>1000</v>
      </c>
      <c r="AA17" s="293"/>
    </row>
    <row r="18" spans="1:27" ht="20.399999999999999">
      <c r="A18" s="316"/>
      <c r="B18" s="311"/>
      <c r="C18" s="310"/>
      <c r="D18" s="309" t="s">
        <v>473</v>
      </c>
      <c r="E18" s="308" t="s">
        <v>478</v>
      </c>
      <c r="F18" s="299" t="s">
        <v>460</v>
      </c>
      <c r="G18" s="307">
        <v>0.65800000000000003</v>
      </c>
      <c r="H18" s="299" t="s">
        <v>459</v>
      </c>
      <c r="I18" s="294">
        <v>1030</v>
      </c>
      <c r="J18" s="306" t="s">
        <v>458</v>
      </c>
      <c r="K18" s="305">
        <v>19</v>
      </c>
      <c r="L18" s="304">
        <v>122.19263157894736</v>
      </c>
      <c r="M18" s="303">
        <v>20.5</v>
      </c>
      <c r="N18" s="302">
        <v>23.4</v>
      </c>
      <c r="O18" s="301">
        <v>27.2</v>
      </c>
      <c r="P18" s="300" t="s">
        <v>127</v>
      </c>
      <c r="Q18" s="294" t="s">
        <v>94</v>
      </c>
      <c r="R18" s="299" t="s">
        <v>49</v>
      </c>
      <c r="S18" s="294"/>
      <c r="T18" s="298" t="s">
        <v>472</v>
      </c>
      <c r="U18" s="297" t="s">
        <v>261</v>
      </c>
      <c r="V18" s="296"/>
      <c r="W18" s="295">
        <v>69</v>
      </c>
      <c r="X18" s="295" t="s">
        <v>477</v>
      </c>
      <c r="Z18" s="294">
        <v>1030</v>
      </c>
      <c r="AA18" s="293"/>
    </row>
    <row r="19" spans="1:27" ht="20.399999999999999">
      <c r="A19" s="316"/>
      <c r="B19" s="318"/>
      <c r="C19" s="324" t="s">
        <v>476</v>
      </c>
      <c r="D19" s="309" t="s">
        <v>475</v>
      </c>
      <c r="E19" s="308" t="s">
        <v>474</v>
      </c>
      <c r="F19" s="299" t="s">
        <v>460</v>
      </c>
      <c r="G19" s="307">
        <v>0.65800000000000003</v>
      </c>
      <c r="H19" s="299" t="s">
        <v>459</v>
      </c>
      <c r="I19" s="294">
        <v>920</v>
      </c>
      <c r="J19" s="306" t="s">
        <v>458</v>
      </c>
      <c r="K19" s="305">
        <v>21.3</v>
      </c>
      <c r="L19" s="304">
        <v>108.99812206572769</v>
      </c>
      <c r="M19" s="303">
        <v>20.8</v>
      </c>
      <c r="N19" s="302">
        <v>23.7</v>
      </c>
      <c r="O19" s="301">
        <v>21.3</v>
      </c>
      <c r="P19" s="300" t="s">
        <v>127</v>
      </c>
      <c r="Q19" s="294" t="s">
        <v>94</v>
      </c>
      <c r="R19" s="299" t="s">
        <v>45</v>
      </c>
      <c r="S19" s="294"/>
      <c r="T19" s="298" t="s">
        <v>472</v>
      </c>
      <c r="U19" s="297">
        <v>102</v>
      </c>
      <c r="V19" s="296" t="s">
        <v>261</v>
      </c>
      <c r="W19" s="295">
        <v>76</v>
      </c>
      <c r="X19" s="295" t="s">
        <v>288</v>
      </c>
      <c r="Z19" s="294">
        <v>920</v>
      </c>
      <c r="AA19" s="293"/>
    </row>
    <row r="20" spans="1:27" ht="20.399999999999999">
      <c r="A20" s="316"/>
      <c r="B20" s="315"/>
      <c r="C20" s="314"/>
      <c r="D20" s="309" t="s">
        <v>475</v>
      </c>
      <c r="E20" s="308" t="s">
        <v>88</v>
      </c>
      <c r="F20" s="299" t="s">
        <v>460</v>
      </c>
      <c r="G20" s="307">
        <v>0.65800000000000003</v>
      </c>
      <c r="H20" s="299" t="s">
        <v>459</v>
      </c>
      <c r="I20" s="294">
        <v>930</v>
      </c>
      <c r="J20" s="306" t="s">
        <v>458</v>
      </c>
      <c r="K20" s="305">
        <v>20.2</v>
      </c>
      <c r="L20" s="304">
        <v>114.93366336633663</v>
      </c>
      <c r="M20" s="303">
        <v>20.8</v>
      </c>
      <c r="N20" s="302">
        <v>23.7</v>
      </c>
      <c r="O20" s="301">
        <v>20.2</v>
      </c>
      <c r="P20" s="300" t="s">
        <v>127</v>
      </c>
      <c r="Q20" s="294" t="s">
        <v>53</v>
      </c>
      <c r="R20" s="299" t="s">
        <v>45</v>
      </c>
      <c r="S20" s="294"/>
      <c r="T20" s="298" t="s">
        <v>472</v>
      </c>
      <c r="U20" s="297" t="s">
        <v>261</v>
      </c>
      <c r="V20" s="296" t="s">
        <v>261</v>
      </c>
      <c r="W20" s="295">
        <v>72</v>
      </c>
      <c r="X20" s="313" t="s">
        <v>412</v>
      </c>
      <c r="Z20" s="294">
        <v>930</v>
      </c>
      <c r="AA20" s="293"/>
    </row>
    <row r="21" spans="1:27" ht="20.399999999999999">
      <c r="A21" s="316"/>
      <c r="B21" s="315"/>
      <c r="C21" s="322"/>
      <c r="D21" s="309" t="s">
        <v>473</v>
      </c>
      <c r="E21" s="308" t="s">
        <v>474</v>
      </c>
      <c r="F21" s="299" t="s">
        <v>460</v>
      </c>
      <c r="G21" s="307">
        <v>0.65800000000000003</v>
      </c>
      <c r="H21" s="299" t="s">
        <v>459</v>
      </c>
      <c r="I21" s="294">
        <v>980</v>
      </c>
      <c r="J21" s="306" t="s">
        <v>458</v>
      </c>
      <c r="K21" s="305">
        <v>19.3</v>
      </c>
      <c r="L21" s="304">
        <v>120.29326424870465</v>
      </c>
      <c r="M21" s="303">
        <v>20.5</v>
      </c>
      <c r="N21" s="302">
        <v>23.4</v>
      </c>
      <c r="O21" s="301">
        <v>19.3</v>
      </c>
      <c r="P21" s="300" t="s">
        <v>127</v>
      </c>
      <c r="Q21" s="294" t="s">
        <v>94</v>
      </c>
      <c r="R21" s="299" t="s">
        <v>49</v>
      </c>
      <c r="S21" s="294"/>
      <c r="T21" s="298" t="s">
        <v>472</v>
      </c>
      <c r="U21" s="297" t="s">
        <v>261</v>
      </c>
      <c r="V21" s="296" t="s">
        <v>261</v>
      </c>
      <c r="W21" s="295">
        <v>70</v>
      </c>
      <c r="X21" s="295" t="s">
        <v>412</v>
      </c>
      <c r="Z21" s="294">
        <v>980</v>
      </c>
      <c r="AA21" s="293"/>
    </row>
    <row r="22" spans="1:27" ht="20.399999999999999">
      <c r="A22" s="316"/>
      <c r="B22" s="311"/>
      <c r="C22" s="310"/>
      <c r="D22" s="309" t="s">
        <v>473</v>
      </c>
      <c r="E22" s="308" t="s">
        <v>88</v>
      </c>
      <c r="F22" s="299" t="s">
        <v>460</v>
      </c>
      <c r="G22" s="307">
        <v>0.65800000000000003</v>
      </c>
      <c r="H22" s="299" t="s">
        <v>459</v>
      </c>
      <c r="I22" s="294">
        <v>990</v>
      </c>
      <c r="J22" s="306" t="s">
        <v>458</v>
      </c>
      <c r="K22" s="305">
        <v>18.399999999999999</v>
      </c>
      <c r="L22" s="304">
        <v>126.17717391304349</v>
      </c>
      <c r="M22" s="303">
        <v>20.5</v>
      </c>
      <c r="N22" s="302">
        <v>23.4</v>
      </c>
      <c r="O22" s="301">
        <v>18.399999999999999</v>
      </c>
      <c r="P22" s="300" t="s">
        <v>127</v>
      </c>
      <c r="Q22" s="294" t="s">
        <v>53</v>
      </c>
      <c r="R22" s="299" t="s">
        <v>49</v>
      </c>
      <c r="S22" s="294"/>
      <c r="T22" s="298" t="s">
        <v>472</v>
      </c>
      <c r="U22" s="297" t="s">
        <v>261</v>
      </c>
      <c r="V22" s="296" t="s">
        <v>261</v>
      </c>
      <c r="W22" s="295">
        <v>67</v>
      </c>
      <c r="X22" s="295" t="s">
        <v>280</v>
      </c>
      <c r="Z22" s="294">
        <v>990</v>
      </c>
      <c r="AA22" s="293"/>
    </row>
    <row r="23" spans="1:27" s="177" customFormat="1" ht="20.399999999999999">
      <c r="A23" s="321"/>
      <c r="B23" s="323"/>
      <c r="C23" s="322" t="s">
        <v>471</v>
      </c>
      <c r="D23" s="309" t="s">
        <v>469</v>
      </c>
      <c r="E23" s="308" t="s">
        <v>93</v>
      </c>
      <c r="F23" s="299" t="s">
        <v>460</v>
      </c>
      <c r="G23" s="307">
        <v>0.65800000000000003</v>
      </c>
      <c r="H23" s="299" t="s">
        <v>459</v>
      </c>
      <c r="I23" s="294">
        <v>850</v>
      </c>
      <c r="J23" s="306" t="s">
        <v>458</v>
      </c>
      <c r="K23" s="305">
        <v>23</v>
      </c>
      <c r="L23" s="304">
        <v>100.94173913043477</v>
      </c>
      <c r="M23" s="303">
        <v>21</v>
      </c>
      <c r="N23" s="302">
        <v>24.5</v>
      </c>
      <c r="O23" s="301">
        <v>28.1</v>
      </c>
      <c r="P23" s="300" t="s">
        <v>127</v>
      </c>
      <c r="Q23" s="294" t="s">
        <v>94</v>
      </c>
      <c r="R23" s="299" t="s">
        <v>45</v>
      </c>
      <c r="S23" s="294"/>
      <c r="T23" s="298" t="s">
        <v>125</v>
      </c>
      <c r="U23" s="297">
        <v>109</v>
      </c>
      <c r="V23" s="296" t="s">
        <v>261</v>
      </c>
      <c r="W23" s="295">
        <v>81</v>
      </c>
      <c r="X23" s="295" t="s">
        <v>448</v>
      </c>
      <c r="Y23" s="280"/>
      <c r="Z23" s="294">
        <v>850</v>
      </c>
      <c r="AA23" s="319"/>
    </row>
    <row r="24" spans="1:27" s="177" customFormat="1" ht="20.399999999999999">
      <c r="A24" s="321"/>
      <c r="B24" s="320"/>
      <c r="C24" s="310"/>
      <c r="D24" s="309" t="s">
        <v>467</v>
      </c>
      <c r="E24" s="308" t="s">
        <v>93</v>
      </c>
      <c r="F24" s="299" t="s">
        <v>460</v>
      </c>
      <c r="G24" s="307">
        <v>0.65800000000000003</v>
      </c>
      <c r="H24" s="299" t="s">
        <v>459</v>
      </c>
      <c r="I24" s="294">
        <v>910</v>
      </c>
      <c r="J24" s="306" t="s">
        <v>458</v>
      </c>
      <c r="K24" s="305">
        <v>20.7</v>
      </c>
      <c r="L24" s="304">
        <v>112.15748792270531</v>
      </c>
      <c r="M24" s="303">
        <v>20.8</v>
      </c>
      <c r="N24" s="302">
        <v>23.7</v>
      </c>
      <c r="O24" s="301">
        <v>27.8</v>
      </c>
      <c r="P24" s="300" t="s">
        <v>127</v>
      </c>
      <c r="Q24" s="294" t="s">
        <v>94</v>
      </c>
      <c r="R24" s="299" t="s">
        <v>49</v>
      </c>
      <c r="S24" s="294"/>
      <c r="T24" s="298" t="s">
        <v>125</v>
      </c>
      <c r="U24" s="297" t="s">
        <v>261</v>
      </c>
      <c r="V24" s="296" t="s">
        <v>261</v>
      </c>
      <c r="W24" s="295">
        <v>74</v>
      </c>
      <c r="X24" s="295" t="s">
        <v>412</v>
      </c>
      <c r="Y24" s="280"/>
      <c r="Z24" s="294">
        <v>910</v>
      </c>
      <c r="AA24" s="319"/>
    </row>
    <row r="25" spans="1:27" s="177" customFormat="1" ht="20.399999999999999">
      <c r="A25" s="321"/>
      <c r="B25" s="325"/>
      <c r="C25" s="324" t="s">
        <v>470</v>
      </c>
      <c r="D25" s="309" t="s">
        <v>469</v>
      </c>
      <c r="E25" s="308" t="s">
        <v>468</v>
      </c>
      <c r="F25" s="299" t="s">
        <v>460</v>
      </c>
      <c r="G25" s="307">
        <v>0.65800000000000003</v>
      </c>
      <c r="H25" s="299" t="s">
        <v>459</v>
      </c>
      <c r="I25" s="294">
        <v>850</v>
      </c>
      <c r="J25" s="306" t="s">
        <v>458</v>
      </c>
      <c r="K25" s="305">
        <v>23.1</v>
      </c>
      <c r="L25" s="304">
        <v>100.50476190476189</v>
      </c>
      <c r="M25" s="303">
        <v>21</v>
      </c>
      <c r="N25" s="302">
        <v>24.5</v>
      </c>
      <c r="O25" s="301">
        <v>28.1</v>
      </c>
      <c r="P25" s="300" t="s">
        <v>127</v>
      </c>
      <c r="Q25" s="294" t="s">
        <v>94</v>
      </c>
      <c r="R25" s="299" t="s">
        <v>45</v>
      </c>
      <c r="S25" s="294"/>
      <c r="T25" s="298" t="s">
        <v>125</v>
      </c>
      <c r="U25" s="297">
        <v>110</v>
      </c>
      <c r="V25" s="296" t="s">
        <v>261</v>
      </c>
      <c r="W25" s="295">
        <v>82</v>
      </c>
      <c r="X25" s="295" t="s">
        <v>448</v>
      </c>
      <c r="Y25" s="280"/>
      <c r="Z25" s="294">
        <v>850</v>
      </c>
      <c r="AA25" s="319"/>
    </row>
    <row r="26" spans="1:27" s="177" customFormat="1" ht="20.399999999999999">
      <c r="A26" s="321"/>
      <c r="B26" s="323"/>
      <c r="C26" s="314"/>
      <c r="D26" s="309" t="s">
        <v>469</v>
      </c>
      <c r="E26" s="308" t="s">
        <v>64</v>
      </c>
      <c r="F26" s="299" t="s">
        <v>460</v>
      </c>
      <c r="G26" s="307">
        <v>0.65800000000000003</v>
      </c>
      <c r="H26" s="299" t="s">
        <v>459</v>
      </c>
      <c r="I26" s="294">
        <v>870</v>
      </c>
      <c r="J26" s="306" t="s">
        <v>458</v>
      </c>
      <c r="K26" s="305">
        <v>21.7</v>
      </c>
      <c r="L26" s="304">
        <v>106.9889400921659</v>
      </c>
      <c r="M26" s="303">
        <v>20.8</v>
      </c>
      <c r="N26" s="302">
        <v>23.7</v>
      </c>
      <c r="O26" s="301">
        <v>28</v>
      </c>
      <c r="P26" s="300" t="s">
        <v>127</v>
      </c>
      <c r="Q26" s="294" t="s">
        <v>53</v>
      </c>
      <c r="R26" s="299" t="s">
        <v>45</v>
      </c>
      <c r="S26" s="294"/>
      <c r="T26" s="298" t="s">
        <v>125</v>
      </c>
      <c r="U26" s="297">
        <v>104</v>
      </c>
      <c r="V26" s="296" t="s">
        <v>261</v>
      </c>
      <c r="W26" s="295">
        <v>77</v>
      </c>
      <c r="X26" s="313" t="s">
        <v>288</v>
      </c>
      <c r="Y26" s="280"/>
      <c r="Z26" s="294">
        <v>870</v>
      </c>
      <c r="AA26" s="319"/>
    </row>
    <row r="27" spans="1:27" s="177" customFormat="1" ht="20.399999999999999">
      <c r="A27" s="321"/>
      <c r="B27" s="323"/>
      <c r="C27" s="322"/>
      <c r="D27" s="309" t="s">
        <v>467</v>
      </c>
      <c r="E27" s="308" t="s">
        <v>468</v>
      </c>
      <c r="F27" s="299" t="s">
        <v>460</v>
      </c>
      <c r="G27" s="307">
        <v>0.65800000000000003</v>
      </c>
      <c r="H27" s="299" t="s">
        <v>459</v>
      </c>
      <c r="I27" s="294">
        <v>920</v>
      </c>
      <c r="J27" s="306" t="s">
        <v>458</v>
      </c>
      <c r="K27" s="305">
        <v>20.6</v>
      </c>
      <c r="L27" s="304">
        <v>112.70194174757282</v>
      </c>
      <c r="M27" s="303">
        <v>20.8</v>
      </c>
      <c r="N27" s="302">
        <v>23.7</v>
      </c>
      <c r="O27" s="301">
        <v>27.8</v>
      </c>
      <c r="P27" s="300" t="s">
        <v>127</v>
      </c>
      <c r="Q27" s="294" t="s">
        <v>94</v>
      </c>
      <c r="R27" s="299" t="s">
        <v>49</v>
      </c>
      <c r="S27" s="294"/>
      <c r="T27" s="298" t="s">
        <v>125</v>
      </c>
      <c r="U27" s="297" t="s">
        <v>261</v>
      </c>
      <c r="V27" s="296" t="s">
        <v>261</v>
      </c>
      <c r="W27" s="295">
        <v>74</v>
      </c>
      <c r="X27" s="295" t="s">
        <v>412</v>
      </c>
      <c r="Y27" s="280"/>
      <c r="Z27" s="294">
        <v>920</v>
      </c>
      <c r="AA27" s="319"/>
    </row>
    <row r="28" spans="1:27" s="177" customFormat="1" ht="20.399999999999999">
      <c r="A28" s="321"/>
      <c r="B28" s="320"/>
      <c r="C28" s="310"/>
      <c r="D28" s="309" t="s">
        <v>467</v>
      </c>
      <c r="E28" s="308" t="s">
        <v>64</v>
      </c>
      <c r="F28" s="299" t="s">
        <v>460</v>
      </c>
      <c r="G28" s="307">
        <v>0.65800000000000003</v>
      </c>
      <c r="H28" s="299" t="s">
        <v>459</v>
      </c>
      <c r="I28" s="294">
        <v>930</v>
      </c>
      <c r="J28" s="306" t="s">
        <v>458</v>
      </c>
      <c r="K28" s="305">
        <v>19.5</v>
      </c>
      <c r="L28" s="304">
        <v>119.05948717948716</v>
      </c>
      <c r="M28" s="303">
        <v>20.8</v>
      </c>
      <c r="N28" s="302">
        <v>23.7</v>
      </c>
      <c r="O28" s="301">
        <v>27.7</v>
      </c>
      <c r="P28" s="300" t="s">
        <v>127</v>
      </c>
      <c r="Q28" s="294" t="s">
        <v>53</v>
      </c>
      <c r="R28" s="299" t="s">
        <v>49</v>
      </c>
      <c r="S28" s="294"/>
      <c r="T28" s="298" t="s">
        <v>125</v>
      </c>
      <c r="U28" s="297" t="s">
        <v>261</v>
      </c>
      <c r="V28" s="296" t="s">
        <v>261</v>
      </c>
      <c r="W28" s="295">
        <v>70</v>
      </c>
      <c r="X28" s="295" t="s">
        <v>412</v>
      </c>
      <c r="Y28" s="280"/>
      <c r="Z28" s="294">
        <v>930</v>
      </c>
      <c r="AA28" s="319"/>
    </row>
    <row r="29" spans="1:27" ht="20.399999999999999">
      <c r="A29" s="316"/>
      <c r="B29" s="318"/>
      <c r="C29" s="317" t="s">
        <v>466</v>
      </c>
      <c r="D29" s="309" t="s">
        <v>465</v>
      </c>
      <c r="E29" s="308" t="s">
        <v>462</v>
      </c>
      <c r="F29" s="299" t="s">
        <v>460</v>
      </c>
      <c r="G29" s="307">
        <v>0.65800000000000003</v>
      </c>
      <c r="H29" s="299" t="s">
        <v>459</v>
      </c>
      <c r="I29" s="294">
        <v>840</v>
      </c>
      <c r="J29" s="306" t="s">
        <v>458</v>
      </c>
      <c r="K29" s="305">
        <v>23.2</v>
      </c>
      <c r="L29" s="304">
        <v>100.07155172413793</v>
      </c>
      <c r="M29" s="303">
        <v>21</v>
      </c>
      <c r="N29" s="302">
        <v>24.5</v>
      </c>
      <c r="O29" s="301">
        <v>28.2</v>
      </c>
      <c r="P29" s="300" t="s">
        <v>127</v>
      </c>
      <c r="Q29" s="294" t="s">
        <v>94</v>
      </c>
      <c r="R29" s="299" t="s">
        <v>45</v>
      </c>
      <c r="S29" s="294"/>
      <c r="T29" s="298" t="s">
        <v>125</v>
      </c>
      <c r="U29" s="297">
        <v>110</v>
      </c>
      <c r="V29" s="296" t="s">
        <v>261</v>
      </c>
      <c r="W29" s="295">
        <v>82</v>
      </c>
      <c r="X29" s="295" t="s">
        <v>448</v>
      </c>
      <c r="Z29" s="294">
        <v>840</v>
      </c>
      <c r="AA29" s="293"/>
    </row>
    <row r="30" spans="1:27" ht="20.399999999999999">
      <c r="A30" s="316"/>
      <c r="B30" s="315"/>
      <c r="C30" s="314"/>
      <c r="D30" s="309" t="s">
        <v>465</v>
      </c>
      <c r="E30" s="308" t="s">
        <v>64</v>
      </c>
      <c r="F30" s="299" t="s">
        <v>460</v>
      </c>
      <c r="G30" s="307">
        <v>0.65800000000000003</v>
      </c>
      <c r="H30" s="299" t="s">
        <v>459</v>
      </c>
      <c r="I30" s="294">
        <v>860</v>
      </c>
      <c r="J30" s="306" t="s">
        <v>458</v>
      </c>
      <c r="K30" s="305">
        <v>21.9</v>
      </c>
      <c r="L30" s="304">
        <v>106.01187214611873</v>
      </c>
      <c r="M30" s="303">
        <v>20.8</v>
      </c>
      <c r="N30" s="302">
        <v>23.7</v>
      </c>
      <c r="O30" s="301">
        <v>28.1</v>
      </c>
      <c r="P30" s="300" t="s">
        <v>127</v>
      </c>
      <c r="Q30" s="294" t="s">
        <v>53</v>
      </c>
      <c r="R30" s="299" t="s">
        <v>45</v>
      </c>
      <c r="S30" s="294"/>
      <c r="T30" s="298" t="s">
        <v>125</v>
      </c>
      <c r="U30" s="297">
        <v>105</v>
      </c>
      <c r="V30" s="296" t="s">
        <v>261</v>
      </c>
      <c r="W30" s="295">
        <v>77</v>
      </c>
      <c r="X30" s="313" t="s">
        <v>288</v>
      </c>
      <c r="Z30" s="294">
        <v>860</v>
      </c>
      <c r="AA30" s="293"/>
    </row>
    <row r="31" spans="1:27" ht="13.2">
      <c r="A31" s="316"/>
      <c r="B31" s="315"/>
      <c r="C31" s="314"/>
      <c r="D31" s="309" t="s">
        <v>465</v>
      </c>
      <c r="E31" s="308" t="s">
        <v>68</v>
      </c>
      <c r="F31" s="299" t="s">
        <v>460</v>
      </c>
      <c r="G31" s="307">
        <v>0.65800000000000003</v>
      </c>
      <c r="H31" s="299" t="s">
        <v>464</v>
      </c>
      <c r="I31" s="294">
        <v>840</v>
      </c>
      <c r="J31" s="306" t="s">
        <v>458</v>
      </c>
      <c r="K31" s="305">
        <v>21.6</v>
      </c>
      <c r="L31" s="304">
        <v>107.48425925925925</v>
      </c>
      <c r="M31" s="303">
        <v>21</v>
      </c>
      <c r="N31" s="302">
        <v>24.5</v>
      </c>
      <c r="O31" s="301">
        <v>28.2</v>
      </c>
      <c r="P31" s="300" t="s">
        <v>463</v>
      </c>
      <c r="Q31" s="294" t="s">
        <v>126</v>
      </c>
      <c r="R31" s="299" t="s">
        <v>45</v>
      </c>
      <c r="S31" s="294"/>
      <c r="T31" s="298" t="s">
        <v>125</v>
      </c>
      <c r="U31" s="297">
        <v>102</v>
      </c>
      <c r="V31" s="296" t="s">
        <v>261</v>
      </c>
      <c r="W31" s="295">
        <v>76</v>
      </c>
      <c r="X31" s="313" t="s">
        <v>288</v>
      </c>
      <c r="Z31" s="294">
        <v>840</v>
      </c>
      <c r="AA31" s="293"/>
    </row>
    <row r="32" spans="1:27" ht="20.399999999999999">
      <c r="A32" s="316"/>
      <c r="B32" s="315"/>
      <c r="C32" s="314"/>
      <c r="D32" s="309" t="s">
        <v>461</v>
      </c>
      <c r="E32" s="308" t="s">
        <v>462</v>
      </c>
      <c r="F32" s="299" t="s">
        <v>460</v>
      </c>
      <c r="G32" s="307">
        <v>0.65800000000000003</v>
      </c>
      <c r="H32" s="299" t="s">
        <v>459</v>
      </c>
      <c r="I32" s="294">
        <v>900</v>
      </c>
      <c r="J32" s="306" t="s">
        <v>458</v>
      </c>
      <c r="K32" s="305">
        <v>21</v>
      </c>
      <c r="L32" s="304">
        <v>110.55523809523808</v>
      </c>
      <c r="M32" s="303">
        <v>20.8</v>
      </c>
      <c r="N32" s="302">
        <v>23.7</v>
      </c>
      <c r="O32" s="301">
        <v>27.9</v>
      </c>
      <c r="P32" s="300" t="s">
        <v>127</v>
      </c>
      <c r="Q32" s="294" t="s">
        <v>94</v>
      </c>
      <c r="R32" s="299" t="s">
        <v>49</v>
      </c>
      <c r="S32" s="294"/>
      <c r="T32" s="298" t="s">
        <v>125</v>
      </c>
      <c r="U32" s="297">
        <v>100</v>
      </c>
      <c r="V32" s="296" t="s">
        <v>261</v>
      </c>
      <c r="W32" s="295">
        <v>75</v>
      </c>
      <c r="X32" s="313" t="s">
        <v>288</v>
      </c>
      <c r="Z32" s="294">
        <v>900</v>
      </c>
      <c r="AA32" s="293"/>
    </row>
    <row r="33" spans="1:27" ht="20.399999999999999">
      <c r="A33" s="312"/>
      <c r="B33" s="311"/>
      <c r="C33" s="310"/>
      <c r="D33" s="309" t="s">
        <v>461</v>
      </c>
      <c r="E33" s="308" t="s">
        <v>64</v>
      </c>
      <c r="F33" s="299" t="s">
        <v>460</v>
      </c>
      <c r="G33" s="307">
        <v>0.65800000000000003</v>
      </c>
      <c r="H33" s="299" t="s">
        <v>459</v>
      </c>
      <c r="I33" s="294">
        <v>920</v>
      </c>
      <c r="J33" s="306" t="s">
        <v>458</v>
      </c>
      <c r="K33" s="305">
        <v>19.8</v>
      </c>
      <c r="L33" s="304">
        <v>117.25555555555556</v>
      </c>
      <c r="M33" s="303">
        <v>20.8</v>
      </c>
      <c r="N33" s="302">
        <v>23.7</v>
      </c>
      <c r="O33" s="301">
        <v>27.8</v>
      </c>
      <c r="P33" s="300" t="s">
        <v>127</v>
      </c>
      <c r="Q33" s="294" t="s">
        <v>53</v>
      </c>
      <c r="R33" s="299" t="s">
        <v>49</v>
      </c>
      <c r="S33" s="294"/>
      <c r="T33" s="298" t="s">
        <v>125</v>
      </c>
      <c r="U33" s="297" t="s">
        <v>261</v>
      </c>
      <c r="V33" s="296"/>
      <c r="W33" s="295">
        <v>71</v>
      </c>
      <c r="X33" s="295" t="s">
        <v>412</v>
      </c>
      <c r="Z33" s="294">
        <v>920</v>
      </c>
      <c r="AA33" s="293"/>
    </row>
    <row r="34" spans="1:27" ht="13.2">
      <c r="A34" s="292"/>
      <c r="B34" s="292"/>
      <c r="C34" s="285"/>
      <c r="D34" s="285"/>
      <c r="E34" s="291"/>
      <c r="F34" s="287"/>
      <c r="G34" s="290"/>
      <c r="H34" s="287"/>
      <c r="I34" s="286"/>
      <c r="J34" s="286"/>
      <c r="K34" s="288"/>
      <c r="L34" s="289"/>
      <c r="M34" s="288"/>
      <c r="N34" s="288"/>
      <c r="O34" s="288"/>
      <c r="P34" s="286"/>
      <c r="Q34" s="287"/>
      <c r="R34" s="286"/>
      <c r="S34" s="285"/>
      <c r="T34" s="284"/>
      <c r="U34" s="283"/>
      <c r="V34" s="283"/>
      <c r="W34" s="282"/>
      <c r="X34" s="282"/>
    </row>
  </sheetData>
  <sheetProtection selectLockedCells="1"/>
  <mergeCells count="29">
    <mergeCell ref="I4:I8"/>
    <mergeCell ref="AA4:AA8"/>
    <mergeCell ref="K5:K8"/>
    <mergeCell ref="L5:L8"/>
    <mergeCell ref="M5:M8"/>
    <mergeCell ref="N5:N8"/>
    <mergeCell ref="O5:O8"/>
    <mergeCell ref="Q5:S5"/>
    <mergeCell ref="W5:W8"/>
    <mergeCell ref="X5:X8"/>
    <mergeCell ref="V4:V8"/>
    <mergeCell ref="W4:X4"/>
    <mergeCell ref="Z4:Z8"/>
    <mergeCell ref="J2:P2"/>
    <mergeCell ref="R2:X2"/>
    <mergeCell ref="S3:X3"/>
    <mergeCell ref="K4:O4"/>
    <mergeCell ref="Q4:S4"/>
    <mergeCell ref="U4:U8"/>
    <mergeCell ref="J4:J8"/>
    <mergeCell ref="A4:A8"/>
    <mergeCell ref="B4:C8"/>
    <mergeCell ref="D4:D5"/>
    <mergeCell ref="F4:G5"/>
    <mergeCell ref="H4:H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4" firstPageNumber="0" fitToHeight="0" orientation="landscape" r:id="rId1"/>
  <headerFooter alignWithMargins="0">
    <oddHeader>&amp;R様式1-1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F6D1-3D99-40F9-BAA7-D783F3AECB43}">
  <sheetPr>
    <tabColor rgb="FFFFFF00"/>
  </sheetPr>
  <dimension ref="A1:AH30"/>
  <sheetViews>
    <sheetView view="pageBreakPreview" zoomScale="90" zoomScaleNormal="100" zoomScaleSheetLayoutView="90" workbookViewId="0">
      <selection activeCell="A3" sqref="A3"/>
    </sheetView>
  </sheetViews>
  <sheetFormatPr defaultColWidth="8.19921875" defaultRowHeight="10.199999999999999"/>
  <cols>
    <col min="1" max="1" width="14.59765625" style="49" customWidth="1"/>
    <col min="2" max="2" width="3.59765625" style="2" bestFit="1" customWidth="1"/>
    <col min="3" max="3" width="35.09765625" style="2" customWidth="1"/>
    <col min="4" max="4" width="12.69921875" style="2" bestFit="1" customWidth="1"/>
    <col min="5" max="5" width="15.5" style="50" customWidth="1"/>
    <col min="6" max="6" width="12" style="2" bestFit="1" customWidth="1"/>
    <col min="7" max="7" width="6.69921875" style="2" customWidth="1"/>
    <col min="8" max="8" width="11.09765625" style="2" bestFit="1" customWidth="1"/>
    <col min="9" max="9" width="9.69921875" style="2" customWidth="1"/>
    <col min="10" max="10" width="6.3984375" style="2" bestFit="1" customWidth="1"/>
    <col min="11" max="11" width="5.7968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7.8984375" style="2" customWidth="1"/>
    <col min="16" max="16" width="13.19921875" style="2" bestFit="1" customWidth="1"/>
    <col min="17" max="17" width="9.19921875" style="2" bestFit="1" customWidth="1"/>
    <col min="18" max="18" width="5.5" style="2" customWidth="1"/>
    <col min="19" max="19" width="23.19921875" style="2" bestFit="1" customWidth="1"/>
    <col min="20" max="20" width="10.09765625" style="2" bestFit="1" customWidth="1"/>
    <col min="21" max="22" width="7.59765625" style="2" bestFit="1" customWidth="1"/>
    <col min="23" max="24" width="8.19921875" style="2"/>
    <col min="25" max="25" width="8.19921875" style="2" customWidth="1"/>
    <col min="26" max="27" width="9.69921875" style="2" customWidth="1"/>
    <col min="28" max="33" width="8.19921875" style="2" hidden="1" customWidth="1"/>
    <col min="34" max="34" width="8.19921875" style="2" customWidth="1"/>
    <col min="35" max="16384" width="8.19921875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372" t="s">
        <v>173</v>
      </c>
      <c r="K2" s="372"/>
      <c r="L2" s="372"/>
      <c r="M2" s="372"/>
      <c r="N2" s="372"/>
      <c r="O2" s="372"/>
      <c r="P2" s="372"/>
      <c r="Q2" s="6"/>
      <c r="R2" s="476" t="s">
        <v>542</v>
      </c>
      <c r="S2" s="373"/>
      <c r="T2" s="373"/>
      <c r="U2" s="373"/>
      <c r="V2" s="373"/>
    </row>
    <row r="3" spans="1:34" ht="15.75" customHeight="1">
      <c r="A3" s="346" t="s">
        <v>2</v>
      </c>
      <c r="B3" s="7"/>
      <c r="E3" s="2"/>
      <c r="J3" s="6"/>
      <c r="R3" s="8"/>
      <c r="S3" s="374" t="s">
        <v>3</v>
      </c>
      <c r="T3" s="374"/>
      <c r="U3" s="374"/>
      <c r="V3" s="374"/>
      <c r="W3" s="374"/>
      <c r="X3" s="374"/>
      <c r="Z3" s="66" t="s">
        <v>170</v>
      </c>
      <c r="AA3" s="10"/>
      <c r="AB3" s="65" t="s">
        <v>169</v>
      </c>
      <c r="AC3" s="12"/>
      <c r="AD3" s="12"/>
      <c r="AE3" s="64" t="s">
        <v>168</v>
      </c>
      <c r="AF3" s="12"/>
      <c r="AG3" s="14"/>
    </row>
    <row r="4" spans="1:34" ht="14.25" customHeight="1" thickBot="1">
      <c r="A4" s="348" t="s">
        <v>7</v>
      </c>
      <c r="B4" s="375" t="s">
        <v>8</v>
      </c>
      <c r="C4" s="376"/>
      <c r="D4" s="379"/>
      <c r="E4" s="381"/>
      <c r="F4" s="375" t="s">
        <v>9</v>
      </c>
      <c r="G4" s="383"/>
      <c r="H4" s="400" t="s">
        <v>167</v>
      </c>
      <c r="I4" s="351" t="s">
        <v>11</v>
      </c>
      <c r="J4" s="385" t="s">
        <v>12</v>
      </c>
      <c r="K4" s="387" t="s">
        <v>193</v>
      </c>
      <c r="L4" s="388"/>
      <c r="M4" s="388"/>
      <c r="N4" s="388"/>
      <c r="O4" s="389"/>
      <c r="P4" s="400" t="s">
        <v>166</v>
      </c>
      <c r="Q4" s="390" t="s">
        <v>15</v>
      </c>
      <c r="R4" s="391"/>
      <c r="S4" s="392"/>
      <c r="T4" s="396" t="s">
        <v>16</v>
      </c>
      <c r="U4" s="413" t="s">
        <v>165</v>
      </c>
      <c r="V4" s="400" t="s">
        <v>164</v>
      </c>
      <c r="W4" s="411" t="s">
        <v>163</v>
      </c>
      <c r="X4" s="412"/>
      <c r="Z4" s="477" t="s">
        <v>192</v>
      </c>
      <c r="AA4" s="477" t="s">
        <v>191</v>
      </c>
      <c r="AB4" s="351" t="s">
        <v>22</v>
      </c>
      <c r="AC4" s="400" t="s">
        <v>160</v>
      </c>
      <c r="AD4" s="400" t="s">
        <v>159</v>
      </c>
      <c r="AE4" s="351" t="s">
        <v>22</v>
      </c>
      <c r="AF4" s="400" t="s">
        <v>160</v>
      </c>
      <c r="AG4" s="400" t="s">
        <v>161</v>
      </c>
      <c r="AH4" s="15"/>
    </row>
    <row r="5" spans="1:34" ht="11.25" customHeight="1">
      <c r="A5" s="349"/>
      <c r="B5" s="377"/>
      <c r="C5" s="378"/>
      <c r="D5" s="380"/>
      <c r="E5" s="382"/>
      <c r="F5" s="384"/>
      <c r="G5" s="366"/>
      <c r="H5" s="349"/>
      <c r="I5" s="355"/>
      <c r="J5" s="386"/>
      <c r="K5" s="357" t="s">
        <v>26</v>
      </c>
      <c r="L5" s="360" t="s">
        <v>190</v>
      </c>
      <c r="M5" s="363" t="s">
        <v>28</v>
      </c>
      <c r="N5" s="364" t="s">
        <v>29</v>
      </c>
      <c r="O5" s="364" t="s">
        <v>22</v>
      </c>
      <c r="P5" s="402"/>
      <c r="Q5" s="393"/>
      <c r="R5" s="394"/>
      <c r="S5" s="395"/>
      <c r="T5" s="397"/>
      <c r="U5" s="370"/>
      <c r="V5" s="349"/>
      <c r="W5" s="400" t="s">
        <v>160</v>
      </c>
      <c r="X5" s="400" t="s">
        <v>159</v>
      </c>
      <c r="Z5" s="477"/>
      <c r="AA5" s="477"/>
      <c r="AB5" s="355"/>
      <c r="AC5" s="409"/>
      <c r="AD5" s="409"/>
      <c r="AE5" s="355"/>
      <c r="AF5" s="409"/>
      <c r="AG5" s="409"/>
      <c r="AH5" s="404"/>
    </row>
    <row r="6" spans="1:34">
      <c r="A6" s="349"/>
      <c r="B6" s="377"/>
      <c r="C6" s="378"/>
      <c r="D6" s="348" t="s">
        <v>30</v>
      </c>
      <c r="E6" s="405" t="s">
        <v>158</v>
      </c>
      <c r="F6" s="348" t="s">
        <v>30</v>
      </c>
      <c r="G6" s="351" t="s">
        <v>189</v>
      </c>
      <c r="H6" s="349"/>
      <c r="I6" s="355"/>
      <c r="J6" s="386"/>
      <c r="K6" s="358"/>
      <c r="L6" s="361"/>
      <c r="M6" s="358"/>
      <c r="N6" s="365"/>
      <c r="O6" s="365"/>
      <c r="P6" s="402"/>
      <c r="Q6" s="400" t="s">
        <v>157</v>
      </c>
      <c r="R6" s="400" t="s">
        <v>156</v>
      </c>
      <c r="S6" s="348" t="s">
        <v>35</v>
      </c>
      <c r="T6" s="406" t="s">
        <v>155</v>
      </c>
      <c r="U6" s="370"/>
      <c r="V6" s="349"/>
      <c r="W6" s="409"/>
      <c r="X6" s="409"/>
      <c r="Z6" s="477"/>
      <c r="AA6" s="477"/>
      <c r="AB6" s="355"/>
      <c r="AC6" s="409"/>
      <c r="AD6" s="409"/>
      <c r="AE6" s="355"/>
      <c r="AF6" s="409"/>
      <c r="AG6" s="409"/>
      <c r="AH6" s="404"/>
    </row>
    <row r="7" spans="1:34">
      <c r="A7" s="349"/>
      <c r="B7" s="377"/>
      <c r="C7" s="378"/>
      <c r="D7" s="349"/>
      <c r="E7" s="349"/>
      <c r="F7" s="349"/>
      <c r="G7" s="349"/>
      <c r="H7" s="349"/>
      <c r="I7" s="355"/>
      <c r="J7" s="386"/>
      <c r="K7" s="358"/>
      <c r="L7" s="361"/>
      <c r="M7" s="358"/>
      <c r="N7" s="365"/>
      <c r="O7" s="365"/>
      <c r="P7" s="402"/>
      <c r="Q7" s="402"/>
      <c r="R7" s="402"/>
      <c r="S7" s="349"/>
      <c r="T7" s="407"/>
      <c r="U7" s="370"/>
      <c r="V7" s="349"/>
      <c r="W7" s="409"/>
      <c r="X7" s="409"/>
      <c r="Z7" s="477"/>
      <c r="AA7" s="477"/>
      <c r="AB7" s="355"/>
      <c r="AC7" s="409"/>
      <c r="AD7" s="409"/>
      <c r="AE7" s="355"/>
      <c r="AF7" s="409"/>
      <c r="AG7" s="409"/>
      <c r="AH7" s="404"/>
    </row>
    <row r="8" spans="1:34">
      <c r="A8" s="350"/>
      <c r="B8" s="398"/>
      <c r="C8" s="399"/>
      <c r="D8" s="350"/>
      <c r="E8" s="350"/>
      <c r="F8" s="350"/>
      <c r="G8" s="350"/>
      <c r="H8" s="350"/>
      <c r="I8" s="356"/>
      <c r="J8" s="384"/>
      <c r="K8" s="359"/>
      <c r="L8" s="362"/>
      <c r="M8" s="359"/>
      <c r="N8" s="366"/>
      <c r="O8" s="366"/>
      <c r="P8" s="403"/>
      <c r="Q8" s="403"/>
      <c r="R8" s="403"/>
      <c r="S8" s="350"/>
      <c r="T8" s="408"/>
      <c r="U8" s="371"/>
      <c r="V8" s="350"/>
      <c r="W8" s="410"/>
      <c r="X8" s="410"/>
      <c r="Z8" s="478"/>
      <c r="AA8" s="478"/>
      <c r="AB8" s="356"/>
      <c r="AC8" s="410"/>
      <c r="AD8" s="410"/>
      <c r="AE8" s="356"/>
      <c r="AF8" s="410"/>
      <c r="AG8" s="410"/>
      <c r="AH8" s="404"/>
    </row>
    <row r="9" spans="1:34" ht="24" customHeight="1">
      <c r="A9" s="143" t="s">
        <v>541</v>
      </c>
      <c r="B9" s="16" t="s">
        <v>393</v>
      </c>
      <c r="C9" s="17" t="s">
        <v>540</v>
      </c>
      <c r="D9" s="28" t="s">
        <v>539</v>
      </c>
      <c r="E9" s="19" t="s">
        <v>247</v>
      </c>
      <c r="F9" s="20" t="s">
        <v>41</v>
      </c>
      <c r="G9" s="21">
        <v>0.65700000000000003</v>
      </c>
      <c r="H9" s="20" t="s">
        <v>42</v>
      </c>
      <c r="I9" s="137" t="str">
        <f t="shared" ref="I9:I27" si="0">IF(Z9="","",(IF(AA9-Z9&gt;0,CONCATENATE(TEXT(Z9,"#,##0"),"~",TEXT(AA9,"#,##0")),TEXT(Z9,"#,##0"))))</f>
        <v>700~710</v>
      </c>
      <c r="J9" s="136">
        <v>4</v>
      </c>
      <c r="K9" s="134">
        <v>27.7</v>
      </c>
      <c r="L9" s="135">
        <f t="shared" ref="L9:L27" si="1">IF(K9&gt;0,1/K9*34.6*67.1,"")</f>
        <v>83.814440433212994</v>
      </c>
      <c r="M9" s="134">
        <f t="shared" ref="M9:M27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21.8</v>
      </c>
      <c r="N9" s="133">
        <f t="shared" ref="N9:N27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24.6</v>
      </c>
      <c r="O9" s="132" t="str">
        <f t="shared" ref="O9:O27" si="4">IF(Z9="","",IF(AE9="",TEXT(AB9,"#,##0.0"),IF(AB9-AE9&gt;0,CONCATENATE(TEXT(AE9,"#,##0.0"),"~",TEXT(AB9,"#,##0.0")),TEXT(AB9,"#,##0.0"))))</f>
        <v>28.8</v>
      </c>
      <c r="P9" s="130" t="s">
        <v>48</v>
      </c>
      <c r="Q9" s="131" t="s">
        <v>529</v>
      </c>
      <c r="R9" s="130" t="s">
        <v>45</v>
      </c>
      <c r="S9" s="129"/>
      <c r="T9" s="128" t="s">
        <v>125</v>
      </c>
      <c r="U9" s="127">
        <f t="shared" ref="U9:U27" si="5">IFERROR(IF(K9&lt;M9,"",(ROUNDDOWN(K9/M9*100,0))),"")</f>
        <v>127</v>
      </c>
      <c r="V9" s="126">
        <f t="shared" ref="V9:V27" si="6">IFERROR(IF(K9&lt;N9,"",(ROUNDDOWN(K9/N9*100,0))),"")</f>
        <v>112</v>
      </c>
      <c r="W9" s="126">
        <f t="shared" ref="W9:W27" si="7">IF(AC9&lt;55,"",IF(AA9="",AC9,IF(AF9-AC9&gt;0,CONCATENATE(AC9,"~",AF9),AC9)))</f>
        <v>96</v>
      </c>
      <c r="X9" s="125" t="str">
        <f t="shared" ref="X9:X27" si="8">IF(AC9&lt;55,"",AD9)</f>
        <v>★4.5</v>
      </c>
      <c r="Z9" s="33">
        <v>700</v>
      </c>
      <c r="AA9" s="33">
        <v>710</v>
      </c>
      <c r="AB9" s="124">
        <f t="shared" ref="AB9:AB27" si="9">IF(Z9="","",(ROUND(IF(Z9&gt;=2759,9.5,IF(Z9&lt;2759,(-2.47/1000000*Z9*Z9)-(8.52/10000*Z9)+30.65)),1)))</f>
        <v>28.8</v>
      </c>
      <c r="AC9" s="123">
        <f t="shared" ref="AC9:AC27" si="10">IF(K9="","",ROUNDDOWN(K9/AB9*100,0))</f>
        <v>96</v>
      </c>
      <c r="AD9" s="123" t="str">
        <f t="shared" ref="AD9:AD27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★4.5</v>
      </c>
      <c r="AE9" s="124">
        <f t="shared" ref="AE9:AE27" si="12">IF(AA9="","",(ROUND(IF(AA9&gt;=2759,9.5,IF(AA9&lt;2759,(-2.47/1000000*AA9*AA9)-(8.52/10000*AA9)+30.65)),1)))</f>
        <v>28.8</v>
      </c>
      <c r="AF9" s="123">
        <f t="shared" ref="AF9:AF27" si="13">IF(AE9="","",IF(K9="","",ROUNDDOWN(K9/AE9*100,0)))</f>
        <v>96</v>
      </c>
      <c r="AG9" s="123" t="str">
        <f t="shared" ref="AG9:AG27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★4.5</v>
      </c>
      <c r="AH9" s="122"/>
    </row>
    <row r="10" spans="1:34" ht="24" customHeight="1">
      <c r="A10" s="63"/>
      <c r="B10" s="37"/>
      <c r="C10" s="38"/>
      <c r="D10" s="28" t="s">
        <v>539</v>
      </c>
      <c r="E10" s="19" t="s">
        <v>521</v>
      </c>
      <c r="F10" s="20" t="s">
        <v>41</v>
      </c>
      <c r="G10" s="21">
        <v>0.65700000000000003</v>
      </c>
      <c r="H10" s="20" t="s">
        <v>42</v>
      </c>
      <c r="I10" s="137" t="str">
        <f t="shared" si="0"/>
        <v>750</v>
      </c>
      <c r="J10" s="136">
        <v>4</v>
      </c>
      <c r="K10" s="134">
        <v>25.7</v>
      </c>
      <c r="L10" s="135">
        <f t="shared" si="1"/>
        <v>90.336964980544749</v>
      </c>
      <c r="M10" s="134">
        <f t="shared" si="2"/>
        <v>21</v>
      </c>
      <c r="N10" s="133">
        <f t="shared" si="3"/>
        <v>24.5</v>
      </c>
      <c r="O10" s="132" t="str">
        <f t="shared" si="4"/>
        <v>28.6</v>
      </c>
      <c r="P10" s="130" t="s">
        <v>48</v>
      </c>
      <c r="Q10" s="131" t="s">
        <v>529</v>
      </c>
      <c r="R10" s="130" t="s">
        <v>49</v>
      </c>
      <c r="S10" s="129"/>
      <c r="T10" s="128" t="s">
        <v>125</v>
      </c>
      <c r="U10" s="127">
        <f t="shared" si="5"/>
        <v>122</v>
      </c>
      <c r="V10" s="126">
        <f t="shared" si="6"/>
        <v>104</v>
      </c>
      <c r="W10" s="126">
        <f t="shared" si="7"/>
        <v>89</v>
      </c>
      <c r="X10" s="125" t="str">
        <f t="shared" si="8"/>
        <v>★3.5</v>
      </c>
      <c r="Z10" s="33">
        <v>750</v>
      </c>
      <c r="AA10" s="33"/>
      <c r="AB10" s="124">
        <f t="shared" si="9"/>
        <v>28.6</v>
      </c>
      <c r="AC10" s="123">
        <f t="shared" si="10"/>
        <v>89</v>
      </c>
      <c r="AD10" s="123" t="str">
        <f t="shared" si="11"/>
        <v>★3.5</v>
      </c>
      <c r="AE10" s="124" t="str">
        <f t="shared" si="12"/>
        <v/>
      </c>
      <c r="AF10" s="123" t="str">
        <f t="shared" si="13"/>
        <v/>
      </c>
      <c r="AG10" s="123" t="str">
        <f t="shared" si="14"/>
        <v/>
      </c>
      <c r="AH10" s="122"/>
    </row>
    <row r="11" spans="1:34" ht="24" customHeight="1">
      <c r="A11" s="63"/>
      <c r="B11" s="37"/>
      <c r="C11" s="38"/>
      <c r="D11" s="28" t="s">
        <v>538</v>
      </c>
      <c r="E11" s="19" t="s">
        <v>247</v>
      </c>
      <c r="F11" s="20" t="s">
        <v>51</v>
      </c>
      <c r="G11" s="21">
        <v>0.65800000000000003</v>
      </c>
      <c r="H11" s="20" t="s">
        <v>42</v>
      </c>
      <c r="I11" s="137" t="str">
        <f t="shared" si="0"/>
        <v>680~690</v>
      </c>
      <c r="J11" s="136">
        <v>4</v>
      </c>
      <c r="K11" s="134">
        <v>25.2</v>
      </c>
      <c r="L11" s="135">
        <f t="shared" si="1"/>
        <v>92.129365079365073</v>
      </c>
      <c r="M11" s="134">
        <f t="shared" si="2"/>
        <v>21.8</v>
      </c>
      <c r="N11" s="133">
        <f t="shared" si="3"/>
        <v>24.6</v>
      </c>
      <c r="O11" s="132" t="str">
        <f t="shared" si="4"/>
        <v>28.9</v>
      </c>
      <c r="P11" s="130" t="s">
        <v>52</v>
      </c>
      <c r="Q11" s="131" t="s">
        <v>53</v>
      </c>
      <c r="R11" s="130" t="s">
        <v>45</v>
      </c>
      <c r="S11" s="129"/>
      <c r="T11" s="128"/>
      <c r="U11" s="127">
        <f t="shared" si="5"/>
        <v>115</v>
      </c>
      <c r="V11" s="126">
        <f t="shared" si="6"/>
        <v>102</v>
      </c>
      <c r="W11" s="126">
        <f t="shared" si="7"/>
        <v>87</v>
      </c>
      <c r="X11" s="125" t="str">
        <f t="shared" si="8"/>
        <v>★3.5</v>
      </c>
      <c r="Z11" s="33">
        <v>680</v>
      </c>
      <c r="AA11" s="33">
        <v>690</v>
      </c>
      <c r="AB11" s="124">
        <f t="shared" si="9"/>
        <v>28.9</v>
      </c>
      <c r="AC11" s="123">
        <f t="shared" si="10"/>
        <v>87</v>
      </c>
      <c r="AD11" s="123" t="str">
        <f t="shared" si="11"/>
        <v>★3.5</v>
      </c>
      <c r="AE11" s="124">
        <f t="shared" si="12"/>
        <v>28.9</v>
      </c>
      <c r="AF11" s="123">
        <f t="shared" si="13"/>
        <v>87</v>
      </c>
      <c r="AG11" s="123" t="str">
        <f t="shared" si="14"/>
        <v>★3.5</v>
      </c>
      <c r="AH11" s="122"/>
    </row>
    <row r="12" spans="1:34" ht="24" customHeight="1">
      <c r="A12" s="63"/>
      <c r="B12" s="51"/>
      <c r="C12" s="52"/>
      <c r="D12" s="28" t="s">
        <v>538</v>
      </c>
      <c r="E12" s="19" t="s">
        <v>537</v>
      </c>
      <c r="F12" s="20" t="s">
        <v>51</v>
      </c>
      <c r="G12" s="21">
        <v>0.65800000000000003</v>
      </c>
      <c r="H12" s="20" t="s">
        <v>42</v>
      </c>
      <c r="I12" s="137" t="str">
        <f t="shared" si="0"/>
        <v>730~740</v>
      </c>
      <c r="J12" s="136">
        <v>4</v>
      </c>
      <c r="K12" s="134">
        <v>23.5</v>
      </c>
      <c r="L12" s="135">
        <f t="shared" si="1"/>
        <v>98.794042553191488</v>
      </c>
      <c r="M12" s="134">
        <f t="shared" si="2"/>
        <v>21.8</v>
      </c>
      <c r="N12" s="133">
        <f t="shared" si="3"/>
        <v>24.6</v>
      </c>
      <c r="O12" s="132" t="str">
        <f t="shared" si="4"/>
        <v>28.7</v>
      </c>
      <c r="P12" s="130" t="s">
        <v>52</v>
      </c>
      <c r="Q12" s="131" t="s">
        <v>53</v>
      </c>
      <c r="R12" s="130" t="s">
        <v>49</v>
      </c>
      <c r="S12" s="129"/>
      <c r="T12" s="128"/>
      <c r="U12" s="127">
        <f t="shared" si="5"/>
        <v>107</v>
      </c>
      <c r="V12" s="126" t="str">
        <f t="shared" si="6"/>
        <v/>
      </c>
      <c r="W12" s="126">
        <f t="shared" si="7"/>
        <v>81</v>
      </c>
      <c r="X12" s="125" t="str">
        <f t="shared" si="8"/>
        <v>★3.0</v>
      </c>
      <c r="Z12" s="33">
        <v>730</v>
      </c>
      <c r="AA12" s="33">
        <v>740</v>
      </c>
      <c r="AB12" s="124">
        <f t="shared" si="9"/>
        <v>28.7</v>
      </c>
      <c r="AC12" s="123">
        <f t="shared" si="10"/>
        <v>81</v>
      </c>
      <c r="AD12" s="123" t="str">
        <f t="shared" si="11"/>
        <v>★3.0</v>
      </c>
      <c r="AE12" s="124">
        <f t="shared" si="12"/>
        <v>28.7</v>
      </c>
      <c r="AF12" s="123">
        <f t="shared" si="13"/>
        <v>81</v>
      </c>
      <c r="AG12" s="123" t="str">
        <f t="shared" si="14"/>
        <v>★3.0</v>
      </c>
      <c r="AH12" s="122"/>
    </row>
    <row r="13" spans="1:34" ht="24" customHeight="1">
      <c r="A13" s="63"/>
      <c r="B13" s="16" t="s">
        <v>393</v>
      </c>
      <c r="C13" s="17" t="s">
        <v>536</v>
      </c>
      <c r="D13" s="28" t="s">
        <v>535</v>
      </c>
      <c r="E13" s="19" t="s">
        <v>61</v>
      </c>
      <c r="F13" s="20" t="s">
        <v>41</v>
      </c>
      <c r="G13" s="21">
        <v>0.65700000000000003</v>
      </c>
      <c r="H13" s="20" t="s">
        <v>42</v>
      </c>
      <c r="I13" s="137" t="str">
        <f t="shared" si="0"/>
        <v>770~790</v>
      </c>
      <c r="J13" s="136">
        <v>4</v>
      </c>
      <c r="K13" s="134">
        <v>25.2</v>
      </c>
      <c r="L13" s="135">
        <f t="shared" si="1"/>
        <v>92.129365079365073</v>
      </c>
      <c r="M13" s="134">
        <f t="shared" si="2"/>
        <v>21</v>
      </c>
      <c r="N13" s="133">
        <f t="shared" si="3"/>
        <v>24.5</v>
      </c>
      <c r="O13" s="132" t="str">
        <f t="shared" si="4"/>
        <v>28.4~28.5</v>
      </c>
      <c r="P13" s="130" t="s">
        <v>48</v>
      </c>
      <c r="Q13" s="131" t="s">
        <v>529</v>
      </c>
      <c r="R13" s="130" t="s">
        <v>45</v>
      </c>
      <c r="S13" s="129"/>
      <c r="T13" s="128" t="s">
        <v>125</v>
      </c>
      <c r="U13" s="127">
        <f t="shared" si="5"/>
        <v>120</v>
      </c>
      <c r="V13" s="126">
        <f t="shared" si="6"/>
        <v>102</v>
      </c>
      <c r="W13" s="126">
        <f t="shared" si="7"/>
        <v>88</v>
      </c>
      <c r="X13" s="125" t="str">
        <f t="shared" si="8"/>
        <v>★3.5</v>
      </c>
      <c r="Z13" s="33">
        <v>770</v>
      </c>
      <c r="AA13" s="33">
        <v>790</v>
      </c>
      <c r="AB13" s="124">
        <f t="shared" si="9"/>
        <v>28.5</v>
      </c>
      <c r="AC13" s="123">
        <f t="shared" si="10"/>
        <v>88</v>
      </c>
      <c r="AD13" s="123" t="str">
        <f t="shared" si="11"/>
        <v>★3.5</v>
      </c>
      <c r="AE13" s="124">
        <f t="shared" si="12"/>
        <v>28.4</v>
      </c>
      <c r="AF13" s="123">
        <f t="shared" si="13"/>
        <v>88</v>
      </c>
      <c r="AG13" s="123" t="str">
        <f t="shared" si="14"/>
        <v>★3.5</v>
      </c>
      <c r="AH13" s="122"/>
    </row>
    <row r="14" spans="1:34" ht="24" customHeight="1">
      <c r="A14" s="63"/>
      <c r="B14" s="37"/>
      <c r="C14" s="38"/>
      <c r="D14" s="28" t="s">
        <v>535</v>
      </c>
      <c r="E14" s="19" t="s">
        <v>62</v>
      </c>
      <c r="F14" s="20" t="s">
        <v>41</v>
      </c>
      <c r="G14" s="21">
        <v>0.65700000000000003</v>
      </c>
      <c r="H14" s="20" t="s">
        <v>42</v>
      </c>
      <c r="I14" s="137" t="str">
        <f t="shared" si="0"/>
        <v>820~840</v>
      </c>
      <c r="J14" s="136">
        <v>4</v>
      </c>
      <c r="K14" s="134">
        <v>24.2</v>
      </c>
      <c r="L14" s="135">
        <f t="shared" si="1"/>
        <v>95.936363636363637</v>
      </c>
      <c r="M14" s="134">
        <f t="shared" si="2"/>
        <v>21</v>
      </c>
      <c r="N14" s="133">
        <f t="shared" si="3"/>
        <v>24.5</v>
      </c>
      <c r="O14" s="132" t="str">
        <f t="shared" si="4"/>
        <v>28.2~28.3</v>
      </c>
      <c r="P14" s="130" t="s">
        <v>48</v>
      </c>
      <c r="Q14" s="131" t="s">
        <v>529</v>
      </c>
      <c r="R14" s="130" t="s">
        <v>49</v>
      </c>
      <c r="S14" s="129"/>
      <c r="T14" s="128" t="s">
        <v>125</v>
      </c>
      <c r="U14" s="127">
        <f t="shared" si="5"/>
        <v>115</v>
      </c>
      <c r="V14" s="126" t="str">
        <f t="shared" si="6"/>
        <v/>
      </c>
      <c r="W14" s="126">
        <f t="shared" si="7"/>
        <v>85</v>
      </c>
      <c r="X14" s="125" t="str">
        <f t="shared" si="8"/>
        <v>★3.5</v>
      </c>
      <c r="Z14" s="33">
        <v>820</v>
      </c>
      <c r="AA14" s="33">
        <v>840</v>
      </c>
      <c r="AB14" s="124">
        <f t="shared" si="9"/>
        <v>28.3</v>
      </c>
      <c r="AC14" s="123">
        <f t="shared" si="10"/>
        <v>85</v>
      </c>
      <c r="AD14" s="123" t="str">
        <f t="shared" si="11"/>
        <v>★3.5</v>
      </c>
      <c r="AE14" s="124">
        <f t="shared" si="12"/>
        <v>28.2</v>
      </c>
      <c r="AF14" s="123">
        <f t="shared" si="13"/>
        <v>85</v>
      </c>
      <c r="AG14" s="123" t="str">
        <f t="shared" si="14"/>
        <v>★3.5</v>
      </c>
      <c r="AH14" s="122"/>
    </row>
    <row r="15" spans="1:34" ht="24" customHeight="1">
      <c r="A15" s="63"/>
      <c r="B15" s="37"/>
      <c r="C15" s="38"/>
      <c r="D15" s="28" t="s">
        <v>534</v>
      </c>
      <c r="E15" s="19" t="s">
        <v>468</v>
      </c>
      <c r="F15" s="20" t="s">
        <v>74</v>
      </c>
      <c r="G15" s="21">
        <v>0.65800000000000003</v>
      </c>
      <c r="H15" s="20" t="s">
        <v>42</v>
      </c>
      <c r="I15" s="137" t="str">
        <f t="shared" si="0"/>
        <v>800</v>
      </c>
      <c r="J15" s="136">
        <v>4</v>
      </c>
      <c r="K15" s="134">
        <v>22.5</v>
      </c>
      <c r="L15" s="135">
        <f t="shared" si="1"/>
        <v>103.18488888888889</v>
      </c>
      <c r="M15" s="134">
        <f t="shared" si="2"/>
        <v>21</v>
      </c>
      <c r="N15" s="133">
        <f t="shared" si="3"/>
        <v>24.5</v>
      </c>
      <c r="O15" s="132" t="str">
        <f t="shared" si="4"/>
        <v>28.4</v>
      </c>
      <c r="P15" s="130" t="s">
        <v>48</v>
      </c>
      <c r="Q15" s="131" t="s">
        <v>53</v>
      </c>
      <c r="R15" s="130" t="s">
        <v>45</v>
      </c>
      <c r="S15" s="129" t="s">
        <v>75</v>
      </c>
      <c r="T15" s="128" t="s">
        <v>273</v>
      </c>
      <c r="U15" s="127">
        <f t="shared" si="5"/>
        <v>107</v>
      </c>
      <c r="V15" s="126" t="str">
        <f t="shared" si="6"/>
        <v/>
      </c>
      <c r="W15" s="126">
        <f t="shared" si="7"/>
        <v>79</v>
      </c>
      <c r="X15" s="125" t="str">
        <f t="shared" si="8"/>
        <v>★2.5</v>
      </c>
      <c r="Z15" s="33">
        <v>800</v>
      </c>
      <c r="AA15" s="33"/>
      <c r="AB15" s="124">
        <f t="shared" si="9"/>
        <v>28.4</v>
      </c>
      <c r="AC15" s="123">
        <f t="shared" si="10"/>
        <v>79</v>
      </c>
      <c r="AD15" s="123" t="str">
        <f t="shared" si="11"/>
        <v>★2.5</v>
      </c>
      <c r="AE15" s="124" t="str">
        <f t="shared" si="12"/>
        <v/>
      </c>
      <c r="AF15" s="123" t="str">
        <f t="shared" si="13"/>
        <v/>
      </c>
      <c r="AG15" s="123" t="str">
        <f t="shared" si="14"/>
        <v/>
      </c>
      <c r="AH15" s="122"/>
    </row>
    <row r="16" spans="1:34" ht="24" customHeight="1">
      <c r="A16" s="63"/>
      <c r="B16" s="51"/>
      <c r="C16" s="52"/>
      <c r="D16" s="28" t="s">
        <v>534</v>
      </c>
      <c r="E16" s="19" t="s">
        <v>533</v>
      </c>
      <c r="F16" s="20" t="s">
        <v>74</v>
      </c>
      <c r="G16" s="21">
        <v>0.65800000000000003</v>
      </c>
      <c r="H16" s="20" t="s">
        <v>42</v>
      </c>
      <c r="I16" s="137" t="str">
        <f t="shared" si="0"/>
        <v>850</v>
      </c>
      <c r="J16" s="136">
        <v>4</v>
      </c>
      <c r="K16" s="134">
        <v>20.9</v>
      </c>
      <c r="L16" s="135">
        <f t="shared" si="1"/>
        <v>111.08421052631577</v>
      </c>
      <c r="M16" s="134">
        <f t="shared" si="2"/>
        <v>21</v>
      </c>
      <c r="N16" s="133">
        <f t="shared" si="3"/>
        <v>24.5</v>
      </c>
      <c r="O16" s="132" t="str">
        <f t="shared" si="4"/>
        <v>28.1</v>
      </c>
      <c r="P16" s="130" t="s">
        <v>48</v>
      </c>
      <c r="Q16" s="131" t="s">
        <v>53</v>
      </c>
      <c r="R16" s="130" t="s">
        <v>49</v>
      </c>
      <c r="S16" s="129" t="s">
        <v>75</v>
      </c>
      <c r="T16" s="128" t="s">
        <v>273</v>
      </c>
      <c r="U16" s="127" t="str">
        <f t="shared" si="5"/>
        <v/>
      </c>
      <c r="V16" s="126" t="str">
        <f t="shared" si="6"/>
        <v/>
      </c>
      <c r="W16" s="126">
        <f t="shared" si="7"/>
        <v>74</v>
      </c>
      <c r="X16" s="125" t="str">
        <f t="shared" si="8"/>
        <v>★2.0</v>
      </c>
      <c r="Z16" s="33">
        <v>850</v>
      </c>
      <c r="AA16" s="33"/>
      <c r="AB16" s="124">
        <f t="shared" si="9"/>
        <v>28.1</v>
      </c>
      <c r="AC16" s="123">
        <f t="shared" si="10"/>
        <v>74</v>
      </c>
      <c r="AD16" s="123" t="str">
        <f t="shared" si="11"/>
        <v>★2.0</v>
      </c>
      <c r="AE16" s="124" t="str">
        <f t="shared" si="12"/>
        <v/>
      </c>
      <c r="AF16" s="123" t="str">
        <f t="shared" si="13"/>
        <v/>
      </c>
      <c r="AG16" s="123" t="str">
        <f t="shared" si="14"/>
        <v/>
      </c>
      <c r="AH16" s="122"/>
    </row>
    <row r="17" spans="1:34" ht="24" customHeight="1">
      <c r="A17" s="63"/>
      <c r="B17" s="16" t="s">
        <v>393</v>
      </c>
      <c r="C17" s="17" t="s">
        <v>532</v>
      </c>
      <c r="D17" s="28" t="s">
        <v>531</v>
      </c>
      <c r="E17" s="19" t="s">
        <v>406</v>
      </c>
      <c r="F17" s="20" t="s">
        <v>41</v>
      </c>
      <c r="G17" s="21">
        <v>0.65700000000000003</v>
      </c>
      <c r="H17" s="20" t="s">
        <v>42</v>
      </c>
      <c r="I17" s="137" t="str">
        <f t="shared" si="0"/>
        <v>820~830</v>
      </c>
      <c r="J17" s="136">
        <v>4</v>
      </c>
      <c r="K17" s="134">
        <v>25</v>
      </c>
      <c r="L17" s="135">
        <f t="shared" si="1"/>
        <v>92.866399999999999</v>
      </c>
      <c r="M17" s="134">
        <f t="shared" si="2"/>
        <v>21</v>
      </c>
      <c r="N17" s="133">
        <f t="shared" si="3"/>
        <v>24.5</v>
      </c>
      <c r="O17" s="132" t="str">
        <f t="shared" si="4"/>
        <v>28.2~28.3</v>
      </c>
      <c r="P17" s="130" t="s">
        <v>48</v>
      </c>
      <c r="Q17" s="131" t="s">
        <v>529</v>
      </c>
      <c r="R17" s="130" t="s">
        <v>45</v>
      </c>
      <c r="S17" s="129"/>
      <c r="T17" s="128" t="s">
        <v>125</v>
      </c>
      <c r="U17" s="127">
        <f t="shared" si="5"/>
        <v>119</v>
      </c>
      <c r="V17" s="126">
        <f t="shared" si="6"/>
        <v>102</v>
      </c>
      <c r="W17" s="126">
        <f t="shared" si="7"/>
        <v>88</v>
      </c>
      <c r="X17" s="125" t="str">
        <f t="shared" si="8"/>
        <v>★3.5</v>
      </c>
      <c r="Z17" s="33">
        <v>820</v>
      </c>
      <c r="AA17" s="33">
        <v>830</v>
      </c>
      <c r="AB17" s="124">
        <f t="shared" si="9"/>
        <v>28.3</v>
      </c>
      <c r="AC17" s="123">
        <f t="shared" si="10"/>
        <v>88</v>
      </c>
      <c r="AD17" s="123" t="str">
        <f t="shared" si="11"/>
        <v>★3.5</v>
      </c>
      <c r="AE17" s="124">
        <f t="shared" si="12"/>
        <v>28.2</v>
      </c>
      <c r="AF17" s="123">
        <f t="shared" si="13"/>
        <v>88</v>
      </c>
      <c r="AG17" s="123" t="str">
        <f t="shared" si="14"/>
        <v>★3.5</v>
      </c>
      <c r="AH17" s="122"/>
    </row>
    <row r="18" spans="1:34" ht="24" customHeight="1">
      <c r="A18" s="63"/>
      <c r="B18" s="37"/>
      <c r="C18" s="38"/>
      <c r="D18" s="28" t="s">
        <v>531</v>
      </c>
      <c r="E18" s="19" t="s">
        <v>530</v>
      </c>
      <c r="F18" s="20" t="s">
        <v>41</v>
      </c>
      <c r="G18" s="21">
        <v>0.65700000000000003</v>
      </c>
      <c r="H18" s="20" t="s">
        <v>42</v>
      </c>
      <c r="I18" s="137" t="str">
        <f t="shared" si="0"/>
        <v>870</v>
      </c>
      <c r="J18" s="136">
        <v>4</v>
      </c>
      <c r="K18" s="134">
        <v>23.4</v>
      </c>
      <c r="L18" s="135">
        <f t="shared" si="1"/>
        <v>99.21623931623931</v>
      </c>
      <c r="M18" s="134">
        <f t="shared" si="2"/>
        <v>20.8</v>
      </c>
      <c r="N18" s="133">
        <f t="shared" si="3"/>
        <v>23.7</v>
      </c>
      <c r="O18" s="132" t="str">
        <f t="shared" si="4"/>
        <v>28.0</v>
      </c>
      <c r="P18" s="130" t="s">
        <v>48</v>
      </c>
      <c r="Q18" s="131" t="s">
        <v>529</v>
      </c>
      <c r="R18" s="130" t="s">
        <v>49</v>
      </c>
      <c r="S18" s="129"/>
      <c r="T18" s="128" t="s">
        <v>125</v>
      </c>
      <c r="U18" s="127">
        <f t="shared" si="5"/>
        <v>112</v>
      </c>
      <c r="V18" s="126" t="str">
        <f t="shared" si="6"/>
        <v/>
      </c>
      <c r="W18" s="126">
        <f t="shared" si="7"/>
        <v>83</v>
      </c>
      <c r="X18" s="125" t="str">
        <f t="shared" si="8"/>
        <v>★3.0</v>
      </c>
      <c r="Z18" s="33">
        <v>870</v>
      </c>
      <c r="AA18" s="33"/>
      <c r="AB18" s="124">
        <f t="shared" si="9"/>
        <v>28</v>
      </c>
      <c r="AC18" s="123">
        <f t="shared" si="10"/>
        <v>83</v>
      </c>
      <c r="AD18" s="123" t="str">
        <f t="shared" si="11"/>
        <v>★3.0</v>
      </c>
      <c r="AE18" s="124" t="str">
        <f t="shared" si="12"/>
        <v/>
      </c>
      <c r="AF18" s="123" t="str">
        <f t="shared" si="13"/>
        <v/>
      </c>
      <c r="AG18" s="123" t="str">
        <f t="shared" si="14"/>
        <v/>
      </c>
      <c r="AH18" s="122"/>
    </row>
    <row r="19" spans="1:34" ht="24" customHeight="1">
      <c r="A19" s="63"/>
      <c r="B19" s="37"/>
      <c r="C19" s="38"/>
      <c r="D19" s="28" t="s">
        <v>528</v>
      </c>
      <c r="E19" s="19" t="s">
        <v>451</v>
      </c>
      <c r="F19" s="20" t="s">
        <v>74</v>
      </c>
      <c r="G19" s="21">
        <v>0.65800000000000003</v>
      </c>
      <c r="H19" s="20" t="s">
        <v>42</v>
      </c>
      <c r="I19" s="137" t="str">
        <f t="shared" si="0"/>
        <v>840</v>
      </c>
      <c r="J19" s="136">
        <v>4</v>
      </c>
      <c r="K19" s="134">
        <v>22.6</v>
      </c>
      <c r="L19" s="135">
        <f t="shared" si="1"/>
        <v>102.72831858407078</v>
      </c>
      <c r="M19" s="134">
        <f t="shared" si="2"/>
        <v>21</v>
      </c>
      <c r="N19" s="133">
        <f t="shared" si="3"/>
        <v>24.5</v>
      </c>
      <c r="O19" s="132" t="str">
        <f t="shared" si="4"/>
        <v>28.2</v>
      </c>
      <c r="P19" s="130" t="s">
        <v>48</v>
      </c>
      <c r="Q19" s="131" t="s">
        <v>53</v>
      </c>
      <c r="R19" s="130" t="s">
        <v>45</v>
      </c>
      <c r="S19" s="129" t="s">
        <v>75</v>
      </c>
      <c r="T19" s="128" t="s">
        <v>273</v>
      </c>
      <c r="U19" s="127">
        <f t="shared" si="5"/>
        <v>107</v>
      </c>
      <c r="V19" s="126" t="str">
        <f t="shared" si="6"/>
        <v/>
      </c>
      <c r="W19" s="126">
        <f t="shared" si="7"/>
        <v>80</v>
      </c>
      <c r="X19" s="125" t="str">
        <f t="shared" si="8"/>
        <v>★3.0</v>
      </c>
      <c r="Z19" s="33">
        <v>840</v>
      </c>
      <c r="AA19" s="33"/>
      <c r="AB19" s="124">
        <f t="shared" si="9"/>
        <v>28.2</v>
      </c>
      <c r="AC19" s="123">
        <f t="shared" si="10"/>
        <v>80</v>
      </c>
      <c r="AD19" s="123" t="str">
        <f t="shared" si="11"/>
        <v>★3.0</v>
      </c>
      <c r="AE19" s="124" t="str">
        <f t="shared" si="12"/>
        <v/>
      </c>
      <c r="AF19" s="123" t="str">
        <f t="shared" si="13"/>
        <v/>
      </c>
      <c r="AG19" s="123" t="str">
        <f t="shared" si="14"/>
        <v/>
      </c>
      <c r="AH19" s="122"/>
    </row>
    <row r="20" spans="1:34" ht="24" customHeight="1">
      <c r="A20" s="63"/>
      <c r="B20" s="51"/>
      <c r="C20" s="52"/>
      <c r="D20" s="28" t="s">
        <v>528</v>
      </c>
      <c r="E20" s="19" t="s">
        <v>527</v>
      </c>
      <c r="F20" s="20" t="s">
        <v>74</v>
      </c>
      <c r="G20" s="21">
        <v>0.65800000000000003</v>
      </c>
      <c r="H20" s="20" t="s">
        <v>42</v>
      </c>
      <c r="I20" s="137" t="str">
        <f t="shared" si="0"/>
        <v>890</v>
      </c>
      <c r="J20" s="136">
        <v>4</v>
      </c>
      <c r="K20" s="134">
        <v>20.8</v>
      </c>
      <c r="L20" s="135">
        <f t="shared" si="1"/>
        <v>111.61826923076922</v>
      </c>
      <c r="M20" s="134">
        <f t="shared" si="2"/>
        <v>20.8</v>
      </c>
      <c r="N20" s="133">
        <f t="shared" si="3"/>
        <v>23.7</v>
      </c>
      <c r="O20" s="132" t="str">
        <f t="shared" si="4"/>
        <v>27.9</v>
      </c>
      <c r="P20" s="130" t="s">
        <v>48</v>
      </c>
      <c r="Q20" s="131" t="s">
        <v>53</v>
      </c>
      <c r="R20" s="130" t="s">
        <v>49</v>
      </c>
      <c r="S20" s="129" t="s">
        <v>75</v>
      </c>
      <c r="T20" s="128" t="s">
        <v>273</v>
      </c>
      <c r="U20" s="127">
        <f t="shared" si="5"/>
        <v>100</v>
      </c>
      <c r="V20" s="126" t="str">
        <f t="shared" si="6"/>
        <v/>
      </c>
      <c r="W20" s="126">
        <f t="shared" si="7"/>
        <v>74</v>
      </c>
      <c r="X20" s="125" t="str">
        <f t="shared" si="8"/>
        <v>★2.0</v>
      </c>
      <c r="Z20" s="33">
        <v>890</v>
      </c>
      <c r="AA20" s="33"/>
      <c r="AB20" s="124">
        <f t="shared" si="9"/>
        <v>27.9</v>
      </c>
      <c r="AC20" s="123">
        <f t="shared" si="10"/>
        <v>74</v>
      </c>
      <c r="AD20" s="123" t="str">
        <f t="shared" si="11"/>
        <v>★2.0</v>
      </c>
      <c r="AE20" s="124" t="str">
        <f t="shared" si="12"/>
        <v/>
      </c>
      <c r="AF20" s="123" t="str">
        <f t="shared" si="13"/>
        <v/>
      </c>
      <c r="AG20" s="123" t="str">
        <f t="shared" si="14"/>
        <v/>
      </c>
      <c r="AH20" s="122"/>
    </row>
    <row r="21" spans="1:34" ht="24" customHeight="1">
      <c r="A21" s="63"/>
      <c r="B21" s="16" t="s">
        <v>393</v>
      </c>
      <c r="C21" s="17" t="s">
        <v>526</v>
      </c>
      <c r="D21" s="28" t="s">
        <v>524</v>
      </c>
      <c r="E21" s="19" t="s">
        <v>93</v>
      </c>
      <c r="F21" s="20" t="s">
        <v>41</v>
      </c>
      <c r="G21" s="21">
        <v>0.65700000000000003</v>
      </c>
      <c r="H21" s="20" t="s">
        <v>42</v>
      </c>
      <c r="I21" s="137" t="str">
        <f t="shared" si="0"/>
        <v>850</v>
      </c>
      <c r="J21" s="136">
        <v>4</v>
      </c>
      <c r="K21" s="134">
        <v>25.1</v>
      </c>
      <c r="L21" s="135">
        <f t="shared" si="1"/>
        <v>92.496414342629478</v>
      </c>
      <c r="M21" s="134">
        <f t="shared" si="2"/>
        <v>21</v>
      </c>
      <c r="N21" s="133">
        <f t="shared" si="3"/>
        <v>24.5</v>
      </c>
      <c r="O21" s="132" t="str">
        <f t="shared" si="4"/>
        <v>28.1</v>
      </c>
      <c r="P21" s="130" t="s">
        <v>48</v>
      </c>
      <c r="Q21" s="131" t="s">
        <v>94</v>
      </c>
      <c r="R21" s="130" t="s">
        <v>45</v>
      </c>
      <c r="S21" s="129"/>
      <c r="T21" s="128" t="s">
        <v>125</v>
      </c>
      <c r="U21" s="127">
        <f t="shared" si="5"/>
        <v>119</v>
      </c>
      <c r="V21" s="126">
        <f t="shared" si="6"/>
        <v>102</v>
      </c>
      <c r="W21" s="126">
        <f t="shared" si="7"/>
        <v>89</v>
      </c>
      <c r="X21" s="125" t="str">
        <f t="shared" si="8"/>
        <v>★3.5</v>
      </c>
      <c r="Z21" s="33">
        <v>850</v>
      </c>
      <c r="AA21" s="33"/>
      <c r="AB21" s="124">
        <f t="shared" si="9"/>
        <v>28.1</v>
      </c>
      <c r="AC21" s="123">
        <f t="shared" si="10"/>
        <v>89</v>
      </c>
      <c r="AD21" s="123" t="str">
        <f t="shared" si="11"/>
        <v>★3.5</v>
      </c>
      <c r="AE21" s="124" t="str">
        <f t="shared" si="12"/>
        <v/>
      </c>
      <c r="AF21" s="123" t="str">
        <f t="shared" si="13"/>
        <v/>
      </c>
      <c r="AG21" s="123" t="str">
        <f t="shared" si="14"/>
        <v/>
      </c>
      <c r="AH21" s="122"/>
    </row>
    <row r="22" spans="1:34" ht="24" customHeight="1">
      <c r="A22" s="63"/>
      <c r="B22" s="37"/>
      <c r="C22" s="38"/>
      <c r="D22" s="28" t="s">
        <v>524</v>
      </c>
      <c r="E22" s="19" t="s">
        <v>525</v>
      </c>
      <c r="F22" s="20" t="s">
        <v>41</v>
      </c>
      <c r="G22" s="21">
        <v>0.65700000000000003</v>
      </c>
      <c r="H22" s="20" t="s">
        <v>42</v>
      </c>
      <c r="I22" s="137" t="str">
        <f t="shared" si="0"/>
        <v>860~910</v>
      </c>
      <c r="J22" s="136">
        <v>4</v>
      </c>
      <c r="K22" s="134">
        <v>23.9</v>
      </c>
      <c r="L22" s="135">
        <f t="shared" si="1"/>
        <v>97.140585774058593</v>
      </c>
      <c r="M22" s="134">
        <f t="shared" si="2"/>
        <v>20.8</v>
      </c>
      <c r="N22" s="133">
        <f t="shared" si="3"/>
        <v>23.7</v>
      </c>
      <c r="O22" s="132" t="str">
        <f t="shared" si="4"/>
        <v>27.8~28.1</v>
      </c>
      <c r="P22" s="130" t="s">
        <v>48</v>
      </c>
      <c r="Q22" s="131" t="s">
        <v>94</v>
      </c>
      <c r="R22" s="130" t="s">
        <v>45</v>
      </c>
      <c r="S22" s="129"/>
      <c r="T22" s="128" t="s">
        <v>125</v>
      </c>
      <c r="U22" s="127">
        <f t="shared" si="5"/>
        <v>114</v>
      </c>
      <c r="V22" s="126">
        <f t="shared" si="6"/>
        <v>100</v>
      </c>
      <c r="W22" s="126">
        <f t="shared" si="7"/>
        <v>85</v>
      </c>
      <c r="X22" s="125" t="str">
        <f t="shared" si="8"/>
        <v>★3.5</v>
      </c>
      <c r="Z22" s="33">
        <v>860</v>
      </c>
      <c r="AA22" s="33">
        <v>910</v>
      </c>
      <c r="AB22" s="124">
        <f t="shared" si="9"/>
        <v>28.1</v>
      </c>
      <c r="AC22" s="123">
        <f t="shared" si="10"/>
        <v>85</v>
      </c>
      <c r="AD22" s="123" t="str">
        <f t="shared" si="11"/>
        <v>★3.5</v>
      </c>
      <c r="AE22" s="124">
        <f t="shared" si="12"/>
        <v>27.8</v>
      </c>
      <c r="AF22" s="123">
        <f t="shared" si="13"/>
        <v>85</v>
      </c>
      <c r="AG22" s="123" t="str">
        <f t="shared" si="14"/>
        <v>★3.5</v>
      </c>
      <c r="AH22" s="122"/>
    </row>
    <row r="23" spans="1:34" ht="24" customHeight="1">
      <c r="A23" s="63"/>
      <c r="B23" s="37"/>
      <c r="C23" s="38"/>
      <c r="D23" s="28" t="s">
        <v>524</v>
      </c>
      <c r="E23" s="19" t="s">
        <v>523</v>
      </c>
      <c r="F23" s="20" t="s">
        <v>41</v>
      </c>
      <c r="G23" s="21">
        <v>0.65700000000000003</v>
      </c>
      <c r="H23" s="20" t="s">
        <v>42</v>
      </c>
      <c r="I23" s="137" t="str">
        <f t="shared" si="0"/>
        <v>910~960</v>
      </c>
      <c r="J23" s="136">
        <v>4</v>
      </c>
      <c r="K23" s="134">
        <v>22.4</v>
      </c>
      <c r="L23" s="135">
        <f t="shared" si="1"/>
        <v>103.64553571428571</v>
      </c>
      <c r="M23" s="134">
        <f t="shared" si="2"/>
        <v>20.8</v>
      </c>
      <c r="N23" s="133">
        <f t="shared" si="3"/>
        <v>23.7</v>
      </c>
      <c r="O23" s="132" t="str">
        <f t="shared" si="4"/>
        <v>27.6~27.8</v>
      </c>
      <c r="P23" s="130" t="s">
        <v>48</v>
      </c>
      <c r="Q23" s="131" t="s">
        <v>94</v>
      </c>
      <c r="R23" s="130" t="s">
        <v>49</v>
      </c>
      <c r="S23" s="129"/>
      <c r="T23" s="128" t="s">
        <v>125</v>
      </c>
      <c r="U23" s="127">
        <f t="shared" si="5"/>
        <v>107</v>
      </c>
      <c r="V23" s="126" t="str">
        <f t="shared" si="6"/>
        <v/>
      </c>
      <c r="W23" s="126" t="str">
        <f t="shared" si="7"/>
        <v>80~81</v>
      </c>
      <c r="X23" s="125" t="str">
        <f t="shared" si="8"/>
        <v>★3.0</v>
      </c>
      <c r="Z23" s="33">
        <v>910</v>
      </c>
      <c r="AA23" s="33">
        <v>960</v>
      </c>
      <c r="AB23" s="124">
        <f t="shared" si="9"/>
        <v>27.8</v>
      </c>
      <c r="AC23" s="123">
        <f t="shared" si="10"/>
        <v>80</v>
      </c>
      <c r="AD23" s="123" t="str">
        <f t="shared" si="11"/>
        <v>★3.0</v>
      </c>
      <c r="AE23" s="124">
        <f t="shared" si="12"/>
        <v>27.6</v>
      </c>
      <c r="AF23" s="123">
        <f t="shared" si="13"/>
        <v>81</v>
      </c>
      <c r="AG23" s="123" t="str">
        <f t="shared" si="14"/>
        <v>★3.0</v>
      </c>
      <c r="AH23" s="122"/>
    </row>
    <row r="24" spans="1:34" ht="24" customHeight="1">
      <c r="A24" s="63"/>
      <c r="B24" s="37"/>
      <c r="C24" s="38"/>
      <c r="D24" s="28" t="s">
        <v>522</v>
      </c>
      <c r="E24" s="19" t="s">
        <v>93</v>
      </c>
      <c r="F24" s="20" t="s">
        <v>74</v>
      </c>
      <c r="G24" s="21">
        <v>0.65800000000000003</v>
      </c>
      <c r="H24" s="20" t="s">
        <v>42</v>
      </c>
      <c r="I24" s="137" t="str">
        <f t="shared" si="0"/>
        <v>910</v>
      </c>
      <c r="J24" s="136">
        <v>4</v>
      </c>
      <c r="K24" s="134">
        <v>21.9</v>
      </c>
      <c r="L24" s="135">
        <f t="shared" si="1"/>
        <v>106.01187214611873</v>
      </c>
      <c r="M24" s="134">
        <f t="shared" si="2"/>
        <v>20.8</v>
      </c>
      <c r="N24" s="133">
        <f t="shared" si="3"/>
        <v>23.7</v>
      </c>
      <c r="O24" s="132" t="str">
        <f t="shared" si="4"/>
        <v>27.8</v>
      </c>
      <c r="P24" s="130" t="s">
        <v>48</v>
      </c>
      <c r="Q24" s="131" t="s">
        <v>53</v>
      </c>
      <c r="R24" s="130" t="s">
        <v>45</v>
      </c>
      <c r="S24" s="129" t="s">
        <v>75</v>
      </c>
      <c r="T24" s="128" t="s">
        <v>273</v>
      </c>
      <c r="U24" s="127">
        <f t="shared" si="5"/>
        <v>105</v>
      </c>
      <c r="V24" s="126" t="str">
        <f t="shared" si="6"/>
        <v/>
      </c>
      <c r="W24" s="126">
        <f t="shared" si="7"/>
        <v>78</v>
      </c>
      <c r="X24" s="125" t="str">
        <f t="shared" si="8"/>
        <v>★2.5</v>
      </c>
      <c r="Z24" s="33">
        <v>910</v>
      </c>
      <c r="AA24" s="33"/>
      <c r="AB24" s="124">
        <f t="shared" si="9"/>
        <v>27.8</v>
      </c>
      <c r="AC24" s="123">
        <f t="shared" si="10"/>
        <v>78</v>
      </c>
      <c r="AD24" s="123" t="str">
        <f t="shared" si="11"/>
        <v>★2.5</v>
      </c>
      <c r="AE24" s="124" t="str">
        <f t="shared" si="12"/>
        <v/>
      </c>
      <c r="AF24" s="123" t="str">
        <f t="shared" si="13"/>
        <v/>
      </c>
      <c r="AG24" s="123" t="str">
        <f t="shared" si="14"/>
        <v/>
      </c>
      <c r="AH24" s="122"/>
    </row>
    <row r="25" spans="1:34" ht="24" customHeight="1">
      <c r="A25" s="63"/>
      <c r="B25" s="51"/>
      <c r="C25" s="52"/>
      <c r="D25" s="28" t="s">
        <v>522</v>
      </c>
      <c r="E25" s="19" t="s">
        <v>521</v>
      </c>
      <c r="F25" s="20" t="s">
        <v>74</v>
      </c>
      <c r="G25" s="21">
        <v>0.65800000000000003</v>
      </c>
      <c r="H25" s="20" t="s">
        <v>42</v>
      </c>
      <c r="I25" s="137" t="str">
        <f t="shared" si="0"/>
        <v>960</v>
      </c>
      <c r="J25" s="136">
        <v>4</v>
      </c>
      <c r="K25" s="134">
        <v>19.8</v>
      </c>
      <c r="L25" s="135">
        <f t="shared" si="1"/>
        <v>117.25555555555556</v>
      </c>
      <c r="M25" s="134">
        <f t="shared" si="2"/>
        <v>20.8</v>
      </c>
      <c r="N25" s="133">
        <f t="shared" si="3"/>
        <v>23.7</v>
      </c>
      <c r="O25" s="132" t="str">
        <f t="shared" si="4"/>
        <v>27.6</v>
      </c>
      <c r="P25" s="130" t="s">
        <v>48</v>
      </c>
      <c r="Q25" s="131" t="s">
        <v>53</v>
      </c>
      <c r="R25" s="130" t="s">
        <v>49</v>
      </c>
      <c r="S25" s="129" t="s">
        <v>75</v>
      </c>
      <c r="T25" s="128" t="s">
        <v>273</v>
      </c>
      <c r="U25" s="127" t="str">
        <f t="shared" si="5"/>
        <v/>
      </c>
      <c r="V25" s="126" t="str">
        <f t="shared" si="6"/>
        <v/>
      </c>
      <c r="W25" s="126">
        <f t="shared" si="7"/>
        <v>71</v>
      </c>
      <c r="X25" s="125" t="str">
        <f t="shared" si="8"/>
        <v>★2.0</v>
      </c>
      <c r="Z25" s="33">
        <v>960</v>
      </c>
      <c r="AA25" s="33"/>
      <c r="AB25" s="124">
        <f t="shared" si="9"/>
        <v>27.6</v>
      </c>
      <c r="AC25" s="123">
        <f t="shared" si="10"/>
        <v>71</v>
      </c>
      <c r="AD25" s="123" t="str">
        <f t="shared" si="11"/>
        <v>★2.0</v>
      </c>
      <c r="AE25" s="124" t="str">
        <f t="shared" si="12"/>
        <v/>
      </c>
      <c r="AF25" s="123" t="str">
        <f t="shared" si="13"/>
        <v/>
      </c>
      <c r="AG25" s="123" t="str">
        <f t="shared" si="14"/>
        <v/>
      </c>
      <c r="AH25" s="122"/>
    </row>
    <row r="26" spans="1:34" ht="24" customHeight="1">
      <c r="A26" s="63"/>
      <c r="B26" s="16" t="s">
        <v>393</v>
      </c>
      <c r="C26" s="17" t="s">
        <v>520</v>
      </c>
      <c r="D26" s="28" t="s">
        <v>518</v>
      </c>
      <c r="E26" s="19" t="s">
        <v>519</v>
      </c>
      <c r="F26" s="20" t="s">
        <v>51</v>
      </c>
      <c r="G26" s="21">
        <v>0.65800000000000003</v>
      </c>
      <c r="H26" s="20" t="s">
        <v>42</v>
      </c>
      <c r="I26" s="137" t="str">
        <f t="shared" si="0"/>
        <v>980~1,000</v>
      </c>
      <c r="J26" s="136">
        <v>4</v>
      </c>
      <c r="K26" s="134">
        <v>15.1</v>
      </c>
      <c r="L26" s="135">
        <f t="shared" si="1"/>
        <v>153.75231788079469</v>
      </c>
      <c r="M26" s="134">
        <f t="shared" si="2"/>
        <v>20.5</v>
      </c>
      <c r="N26" s="133">
        <f t="shared" si="3"/>
        <v>23.4</v>
      </c>
      <c r="O26" s="132" t="str">
        <f t="shared" si="4"/>
        <v>27.3~27.4</v>
      </c>
      <c r="P26" s="130" t="s">
        <v>113</v>
      </c>
      <c r="Q26" s="131" t="s">
        <v>53</v>
      </c>
      <c r="R26" s="130" t="s">
        <v>107</v>
      </c>
      <c r="S26" s="129" t="s">
        <v>75</v>
      </c>
      <c r="T26" s="128"/>
      <c r="U26" s="127" t="str">
        <f t="shared" si="5"/>
        <v/>
      </c>
      <c r="V26" s="126" t="str">
        <f t="shared" si="6"/>
        <v/>
      </c>
      <c r="W26" s="126">
        <f t="shared" si="7"/>
        <v>55</v>
      </c>
      <c r="X26" s="125" t="str">
        <f t="shared" si="8"/>
        <v>★0.5</v>
      </c>
      <c r="Z26" s="33">
        <v>980</v>
      </c>
      <c r="AA26" s="33">
        <v>1000</v>
      </c>
      <c r="AB26" s="124">
        <f t="shared" si="9"/>
        <v>27.4</v>
      </c>
      <c r="AC26" s="123">
        <f t="shared" si="10"/>
        <v>55</v>
      </c>
      <c r="AD26" s="123" t="str">
        <f t="shared" si="11"/>
        <v>★0.5</v>
      </c>
      <c r="AE26" s="124">
        <f t="shared" si="12"/>
        <v>27.3</v>
      </c>
      <c r="AF26" s="123">
        <f t="shared" si="13"/>
        <v>55</v>
      </c>
      <c r="AG26" s="123" t="str">
        <f t="shared" si="14"/>
        <v>★0.5</v>
      </c>
      <c r="AH26" s="122"/>
    </row>
    <row r="27" spans="1:34" ht="24" customHeight="1" thickBot="1">
      <c r="A27" s="138"/>
      <c r="B27" s="51"/>
      <c r="C27" s="52"/>
      <c r="D27" s="28" t="s">
        <v>518</v>
      </c>
      <c r="E27" s="19" t="s">
        <v>517</v>
      </c>
      <c r="F27" s="20" t="s">
        <v>51</v>
      </c>
      <c r="G27" s="21">
        <v>0.65800000000000003</v>
      </c>
      <c r="H27" s="20" t="s">
        <v>42</v>
      </c>
      <c r="I27" s="137" t="str">
        <f t="shared" si="0"/>
        <v>1,030~1,050</v>
      </c>
      <c r="J27" s="136">
        <v>4</v>
      </c>
      <c r="K27" s="345">
        <v>15.1</v>
      </c>
      <c r="L27" s="344">
        <f t="shared" si="1"/>
        <v>153.75231788079469</v>
      </c>
      <c r="M27" s="134">
        <f t="shared" si="2"/>
        <v>20.5</v>
      </c>
      <c r="N27" s="133">
        <f t="shared" si="3"/>
        <v>23.4</v>
      </c>
      <c r="O27" s="132" t="str">
        <f t="shared" si="4"/>
        <v>27.0~27.2</v>
      </c>
      <c r="P27" s="130" t="s">
        <v>113</v>
      </c>
      <c r="Q27" s="131" t="s">
        <v>53</v>
      </c>
      <c r="R27" s="130" t="s">
        <v>49</v>
      </c>
      <c r="S27" s="129" t="s">
        <v>75</v>
      </c>
      <c r="T27" s="128"/>
      <c r="U27" s="127" t="str">
        <f t="shared" si="5"/>
        <v/>
      </c>
      <c r="V27" s="126" t="str">
        <f t="shared" si="6"/>
        <v/>
      </c>
      <c r="W27" s="126">
        <f t="shared" si="7"/>
        <v>55</v>
      </c>
      <c r="X27" s="125" t="str">
        <f t="shared" si="8"/>
        <v>★0.5</v>
      </c>
      <c r="Z27" s="33">
        <v>1030</v>
      </c>
      <c r="AA27" s="33">
        <v>1050</v>
      </c>
      <c r="AB27" s="124">
        <f t="shared" si="9"/>
        <v>27.2</v>
      </c>
      <c r="AC27" s="123">
        <f t="shared" si="10"/>
        <v>55</v>
      </c>
      <c r="AD27" s="123" t="str">
        <f t="shared" si="11"/>
        <v>★0.5</v>
      </c>
      <c r="AE27" s="124">
        <f t="shared" si="12"/>
        <v>27</v>
      </c>
      <c r="AF27" s="123">
        <f t="shared" si="13"/>
        <v>55</v>
      </c>
      <c r="AG27" s="123" t="str">
        <f t="shared" si="14"/>
        <v>★0.5</v>
      </c>
      <c r="AH27" s="122"/>
    </row>
    <row r="28" spans="1:34">
      <c r="E28" s="2"/>
    </row>
    <row r="29" spans="1:34">
      <c r="B29" s="2" t="s">
        <v>516</v>
      </c>
      <c r="C29" s="2" t="s">
        <v>515</v>
      </c>
      <c r="E29" s="2"/>
    </row>
    <row r="30" spans="1:34">
      <c r="E30" s="2"/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A4:AA8"/>
    <mergeCell ref="AB4:AB8"/>
    <mergeCell ref="AC4:AC8"/>
    <mergeCell ref="X5:X8"/>
    <mergeCell ref="O5:O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J4:J8"/>
    <mergeCell ref="K4:O4"/>
    <mergeCell ref="P4:P8"/>
    <mergeCell ref="Q4:S5"/>
    <mergeCell ref="T4:T5"/>
    <mergeCell ref="N5:N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</mergeCells>
  <phoneticPr fontId="3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3CBAF097-1BC9-481B-ACD9-E5801F95884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17" id="{ED843386-4519-44B4-BC01-194704763AC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16" id="{0123DEEA-4917-4350-85E9-9B82C5FFB7A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15" id="{E4F800CA-AD5B-4650-9B82-DE6B5C7AF7A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14" id="{1C245EE2-0B7C-439E-963E-3746A612992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13" id="{82C37C7A-D8E7-4F0E-AE3F-B2676CD44D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12" id="{0147D55C-ED11-47F5-A084-413FB546CF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11" id="{1F0150D0-3850-4C47-A34A-458CD40DC77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10" id="{BF86E5B3-DFDD-43BA-ACD7-CA2CE39A6F8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9" id="{80F4FED2-6628-4E8D-8979-88AFB0C51CC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</xm:sqref>
        </x14:conditionalFormatting>
        <x14:conditionalFormatting xmlns:xm="http://schemas.microsoft.com/office/excel/2006/main">
          <x14:cfRule type="iconSet" priority="8" id="{AF7E67AD-3481-4C0B-9CE5-DB6529DC3E5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7" id="{4C5505DC-77E1-4C79-8049-2433B45CC54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6" id="{ACEAC4FB-BD4F-4A84-B5CF-C2618DF4890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5" id="{C3E8FC97-631C-44E8-8AA8-F7C7B76410C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4" id="{0F5300D3-B75D-48E6-B473-558C15E53A3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3" id="{46F3C2B8-11C5-4C99-A169-85BE323C8B9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2" id="{99EE0DA9-0248-455E-B7D8-B080E8FC91D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  <x14:conditionalFormatting xmlns:xm="http://schemas.microsoft.com/office/excel/2006/main">
          <x14:cfRule type="iconSet" priority="1" id="{C1EBEE77-9666-438B-8C6B-0642D109689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</xm:sqref>
        </x14:conditionalFormatting>
        <x14:conditionalFormatting xmlns:xm="http://schemas.microsoft.com/office/excel/2006/main">
          <x14:cfRule type="iconSet" priority="19" id="{C1731151-BD10-4588-B1E6-EF5723A89E4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2528-F2BF-4F3A-A481-DB0CAFFB3F12}">
  <sheetPr>
    <tabColor indexed="13"/>
    <pageSetUpPr fitToPage="1"/>
  </sheetPr>
  <dimension ref="A1:AH66"/>
  <sheetViews>
    <sheetView showGridLines="0" tabSelected="1" zoomScale="130" zoomScaleNormal="130" zoomScaleSheetLayoutView="120" workbookViewId="0">
      <selection activeCell="Z46" sqref="Z46"/>
    </sheetView>
  </sheetViews>
  <sheetFormatPr defaultColWidth="8.19921875" defaultRowHeight="10.199999999999999"/>
  <cols>
    <col min="1" max="1" width="10" style="145" customWidth="1"/>
    <col min="2" max="2" width="2.19921875" style="144" customWidth="1"/>
    <col min="3" max="3" width="17.3984375" style="144" customWidth="1"/>
    <col min="4" max="4" width="10.796875" style="144" customWidth="1"/>
    <col min="5" max="5" width="15.09765625" style="144" customWidth="1"/>
    <col min="6" max="6" width="8.796875" style="144" customWidth="1"/>
    <col min="7" max="7" width="6.69921875" style="144" customWidth="1"/>
    <col min="8" max="8" width="8.19921875" style="144" customWidth="1"/>
    <col min="9" max="9" width="9.59765625" style="144" bestFit="1" customWidth="1"/>
    <col min="10" max="10" width="3.796875" style="144" customWidth="1"/>
    <col min="11" max="11" width="5.5" style="144" bestFit="1" customWidth="1"/>
    <col min="12" max="12" width="11" style="144" bestFit="1" customWidth="1"/>
    <col min="13" max="13" width="7.796875" style="144" bestFit="1" customWidth="1"/>
    <col min="14" max="15" width="7.8984375" style="144" customWidth="1"/>
    <col min="16" max="16" width="9.5" style="144" customWidth="1"/>
    <col min="17" max="17" width="6.09765625" style="144" customWidth="1"/>
    <col min="18" max="18" width="5.5" style="144" customWidth="1"/>
    <col min="19" max="19" width="23.09765625" style="144" customWidth="1"/>
    <col min="20" max="20" width="10.09765625" style="144" customWidth="1"/>
    <col min="21" max="21" width="7.69921875" style="144" bestFit="1" customWidth="1"/>
    <col min="22" max="22" width="7.5" style="144" bestFit="1" customWidth="1"/>
    <col min="23" max="23" width="8.296875" style="144" bestFit="1" customWidth="1"/>
    <col min="24" max="16384" width="8.19921875" style="144"/>
  </cols>
  <sheetData>
    <row r="1" spans="1:24" ht="21.75" customHeight="1">
      <c r="A1" s="223"/>
      <c r="B1" s="223"/>
      <c r="R1" s="222"/>
    </row>
    <row r="2" spans="1:24">
      <c r="A2" s="144"/>
      <c r="S2" s="279" t="s">
        <v>457</v>
      </c>
      <c r="T2" s="278"/>
      <c r="U2" s="278"/>
      <c r="V2" s="278"/>
    </row>
    <row r="3" spans="1:24" ht="23.25" customHeight="1">
      <c r="A3" s="219" t="s">
        <v>384</v>
      </c>
      <c r="B3" s="219"/>
      <c r="J3" s="218"/>
      <c r="R3" s="217"/>
      <c r="S3" s="482" t="s">
        <v>3</v>
      </c>
      <c r="T3" s="482"/>
      <c r="U3" s="482"/>
      <c r="V3" s="482"/>
      <c r="W3" s="482"/>
      <c r="X3" s="482"/>
    </row>
    <row r="4" spans="1:24" ht="14.25" customHeight="1" thickBot="1">
      <c r="A4" s="483" t="s">
        <v>7</v>
      </c>
      <c r="B4" s="486" t="s">
        <v>8</v>
      </c>
      <c r="C4" s="487"/>
      <c r="D4" s="492"/>
      <c r="E4" s="216"/>
      <c r="F4" s="486" t="s">
        <v>9</v>
      </c>
      <c r="G4" s="494"/>
      <c r="H4" s="497" t="s">
        <v>383</v>
      </c>
      <c r="I4" s="497" t="s">
        <v>11</v>
      </c>
      <c r="J4" s="501" t="s">
        <v>12</v>
      </c>
      <c r="K4" s="503" t="s">
        <v>13</v>
      </c>
      <c r="L4" s="504"/>
      <c r="M4" s="504"/>
      <c r="N4" s="504"/>
      <c r="O4" s="505"/>
      <c r="P4" s="216"/>
      <c r="Q4" s="506"/>
      <c r="R4" s="507"/>
      <c r="S4" s="508"/>
      <c r="T4" s="215"/>
      <c r="U4" s="533" t="s">
        <v>17</v>
      </c>
      <c r="V4" s="497" t="s">
        <v>18</v>
      </c>
      <c r="W4" s="536" t="s">
        <v>19</v>
      </c>
      <c r="X4" s="537"/>
    </row>
    <row r="5" spans="1:24" ht="11.25" customHeight="1">
      <c r="A5" s="484"/>
      <c r="B5" s="488"/>
      <c r="C5" s="489"/>
      <c r="D5" s="493"/>
      <c r="E5" s="210"/>
      <c r="F5" s="495"/>
      <c r="G5" s="496"/>
      <c r="H5" s="484"/>
      <c r="I5" s="484"/>
      <c r="J5" s="502"/>
      <c r="K5" s="514" t="s">
        <v>26</v>
      </c>
      <c r="L5" s="538" t="s">
        <v>27</v>
      </c>
      <c r="M5" s="541" t="s">
        <v>28</v>
      </c>
      <c r="N5" s="542" t="s">
        <v>29</v>
      </c>
      <c r="O5" s="542" t="s">
        <v>22</v>
      </c>
      <c r="P5" s="214" t="s">
        <v>382</v>
      </c>
      <c r="Q5" s="526" t="s">
        <v>15</v>
      </c>
      <c r="R5" s="527"/>
      <c r="S5" s="528"/>
      <c r="T5" s="213" t="s">
        <v>16</v>
      </c>
      <c r="U5" s="534"/>
      <c r="V5" s="484"/>
      <c r="W5" s="497" t="s">
        <v>23</v>
      </c>
      <c r="X5" s="497" t="s">
        <v>24</v>
      </c>
    </row>
    <row r="6" spans="1:24" ht="11.25" customHeight="1">
      <c r="A6" s="484"/>
      <c r="B6" s="488"/>
      <c r="C6" s="489"/>
      <c r="D6" s="483" t="s">
        <v>30</v>
      </c>
      <c r="E6" s="483" t="s">
        <v>31</v>
      </c>
      <c r="F6" s="483" t="s">
        <v>30</v>
      </c>
      <c r="G6" s="497" t="s">
        <v>381</v>
      </c>
      <c r="H6" s="484"/>
      <c r="I6" s="484"/>
      <c r="J6" s="502"/>
      <c r="K6" s="515"/>
      <c r="L6" s="539"/>
      <c r="M6" s="515"/>
      <c r="N6" s="543"/>
      <c r="O6" s="543"/>
      <c r="P6" s="212" t="s">
        <v>380</v>
      </c>
      <c r="Q6" s="212" t="s">
        <v>379</v>
      </c>
      <c r="R6" s="212"/>
      <c r="S6" s="212"/>
      <c r="T6" s="211" t="s">
        <v>378</v>
      </c>
      <c r="U6" s="534"/>
      <c r="V6" s="484"/>
      <c r="W6" s="531"/>
      <c r="X6" s="531"/>
    </row>
    <row r="7" spans="1:24" ht="12" customHeight="1">
      <c r="A7" s="484"/>
      <c r="B7" s="488"/>
      <c r="C7" s="489"/>
      <c r="D7" s="484"/>
      <c r="E7" s="484"/>
      <c r="F7" s="484"/>
      <c r="G7" s="484"/>
      <c r="H7" s="484"/>
      <c r="I7" s="484"/>
      <c r="J7" s="502"/>
      <c r="K7" s="515"/>
      <c r="L7" s="539"/>
      <c r="M7" s="515"/>
      <c r="N7" s="543"/>
      <c r="O7" s="543"/>
      <c r="P7" s="212" t="s">
        <v>377</v>
      </c>
      <c r="Q7" s="212" t="s">
        <v>376</v>
      </c>
      <c r="R7" s="212" t="s">
        <v>375</v>
      </c>
      <c r="S7" s="212" t="s">
        <v>35</v>
      </c>
      <c r="T7" s="211" t="s">
        <v>374</v>
      </c>
      <c r="U7" s="534"/>
      <c r="V7" s="484"/>
      <c r="W7" s="531"/>
      <c r="X7" s="531"/>
    </row>
    <row r="8" spans="1:24" ht="11.25" customHeight="1">
      <c r="A8" s="485"/>
      <c r="B8" s="490"/>
      <c r="C8" s="491"/>
      <c r="D8" s="485"/>
      <c r="E8" s="485"/>
      <c r="F8" s="485"/>
      <c r="G8" s="485"/>
      <c r="H8" s="485"/>
      <c r="I8" s="485"/>
      <c r="J8" s="495"/>
      <c r="K8" s="516"/>
      <c r="L8" s="540"/>
      <c r="M8" s="516"/>
      <c r="N8" s="496"/>
      <c r="O8" s="496"/>
      <c r="P8" s="210" t="s">
        <v>373</v>
      </c>
      <c r="Q8" s="210" t="s">
        <v>372</v>
      </c>
      <c r="R8" s="210" t="s">
        <v>371</v>
      </c>
      <c r="S8" s="209"/>
      <c r="T8" s="208" t="s">
        <v>370</v>
      </c>
      <c r="U8" s="535"/>
      <c r="V8" s="485"/>
      <c r="W8" s="532"/>
      <c r="X8" s="532"/>
    </row>
    <row r="9" spans="1:24" ht="25.05" customHeight="1">
      <c r="A9" s="207" t="s">
        <v>456</v>
      </c>
      <c r="B9" s="198"/>
      <c r="C9" s="277" t="s">
        <v>455</v>
      </c>
      <c r="D9" s="194" t="s">
        <v>454</v>
      </c>
      <c r="E9" s="188" t="s">
        <v>431</v>
      </c>
      <c r="F9" s="182" t="s">
        <v>277</v>
      </c>
      <c r="G9" s="182" t="s">
        <v>276</v>
      </c>
      <c r="H9" s="182" t="s">
        <v>275</v>
      </c>
      <c r="I9" s="182">
        <v>850</v>
      </c>
      <c r="J9" s="187">
        <v>4</v>
      </c>
      <c r="K9" s="186">
        <v>21.2</v>
      </c>
      <c r="L9" s="273">
        <v>110</v>
      </c>
      <c r="M9" s="272">
        <v>21</v>
      </c>
      <c r="N9" s="184">
        <v>24.5</v>
      </c>
      <c r="O9" s="184">
        <v>28.1</v>
      </c>
      <c r="P9" s="182" t="s">
        <v>127</v>
      </c>
      <c r="Q9" s="182" t="s">
        <v>94</v>
      </c>
      <c r="R9" s="182" t="s">
        <v>45</v>
      </c>
      <c r="S9" s="182"/>
      <c r="T9" s="193" t="s">
        <v>125</v>
      </c>
      <c r="U9" s="263">
        <v>100</v>
      </c>
      <c r="V9" s="271" t="s">
        <v>261</v>
      </c>
      <c r="W9" s="182">
        <v>75</v>
      </c>
      <c r="X9" s="182" t="s">
        <v>288</v>
      </c>
    </row>
    <row r="10" spans="1:24" ht="25.05" customHeight="1">
      <c r="A10" s="197"/>
      <c r="B10" s="196"/>
      <c r="C10" s="195"/>
      <c r="D10" s="194" t="s">
        <v>454</v>
      </c>
      <c r="E10" s="188" t="s">
        <v>444</v>
      </c>
      <c r="F10" s="182" t="s">
        <v>277</v>
      </c>
      <c r="G10" s="182" t="s">
        <v>276</v>
      </c>
      <c r="H10" s="182" t="s">
        <v>275</v>
      </c>
      <c r="I10" s="182">
        <v>840</v>
      </c>
      <c r="J10" s="187">
        <v>4</v>
      </c>
      <c r="K10" s="186">
        <v>21.2</v>
      </c>
      <c r="L10" s="273">
        <v>110</v>
      </c>
      <c r="M10" s="272">
        <v>21</v>
      </c>
      <c r="N10" s="184">
        <v>24.5</v>
      </c>
      <c r="O10" s="184">
        <v>28.2</v>
      </c>
      <c r="P10" s="182" t="s">
        <v>127</v>
      </c>
      <c r="Q10" s="182" t="s">
        <v>94</v>
      </c>
      <c r="R10" s="182" t="s">
        <v>45</v>
      </c>
      <c r="S10" s="182"/>
      <c r="T10" s="193" t="s">
        <v>125</v>
      </c>
      <c r="U10" s="263">
        <v>100</v>
      </c>
      <c r="V10" s="271" t="s">
        <v>261</v>
      </c>
      <c r="W10" s="182">
        <v>75</v>
      </c>
      <c r="X10" s="182" t="s">
        <v>288</v>
      </c>
    </row>
    <row r="11" spans="1:24" s="146" customFormat="1" ht="25.05" customHeight="1">
      <c r="A11" s="276"/>
      <c r="B11" s="196"/>
      <c r="C11" s="195"/>
      <c r="D11" s="194" t="s">
        <v>453</v>
      </c>
      <c r="E11" s="194" t="s">
        <v>443</v>
      </c>
      <c r="F11" s="182" t="s">
        <v>277</v>
      </c>
      <c r="G11" s="182" t="s">
        <v>276</v>
      </c>
      <c r="H11" s="182" t="s">
        <v>275</v>
      </c>
      <c r="I11" s="182">
        <v>840</v>
      </c>
      <c r="J11" s="187">
        <v>4</v>
      </c>
      <c r="K11" s="186">
        <v>23.2</v>
      </c>
      <c r="L11" s="273">
        <v>100</v>
      </c>
      <c r="M11" s="272">
        <v>21</v>
      </c>
      <c r="N11" s="184">
        <v>24.5</v>
      </c>
      <c r="O11" s="184">
        <v>28.2</v>
      </c>
      <c r="P11" s="182" t="s">
        <v>127</v>
      </c>
      <c r="Q11" s="182" t="s">
        <v>94</v>
      </c>
      <c r="R11" s="182" t="s">
        <v>45</v>
      </c>
      <c r="S11" s="182"/>
      <c r="T11" s="193" t="s">
        <v>125</v>
      </c>
      <c r="U11" s="263">
        <v>110</v>
      </c>
      <c r="V11" s="271" t="s">
        <v>261</v>
      </c>
      <c r="W11" s="182">
        <v>82</v>
      </c>
      <c r="X11" s="182" t="s">
        <v>448</v>
      </c>
    </row>
    <row r="12" spans="1:24" s="146" customFormat="1" ht="25.05" customHeight="1">
      <c r="A12" s="276"/>
      <c r="B12" s="196"/>
      <c r="C12" s="195"/>
      <c r="D12" s="194" t="s">
        <v>453</v>
      </c>
      <c r="E12" s="194" t="s">
        <v>216</v>
      </c>
      <c r="F12" s="182" t="s">
        <v>277</v>
      </c>
      <c r="G12" s="182" t="s">
        <v>276</v>
      </c>
      <c r="H12" s="182" t="s">
        <v>275</v>
      </c>
      <c r="I12" s="182">
        <v>850</v>
      </c>
      <c r="J12" s="187">
        <v>4</v>
      </c>
      <c r="K12" s="186">
        <v>23.2</v>
      </c>
      <c r="L12" s="273">
        <v>100</v>
      </c>
      <c r="M12" s="272">
        <v>21</v>
      </c>
      <c r="N12" s="184">
        <v>24.5</v>
      </c>
      <c r="O12" s="184">
        <v>28.1</v>
      </c>
      <c r="P12" s="182" t="s">
        <v>127</v>
      </c>
      <c r="Q12" s="182" t="s">
        <v>94</v>
      </c>
      <c r="R12" s="182" t="s">
        <v>45</v>
      </c>
      <c r="S12" s="182"/>
      <c r="T12" s="193" t="s">
        <v>125</v>
      </c>
      <c r="U12" s="263">
        <v>110</v>
      </c>
      <c r="V12" s="271" t="s">
        <v>261</v>
      </c>
      <c r="W12" s="182">
        <v>82</v>
      </c>
      <c r="X12" s="182" t="s">
        <v>448</v>
      </c>
    </row>
    <row r="13" spans="1:24" ht="25.05" customHeight="1">
      <c r="A13" s="197"/>
      <c r="B13" s="196"/>
      <c r="C13" s="195"/>
      <c r="D13" s="194" t="s">
        <v>452</v>
      </c>
      <c r="E13" s="188" t="s">
        <v>431</v>
      </c>
      <c r="F13" s="182" t="s">
        <v>293</v>
      </c>
      <c r="G13" s="182" t="s">
        <v>276</v>
      </c>
      <c r="H13" s="182" t="s">
        <v>275</v>
      </c>
      <c r="I13" s="182">
        <v>850</v>
      </c>
      <c r="J13" s="187">
        <v>4</v>
      </c>
      <c r="K13" s="186">
        <v>21.2</v>
      </c>
      <c r="L13" s="273">
        <v>110</v>
      </c>
      <c r="M13" s="272">
        <v>21</v>
      </c>
      <c r="N13" s="184">
        <v>24.5</v>
      </c>
      <c r="O13" s="184">
        <v>28.1</v>
      </c>
      <c r="P13" s="182" t="s">
        <v>48</v>
      </c>
      <c r="Q13" s="182" t="s">
        <v>94</v>
      </c>
      <c r="R13" s="182" t="s">
        <v>45</v>
      </c>
      <c r="S13" s="182"/>
      <c r="T13" s="193" t="s">
        <v>125</v>
      </c>
      <c r="U13" s="263">
        <v>100</v>
      </c>
      <c r="V13" s="271" t="s">
        <v>261</v>
      </c>
      <c r="W13" s="182">
        <v>75</v>
      </c>
      <c r="X13" s="182" t="s">
        <v>288</v>
      </c>
    </row>
    <row r="14" spans="1:24" ht="25.05" customHeight="1">
      <c r="A14" s="197"/>
      <c r="B14" s="196"/>
      <c r="C14" s="195"/>
      <c r="D14" s="194" t="s">
        <v>452</v>
      </c>
      <c r="E14" s="188" t="s">
        <v>441</v>
      </c>
      <c r="F14" s="182" t="s">
        <v>293</v>
      </c>
      <c r="G14" s="182" t="s">
        <v>276</v>
      </c>
      <c r="H14" s="182" t="s">
        <v>275</v>
      </c>
      <c r="I14" s="182">
        <v>870</v>
      </c>
      <c r="J14" s="187">
        <v>4</v>
      </c>
      <c r="K14" s="186">
        <v>21</v>
      </c>
      <c r="L14" s="273">
        <v>111</v>
      </c>
      <c r="M14" s="272">
        <v>20.8</v>
      </c>
      <c r="N14" s="184">
        <v>23.7</v>
      </c>
      <c r="O14" s="184">
        <v>28</v>
      </c>
      <c r="P14" s="182" t="s">
        <v>48</v>
      </c>
      <c r="Q14" s="182" t="s">
        <v>94</v>
      </c>
      <c r="R14" s="182" t="s">
        <v>45</v>
      </c>
      <c r="S14" s="182"/>
      <c r="T14" s="193" t="s">
        <v>125</v>
      </c>
      <c r="U14" s="263">
        <v>100</v>
      </c>
      <c r="V14" s="271" t="s">
        <v>261</v>
      </c>
      <c r="W14" s="182">
        <v>75</v>
      </c>
      <c r="X14" s="182" t="s">
        <v>288</v>
      </c>
    </row>
    <row r="15" spans="1:24" ht="25.05" customHeight="1">
      <c r="A15" s="197"/>
      <c r="B15" s="196"/>
      <c r="C15" s="195"/>
      <c r="D15" s="194" t="s">
        <v>452</v>
      </c>
      <c r="E15" s="194" t="s">
        <v>440</v>
      </c>
      <c r="F15" s="182" t="s">
        <v>293</v>
      </c>
      <c r="G15" s="182" t="s">
        <v>276</v>
      </c>
      <c r="H15" s="182" t="s">
        <v>275</v>
      </c>
      <c r="I15" s="182">
        <v>880</v>
      </c>
      <c r="J15" s="187">
        <v>4</v>
      </c>
      <c r="K15" s="186">
        <v>21</v>
      </c>
      <c r="L15" s="273">
        <v>111</v>
      </c>
      <c r="M15" s="272">
        <v>20.8</v>
      </c>
      <c r="N15" s="184">
        <v>23.7</v>
      </c>
      <c r="O15" s="184">
        <v>28</v>
      </c>
      <c r="P15" s="182" t="s">
        <v>48</v>
      </c>
      <c r="Q15" s="182" t="s">
        <v>94</v>
      </c>
      <c r="R15" s="182" t="s">
        <v>45</v>
      </c>
      <c r="S15" s="182"/>
      <c r="T15" s="193" t="s">
        <v>125</v>
      </c>
      <c r="U15" s="263">
        <v>100</v>
      </c>
      <c r="V15" s="271" t="s">
        <v>261</v>
      </c>
      <c r="W15" s="182">
        <v>75</v>
      </c>
      <c r="X15" s="182" t="s">
        <v>288</v>
      </c>
    </row>
    <row r="16" spans="1:24" ht="25.05" customHeight="1">
      <c r="A16" s="197"/>
      <c r="B16" s="196"/>
      <c r="C16" s="195"/>
      <c r="D16" s="194" t="s">
        <v>452</v>
      </c>
      <c r="E16" s="194" t="s">
        <v>451</v>
      </c>
      <c r="F16" s="182" t="s">
        <v>293</v>
      </c>
      <c r="G16" s="182" t="s">
        <v>276</v>
      </c>
      <c r="H16" s="182" t="s">
        <v>275</v>
      </c>
      <c r="I16" s="182">
        <v>860</v>
      </c>
      <c r="J16" s="187">
        <v>4</v>
      </c>
      <c r="K16" s="186">
        <v>21</v>
      </c>
      <c r="L16" s="273">
        <v>111</v>
      </c>
      <c r="M16" s="272">
        <v>20.8</v>
      </c>
      <c r="N16" s="184">
        <v>23.7</v>
      </c>
      <c r="O16" s="184">
        <v>28.1</v>
      </c>
      <c r="P16" s="182" t="s">
        <v>48</v>
      </c>
      <c r="Q16" s="182" t="s">
        <v>94</v>
      </c>
      <c r="R16" s="182" t="s">
        <v>45</v>
      </c>
      <c r="S16" s="182"/>
      <c r="T16" s="193" t="s">
        <v>125</v>
      </c>
      <c r="U16" s="263">
        <v>100</v>
      </c>
      <c r="V16" s="271" t="s">
        <v>261</v>
      </c>
      <c r="W16" s="182">
        <v>74</v>
      </c>
      <c r="X16" s="182" t="s">
        <v>412</v>
      </c>
    </row>
    <row r="17" spans="1:24" s="146" customFormat="1" ht="25.05" customHeight="1">
      <c r="A17" s="276"/>
      <c r="B17" s="196"/>
      <c r="C17" s="195"/>
      <c r="D17" s="194" t="s">
        <v>449</v>
      </c>
      <c r="E17" s="194" t="s">
        <v>245</v>
      </c>
      <c r="F17" s="182" t="s">
        <v>293</v>
      </c>
      <c r="G17" s="182" t="s">
        <v>276</v>
      </c>
      <c r="H17" s="182" t="s">
        <v>275</v>
      </c>
      <c r="I17" s="182">
        <v>850</v>
      </c>
      <c r="J17" s="187">
        <v>4</v>
      </c>
      <c r="K17" s="186">
        <v>23.3</v>
      </c>
      <c r="L17" s="273">
        <v>100</v>
      </c>
      <c r="M17" s="272">
        <v>21</v>
      </c>
      <c r="N17" s="184">
        <v>24.5</v>
      </c>
      <c r="O17" s="184">
        <v>28.1</v>
      </c>
      <c r="P17" s="182" t="s">
        <v>48</v>
      </c>
      <c r="Q17" s="182" t="s">
        <v>94</v>
      </c>
      <c r="R17" s="182" t="s">
        <v>45</v>
      </c>
      <c r="S17" s="182"/>
      <c r="T17" s="193" t="s">
        <v>125</v>
      </c>
      <c r="U17" s="263">
        <v>110</v>
      </c>
      <c r="V17" s="271" t="s">
        <v>261</v>
      </c>
      <c r="W17" s="182">
        <v>82</v>
      </c>
      <c r="X17" s="182" t="s">
        <v>448</v>
      </c>
    </row>
    <row r="18" spans="1:24" s="146" customFormat="1" ht="25.05" customHeight="1">
      <c r="A18" s="276"/>
      <c r="B18" s="196"/>
      <c r="C18" s="195"/>
      <c r="D18" s="194" t="s">
        <v>449</v>
      </c>
      <c r="E18" s="194" t="s">
        <v>450</v>
      </c>
      <c r="F18" s="182" t="s">
        <v>293</v>
      </c>
      <c r="G18" s="182" t="s">
        <v>276</v>
      </c>
      <c r="H18" s="182" t="s">
        <v>275</v>
      </c>
      <c r="I18" s="182">
        <v>860</v>
      </c>
      <c r="J18" s="187">
        <v>4</v>
      </c>
      <c r="K18" s="186">
        <v>23.3</v>
      </c>
      <c r="L18" s="273">
        <v>100</v>
      </c>
      <c r="M18" s="272">
        <v>20.8</v>
      </c>
      <c r="N18" s="184">
        <v>23.7</v>
      </c>
      <c r="O18" s="184">
        <v>28.1</v>
      </c>
      <c r="P18" s="182" t="s">
        <v>48</v>
      </c>
      <c r="Q18" s="182" t="s">
        <v>94</v>
      </c>
      <c r="R18" s="182" t="s">
        <v>45</v>
      </c>
      <c r="S18" s="182"/>
      <c r="T18" s="193" t="s">
        <v>125</v>
      </c>
      <c r="U18" s="263">
        <v>112</v>
      </c>
      <c r="V18" s="271" t="s">
        <v>261</v>
      </c>
      <c r="W18" s="182">
        <v>82</v>
      </c>
      <c r="X18" s="182" t="s">
        <v>448</v>
      </c>
    </row>
    <row r="19" spans="1:24" s="146" customFormat="1" ht="25.05" customHeight="1">
      <c r="A19" s="276"/>
      <c r="B19" s="196"/>
      <c r="C19" s="195"/>
      <c r="D19" s="194" t="s">
        <v>449</v>
      </c>
      <c r="E19" s="194" t="s">
        <v>434</v>
      </c>
      <c r="F19" s="182" t="s">
        <v>293</v>
      </c>
      <c r="G19" s="182" t="s">
        <v>276</v>
      </c>
      <c r="H19" s="182" t="s">
        <v>275</v>
      </c>
      <c r="I19" s="182" t="s">
        <v>248</v>
      </c>
      <c r="J19" s="187">
        <v>4</v>
      </c>
      <c r="K19" s="186">
        <v>23.3</v>
      </c>
      <c r="L19" s="273">
        <v>100</v>
      </c>
      <c r="M19" s="272">
        <v>20.8</v>
      </c>
      <c r="N19" s="184">
        <v>23.7</v>
      </c>
      <c r="O19" s="184">
        <v>28</v>
      </c>
      <c r="P19" s="182" t="s">
        <v>48</v>
      </c>
      <c r="Q19" s="182" t="s">
        <v>94</v>
      </c>
      <c r="R19" s="182" t="s">
        <v>45</v>
      </c>
      <c r="S19" s="182"/>
      <c r="T19" s="193" t="s">
        <v>125</v>
      </c>
      <c r="U19" s="263">
        <v>112</v>
      </c>
      <c r="V19" s="271" t="s">
        <v>261</v>
      </c>
      <c r="W19" s="182">
        <v>83</v>
      </c>
      <c r="X19" s="182" t="s">
        <v>448</v>
      </c>
    </row>
    <row r="20" spans="1:24" ht="25.05" customHeight="1">
      <c r="A20" s="197"/>
      <c r="B20" s="196"/>
      <c r="C20" s="195"/>
      <c r="D20" s="194" t="s">
        <v>447</v>
      </c>
      <c r="E20" s="188" t="s">
        <v>433</v>
      </c>
      <c r="F20" s="182" t="s">
        <v>293</v>
      </c>
      <c r="G20" s="182" t="s">
        <v>276</v>
      </c>
      <c r="H20" s="182" t="s">
        <v>275</v>
      </c>
      <c r="I20" s="182">
        <v>870</v>
      </c>
      <c r="J20" s="187">
        <v>4</v>
      </c>
      <c r="K20" s="186">
        <v>19.2</v>
      </c>
      <c r="L20" s="273">
        <v>121</v>
      </c>
      <c r="M20" s="272">
        <v>20.8</v>
      </c>
      <c r="N20" s="184">
        <v>23.7</v>
      </c>
      <c r="O20" s="184">
        <v>28</v>
      </c>
      <c r="P20" s="182" t="s">
        <v>48</v>
      </c>
      <c r="Q20" s="182" t="s">
        <v>53</v>
      </c>
      <c r="R20" s="182" t="s">
        <v>45</v>
      </c>
      <c r="S20" s="182"/>
      <c r="T20" s="193" t="s">
        <v>273</v>
      </c>
      <c r="U20" s="263" t="s">
        <v>261</v>
      </c>
      <c r="V20" s="271" t="s">
        <v>261</v>
      </c>
      <c r="W20" s="182">
        <v>68</v>
      </c>
      <c r="X20" s="182" t="s">
        <v>280</v>
      </c>
    </row>
    <row r="21" spans="1:24" ht="25.05" customHeight="1">
      <c r="A21" s="197"/>
      <c r="B21" s="196"/>
      <c r="C21" s="195"/>
      <c r="D21" s="194" t="s">
        <v>447</v>
      </c>
      <c r="E21" s="188" t="s">
        <v>431</v>
      </c>
      <c r="F21" s="182" t="s">
        <v>293</v>
      </c>
      <c r="G21" s="182" t="s">
        <v>276</v>
      </c>
      <c r="H21" s="182" t="s">
        <v>275</v>
      </c>
      <c r="I21" s="182">
        <v>880</v>
      </c>
      <c r="J21" s="187">
        <v>4</v>
      </c>
      <c r="K21" s="186">
        <v>19.2</v>
      </c>
      <c r="L21" s="273">
        <v>121</v>
      </c>
      <c r="M21" s="272">
        <v>20.8</v>
      </c>
      <c r="N21" s="184">
        <v>23.7</v>
      </c>
      <c r="O21" s="184">
        <v>28</v>
      </c>
      <c r="P21" s="182" t="s">
        <v>48</v>
      </c>
      <c r="Q21" s="182" t="s">
        <v>53</v>
      </c>
      <c r="R21" s="182" t="s">
        <v>45</v>
      </c>
      <c r="S21" s="182"/>
      <c r="T21" s="193" t="s">
        <v>273</v>
      </c>
      <c r="U21" s="263" t="s">
        <v>261</v>
      </c>
      <c r="V21" s="271" t="s">
        <v>261</v>
      </c>
      <c r="W21" s="182">
        <v>68</v>
      </c>
      <c r="X21" s="182" t="s">
        <v>280</v>
      </c>
    </row>
    <row r="22" spans="1:24" s="146" customFormat="1" ht="24.45" customHeight="1">
      <c r="A22" s="276"/>
      <c r="B22" s="196"/>
      <c r="C22" s="195"/>
      <c r="D22" s="194" t="s">
        <v>446</v>
      </c>
      <c r="E22" s="194" t="s">
        <v>429</v>
      </c>
      <c r="F22" s="182" t="s">
        <v>293</v>
      </c>
      <c r="G22" s="182" t="s">
        <v>276</v>
      </c>
      <c r="H22" s="182" t="s">
        <v>275</v>
      </c>
      <c r="I22" s="182" t="s">
        <v>248</v>
      </c>
      <c r="J22" s="187">
        <v>4</v>
      </c>
      <c r="K22" s="186">
        <v>21.5</v>
      </c>
      <c r="L22" s="273">
        <v>108</v>
      </c>
      <c r="M22" s="272">
        <v>20.8</v>
      </c>
      <c r="N22" s="184">
        <v>23.7</v>
      </c>
      <c r="O22" s="184">
        <v>28</v>
      </c>
      <c r="P22" s="182" t="s">
        <v>48</v>
      </c>
      <c r="Q22" s="182" t="s">
        <v>53</v>
      </c>
      <c r="R22" s="182" t="s">
        <v>45</v>
      </c>
      <c r="S22" s="182"/>
      <c r="T22" s="193" t="s">
        <v>273</v>
      </c>
      <c r="U22" s="263">
        <v>103</v>
      </c>
      <c r="V22" s="271" t="s">
        <v>261</v>
      </c>
      <c r="W22" s="182">
        <v>76</v>
      </c>
      <c r="X22" s="182" t="s">
        <v>288</v>
      </c>
    </row>
    <row r="23" spans="1:24" ht="25.05" customHeight="1">
      <c r="A23" s="197"/>
      <c r="B23" s="196"/>
      <c r="C23" s="195"/>
      <c r="D23" s="194" t="s">
        <v>445</v>
      </c>
      <c r="E23" s="188" t="s">
        <v>431</v>
      </c>
      <c r="F23" s="182" t="s">
        <v>277</v>
      </c>
      <c r="G23" s="182" t="s">
        <v>276</v>
      </c>
      <c r="H23" s="182" t="s">
        <v>275</v>
      </c>
      <c r="I23" s="182">
        <v>910</v>
      </c>
      <c r="J23" s="187">
        <v>4</v>
      </c>
      <c r="K23" s="186">
        <v>18.2</v>
      </c>
      <c r="L23" s="273">
        <v>128</v>
      </c>
      <c r="M23" s="272">
        <v>20.8</v>
      </c>
      <c r="N23" s="184">
        <v>23.7</v>
      </c>
      <c r="O23" s="184">
        <v>27.8</v>
      </c>
      <c r="P23" s="182" t="s">
        <v>127</v>
      </c>
      <c r="Q23" s="182" t="s">
        <v>94</v>
      </c>
      <c r="R23" s="182" t="s">
        <v>49</v>
      </c>
      <c r="S23" s="182"/>
      <c r="T23" s="193" t="s">
        <v>125</v>
      </c>
      <c r="U23" s="263" t="s">
        <v>261</v>
      </c>
      <c r="V23" s="271" t="s">
        <v>261</v>
      </c>
      <c r="W23" s="182">
        <v>65</v>
      </c>
      <c r="X23" s="182" t="s">
        <v>280</v>
      </c>
    </row>
    <row r="24" spans="1:24" ht="25.05" customHeight="1">
      <c r="A24" s="197"/>
      <c r="B24" s="196"/>
      <c r="C24" s="195"/>
      <c r="D24" s="194" t="s">
        <v>445</v>
      </c>
      <c r="E24" s="188" t="s">
        <v>444</v>
      </c>
      <c r="F24" s="182" t="s">
        <v>277</v>
      </c>
      <c r="G24" s="182" t="s">
        <v>276</v>
      </c>
      <c r="H24" s="182" t="s">
        <v>275</v>
      </c>
      <c r="I24" s="182">
        <v>900</v>
      </c>
      <c r="J24" s="187">
        <v>4</v>
      </c>
      <c r="K24" s="186">
        <v>18.2</v>
      </c>
      <c r="L24" s="273">
        <v>128</v>
      </c>
      <c r="M24" s="272">
        <v>20.8</v>
      </c>
      <c r="N24" s="184">
        <v>23.7</v>
      </c>
      <c r="O24" s="184">
        <v>27.9</v>
      </c>
      <c r="P24" s="182" t="s">
        <v>127</v>
      </c>
      <c r="Q24" s="182" t="s">
        <v>94</v>
      </c>
      <c r="R24" s="182" t="s">
        <v>49</v>
      </c>
      <c r="S24" s="182"/>
      <c r="T24" s="193" t="s">
        <v>125</v>
      </c>
      <c r="U24" s="263" t="s">
        <v>261</v>
      </c>
      <c r="V24" s="271" t="s">
        <v>261</v>
      </c>
      <c r="W24" s="182">
        <v>65</v>
      </c>
      <c r="X24" s="182" t="s">
        <v>280</v>
      </c>
    </row>
    <row r="25" spans="1:24" s="146" customFormat="1" ht="25.05" customHeight="1">
      <c r="A25" s="276"/>
      <c r="B25" s="196"/>
      <c r="C25" s="195"/>
      <c r="D25" s="194" t="s">
        <v>442</v>
      </c>
      <c r="E25" s="194" t="s">
        <v>443</v>
      </c>
      <c r="F25" s="182" t="s">
        <v>277</v>
      </c>
      <c r="G25" s="182" t="s">
        <v>276</v>
      </c>
      <c r="H25" s="182" t="s">
        <v>275</v>
      </c>
      <c r="I25" s="182">
        <v>900</v>
      </c>
      <c r="J25" s="187">
        <v>4</v>
      </c>
      <c r="K25" s="186">
        <v>21</v>
      </c>
      <c r="L25" s="273">
        <v>111</v>
      </c>
      <c r="M25" s="272">
        <v>20.8</v>
      </c>
      <c r="N25" s="184">
        <v>23.7</v>
      </c>
      <c r="O25" s="184">
        <v>27.9</v>
      </c>
      <c r="P25" s="182" t="s">
        <v>127</v>
      </c>
      <c r="Q25" s="182" t="s">
        <v>94</v>
      </c>
      <c r="R25" s="182" t="s">
        <v>49</v>
      </c>
      <c r="S25" s="182"/>
      <c r="T25" s="193" t="s">
        <v>125</v>
      </c>
      <c r="U25" s="263">
        <v>100</v>
      </c>
      <c r="V25" s="271" t="s">
        <v>261</v>
      </c>
      <c r="W25" s="182">
        <v>75</v>
      </c>
      <c r="X25" s="182" t="s">
        <v>288</v>
      </c>
    </row>
    <row r="26" spans="1:24" s="146" customFormat="1" ht="25.05" customHeight="1">
      <c r="A26" s="276"/>
      <c r="B26" s="196"/>
      <c r="C26" s="195"/>
      <c r="D26" s="194" t="s">
        <v>442</v>
      </c>
      <c r="E26" s="194" t="s">
        <v>216</v>
      </c>
      <c r="F26" s="182" t="s">
        <v>277</v>
      </c>
      <c r="G26" s="182" t="s">
        <v>276</v>
      </c>
      <c r="H26" s="182" t="s">
        <v>275</v>
      </c>
      <c r="I26" s="182">
        <v>910</v>
      </c>
      <c r="J26" s="187">
        <v>4</v>
      </c>
      <c r="K26" s="186">
        <v>21</v>
      </c>
      <c r="L26" s="273">
        <v>111</v>
      </c>
      <c r="M26" s="272">
        <v>20.8</v>
      </c>
      <c r="N26" s="184">
        <v>23.7</v>
      </c>
      <c r="O26" s="184">
        <v>27.8</v>
      </c>
      <c r="P26" s="182" t="s">
        <v>127</v>
      </c>
      <c r="Q26" s="182" t="s">
        <v>94</v>
      </c>
      <c r="R26" s="182" t="s">
        <v>49</v>
      </c>
      <c r="S26" s="182"/>
      <c r="T26" s="193" t="s">
        <v>125</v>
      </c>
      <c r="U26" s="263">
        <v>100</v>
      </c>
      <c r="V26" s="271" t="s">
        <v>261</v>
      </c>
      <c r="W26" s="182">
        <v>75</v>
      </c>
      <c r="X26" s="182" t="s">
        <v>288</v>
      </c>
    </row>
    <row r="27" spans="1:24" ht="25.05" customHeight="1">
      <c r="A27" s="197"/>
      <c r="B27" s="196"/>
      <c r="C27" s="195"/>
      <c r="D27" s="194" t="s">
        <v>439</v>
      </c>
      <c r="E27" s="188" t="s">
        <v>441</v>
      </c>
      <c r="F27" s="182" t="s">
        <v>293</v>
      </c>
      <c r="G27" s="182" t="s">
        <v>276</v>
      </c>
      <c r="H27" s="182" t="s">
        <v>275</v>
      </c>
      <c r="I27" s="182">
        <v>930</v>
      </c>
      <c r="J27" s="187">
        <v>4</v>
      </c>
      <c r="K27" s="186">
        <v>18.8</v>
      </c>
      <c r="L27" s="273">
        <v>123</v>
      </c>
      <c r="M27" s="272">
        <v>20.8</v>
      </c>
      <c r="N27" s="184">
        <v>23.7</v>
      </c>
      <c r="O27" s="184">
        <v>27.7</v>
      </c>
      <c r="P27" s="182" t="s">
        <v>48</v>
      </c>
      <c r="Q27" s="182" t="s">
        <v>94</v>
      </c>
      <c r="R27" s="182" t="s">
        <v>49</v>
      </c>
      <c r="S27" s="182"/>
      <c r="T27" s="193" t="s">
        <v>125</v>
      </c>
      <c r="U27" s="263" t="s">
        <v>261</v>
      </c>
      <c r="V27" s="271" t="s">
        <v>261</v>
      </c>
      <c r="W27" s="182">
        <v>67</v>
      </c>
      <c r="X27" s="182" t="s">
        <v>280</v>
      </c>
    </row>
    <row r="28" spans="1:24" ht="25.05" customHeight="1">
      <c r="A28" s="197"/>
      <c r="B28" s="196"/>
      <c r="C28" s="195"/>
      <c r="D28" s="194" t="s">
        <v>439</v>
      </c>
      <c r="E28" s="194" t="s">
        <v>440</v>
      </c>
      <c r="F28" s="182" t="s">
        <v>293</v>
      </c>
      <c r="G28" s="182" t="s">
        <v>276</v>
      </c>
      <c r="H28" s="182" t="s">
        <v>275</v>
      </c>
      <c r="I28" s="182">
        <v>940</v>
      </c>
      <c r="J28" s="187">
        <v>4</v>
      </c>
      <c r="K28" s="186">
        <v>18.8</v>
      </c>
      <c r="L28" s="273">
        <v>123</v>
      </c>
      <c r="M28" s="272">
        <v>20.8</v>
      </c>
      <c r="N28" s="184">
        <v>23.7</v>
      </c>
      <c r="O28" s="184">
        <v>27.7</v>
      </c>
      <c r="P28" s="182" t="s">
        <v>48</v>
      </c>
      <c r="Q28" s="182" t="s">
        <v>94</v>
      </c>
      <c r="R28" s="182" t="s">
        <v>49</v>
      </c>
      <c r="S28" s="182"/>
      <c r="T28" s="193" t="s">
        <v>125</v>
      </c>
      <c r="U28" s="263" t="s">
        <v>261</v>
      </c>
      <c r="V28" s="271" t="s">
        <v>261</v>
      </c>
      <c r="W28" s="182">
        <v>67</v>
      </c>
      <c r="X28" s="182" t="s">
        <v>280</v>
      </c>
    </row>
    <row r="29" spans="1:24" ht="25.05" customHeight="1">
      <c r="A29" s="197"/>
      <c r="B29" s="196"/>
      <c r="C29" s="195"/>
      <c r="D29" s="194" t="s">
        <v>439</v>
      </c>
      <c r="E29" s="194" t="s">
        <v>88</v>
      </c>
      <c r="F29" s="182" t="s">
        <v>293</v>
      </c>
      <c r="G29" s="182" t="s">
        <v>276</v>
      </c>
      <c r="H29" s="182" t="s">
        <v>275</v>
      </c>
      <c r="I29" s="182">
        <v>910</v>
      </c>
      <c r="J29" s="187">
        <v>4</v>
      </c>
      <c r="K29" s="186">
        <v>18.8</v>
      </c>
      <c r="L29" s="273">
        <v>123</v>
      </c>
      <c r="M29" s="272">
        <v>20.8</v>
      </c>
      <c r="N29" s="184">
        <v>23.7</v>
      </c>
      <c r="O29" s="184">
        <v>27.8</v>
      </c>
      <c r="P29" s="182" t="s">
        <v>48</v>
      </c>
      <c r="Q29" s="182" t="s">
        <v>94</v>
      </c>
      <c r="R29" s="182" t="s">
        <v>49</v>
      </c>
      <c r="S29" s="182"/>
      <c r="T29" s="193" t="s">
        <v>125</v>
      </c>
      <c r="U29" s="263" t="s">
        <v>261</v>
      </c>
      <c r="V29" s="271" t="s">
        <v>261</v>
      </c>
      <c r="W29" s="182">
        <v>67</v>
      </c>
      <c r="X29" s="182" t="s">
        <v>280</v>
      </c>
    </row>
    <row r="30" spans="1:24" ht="25.05" customHeight="1">
      <c r="A30" s="197"/>
      <c r="B30" s="196"/>
      <c r="C30" s="195"/>
      <c r="D30" s="194" t="s">
        <v>439</v>
      </c>
      <c r="E30" s="188" t="s">
        <v>438</v>
      </c>
      <c r="F30" s="182" t="s">
        <v>293</v>
      </c>
      <c r="G30" s="182" t="s">
        <v>276</v>
      </c>
      <c r="H30" s="182" t="s">
        <v>275</v>
      </c>
      <c r="I30" s="182">
        <v>920</v>
      </c>
      <c r="J30" s="187">
        <v>4</v>
      </c>
      <c r="K30" s="186">
        <v>18.8</v>
      </c>
      <c r="L30" s="273">
        <v>123</v>
      </c>
      <c r="M30" s="272">
        <v>20.8</v>
      </c>
      <c r="N30" s="184">
        <v>23.7</v>
      </c>
      <c r="O30" s="184">
        <v>27.8</v>
      </c>
      <c r="P30" s="182" t="s">
        <v>48</v>
      </c>
      <c r="Q30" s="182" t="s">
        <v>94</v>
      </c>
      <c r="R30" s="182" t="s">
        <v>49</v>
      </c>
      <c r="S30" s="182"/>
      <c r="T30" s="193" t="s">
        <v>125</v>
      </c>
      <c r="U30" s="263" t="s">
        <v>261</v>
      </c>
      <c r="V30" s="271" t="s">
        <v>261</v>
      </c>
      <c r="W30" s="182">
        <v>67</v>
      </c>
      <c r="X30" s="182" t="s">
        <v>280</v>
      </c>
    </row>
    <row r="31" spans="1:24" s="146" customFormat="1" ht="25.05" customHeight="1">
      <c r="A31" s="276"/>
      <c r="B31" s="196"/>
      <c r="C31" s="195"/>
      <c r="D31" s="194" t="s">
        <v>435</v>
      </c>
      <c r="E31" s="194" t="s">
        <v>437</v>
      </c>
      <c r="F31" s="182" t="s">
        <v>293</v>
      </c>
      <c r="G31" s="182" t="s">
        <v>276</v>
      </c>
      <c r="H31" s="182" t="s">
        <v>275</v>
      </c>
      <c r="I31" s="182" t="s">
        <v>436</v>
      </c>
      <c r="J31" s="187">
        <v>4</v>
      </c>
      <c r="K31" s="186">
        <v>21.1</v>
      </c>
      <c r="L31" s="273">
        <v>110</v>
      </c>
      <c r="M31" s="272">
        <v>20.8</v>
      </c>
      <c r="N31" s="184">
        <v>23.7</v>
      </c>
      <c r="O31" s="184">
        <v>27.8</v>
      </c>
      <c r="P31" s="182" t="s">
        <v>48</v>
      </c>
      <c r="Q31" s="182" t="s">
        <v>94</v>
      </c>
      <c r="R31" s="182" t="s">
        <v>49</v>
      </c>
      <c r="S31" s="182"/>
      <c r="T31" s="193" t="s">
        <v>125</v>
      </c>
      <c r="U31" s="263">
        <v>101</v>
      </c>
      <c r="V31" s="271" t="s">
        <v>261</v>
      </c>
      <c r="W31" s="182">
        <v>75</v>
      </c>
      <c r="X31" s="182" t="s">
        <v>288</v>
      </c>
    </row>
    <row r="32" spans="1:24" s="146" customFormat="1" ht="25.05" customHeight="1">
      <c r="A32" s="276"/>
      <c r="B32" s="196"/>
      <c r="C32" s="195"/>
      <c r="D32" s="194" t="s">
        <v>435</v>
      </c>
      <c r="E32" s="194" t="s">
        <v>434</v>
      </c>
      <c r="F32" s="182" t="s">
        <v>293</v>
      </c>
      <c r="G32" s="182" t="s">
        <v>276</v>
      </c>
      <c r="H32" s="182" t="s">
        <v>275</v>
      </c>
      <c r="I32" s="182" t="s">
        <v>323</v>
      </c>
      <c r="J32" s="187">
        <v>4</v>
      </c>
      <c r="K32" s="186">
        <v>21.1</v>
      </c>
      <c r="L32" s="273">
        <v>110</v>
      </c>
      <c r="M32" s="272">
        <v>20.8</v>
      </c>
      <c r="N32" s="184">
        <v>23.7</v>
      </c>
      <c r="O32" s="184">
        <v>27.7</v>
      </c>
      <c r="P32" s="182" t="s">
        <v>48</v>
      </c>
      <c r="Q32" s="182" t="s">
        <v>94</v>
      </c>
      <c r="R32" s="182" t="s">
        <v>49</v>
      </c>
      <c r="S32" s="182"/>
      <c r="T32" s="193" t="s">
        <v>125</v>
      </c>
      <c r="U32" s="263">
        <v>101</v>
      </c>
      <c r="V32" s="271" t="s">
        <v>261</v>
      </c>
      <c r="W32" s="182">
        <v>76</v>
      </c>
      <c r="X32" s="182" t="s">
        <v>288</v>
      </c>
    </row>
    <row r="33" spans="1:26" ht="25.05" customHeight="1">
      <c r="A33" s="276"/>
      <c r="B33" s="196"/>
      <c r="C33" s="195"/>
      <c r="D33" s="194" t="s">
        <v>432</v>
      </c>
      <c r="E33" s="188" t="s">
        <v>433</v>
      </c>
      <c r="F33" s="182" t="s">
        <v>293</v>
      </c>
      <c r="G33" s="182" t="s">
        <v>276</v>
      </c>
      <c r="H33" s="182" t="s">
        <v>275</v>
      </c>
      <c r="I33" s="182">
        <v>930</v>
      </c>
      <c r="J33" s="187">
        <v>4</v>
      </c>
      <c r="K33" s="186">
        <v>16.8</v>
      </c>
      <c r="L33" s="273">
        <v>138</v>
      </c>
      <c r="M33" s="272">
        <v>20.8</v>
      </c>
      <c r="N33" s="184">
        <v>23.7</v>
      </c>
      <c r="O33" s="184">
        <v>27.7</v>
      </c>
      <c r="P33" s="182" t="s">
        <v>48</v>
      </c>
      <c r="Q33" s="182" t="s">
        <v>53</v>
      </c>
      <c r="R33" s="182" t="s">
        <v>49</v>
      </c>
      <c r="S33" s="182"/>
      <c r="T33" s="193" t="s">
        <v>273</v>
      </c>
      <c r="U33" s="263" t="s">
        <v>261</v>
      </c>
      <c r="V33" s="271" t="s">
        <v>261</v>
      </c>
      <c r="W33" s="182">
        <v>60</v>
      </c>
      <c r="X33" s="182" t="s">
        <v>407</v>
      </c>
    </row>
    <row r="34" spans="1:26" ht="25.05" customHeight="1">
      <c r="A34" s="276"/>
      <c r="B34" s="196"/>
      <c r="C34" s="195"/>
      <c r="D34" s="194" t="s">
        <v>432</v>
      </c>
      <c r="E34" s="188" t="s">
        <v>431</v>
      </c>
      <c r="F34" s="182" t="s">
        <v>293</v>
      </c>
      <c r="G34" s="182" t="s">
        <v>276</v>
      </c>
      <c r="H34" s="182" t="s">
        <v>275</v>
      </c>
      <c r="I34" s="182">
        <v>940</v>
      </c>
      <c r="J34" s="187">
        <v>4</v>
      </c>
      <c r="K34" s="186">
        <v>16.8</v>
      </c>
      <c r="L34" s="273">
        <v>138</v>
      </c>
      <c r="M34" s="272">
        <v>20.8</v>
      </c>
      <c r="N34" s="184">
        <v>23.7</v>
      </c>
      <c r="O34" s="184">
        <v>27.7</v>
      </c>
      <c r="P34" s="182" t="s">
        <v>48</v>
      </c>
      <c r="Q34" s="182" t="s">
        <v>53</v>
      </c>
      <c r="R34" s="182" t="s">
        <v>49</v>
      </c>
      <c r="S34" s="182"/>
      <c r="T34" s="193" t="s">
        <v>273</v>
      </c>
      <c r="U34" s="263" t="s">
        <v>261</v>
      </c>
      <c r="V34" s="271" t="s">
        <v>261</v>
      </c>
      <c r="W34" s="182">
        <v>60</v>
      </c>
      <c r="X34" s="182" t="s">
        <v>407</v>
      </c>
    </row>
    <row r="35" spans="1:26" s="146" customFormat="1" ht="25.05" customHeight="1">
      <c r="A35" s="276"/>
      <c r="B35" s="201"/>
      <c r="C35" s="200"/>
      <c r="D35" s="194" t="s">
        <v>430</v>
      </c>
      <c r="E35" s="194" t="s">
        <v>429</v>
      </c>
      <c r="F35" s="182" t="s">
        <v>293</v>
      </c>
      <c r="G35" s="182" t="s">
        <v>276</v>
      </c>
      <c r="H35" s="182" t="s">
        <v>275</v>
      </c>
      <c r="I35" s="182">
        <v>930</v>
      </c>
      <c r="J35" s="187">
        <v>4</v>
      </c>
      <c r="K35" s="186">
        <v>19.399999999999999</v>
      </c>
      <c r="L35" s="273">
        <v>120</v>
      </c>
      <c r="M35" s="272">
        <v>20.8</v>
      </c>
      <c r="N35" s="184">
        <v>23.7</v>
      </c>
      <c r="O35" s="184">
        <v>27.7</v>
      </c>
      <c r="P35" s="182" t="s">
        <v>48</v>
      </c>
      <c r="Q35" s="182" t="s">
        <v>53</v>
      </c>
      <c r="R35" s="182" t="s">
        <v>49</v>
      </c>
      <c r="S35" s="182"/>
      <c r="T35" s="193" t="s">
        <v>273</v>
      </c>
      <c r="U35" s="263" t="s">
        <v>261</v>
      </c>
      <c r="V35" s="271" t="s">
        <v>261</v>
      </c>
      <c r="W35" s="182">
        <v>70</v>
      </c>
      <c r="X35" s="182" t="s">
        <v>412</v>
      </c>
    </row>
    <row r="36" spans="1:26" ht="24.45" customHeight="1">
      <c r="A36" s="197"/>
      <c r="B36" s="196"/>
      <c r="C36" s="195" t="s">
        <v>428</v>
      </c>
      <c r="D36" s="194" t="s">
        <v>426</v>
      </c>
      <c r="E36" s="188" t="s">
        <v>427</v>
      </c>
      <c r="F36" s="182" t="s">
        <v>293</v>
      </c>
      <c r="G36" s="182" t="s">
        <v>276</v>
      </c>
      <c r="H36" s="182" t="s">
        <v>275</v>
      </c>
      <c r="I36" s="182">
        <v>970</v>
      </c>
      <c r="J36" s="187">
        <v>4</v>
      </c>
      <c r="K36" s="186">
        <v>20.9</v>
      </c>
      <c r="L36" s="273">
        <v>111</v>
      </c>
      <c r="M36" s="272">
        <v>20.8</v>
      </c>
      <c r="N36" s="184">
        <v>23.7</v>
      </c>
      <c r="O36" s="184">
        <v>27.5</v>
      </c>
      <c r="P36" s="182" t="s">
        <v>48</v>
      </c>
      <c r="Q36" s="182" t="s">
        <v>94</v>
      </c>
      <c r="R36" s="182" t="s">
        <v>45</v>
      </c>
      <c r="S36" s="182"/>
      <c r="T36" s="193" t="s">
        <v>125</v>
      </c>
      <c r="U36" s="263">
        <v>100</v>
      </c>
      <c r="V36" s="271" t="s">
        <v>261</v>
      </c>
      <c r="W36" s="182">
        <v>76</v>
      </c>
      <c r="X36" s="182" t="s">
        <v>288</v>
      </c>
    </row>
    <row r="37" spans="1:26" ht="24.45" customHeight="1">
      <c r="A37" s="197"/>
      <c r="B37" s="196"/>
      <c r="C37" s="195"/>
      <c r="D37" s="194" t="s">
        <v>426</v>
      </c>
      <c r="E37" s="188" t="s">
        <v>425</v>
      </c>
      <c r="F37" s="182" t="s">
        <v>293</v>
      </c>
      <c r="G37" s="182" t="s">
        <v>276</v>
      </c>
      <c r="H37" s="182" t="s">
        <v>275</v>
      </c>
      <c r="I37" s="182" t="s">
        <v>424</v>
      </c>
      <c r="J37" s="187">
        <v>4</v>
      </c>
      <c r="K37" s="186">
        <v>20.9</v>
      </c>
      <c r="L37" s="273">
        <v>111</v>
      </c>
      <c r="M37" s="272">
        <v>20.8</v>
      </c>
      <c r="N37" s="184">
        <v>23.7</v>
      </c>
      <c r="O37" s="184">
        <v>27.6</v>
      </c>
      <c r="P37" s="182" t="s">
        <v>48</v>
      </c>
      <c r="Q37" s="182" t="s">
        <v>94</v>
      </c>
      <c r="R37" s="182" t="s">
        <v>45</v>
      </c>
      <c r="S37" s="182"/>
      <c r="T37" s="193" t="s">
        <v>125</v>
      </c>
      <c r="U37" s="263">
        <v>100</v>
      </c>
      <c r="V37" s="271" t="s">
        <v>261</v>
      </c>
      <c r="W37" s="182">
        <v>75</v>
      </c>
      <c r="X37" s="182" t="s">
        <v>288</v>
      </c>
    </row>
    <row r="38" spans="1:26" ht="24.45" customHeight="1">
      <c r="A38" s="197"/>
      <c r="B38" s="196"/>
      <c r="C38" s="195"/>
      <c r="D38" s="194" t="s">
        <v>421</v>
      </c>
      <c r="E38" s="188" t="s">
        <v>423</v>
      </c>
      <c r="F38" s="182" t="s">
        <v>293</v>
      </c>
      <c r="G38" s="182" t="s">
        <v>276</v>
      </c>
      <c r="H38" s="182" t="s">
        <v>275</v>
      </c>
      <c r="I38" s="182" t="s">
        <v>422</v>
      </c>
      <c r="J38" s="187">
        <v>4</v>
      </c>
      <c r="K38" s="186">
        <v>19</v>
      </c>
      <c r="L38" s="273">
        <v>122</v>
      </c>
      <c r="M38" s="272">
        <v>20.5</v>
      </c>
      <c r="N38" s="184">
        <v>23.4</v>
      </c>
      <c r="O38" s="184">
        <v>27.2</v>
      </c>
      <c r="P38" s="182" t="s">
        <v>48</v>
      </c>
      <c r="Q38" s="182" t="s">
        <v>94</v>
      </c>
      <c r="R38" s="182" t="s">
        <v>49</v>
      </c>
      <c r="S38" s="182"/>
      <c r="T38" s="193" t="s">
        <v>125</v>
      </c>
      <c r="U38" s="263" t="s">
        <v>261</v>
      </c>
      <c r="V38" s="271" t="s">
        <v>261</v>
      </c>
      <c r="W38" s="182">
        <v>69</v>
      </c>
      <c r="X38" s="182" t="s">
        <v>280</v>
      </c>
    </row>
    <row r="39" spans="1:26" ht="24.45" customHeight="1">
      <c r="A39" s="197"/>
      <c r="B39" s="196"/>
      <c r="C39" s="195"/>
      <c r="D39" s="194" t="s">
        <v>421</v>
      </c>
      <c r="E39" s="188" t="s">
        <v>420</v>
      </c>
      <c r="F39" s="182" t="s">
        <v>293</v>
      </c>
      <c r="G39" s="182" t="s">
        <v>276</v>
      </c>
      <c r="H39" s="182" t="s">
        <v>275</v>
      </c>
      <c r="I39" s="182">
        <v>1010</v>
      </c>
      <c r="J39" s="187">
        <v>4</v>
      </c>
      <c r="K39" s="186">
        <v>19</v>
      </c>
      <c r="L39" s="273">
        <v>122</v>
      </c>
      <c r="M39" s="272">
        <v>20.5</v>
      </c>
      <c r="N39" s="184">
        <v>23.4</v>
      </c>
      <c r="O39" s="184">
        <v>27.3</v>
      </c>
      <c r="P39" s="182" t="s">
        <v>48</v>
      </c>
      <c r="Q39" s="182" t="s">
        <v>94</v>
      </c>
      <c r="R39" s="182" t="s">
        <v>49</v>
      </c>
      <c r="S39" s="182"/>
      <c r="T39" s="193" t="s">
        <v>125</v>
      </c>
      <c r="U39" s="263" t="s">
        <v>261</v>
      </c>
      <c r="V39" s="271" t="s">
        <v>261</v>
      </c>
      <c r="W39" s="182">
        <v>69</v>
      </c>
      <c r="X39" s="182" t="s">
        <v>280</v>
      </c>
    </row>
    <row r="40" spans="1:26" s="177" customFormat="1" ht="24.45" customHeight="1">
      <c r="A40" s="192"/>
      <c r="B40" s="191"/>
      <c r="C40" s="190"/>
      <c r="D40" s="194" t="s">
        <v>405</v>
      </c>
      <c r="E40" s="188" t="s">
        <v>247</v>
      </c>
      <c r="F40" s="182" t="s">
        <v>277</v>
      </c>
      <c r="G40" s="182" t="s">
        <v>276</v>
      </c>
      <c r="H40" s="182" t="s">
        <v>275</v>
      </c>
      <c r="I40" s="182" t="s">
        <v>290</v>
      </c>
      <c r="J40" s="187">
        <v>4</v>
      </c>
      <c r="K40" s="186">
        <v>21</v>
      </c>
      <c r="L40" s="267">
        <v>110.55523809523808</v>
      </c>
      <c r="M40" s="272">
        <v>20.8</v>
      </c>
      <c r="N40" s="184">
        <v>23.7</v>
      </c>
      <c r="O40" s="184" t="s">
        <v>289</v>
      </c>
      <c r="P40" s="182" t="s">
        <v>274</v>
      </c>
      <c r="Q40" s="182" t="s">
        <v>94</v>
      </c>
      <c r="R40" s="182" t="s">
        <v>45</v>
      </c>
      <c r="S40" s="182"/>
      <c r="T40" s="193" t="s">
        <v>125</v>
      </c>
      <c r="U40" s="263">
        <v>100</v>
      </c>
      <c r="V40" s="271" t="s">
        <v>261</v>
      </c>
      <c r="W40" s="182">
        <v>76</v>
      </c>
      <c r="X40" s="182" t="s">
        <v>288</v>
      </c>
      <c r="Y40" s="144"/>
      <c r="Z40" s="144"/>
    </row>
    <row r="41" spans="1:26" s="177" customFormat="1" ht="24.45" customHeight="1">
      <c r="A41" s="192"/>
      <c r="B41" s="269"/>
      <c r="C41" s="268"/>
      <c r="D41" s="194" t="s">
        <v>401</v>
      </c>
      <c r="E41" s="188" t="s">
        <v>247</v>
      </c>
      <c r="F41" s="182" t="s">
        <v>277</v>
      </c>
      <c r="G41" s="182" t="s">
        <v>276</v>
      </c>
      <c r="H41" s="182" t="s">
        <v>275</v>
      </c>
      <c r="I41" s="182" t="s">
        <v>419</v>
      </c>
      <c r="J41" s="187">
        <v>4</v>
      </c>
      <c r="K41" s="186">
        <v>18.8</v>
      </c>
      <c r="L41" s="267">
        <v>123.49255319148935</v>
      </c>
      <c r="M41" s="272">
        <v>20.5</v>
      </c>
      <c r="N41" s="184">
        <v>23.4</v>
      </c>
      <c r="O41" s="184" t="s">
        <v>282</v>
      </c>
      <c r="P41" s="182" t="s">
        <v>274</v>
      </c>
      <c r="Q41" s="182" t="s">
        <v>94</v>
      </c>
      <c r="R41" s="182" t="s">
        <v>49</v>
      </c>
      <c r="S41" s="182"/>
      <c r="T41" s="193" t="s">
        <v>125</v>
      </c>
      <c r="U41" s="263" t="s">
        <v>261</v>
      </c>
      <c r="V41" s="271" t="s">
        <v>261</v>
      </c>
      <c r="W41" s="182" t="s">
        <v>281</v>
      </c>
      <c r="X41" s="182" t="s">
        <v>280</v>
      </c>
      <c r="Y41" s="144"/>
      <c r="Z41" s="144"/>
    </row>
    <row r="42" spans="1:26" ht="24.45" customHeight="1">
      <c r="A42" s="276"/>
      <c r="B42" s="196"/>
      <c r="C42" s="195" t="s">
        <v>418</v>
      </c>
      <c r="D42" s="194" t="s">
        <v>417</v>
      </c>
      <c r="E42" s="194" t="s">
        <v>413</v>
      </c>
      <c r="F42" s="182" t="s">
        <v>293</v>
      </c>
      <c r="G42" s="182" t="s">
        <v>276</v>
      </c>
      <c r="H42" s="182" t="s">
        <v>275</v>
      </c>
      <c r="I42" s="182">
        <v>990</v>
      </c>
      <c r="J42" s="187">
        <v>4</v>
      </c>
      <c r="K42" s="186">
        <v>20.9</v>
      </c>
      <c r="L42" s="273">
        <v>111</v>
      </c>
      <c r="M42" s="272">
        <v>20.5</v>
      </c>
      <c r="N42" s="184">
        <v>23.4</v>
      </c>
      <c r="O42" s="266">
        <v>27.4</v>
      </c>
      <c r="P42" s="182" t="s">
        <v>48</v>
      </c>
      <c r="Q42" s="182" t="s">
        <v>94</v>
      </c>
      <c r="R42" s="182" t="s">
        <v>45</v>
      </c>
      <c r="S42" s="182"/>
      <c r="T42" s="193" t="s">
        <v>125</v>
      </c>
      <c r="U42" s="263">
        <v>101</v>
      </c>
      <c r="V42" s="271" t="s">
        <v>261</v>
      </c>
      <c r="W42" s="182">
        <v>76</v>
      </c>
      <c r="X42" s="182" t="s">
        <v>288</v>
      </c>
    </row>
    <row r="43" spans="1:26" ht="24.45" customHeight="1">
      <c r="A43" s="197"/>
      <c r="B43" s="196"/>
      <c r="C43" s="195"/>
      <c r="D43" s="194" t="s">
        <v>417</v>
      </c>
      <c r="E43" s="194" t="s">
        <v>415</v>
      </c>
      <c r="F43" s="182" t="s">
        <v>293</v>
      </c>
      <c r="G43" s="182" t="s">
        <v>276</v>
      </c>
      <c r="H43" s="182" t="s">
        <v>275</v>
      </c>
      <c r="I43" s="182">
        <v>970</v>
      </c>
      <c r="J43" s="187">
        <v>4</v>
      </c>
      <c r="K43" s="186">
        <v>20.9</v>
      </c>
      <c r="L43" s="273">
        <v>111</v>
      </c>
      <c r="M43" s="272">
        <v>20.8</v>
      </c>
      <c r="N43" s="184">
        <v>23.7</v>
      </c>
      <c r="O43" s="266">
        <v>27.5</v>
      </c>
      <c r="P43" s="182" t="s">
        <v>48</v>
      </c>
      <c r="Q43" s="182" t="s">
        <v>94</v>
      </c>
      <c r="R43" s="182" t="s">
        <v>45</v>
      </c>
      <c r="S43" s="182"/>
      <c r="T43" s="193" t="s">
        <v>125</v>
      </c>
      <c r="U43" s="263">
        <v>100</v>
      </c>
      <c r="V43" s="271" t="s">
        <v>261</v>
      </c>
      <c r="W43" s="182">
        <v>76</v>
      </c>
      <c r="X43" s="182" t="s">
        <v>288</v>
      </c>
    </row>
    <row r="44" spans="1:26" ht="24.45" customHeight="1">
      <c r="A44" s="275"/>
      <c r="B44" s="274"/>
      <c r="C44" s="195"/>
      <c r="D44" s="194" t="s">
        <v>416</v>
      </c>
      <c r="E44" s="194" t="s">
        <v>411</v>
      </c>
      <c r="F44" s="182" t="s">
        <v>293</v>
      </c>
      <c r="G44" s="182" t="s">
        <v>276</v>
      </c>
      <c r="H44" s="182" t="s">
        <v>275</v>
      </c>
      <c r="I44" s="182">
        <v>970</v>
      </c>
      <c r="J44" s="187">
        <v>4</v>
      </c>
      <c r="K44" s="186">
        <v>19.2</v>
      </c>
      <c r="L44" s="273">
        <v>121</v>
      </c>
      <c r="M44" s="272">
        <v>20.8</v>
      </c>
      <c r="N44" s="184">
        <v>23.7</v>
      </c>
      <c r="O44" s="266">
        <v>27.5</v>
      </c>
      <c r="P44" s="182" t="s">
        <v>48</v>
      </c>
      <c r="Q44" s="182" t="s">
        <v>53</v>
      </c>
      <c r="R44" s="182" t="s">
        <v>45</v>
      </c>
      <c r="S44" s="182"/>
      <c r="T44" s="193" t="s">
        <v>273</v>
      </c>
      <c r="U44" s="263" t="s">
        <v>261</v>
      </c>
      <c r="V44" s="271" t="s">
        <v>261</v>
      </c>
      <c r="W44" s="182">
        <v>69</v>
      </c>
      <c r="X44" s="182" t="s">
        <v>280</v>
      </c>
    </row>
    <row r="45" spans="1:26" ht="24.45" customHeight="1">
      <c r="A45" s="275"/>
      <c r="B45" s="274"/>
      <c r="C45" s="195"/>
      <c r="D45" s="194" t="s">
        <v>416</v>
      </c>
      <c r="E45" s="194" t="s">
        <v>410</v>
      </c>
      <c r="F45" s="182" t="s">
        <v>293</v>
      </c>
      <c r="G45" s="182" t="s">
        <v>276</v>
      </c>
      <c r="H45" s="182" t="s">
        <v>275</v>
      </c>
      <c r="I45" s="182">
        <v>980</v>
      </c>
      <c r="J45" s="187">
        <v>4</v>
      </c>
      <c r="K45" s="186">
        <v>19.2</v>
      </c>
      <c r="L45" s="273">
        <v>121</v>
      </c>
      <c r="M45" s="272">
        <v>20.5</v>
      </c>
      <c r="N45" s="184">
        <v>23.4</v>
      </c>
      <c r="O45" s="266">
        <v>27.4</v>
      </c>
      <c r="P45" s="182" t="s">
        <v>48</v>
      </c>
      <c r="Q45" s="182" t="s">
        <v>53</v>
      </c>
      <c r="R45" s="182" t="s">
        <v>45</v>
      </c>
      <c r="S45" s="182"/>
      <c r="T45" s="193" t="s">
        <v>273</v>
      </c>
      <c r="U45" s="263" t="s">
        <v>261</v>
      </c>
      <c r="V45" s="271" t="s">
        <v>261</v>
      </c>
      <c r="W45" s="182">
        <v>70</v>
      </c>
      <c r="X45" s="182" t="s">
        <v>412</v>
      </c>
    </row>
    <row r="46" spans="1:26" ht="24.45" customHeight="1">
      <c r="A46" s="275"/>
      <c r="B46" s="274"/>
      <c r="C46" s="195"/>
      <c r="D46" s="194" t="s">
        <v>416</v>
      </c>
      <c r="E46" s="194" t="s">
        <v>408</v>
      </c>
      <c r="F46" s="182" t="s">
        <v>293</v>
      </c>
      <c r="G46" s="182" t="s">
        <v>276</v>
      </c>
      <c r="H46" s="182" t="s">
        <v>275</v>
      </c>
      <c r="I46" s="182">
        <v>1000</v>
      </c>
      <c r="J46" s="187">
        <v>4</v>
      </c>
      <c r="K46" s="186">
        <v>19.2</v>
      </c>
      <c r="L46" s="273">
        <v>121</v>
      </c>
      <c r="M46" s="272">
        <v>20.5</v>
      </c>
      <c r="N46" s="184">
        <v>23.4</v>
      </c>
      <c r="O46" s="266">
        <v>27.3</v>
      </c>
      <c r="P46" s="182" t="s">
        <v>48</v>
      </c>
      <c r="Q46" s="182" t="s">
        <v>53</v>
      </c>
      <c r="R46" s="182" t="s">
        <v>45</v>
      </c>
      <c r="S46" s="182"/>
      <c r="T46" s="193" t="s">
        <v>273</v>
      </c>
      <c r="U46" s="263" t="s">
        <v>261</v>
      </c>
      <c r="V46" s="271" t="s">
        <v>261</v>
      </c>
      <c r="W46" s="182">
        <v>70</v>
      </c>
      <c r="X46" s="182" t="s">
        <v>412</v>
      </c>
    </row>
    <row r="47" spans="1:26" ht="24.45" customHeight="1">
      <c r="A47" s="197"/>
      <c r="B47" s="196"/>
      <c r="C47" s="195"/>
      <c r="D47" s="194" t="s">
        <v>414</v>
      </c>
      <c r="E47" s="194" t="s">
        <v>415</v>
      </c>
      <c r="F47" s="182" t="s">
        <v>293</v>
      </c>
      <c r="G47" s="182" t="s">
        <v>276</v>
      </c>
      <c r="H47" s="182" t="s">
        <v>275</v>
      </c>
      <c r="I47" s="182">
        <v>1030</v>
      </c>
      <c r="J47" s="187">
        <v>4</v>
      </c>
      <c r="K47" s="186">
        <v>19</v>
      </c>
      <c r="L47" s="273">
        <v>122</v>
      </c>
      <c r="M47" s="272">
        <v>20.5</v>
      </c>
      <c r="N47" s="184">
        <v>23.4</v>
      </c>
      <c r="O47" s="266">
        <v>27.2</v>
      </c>
      <c r="P47" s="182" t="s">
        <v>48</v>
      </c>
      <c r="Q47" s="182" t="s">
        <v>94</v>
      </c>
      <c r="R47" s="182" t="s">
        <v>49</v>
      </c>
      <c r="S47" s="182"/>
      <c r="T47" s="193" t="s">
        <v>125</v>
      </c>
      <c r="U47" s="263" t="s">
        <v>261</v>
      </c>
      <c r="V47" s="271" t="s">
        <v>261</v>
      </c>
      <c r="W47" s="182">
        <v>69</v>
      </c>
      <c r="X47" s="182" t="s">
        <v>280</v>
      </c>
    </row>
    <row r="48" spans="1:26" ht="24.45" customHeight="1">
      <c r="A48" s="197"/>
      <c r="B48" s="196"/>
      <c r="C48" s="195"/>
      <c r="D48" s="194" t="s">
        <v>414</v>
      </c>
      <c r="E48" s="194" t="s">
        <v>413</v>
      </c>
      <c r="F48" s="182" t="s">
        <v>293</v>
      </c>
      <c r="G48" s="182" t="s">
        <v>276</v>
      </c>
      <c r="H48" s="182" t="s">
        <v>275</v>
      </c>
      <c r="I48" s="182">
        <v>1050</v>
      </c>
      <c r="J48" s="187">
        <v>4</v>
      </c>
      <c r="K48" s="186">
        <v>19</v>
      </c>
      <c r="L48" s="273">
        <v>122</v>
      </c>
      <c r="M48" s="272">
        <v>20.5</v>
      </c>
      <c r="N48" s="184">
        <v>23.4</v>
      </c>
      <c r="O48" s="266">
        <v>27</v>
      </c>
      <c r="P48" s="182" t="s">
        <v>48</v>
      </c>
      <c r="Q48" s="182" t="s">
        <v>94</v>
      </c>
      <c r="R48" s="182" t="s">
        <v>49</v>
      </c>
      <c r="S48" s="182"/>
      <c r="T48" s="193" t="s">
        <v>125</v>
      </c>
      <c r="U48" s="263" t="s">
        <v>261</v>
      </c>
      <c r="V48" s="271" t="s">
        <v>261</v>
      </c>
      <c r="W48" s="182">
        <v>70</v>
      </c>
      <c r="X48" s="182" t="s">
        <v>412</v>
      </c>
    </row>
    <row r="49" spans="1:34" ht="24.45" customHeight="1">
      <c r="A49" s="197"/>
      <c r="B49" s="196"/>
      <c r="C49" s="195"/>
      <c r="D49" s="194" t="s">
        <v>409</v>
      </c>
      <c r="E49" s="194" t="s">
        <v>411</v>
      </c>
      <c r="F49" s="182" t="s">
        <v>293</v>
      </c>
      <c r="G49" s="182" t="s">
        <v>276</v>
      </c>
      <c r="H49" s="182" t="s">
        <v>275</v>
      </c>
      <c r="I49" s="182">
        <v>1030</v>
      </c>
      <c r="J49" s="187">
        <v>4</v>
      </c>
      <c r="K49" s="186">
        <v>17.5</v>
      </c>
      <c r="L49" s="273">
        <v>133</v>
      </c>
      <c r="M49" s="272">
        <v>20.5</v>
      </c>
      <c r="N49" s="184">
        <v>23.4</v>
      </c>
      <c r="O49" s="266">
        <v>27.2</v>
      </c>
      <c r="P49" s="182" t="s">
        <v>48</v>
      </c>
      <c r="Q49" s="182" t="s">
        <v>53</v>
      </c>
      <c r="R49" s="182" t="s">
        <v>49</v>
      </c>
      <c r="S49" s="182"/>
      <c r="T49" s="193" t="s">
        <v>273</v>
      </c>
      <c r="U49" s="263" t="s">
        <v>261</v>
      </c>
      <c r="V49" s="271" t="s">
        <v>261</v>
      </c>
      <c r="W49" s="182">
        <v>64</v>
      </c>
      <c r="X49" s="182" t="s">
        <v>407</v>
      </c>
    </row>
    <row r="50" spans="1:34" ht="24.45" customHeight="1">
      <c r="A50" s="197"/>
      <c r="B50" s="196"/>
      <c r="C50" s="195"/>
      <c r="D50" s="194" t="s">
        <v>409</v>
      </c>
      <c r="E50" s="194" t="s">
        <v>410</v>
      </c>
      <c r="F50" s="182" t="s">
        <v>293</v>
      </c>
      <c r="G50" s="182" t="s">
        <v>276</v>
      </c>
      <c r="H50" s="182" t="s">
        <v>275</v>
      </c>
      <c r="I50" s="182">
        <v>1040</v>
      </c>
      <c r="J50" s="187">
        <v>4</v>
      </c>
      <c r="K50" s="186">
        <v>17.5</v>
      </c>
      <c r="L50" s="273">
        <v>133</v>
      </c>
      <c r="M50" s="272">
        <v>20.5</v>
      </c>
      <c r="N50" s="184">
        <v>23.4</v>
      </c>
      <c r="O50" s="266">
        <v>27.1</v>
      </c>
      <c r="P50" s="182" t="s">
        <v>48</v>
      </c>
      <c r="Q50" s="182" t="s">
        <v>53</v>
      </c>
      <c r="R50" s="182" t="s">
        <v>49</v>
      </c>
      <c r="S50" s="182"/>
      <c r="T50" s="193" t="s">
        <v>273</v>
      </c>
      <c r="U50" s="263" t="s">
        <v>261</v>
      </c>
      <c r="V50" s="271" t="s">
        <v>261</v>
      </c>
      <c r="W50" s="182">
        <v>64</v>
      </c>
      <c r="X50" s="182" t="s">
        <v>407</v>
      </c>
    </row>
    <row r="51" spans="1:34" ht="24.45" customHeight="1">
      <c r="A51" s="197"/>
      <c r="B51" s="196"/>
      <c r="C51" s="195"/>
      <c r="D51" s="194" t="s">
        <v>409</v>
      </c>
      <c r="E51" s="194" t="s">
        <v>408</v>
      </c>
      <c r="F51" s="182" t="s">
        <v>293</v>
      </c>
      <c r="G51" s="182" t="s">
        <v>276</v>
      </c>
      <c r="H51" s="182" t="s">
        <v>275</v>
      </c>
      <c r="I51" s="182">
        <v>1060</v>
      </c>
      <c r="J51" s="187">
        <v>4</v>
      </c>
      <c r="K51" s="186">
        <v>17.5</v>
      </c>
      <c r="L51" s="273">
        <v>133</v>
      </c>
      <c r="M51" s="272">
        <v>20.5</v>
      </c>
      <c r="N51" s="184">
        <v>23.4</v>
      </c>
      <c r="O51" s="266">
        <v>27</v>
      </c>
      <c r="P51" s="182" t="s">
        <v>48</v>
      </c>
      <c r="Q51" s="182" t="s">
        <v>53</v>
      </c>
      <c r="R51" s="182" t="s">
        <v>49</v>
      </c>
      <c r="S51" s="182"/>
      <c r="T51" s="193" t="s">
        <v>273</v>
      </c>
      <c r="U51" s="263" t="s">
        <v>261</v>
      </c>
      <c r="V51" s="271" t="s">
        <v>261</v>
      </c>
      <c r="W51" s="182">
        <v>64</v>
      </c>
      <c r="X51" s="182" t="s">
        <v>407</v>
      </c>
    </row>
    <row r="52" spans="1:34" s="177" customFormat="1" ht="24.45" customHeight="1">
      <c r="A52" s="192"/>
      <c r="B52" s="191"/>
      <c r="C52" s="190"/>
      <c r="D52" s="194" t="s">
        <v>405</v>
      </c>
      <c r="E52" s="194" t="s">
        <v>406</v>
      </c>
      <c r="F52" s="182" t="s">
        <v>277</v>
      </c>
      <c r="G52" s="182" t="s">
        <v>276</v>
      </c>
      <c r="H52" s="182" t="s">
        <v>275</v>
      </c>
      <c r="I52" s="182" t="s">
        <v>314</v>
      </c>
      <c r="J52" s="187">
        <v>4</v>
      </c>
      <c r="K52" s="186">
        <v>21</v>
      </c>
      <c r="L52" s="267">
        <v>110.55523809523808</v>
      </c>
      <c r="M52" s="266">
        <v>20.5</v>
      </c>
      <c r="N52" s="265">
        <v>23.4</v>
      </c>
      <c r="O52" s="264" t="s">
        <v>305</v>
      </c>
      <c r="P52" s="182" t="s">
        <v>274</v>
      </c>
      <c r="Q52" s="182" t="s">
        <v>94</v>
      </c>
      <c r="R52" s="182" t="s">
        <v>45</v>
      </c>
      <c r="S52" s="182"/>
      <c r="T52" s="193" t="s">
        <v>125</v>
      </c>
      <c r="U52" s="263">
        <v>102</v>
      </c>
      <c r="V52" s="182" t="s">
        <v>261</v>
      </c>
      <c r="W52" s="182">
        <v>76</v>
      </c>
      <c r="X52" s="182" t="s">
        <v>288</v>
      </c>
      <c r="Y52" s="144"/>
      <c r="Z52" s="144"/>
    </row>
    <row r="53" spans="1:34" s="177" customFormat="1" ht="24.45" customHeight="1">
      <c r="A53" s="192"/>
      <c r="B53" s="191"/>
      <c r="C53" s="190"/>
      <c r="D53" s="194" t="s">
        <v>405</v>
      </c>
      <c r="E53" s="194" t="s">
        <v>404</v>
      </c>
      <c r="F53" s="182" t="s">
        <v>277</v>
      </c>
      <c r="G53" s="182" t="s">
        <v>276</v>
      </c>
      <c r="H53" s="182" t="s">
        <v>275</v>
      </c>
      <c r="I53" s="182" t="s">
        <v>309</v>
      </c>
      <c r="J53" s="187">
        <v>4</v>
      </c>
      <c r="K53" s="186">
        <v>21</v>
      </c>
      <c r="L53" s="267">
        <v>110.55523809523808</v>
      </c>
      <c r="M53" s="266">
        <v>20.8</v>
      </c>
      <c r="N53" s="265">
        <v>23.7</v>
      </c>
      <c r="O53" s="264" t="s">
        <v>308</v>
      </c>
      <c r="P53" s="182" t="s">
        <v>274</v>
      </c>
      <c r="Q53" s="182" t="s">
        <v>94</v>
      </c>
      <c r="R53" s="182" t="s">
        <v>45</v>
      </c>
      <c r="S53" s="182"/>
      <c r="T53" s="193" t="s">
        <v>125</v>
      </c>
      <c r="U53" s="263">
        <v>100</v>
      </c>
      <c r="V53" s="182" t="s">
        <v>261</v>
      </c>
      <c r="W53" s="182">
        <v>76</v>
      </c>
      <c r="X53" s="182" t="s">
        <v>288</v>
      </c>
      <c r="Y53" s="144"/>
      <c r="Z53" s="144"/>
    </row>
    <row r="54" spans="1:34" s="177" customFormat="1" ht="24.45" customHeight="1">
      <c r="A54" s="192"/>
      <c r="B54" s="191"/>
      <c r="C54" s="190"/>
      <c r="D54" s="194" t="s">
        <v>403</v>
      </c>
      <c r="E54" s="194" t="s">
        <v>396</v>
      </c>
      <c r="F54" s="182" t="s">
        <v>277</v>
      </c>
      <c r="G54" s="182" t="s">
        <v>276</v>
      </c>
      <c r="H54" s="182" t="s">
        <v>275</v>
      </c>
      <c r="I54" s="182" t="s">
        <v>267</v>
      </c>
      <c r="J54" s="187">
        <v>4</v>
      </c>
      <c r="K54" s="186">
        <v>19.5</v>
      </c>
      <c r="L54" s="267">
        <v>119.05948717948716</v>
      </c>
      <c r="M54" s="266">
        <v>20.5</v>
      </c>
      <c r="N54" s="265">
        <v>23.4</v>
      </c>
      <c r="O54" s="264" t="s">
        <v>266</v>
      </c>
      <c r="P54" s="182" t="s">
        <v>274</v>
      </c>
      <c r="Q54" s="182" t="s">
        <v>53</v>
      </c>
      <c r="R54" s="182" t="s">
        <v>45</v>
      </c>
      <c r="S54" s="182"/>
      <c r="T54" s="193" t="s">
        <v>273</v>
      </c>
      <c r="U54" s="263" t="s">
        <v>261</v>
      </c>
      <c r="V54" s="182" t="s">
        <v>261</v>
      </c>
      <c r="W54" s="182">
        <v>71</v>
      </c>
      <c r="X54" s="182" t="s">
        <v>402</v>
      </c>
      <c r="Y54" s="144"/>
      <c r="Z54" s="144"/>
    </row>
    <row r="55" spans="1:34" s="177" customFormat="1" ht="24.45" customHeight="1">
      <c r="A55" s="192"/>
      <c r="B55" s="191"/>
      <c r="C55" s="190"/>
      <c r="D55" s="194" t="s">
        <v>401</v>
      </c>
      <c r="E55" s="194" t="s">
        <v>400</v>
      </c>
      <c r="F55" s="182" t="s">
        <v>277</v>
      </c>
      <c r="G55" s="182" t="s">
        <v>276</v>
      </c>
      <c r="H55" s="182" t="s">
        <v>275</v>
      </c>
      <c r="I55" s="182" t="s">
        <v>399</v>
      </c>
      <c r="J55" s="187">
        <v>4</v>
      </c>
      <c r="K55" s="186">
        <v>18.8</v>
      </c>
      <c r="L55" s="267">
        <v>123.49255319148935</v>
      </c>
      <c r="M55" s="266">
        <v>20.5</v>
      </c>
      <c r="N55" s="265">
        <v>23.4</v>
      </c>
      <c r="O55" s="264" t="s">
        <v>398</v>
      </c>
      <c r="P55" s="182" t="s">
        <v>274</v>
      </c>
      <c r="Q55" s="182" t="s">
        <v>94</v>
      </c>
      <c r="R55" s="182" t="s">
        <v>49</v>
      </c>
      <c r="S55" s="182"/>
      <c r="T55" s="193" t="s">
        <v>125</v>
      </c>
      <c r="U55" s="263" t="s">
        <v>261</v>
      </c>
      <c r="V55" s="182" t="s">
        <v>261</v>
      </c>
      <c r="W55" s="182">
        <v>69</v>
      </c>
      <c r="X55" s="182" t="s">
        <v>280</v>
      </c>
      <c r="Y55" s="144"/>
      <c r="Z55" s="144"/>
    </row>
    <row r="56" spans="1:34" s="177" customFormat="1" ht="24.45" customHeight="1">
      <c r="A56" s="270"/>
      <c r="B56" s="269"/>
      <c r="C56" s="268"/>
      <c r="D56" s="194" t="s">
        <v>397</v>
      </c>
      <c r="E56" s="194" t="s">
        <v>396</v>
      </c>
      <c r="F56" s="182" t="s">
        <v>277</v>
      </c>
      <c r="G56" s="182" t="s">
        <v>276</v>
      </c>
      <c r="H56" s="182" t="s">
        <v>275</v>
      </c>
      <c r="I56" s="182" t="s">
        <v>395</v>
      </c>
      <c r="J56" s="187">
        <v>4</v>
      </c>
      <c r="K56" s="186">
        <v>17.8</v>
      </c>
      <c r="L56" s="267">
        <v>130.43033707865169</v>
      </c>
      <c r="M56" s="266">
        <v>20.5</v>
      </c>
      <c r="N56" s="265">
        <v>23.4</v>
      </c>
      <c r="O56" s="264" t="s">
        <v>394</v>
      </c>
      <c r="P56" s="182" t="s">
        <v>274</v>
      </c>
      <c r="Q56" s="182" t="s">
        <v>53</v>
      </c>
      <c r="R56" s="182" t="s">
        <v>49</v>
      </c>
      <c r="S56" s="182"/>
      <c r="T56" s="193" t="s">
        <v>273</v>
      </c>
      <c r="U56" s="263" t="s">
        <v>261</v>
      </c>
      <c r="V56" s="182" t="s">
        <v>261</v>
      </c>
      <c r="W56" s="182">
        <v>65</v>
      </c>
      <c r="X56" s="182" t="s">
        <v>280</v>
      </c>
      <c r="Y56" s="144"/>
      <c r="Z56" s="144"/>
    </row>
    <row r="57" spans="1:34" ht="24" customHeight="1">
      <c r="A57" s="176"/>
      <c r="B57" s="206" t="s">
        <v>393</v>
      </c>
      <c r="C57" s="262" t="s">
        <v>392</v>
      </c>
      <c r="D57" s="258" t="s">
        <v>390</v>
      </c>
      <c r="E57" s="257" t="s">
        <v>391</v>
      </c>
      <c r="F57" s="249" t="s">
        <v>51</v>
      </c>
      <c r="G57" s="248">
        <v>0.65800000000000003</v>
      </c>
      <c r="H57" s="249" t="s">
        <v>388</v>
      </c>
      <c r="I57" s="256" t="str">
        <f>IF(Z57="","",(IF(AA57-Z57&gt;0,CONCATENATE(TEXT(Z57,"#,##0"),"~",TEXT(AA57,"#,##0")),TEXT(Z57,"#,##0"))))</f>
        <v>980~1,000</v>
      </c>
      <c r="J57" s="255">
        <v>4</v>
      </c>
      <c r="K57" s="261">
        <v>15.1</v>
      </c>
      <c r="L57" s="203">
        <f>IF(K57&gt;0,1/K57*34.6*67.1,"")</f>
        <v>153.75231788079469</v>
      </c>
      <c r="M57" s="252">
        <f>IFERROR(VALUE(IF(Z57="","",(IF(Z57&gt;=2271,"7.4",IF(Z57&gt;=2101,"8.7",IF(Z57&gt;=1991,"9.4",IF(Z57&gt;=1871,"10.2",IF(Z57&gt;=1761,"11.1",IF(Z57&gt;=1651,"12.2",IF(Z57&gt;=1531,"13.2",IF(Z57&gt;=1421,"14.4",IF(Z57&gt;=1311,"15.8",IF(Z57&gt;=1196,"17.2",IF(Z57&gt;=1081,"18.7",IF(Z57&gt;=971,"20.5",IF(Z57&gt;=856,"20.8",IF(Z57&gt;=741,"21.0",IF(Z57&gt;=601,"21.8","22.5")))))))))))))))))),"")</f>
        <v>20.5</v>
      </c>
      <c r="N57" s="251">
        <f>IFERROR(VALUE(IF(Z57="","",(IF(Z57&gt;=2271,"10.6",IF(Z57&gt;=2101,"11.9",IF(Z57&gt;=1991,"12.7",IF(Z57&gt;=1871,"13.5",IF(Z57&gt;=1761,"14.4",IF(Z57&gt;=1651,"15.4",IF(Z57&gt;=1531,"16.5",IF(Z57&gt;=1421,"17.6",IF(Z57&gt;=1311,"19.0",IF(Z57&gt;=1196,"20.3",IF(Z57&gt;=1081,"21.8",IF(Z57&gt;=971,"23.4",IF(Z57&gt;=856,"23.7",IF(Z57&gt;=741,"24.5","24.6"))))))))))))))))),"")</f>
        <v>23.4</v>
      </c>
      <c r="O57" s="250" t="str">
        <f>IF(Z57="","",IF(AE57="",TEXT(AB57,"#,##0.0"),IF(AB57-AE57&gt;0,CONCATENATE(TEXT(AE57,"#,##0.0"),"~",TEXT(AB57,"#,##0.0")),TEXT(AB57,"#,##0.0"))))</f>
        <v>27.3~27.4</v>
      </c>
      <c r="P57" s="248" t="s">
        <v>387</v>
      </c>
      <c r="Q57" s="249" t="s">
        <v>53</v>
      </c>
      <c r="R57" s="248" t="s">
        <v>107</v>
      </c>
      <c r="S57" s="247" t="s">
        <v>75</v>
      </c>
      <c r="T57" s="246"/>
      <c r="U57" s="245" t="str">
        <f>IFERROR(IF(K57&lt;M57,"",(ROUNDDOWN(K57/M57*100,0))),"")</f>
        <v/>
      </c>
      <c r="V57" s="244" t="str">
        <f>IFERROR(IF(K57&lt;N57,"",(ROUNDDOWN(K57/N57*100,0))),"")</f>
        <v/>
      </c>
      <c r="W57" s="244">
        <f>IF(AC57&lt;55,"",IF(AA57="",AC57,IF(AF57-AC57&gt;0,CONCATENATE(AC57,"~",AF57),AC57)))</f>
        <v>55</v>
      </c>
      <c r="X57" s="243" t="str">
        <f>IF(AC57&lt;55,"",AD57)</f>
        <v>★0.5</v>
      </c>
      <c r="Z57" s="242">
        <v>980</v>
      </c>
      <c r="AA57" s="242">
        <v>1000</v>
      </c>
      <c r="AB57" s="241">
        <f>IF(Z57="","",(ROUND(IF(Z57&gt;=2759,9.5,IF(Z57&lt;2759,(-2.47/1000000*Z57*Z57)-(8.52/10000*Z57)+30.65)),1)))</f>
        <v>27.4</v>
      </c>
      <c r="AC57" s="240">
        <f>IF(K57="","",ROUNDDOWN(K57/AB57*100,0))</f>
        <v>55</v>
      </c>
      <c r="AD57" s="240" t="str">
        <f>IF(AC57="","",IF(AC57&gt;=125,"★7.5",IF(AC57&gt;=120,"★7.0",IF(AC57&gt;=115,"★6.5",IF(AC57&gt;=110,"★6.0",IF(AC57&gt;=105,"★5.5",IF(AC57&gt;=100,"★5.0",IF(AC57&gt;=95,"★4.5",IF(AC57&gt;=90,"★4.0",IF(AC57&gt;=85,"★3.5",IF(AC57&gt;=80,"★3.0",IF(AC57&gt;=75,"★2.5",IF(AC57&gt;=70,"★2.0",IF(AC57&gt;=65,"★1.5",IF(AC57&gt;=60,"★1.0",IF(AC57&gt;=55,"★0.5"," "))))))))))))))))</f>
        <v>★0.5</v>
      </c>
      <c r="AE57" s="241">
        <f>IF(AA57="","",(ROUND(IF(AA57&gt;=2759,9.5,IF(AA57&lt;2759,(-2.47/1000000*AA57*AA57)-(8.52/10000*AA57)+30.65)),1)))</f>
        <v>27.3</v>
      </c>
      <c r="AF57" s="240">
        <f>IF(AE57="","",IF(K57="","",ROUNDDOWN(K57/AE57*100,0)))</f>
        <v>55</v>
      </c>
      <c r="AG57" s="240" t="str">
        <f>IF(AF57="","",IF(AF57&gt;=125,"★7.5",IF(AF57&gt;=120,"★7.0",IF(AF57&gt;=115,"★6.5",IF(AF57&gt;=110,"★6.0",IF(AF57&gt;=105,"★5.5",IF(AF57&gt;=100,"★5.0",IF(AF57&gt;=95,"★4.5",IF(AF57&gt;=90,"★4.0",IF(AF57&gt;=85,"★3.5",IF(AF57&gt;=80,"★3.0",IF(AF57&gt;=75,"★2.5",IF(AF57&gt;=70,"★2.0",IF(AF57&gt;=65,"★1.5",IF(AF57&gt;=60,"★1.0",IF(AF57&gt;=55,"★0.5"," "))))))))))))))))</f>
        <v>★0.5</v>
      </c>
      <c r="AH57" s="239"/>
    </row>
    <row r="58" spans="1:34" ht="24" customHeight="1" thickBot="1">
      <c r="A58" s="260"/>
      <c r="B58" s="260"/>
      <c r="C58" s="259"/>
      <c r="D58" s="258" t="s">
        <v>390</v>
      </c>
      <c r="E58" s="257" t="s">
        <v>389</v>
      </c>
      <c r="F58" s="249" t="s">
        <v>51</v>
      </c>
      <c r="G58" s="248">
        <v>0.65800000000000003</v>
      </c>
      <c r="H58" s="249" t="s">
        <v>388</v>
      </c>
      <c r="I58" s="256" t="str">
        <f>IF(Z58="","",(IF(AA58-Z58&gt;0,CONCATENATE(TEXT(Z58,"#,##0"),"~",TEXT(AA58,"#,##0")),TEXT(Z58,"#,##0"))))</f>
        <v>1,030~1,050</v>
      </c>
      <c r="J58" s="255">
        <v>4</v>
      </c>
      <c r="K58" s="254">
        <v>15.1</v>
      </c>
      <c r="L58" s="253">
        <f>IF(K58&gt;0,1/K58*34.6*67.1,"")</f>
        <v>153.75231788079469</v>
      </c>
      <c r="M58" s="252">
        <f>IFERROR(VALUE(IF(Z58="","",(IF(Z58&gt;=2271,"7.4",IF(Z58&gt;=2101,"8.7",IF(Z58&gt;=1991,"9.4",IF(Z58&gt;=1871,"10.2",IF(Z58&gt;=1761,"11.1",IF(Z58&gt;=1651,"12.2",IF(Z58&gt;=1531,"13.2",IF(Z58&gt;=1421,"14.4",IF(Z58&gt;=1311,"15.8",IF(Z58&gt;=1196,"17.2",IF(Z58&gt;=1081,"18.7",IF(Z58&gt;=971,"20.5",IF(Z58&gt;=856,"20.8",IF(Z58&gt;=741,"21.0",IF(Z58&gt;=601,"21.8","22.5")))))))))))))))))),"")</f>
        <v>20.5</v>
      </c>
      <c r="N58" s="251">
        <f>IFERROR(VALUE(IF(Z58="","",(IF(Z58&gt;=2271,"10.6",IF(Z58&gt;=2101,"11.9",IF(Z58&gt;=1991,"12.7",IF(Z58&gt;=1871,"13.5",IF(Z58&gt;=1761,"14.4",IF(Z58&gt;=1651,"15.4",IF(Z58&gt;=1531,"16.5",IF(Z58&gt;=1421,"17.6",IF(Z58&gt;=1311,"19.0",IF(Z58&gt;=1196,"20.3",IF(Z58&gt;=1081,"21.8",IF(Z58&gt;=971,"23.4",IF(Z58&gt;=856,"23.7",IF(Z58&gt;=741,"24.5","24.6"))))))))))))))))),"")</f>
        <v>23.4</v>
      </c>
      <c r="O58" s="250" t="str">
        <f>IF(Z58="","",IF(AE58="",TEXT(AB58,"#,##0.0"),IF(AB58-AE58&gt;0,CONCATENATE(TEXT(AE58,"#,##0.0"),"~",TEXT(AB58,"#,##0.0")),TEXT(AB58,"#,##0.0"))))</f>
        <v>27.0~27.2</v>
      </c>
      <c r="P58" s="248" t="s">
        <v>387</v>
      </c>
      <c r="Q58" s="249" t="s">
        <v>53</v>
      </c>
      <c r="R58" s="248" t="s">
        <v>49</v>
      </c>
      <c r="S58" s="247" t="s">
        <v>75</v>
      </c>
      <c r="T58" s="246"/>
      <c r="U58" s="245" t="str">
        <f>IFERROR(IF(K58&lt;M58,"",(ROUNDDOWN(K58/M58*100,0))),"")</f>
        <v/>
      </c>
      <c r="V58" s="244" t="str">
        <f>IFERROR(IF(K58&lt;N58,"",(ROUNDDOWN(K58/N58*100,0))),"")</f>
        <v/>
      </c>
      <c r="W58" s="244">
        <f>IF(AC58&lt;55,"",IF(AA58="",AC58,IF(AF58-AC58&gt;0,CONCATENATE(AC58,"~",AF58),AC58)))</f>
        <v>55</v>
      </c>
      <c r="X58" s="243" t="str">
        <f>IF(AC58&lt;55,"",AD58)</f>
        <v>★0.5</v>
      </c>
      <c r="Z58" s="242">
        <v>1030</v>
      </c>
      <c r="AA58" s="242">
        <v>1050</v>
      </c>
      <c r="AB58" s="241">
        <f>IF(Z58="","",(ROUND(IF(Z58&gt;=2759,9.5,IF(Z58&lt;2759,(-2.47/1000000*Z58*Z58)-(8.52/10000*Z58)+30.65)),1)))</f>
        <v>27.2</v>
      </c>
      <c r="AC58" s="240">
        <f>IF(K58="","",ROUNDDOWN(K58/AB58*100,0))</f>
        <v>55</v>
      </c>
      <c r="AD58" s="240" t="str">
        <f>IF(AC58="","",IF(AC58&gt;=125,"★7.5",IF(AC58&gt;=120,"★7.0",IF(AC58&gt;=115,"★6.5",IF(AC58&gt;=110,"★6.0",IF(AC58&gt;=105,"★5.5",IF(AC58&gt;=100,"★5.0",IF(AC58&gt;=95,"★4.5",IF(AC58&gt;=90,"★4.0",IF(AC58&gt;=85,"★3.5",IF(AC58&gt;=80,"★3.0",IF(AC58&gt;=75,"★2.5",IF(AC58&gt;=70,"★2.0",IF(AC58&gt;=65,"★1.5",IF(AC58&gt;=60,"★1.0",IF(AC58&gt;=55,"★0.5"," "))))))))))))))))</f>
        <v>★0.5</v>
      </c>
      <c r="AE58" s="241">
        <f>IF(AA58="","",(ROUND(IF(AA58&gt;=2759,9.5,IF(AA58&lt;2759,(-2.47/1000000*AA58*AA58)-(8.52/10000*AA58)+30.65)),1)))</f>
        <v>27</v>
      </c>
      <c r="AF58" s="240">
        <f>IF(AE58="","",IF(K58="","",ROUNDDOWN(K58/AE58*100,0)))</f>
        <v>55</v>
      </c>
      <c r="AG58" s="240" t="str">
        <f>IF(AF58="","",IF(AF58&gt;=125,"★7.5",IF(AF58&gt;=120,"★7.0",IF(AF58&gt;=115,"★6.5",IF(AF58&gt;=110,"★6.0",IF(AF58&gt;=105,"★5.5",IF(AF58&gt;=100,"★5.0",IF(AF58&gt;=95,"★4.5",IF(AF58&gt;=90,"★4.0",IF(AF58&gt;=85,"★3.5",IF(AF58&gt;=80,"★3.0",IF(AF58&gt;=75,"★2.5",IF(AF58&gt;=70,"★2.0",IF(AF58&gt;=65,"★1.5",IF(AF58&gt;=60,"★1.0",IF(AF58&gt;=55,"★0.5"," "))))))))))))))))</f>
        <v>★0.5</v>
      </c>
      <c r="AH58" s="239"/>
    </row>
    <row r="59" spans="1:34" s="177" customFormat="1" ht="24.45" customHeight="1">
      <c r="A59" s="238"/>
      <c r="B59" s="238"/>
      <c r="C59" s="238"/>
      <c r="D59" s="238"/>
      <c r="E59" s="238"/>
      <c r="F59" s="231"/>
      <c r="G59" s="231"/>
      <c r="H59" s="231"/>
      <c r="I59" s="231"/>
      <c r="J59" s="231"/>
      <c r="K59" s="237"/>
      <c r="L59" s="236"/>
      <c r="M59" s="234"/>
      <c r="N59" s="235"/>
      <c r="O59" s="234"/>
      <c r="P59" s="231"/>
      <c r="Q59" s="231"/>
      <c r="R59" s="231"/>
      <c r="S59" s="231"/>
      <c r="T59" s="233"/>
      <c r="U59" s="232"/>
      <c r="V59" s="231"/>
      <c r="W59" s="231"/>
      <c r="X59" s="231"/>
    </row>
    <row r="60" spans="1:34" ht="9.75" customHeight="1">
      <c r="A60" s="152"/>
      <c r="B60" s="152"/>
      <c r="C60" s="152"/>
      <c r="D60" s="152"/>
      <c r="E60" s="230"/>
      <c r="F60" s="151"/>
      <c r="G60" s="151"/>
      <c r="H60" s="151"/>
      <c r="I60" s="151"/>
      <c r="J60" s="151"/>
      <c r="K60" s="150"/>
      <c r="L60" s="149"/>
      <c r="M60" s="229"/>
      <c r="N60" s="228"/>
      <c r="O60" s="228"/>
      <c r="P60" s="151"/>
      <c r="Q60" s="151"/>
      <c r="R60" s="151"/>
      <c r="S60" s="151"/>
      <c r="T60" s="227"/>
      <c r="U60" s="226"/>
      <c r="V60" s="225"/>
      <c r="W60" s="225"/>
      <c r="X60" s="225"/>
    </row>
    <row r="61" spans="1:34">
      <c r="B61" s="144" t="s">
        <v>118</v>
      </c>
    </row>
    <row r="62" spans="1:34">
      <c r="B62" s="144" t="s">
        <v>119</v>
      </c>
    </row>
    <row r="63" spans="1:34">
      <c r="B63" s="144" t="s">
        <v>120</v>
      </c>
    </row>
    <row r="64" spans="1:34">
      <c r="B64" s="144" t="s">
        <v>121</v>
      </c>
    </row>
    <row r="65" spans="2:2">
      <c r="B65" s="144" t="s">
        <v>122</v>
      </c>
    </row>
    <row r="66" spans="2:2">
      <c r="B66" s="144" t="s">
        <v>123</v>
      </c>
    </row>
  </sheetData>
  <sheetProtection selectLockedCells="1"/>
  <mergeCells count="25">
    <mergeCell ref="V4:V8"/>
    <mergeCell ref="W4:X4"/>
    <mergeCell ref="K5:K8"/>
    <mergeCell ref="L5:L8"/>
    <mergeCell ref="M5:M8"/>
    <mergeCell ref="N5:N8"/>
    <mergeCell ref="O5:O8"/>
    <mergeCell ref="Q5:S5"/>
    <mergeCell ref="W5:W8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X5:X8"/>
    <mergeCell ref="D6:D8"/>
    <mergeCell ref="E6:E8"/>
    <mergeCell ref="F6:F8"/>
    <mergeCell ref="G6:G8"/>
    <mergeCell ref="U4:U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8" scale="60" firstPageNumber="0" orientation="landscape" r:id="rId1"/>
  <headerFooter alignWithMargins="0">
    <oddHeader>&amp;R様式1-1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49E5759-EE9B-4828-8709-D7787206B6C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AH57</xm:sqref>
        </x14:conditionalFormatting>
        <x14:conditionalFormatting xmlns:xm="http://schemas.microsoft.com/office/excel/2006/main">
          <x14:cfRule type="iconSet" priority="1" id="{3377BFC5-63FE-4470-A019-089432E59F2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8373-6A50-4FF3-86E7-E4E72785FE1F}">
  <sheetPr>
    <tabColor indexed="13"/>
    <pageSetUpPr fitToPage="1"/>
  </sheetPr>
  <dimension ref="A1:Z125"/>
  <sheetViews>
    <sheetView showGridLines="0" zoomScale="130" zoomScaleNormal="130" zoomScaleSheetLayoutView="145" workbookViewId="0">
      <selection activeCell="E28" sqref="E28"/>
    </sheetView>
  </sheetViews>
  <sheetFormatPr defaultColWidth="8.19921875" defaultRowHeight="10.199999999999999"/>
  <cols>
    <col min="1" max="1" width="6.796875" style="145" customWidth="1"/>
    <col min="2" max="2" width="3.09765625" style="144" customWidth="1"/>
    <col min="3" max="3" width="18.69921875" style="144" customWidth="1"/>
    <col min="4" max="4" width="13.19921875" style="144" customWidth="1"/>
    <col min="5" max="5" width="17.19921875" style="144" customWidth="1"/>
    <col min="6" max="6" width="8.796875" style="144" customWidth="1"/>
    <col min="7" max="7" width="6.69921875" style="144" bestFit="1" customWidth="1"/>
    <col min="8" max="8" width="8.19921875" style="144" customWidth="1"/>
    <col min="9" max="9" width="9.59765625" style="144" bestFit="1" customWidth="1"/>
    <col min="10" max="10" width="3.8984375" style="144" customWidth="1"/>
    <col min="11" max="11" width="5.3984375" style="144" customWidth="1"/>
    <col min="12" max="12" width="8" style="144" customWidth="1"/>
    <col min="13" max="13" width="7.69921875" style="144" customWidth="1"/>
    <col min="14" max="14" width="7.8984375" style="144" customWidth="1"/>
    <col min="15" max="15" width="8.296875" style="144" customWidth="1"/>
    <col min="16" max="16" width="6.796875" style="144" customWidth="1"/>
    <col min="17" max="17" width="6.09765625" style="144" customWidth="1"/>
    <col min="18" max="18" width="5.5" style="144" customWidth="1"/>
    <col min="19" max="19" width="23.19921875" style="144" customWidth="1"/>
    <col min="20" max="20" width="10.09765625" style="144" customWidth="1"/>
    <col min="21" max="22" width="7.59765625" style="144" customWidth="1"/>
    <col min="23" max="246" width="8.19921875" style="144"/>
    <col min="247" max="247" width="6.796875" style="144" customWidth="1"/>
    <col min="248" max="248" width="3.09765625" style="144" customWidth="1"/>
    <col min="249" max="249" width="18.69921875" style="144" customWidth="1"/>
    <col min="250" max="250" width="13.19921875" style="144" customWidth="1"/>
    <col min="251" max="251" width="17.19921875" style="144" customWidth="1"/>
    <col min="252" max="252" width="8.796875" style="144" customWidth="1"/>
    <col min="253" max="253" width="6.69921875" style="144" bestFit="1" customWidth="1"/>
    <col min="254" max="254" width="8.19921875" style="144"/>
    <col min="255" max="255" width="9.59765625" style="144" bestFit="1" customWidth="1"/>
    <col min="256" max="256" width="3.8984375" style="144" customWidth="1"/>
    <col min="257" max="257" width="5.3984375" style="144" customWidth="1"/>
    <col min="258" max="258" width="8" style="144" customWidth="1"/>
    <col min="259" max="259" width="7.69921875" style="144" customWidth="1"/>
    <col min="260" max="260" width="7.8984375" style="144" customWidth="1"/>
    <col min="261" max="261" width="8.296875" style="144" customWidth="1"/>
    <col min="262" max="262" width="6.796875" style="144" customWidth="1"/>
    <col min="263" max="263" width="6.09765625" style="144" customWidth="1"/>
    <col min="264" max="264" width="5.5" style="144" customWidth="1"/>
    <col min="265" max="265" width="23.19921875" style="144" customWidth="1"/>
    <col min="266" max="266" width="10.09765625" style="144" customWidth="1"/>
    <col min="267" max="268" width="7.59765625" style="144" customWidth="1"/>
    <col min="269" max="271" width="8.19921875" style="144"/>
    <col min="272" max="273" width="9.69921875" style="144" customWidth="1"/>
    <col min="274" max="280" width="8.19921875" style="144"/>
    <col min="281" max="281" width="9.59765625" style="144" bestFit="1" customWidth="1"/>
    <col min="282" max="502" width="8.19921875" style="144"/>
    <col min="503" max="503" width="6.796875" style="144" customWidth="1"/>
    <col min="504" max="504" width="3.09765625" style="144" customWidth="1"/>
    <col min="505" max="505" width="18.69921875" style="144" customWidth="1"/>
    <col min="506" max="506" width="13.19921875" style="144" customWidth="1"/>
    <col min="507" max="507" width="17.19921875" style="144" customWidth="1"/>
    <col min="508" max="508" width="8.796875" style="144" customWidth="1"/>
    <col min="509" max="509" width="6.69921875" style="144" bestFit="1" customWidth="1"/>
    <col min="510" max="510" width="8.19921875" style="144"/>
    <col min="511" max="511" width="9.59765625" style="144" bestFit="1" customWidth="1"/>
    <col min="512" max="512" width="3.8984375" style="144" customWidth="1"/>
    <col min="513" max="513" width="5.3984375" style="144" customWidth="1"/>
    <col min="514" max="514" width="8" style="144" customWidth="1"/>
    <col min="515" max="515" width="7.69921875" style="144" customWidth="1"/>
    <col min="516" max="516" width="7.8984375" style="144" customWidth="1"/>
    <col min="517" max="517" width="8.296875" style="144" customWidth="1"/>
    <col min="518" max="518" width="6.796875" style="144" customWidth="1"/>
    <col min="519" max="519" width="6.09765625" style="144" customWidth="1"/>
    <col min="520" max="520" width="5.5" style="144" customWidth="1"/>
    <col min="521" max="521" width="23.19921875" style="144" customWidth="1"/>
    <col min="522" max="522" width="10.09765625" style="144" customWidth="1"/>
    <col min="523" max="524" width="7.59765625" style="144" customWidth="1"/>
    <col min="525" max="527" width="8.19921875" style="144"/>
    <col min="528" max="529" width="9.69921875" style="144" customWidth="1"/>
    <col min="530" max="536" width="8.19921875" style="144"/>
    <col min="537" max="537" width="9.59765625" style="144" bestFit="1" customWidth="1"/>
    <col min="538" max="758" width="8.19921875" style="144"/>
    <col min="759" max="759" width="6.796875" style="144" customWidth="1"/>
    <col min="760" max="760" width="3.09765625" style="144" customWidth="1"/>
    <col min="761" max="761" width="18.69921875" style="144" customWidth="1"/>
    <col min="762" max="762" width="13.19921875" style="144" customWidth="1"/>
    <col min="763" max="763" width="17.19921875" style="144" customWidth="1"/>
    <col min="764" max="764" width="8.796875" style="144" customWidth="1"/>
    <col min="765" max="765" width="6.69921875" style="144" bestFit="1" customWidth="1"/>
    <col min="766" max="766" width="8.19921875" style="144"/>
    <col min="767" max="767" width="9.59765625" style="144" bestFit="1" customWidth="1"/>
    <col min="768" max="768" width="3.8984375" style="144" customWidth="1"/>
    <col min="769" max="769" width="5.3984375" style="144" customWidth="1"/>
    <col min="770" max="770" width="8" style="144" customWidth="1"/>
    <col min="771" max="771" width="7.69921875" style="144" customWidth="1"/>
    <col min="772" max="772" width="7.8984375" style="144" customWidth="1"/>
    <col min="773" max="773" width="8.296875" style="144" customWidth="1"/>
    <col min="774" max="774" width="6.796875" style="144" customWidth="1"/>
    <col min="775" max="775" width="6.09765625" style="144" customWidth="1"/>
    <col min="776" max="776" width="5.5" style="144" customWidth="1"/>
    <col min="777" max="777" width="23.19921875" style="144" customWidth="1"/>
    <col min="778" max="778" width="10.09765625" style="144" customWidth="1"/>
    <col min="779" max="780" width="7.59765625" style="144" customWidth="1"/>
    <col min="781" max="783" width="8.19921875" style="144"/>
    <col min="784" max="785" width="9.69921875" style="144" customWidth="1"/>
    <col min="786" max="792" width="8.19921875" style="144"/>
    <col min="793" max="793" width="9.59765625" style="144" bestFit="1" customWidth="1"/>
    <col min="794" max="1014" width="8.19921875" style="144"/>
    <col min="1015" max="1015" width="6.796875" style="144" customWidth="1"/>
    <col min="1016" max="1016" width="3.09765625" style="144" customWidth="1"/>
    <col min="1017" max="1017" width="18.69921875" style="144" customWidth="1"/>
    <col min="1018" max="1018" width="13.19921875" style="144" customWidth="1"/>
    <col min="1019" max="1019" width="17.19921875" style="144" customWidth="1"/>
    <col min="1020" max="1020" width="8.796875" style="144" customWidth="1"/>
    <col min="1021" max="1021" width="6.69921875" style="144" bestFit="1" customWidth="1"/>
    <col min="1022" max="1022" width="8.19921875" style="144"/>
    <col min="1023" max="1023" width="9.59765625" style="144" bestFit="1" customWidth="1"/>
    <col min="1024" max="1024" width="3.8984375" style="144" customWidth="1"/>
    <col min="1025" max="1025" width="5.3984375" style="144" customWidth="1"/>
    <col min="1026" max="1026" width="8" style="144" customWidth="1"/>
    <col min="1027" max="1027" width="7.69921875" style="144" customWidth="1"/>
    <col min="1028" max="1028" width="7.8984375" style="144" customWidth="1"/>
    <col min="1029" max="1029" width="8.296875" style="144" customWidth="1"/>
    <col min="1030" max="1030" width="6.796875" style="144" customWidth="1"/>
    <col min="1031" max="1031" width="6.09765625" style="144" customWidth="1"/>
    <col min="1032" max="1032" width="5.5" style="144" customWidth="1"/>
    <col min="1033" max="1033" width="23.19921875" style="144" customWidth="1"/>
    <col min="1034" max="1034" width="10.09765625" style="144" customWidth="1"/>
    <col min="1035" max="1036" width="7.59765625" style="144" customWidth="1"/>
    <col min="1037" max="1039" width="8.19921875" style="144"/>
    <col min="1040" max="1041" width="9.69921875" style="144" customWidth="1"/>
    <col min="1042" max="1048" width="8.19921875" style="144"/>
    <col min="1049" max="1049" width="9.59765625" style="144" bestFit="1" customWidth="1"/>
    <col min="1050" max="1270" width="8.19921875" style="144"/>
    <col min="1271" max="1271" width="6.796875" style="144" customWidth="1"/>
    <col min="1272" max="1272" width="3.09765625" style="144" customWidth="1"/>
    <col min="1273" max="1273" width="18.69921875" style="144" customWidth="1"/>
    <col min="1274" max="1274" width="13.19921875" style="144" customWidth="1"/>
    <col min="1275" max="1275" width="17.19921875" style="144" customWidth="1"/>
    <col min="1276" max="1276" width="8.796875" style="144" customWidth="1"/>
    <col min="1277" max="1277" width="6.69921875" style="144" bestFit="1" customWidth="1"/>
    <col min="1278" max="1278" width="8.19921875" style="144"/>
    <col min="1279" max="1279" width="9.59765625" style="144" bestFit="1" customWidth="1"/>
    <col min="1280" max="1280" width="3.8984375" style="144" customWidth="1"/>
    <col min="1281" max="1281" width="5.3984375" style="144" customWidth="1"/>
    <col min="1282" max="1282" width="8" style="144" customWidth="1"/>
    <col min="1283" max="1283" width="7.69921875" style="144" customWidth="1"/>
    <col min="1284" max="1284" width="7.8984375" style="144" customWidth="1"/>
    <col min="1285" max="1285" width="8.296875" style="144" customWidth="1"/>
    <col min="1286" max="1286" width="6.796875" style="144" customWidth="1"/>
    <col min="1287" max="1287" width="6.09765625" style="144" customWidth="1"/>
    <col min="1288" max="1288" width="5.5" style="144" customWidth="1"/>
    <col min="1289" max="1289" width="23.19921875" style="144" customWidth="1"/>
    <col min="1290" max="1290" width="10.09765625" style="144" customWidth="1"/>
    <col min="1291" max="1292" width="7.59765625" style="144" customWidth="1"/>
    <col min="1293" max="1295" width="8.19921875" style="144"/>
    <col min="1296" max="1297" width="9.69921875" style="144" customWidth="1"/>
    <col min="1298" max="1304" width="8.19921875" style="144"/>
    <col min="1305" max="1305" width="9.59765625" style="144" bestFit="1" customWidth="1"/>
    <col min="1306" max="1526" width="8.19921875" style="144"/>
    <col min="1527" max="1527" width="6.796875" style="144" customWidth="1"/>
    <col min="1528" max="1528" width="3.09765625" style="144" customWidth="1"/>
    <col min="1529" max="1529" width="18.69921875" style="144" customWidth="1"/>
    <col min="1530" max="1530" width="13.19921875" style="144" customWidth="1"/>
    <col min="1531" max="1531" width="17.19921875" style="144" customWidth="1"/>
    <col min="1532" max="1532" width="8.796875" style="144" customWidth="1"/>
    <col min="1533" max="1533" width="6.69921875" style="144" bestFit="1" customWidth="1"/>
    <col min="1534" max="1534" width="8.19921875" style="144"/>
    <col min="1535" max="1535" width="9.59765625" style="144" bestFit="1" customWidth="1"/>
    <col min="1536" max="1536" width="3.8984375" style="144" customWidth="1"/>
    <col min="1537" max="1537" width="5.3984375" style="144" customWidth="1"/>
    <col min="1538" max="1538" width="8" style="144" customWidth="1"/>
    <col min="1539" max="1539" width="7.69921875" style="144" customWidth="1"/>
    <col min="1540" max="1540" width="7.8984375" style="144" customWidth="1"/>
    <col min="1541" max="1541" width="8.296875" style="144" customWidth="1"/>
    <col min="1542" max="1542" width="6.796875" style="144" customWidth="1"/>
    <col min="1543" max="1543" width="6.09765625" style="144" customWidth="1"/>
    <col min="1544" max="1544" width="5.5" style="144" customWidth="1"/>
    <col min="1545" max="1545" width="23.19921875" style="144" customWidth="1"/>
    <col min="1546" max="1546" width="10.09765625" style="144" customWidth="1"/>
    <col min="1547" max="1548" width="7.59765625" style="144" customWidth="1"/>
    <col min="1549" max="1551" width="8.19921875" style="144"/>
    <col min="1552" max="1553" width="9.69921875" style="144" customWidth="1"/>
    <col min="1554" max="1560" width="8.19921875" style="144"/>
    <col min="1561" max="1561" width="9.59765625" style="144" bestFit="1" customWidth="1"/>
    <col min="1562" max="1782" width="8.19921875" style="144"/>
    <col min="1783" max="1783" width="6.796875" style="144" customWidth="1"/>
    <col min="1784" max="1784" width="3.09765625" style="144" customWidth="1"/>
    <col min="1785" max="1785" width="18.69921875" style="144" customWidth="1"/>
    <col min="1786" max="1786" width="13.19921875" style="144" customWidth="1"/>
    <col min="1787" max="1787" width="17.19921875" style="144" customWidth="1"/>
    <col min="1788" max="1788" width="8.796875" style="144" customWidth="1"/>
    <col min="1789" max="1789" width="6.69921875" style="144" bestFit="1" customWidth="1"/>
    <col min="1790" max="1790" width="8.19921875" style="144"/>
    <col min="1791" max="1791" width="9.59765625" style="144" bestFit="1" customWidth="1"/>
    <col min="1792" max="1792" width="3.8984375" style="144" customWidth="1"/>
    <col min="1793" max="1793" width="5.3984375" style="144" customWidth="1"/>
    <col min="1794" max="1794" width="8" style="144" customWidth="1"/>
    <col min="1795" max="1795" width="7.69921875" style="144" customWidth="1"/>
    <col min="1796" max="1796" width="7.8984375" style="144" customWidth="1"/>
    <col min="1797" max="1797" width="8.296875" style="144" customWidth="1"/>
    <col min="1798" max="1798" width="6.796875" style="144" customWidth="1"/>
    <col min="1799" max="1799" width="6.09765625" style="144" customWidth="1"/>
    <col min="1800" max="1800" width="5.5" style="144" customWidth="1"/>
    <col min="1801" max="1801" width="23.19921875" style="144" customWidth="1"/>
    <col min="1802" max="1802" width="10.09765625" style="144" customWidth="1"/>
    <col min="1803" max="1804" width="7.59765625" style="144" customWidth="1"/>
    <col min="1805" max="1807" width="8.19921875" style="144"/>
    <col min="1808" max="1809" width="9.69921875" style="144" customWidth="1"/>
    <col min="1810" max="1816" width="8.19921875" style="144"/>
    <col min="1817" max="1817" width="9.59765625" style="144" bestFit="1" customWidth="1"/>
    <col min="1818" max="2038" width="8.19921875" style="144"/>
    <col min="2039" max="2039" width="6.796875" style="144" customWidth="1"/>
    <col min="2040" max="2040" width="3.09765625" style="144" customWidth="1"/>
    <col min="2041" max="2041" width="18.69921875" style="144" customWidth="1"/>
    <col min="2042" max="2042" width="13.19921875" style="144" customWidth="1"/>
    <col min="2043" max="2043" width="17.19921875" style="144" customWidth="1"/>
    <col min="2044" max="2044" width="8.796875" style="144" customWidth="1"/>
    <col min="2045" max="2045" width="6.69921875" style="144" bestFit="1" customWidth="1"/>
    <col min="2046" max="2046" width="8.19921875" style="144"/>
    <col min="2047" max="2047" width="9.59765625" style="144" bestFit="1" customWidth="1"/>
    <col min="2048" max="2048" width="3.8984375" style="144" customWidth="1"/>
    <col min="2049" max="2049" width="5.3984375" style="144" customWidth="1"/>
    <col min="2050" max="2050" width="8" style="144" customWidth="1"/>
    <col min="2051" max="2051" width="7.69921875" style="144" customWidth="1"/>
    <col min="2052" max="2052" width="7.8984375" style="144" customWidth="1"/>
    <col min="2053" max="2053" width="8.296875" style="144" customWidth="1"/>
    <col min="2054" max="2054" width="6.796875" style="144" customWidth="1"/>
    <col min="2055" max="2055" width="6.09765625" style="144" customWidth="1"/>
    <col min="2056" max="2056" width="5.5" style="144" customWidth="1"/>
    <col min="2057" max="2057" width="23.19921875" style="144" customWidth="1"/>
    <col min="2058" max="2058" width="10.09765625" style="144" customWidth="1"/>
    <col min="2059" max="2060" width="7.59765625" style="144" customWidth="1"/>
    <col min="2061" max="2063" width="8.19921875" style="144"/>
    <col min="2064" max="2065" width="9.69921875" style="144" customWidth="1"/>
    <col min="2066" max="2072" width="8.19921875" style="144"/>
    <col min="2073" max="2073" width="9.59765625" style="144" bestFit="1" customWidth="1"/>
    <col min="2074" max="2294" width="8.19921875" style="144"/>
    <col min="2295" max="2295" width="6.796875" style="144" customWidth="1"/>
    <col min="2296" max="2296" width="3.09765625" style="144" customWidth="1"/>
    <col min="2297" max="2297" width="18.69921875" style="144" customWidth="1"/>
    <col min="2298" max="2298" width="13.19921875" style="144" customWidth="1"/>
    <col min="2299" max="2299" width="17.19921875" style="144" customWidth="1"/>
    <col min="2300" max="2300" width="8.796875" style="144" customWidth="1"/>
    <col min="2301" max="2301" width="6.69921875" style="144" bestFit="1" customWidth="1"/>
    <col min="2302" max="2302" width="8.19921875" style="144"/>
    <col min="2303" max="2303" width="9.59765625" style="144" bestFit="1" customWidth="1"/>
    <col min="2304" max="2304" width="3.8984375" style="144" customWidth="1"/>
    <col min="2305" max="2305" width="5.3984375" style="144" customWidth="1"/>
    <col min="2306" max="2306" width="8" style="144" customWidth="1"/>
    <col min="2307" max="2307" width="7.69921875" style="144" customWidth="1"/>
    <col min="2308" max="2308" width="7.8984375" style="144" customWidth="1"/>
    <col min="2309" max="2309" width="8.296875" style="144" customWidth="1"/>
    <col min="2310" max="2310" width="6.796875" style="144" customWidth="1"/>
    <col min="2311" max="2311" width="6.09765625" style="144" customWidth="1"/>
    <col min="2312" max="2312" width="5.5" style="144" customWidth="1"/>
    <col min="2313" max="2313" width="23.19921875" style="144" customWidth="1"/>
    <col min="2314" max="2314" width="10.09765625" style="144" customWidth="1"/>
    <col min="2315" max="2316" width="7.59765625" style="144" customWidth="1"/>
    <col min="2317" max="2319" width="8.19921875" style="144"/>
    <col min="2320" max="2321" width="9.69921875" style="144" customWidth="1"/>
    <col min="2322" max="2328" width="8.19921875" style="144"/>
    <col min="2329" max="2329" width="9.59765625" style="144" bestFit="1" customWidth="1"/>
    <col min="2330" max="2550" width="8.19921875" style="144"/>
    <col min="2551" max="2551" width="6.796875" style="144" customWidth="1"/>
    <col min="2552" max="2552" width="3.09765625" style="144" customWidth="1"/>
    <col min="2553" max="2553" width="18.69921875" style="144" customWidth="1"/>
    <col min="2554" max="2554" width="13.19921875" style="144" customWidth="1"/>
    <col min="2555" max="2555" width="17.19921875" style="144" customWidth="1"/>
    <col min="2556" max="2556" width="8.796875" style="144" customWidth="1"/>
    <col min="2557" max="2557" width="6.69921875" style="144" bestFit="1" customWidth="1"/>
    <col min="2558" max="2558" width="8.19921875" style="144"/>
    <col min="2559" max="2559" width="9.59765625" style="144" bestFit="1" customWidth="1"/>
    <col min="2560" max="2560" width="3.8984375" style="144" customWidth="1"/>
    <col min="2561" max="2561" width="5.3984375" style="144" customWidth="1"/>
    <col min="2562" max="2562" width="8" style="144" customWidth="1"/>
    <col min="2563" max="2563" width="7.69921875" style="144" customWidth="1"/>
    <col min="2564" max="2564" width="7.8984375" style="144" customWidth="1"/>
    <col min="2565" max="2565" width="8.296875" style="144" customWidth="1"/>
    <col min="2566" max="2566" width="6.796875" style="144" customWidth="1"/>
    <col min="2567" max="2567" width="6.09765625" style="144" customWidth="1"/>
    <col min="2568" max="2568" width="5.5" style="144" customWidth="1"/>
    <col min="2569" max="2569" width="23.19921875" style="144" customWidth="1"/>
    <col min="2570" max="2570" width="10.09765625" style="144" customWidth="1"/>
    <col min="2571" max="2572" width="7.59765625" style="144" customWidth="1"/>
    <col min="2573" max="2575" width="8.19921875" style="144"/>
    <col min="2576" max="2577" width="9.69921875" style="144" customWidth="1"/>
    <col min="2578" max="2584" width="8.19921875" style="144"/>
    <col min="2585" max="2585" width="9.59765625" style="144" bestFit="1" customWidth="1"/>
    <col min="2586" max="2806" width="8.19921875" style="144"/>
    <col min="2807" max="2807" width="6.796875" style="144" customWidth="1"/>
    <col min="2808" max="2808" width="3.09765625" style="144" customWidth="1"/>
    <col min="2809" max="2809" width="18.69921875" style="144" customWidth="1"/>
    <col min="2810" max="2810" width="13.19921875" style="144" customWidth="1"/>
    <col min="2811" max="2811" width="17.19921875" style="144" customWidth="1"/>
    <col min="2812" max="2812" width="8.796875" style="144" customWidth="1"/>
    <col min="2813" max="2813" width="6.69921875" style="144" bestFit="1" customWidth="1"/>
    <col min="2814" max="2814" width="8.19921875" style="144"/>
    <col min="2815" max="2815" width="9.59765625" style="144" bestFit="1" customWidth="1"/>
    <col min="2816" max="2816" width="3.8984375" style="144" customWidth="1"/>
    <col min="2817" max="2817" width="5.3984375" style="144" customWidth="1"/>
    <col min="2818" max="2818" width="8" style="144" customWidth="1"/>
    <col min="2819" max="2819" width="7.69921875" style="144" customWidth="1"/>
    <col min="2820" max="2820" width="7.8984375" style="144" customWidth="1"/>
    <col min="2821" max="2821" width="8.296875" style="144" customWidth="1"/>
    <col min="2822" max="2822" width="6.796875" style="144" customWidth="1"/>
    <col min="2823" max="2823" width="6.09765625" style="144" customWidth="1"/>
    <col min="2824" max="2824" width="5.5" style="144" customWidth="1"/>
    <col min="2825" max="2825" width="23.19921875" style="144" customWidth="1"/>
    <col min="2826" max="2826" width="10.09765625" style="144" customWidth="1"/>
    <col min="2827" max="2828" width="7.59765625" style="144" customWidth="1"/>
    <col min="2829" max="2831" width="8.19921875" style="144"/>
    <col min="2832" max="2833" width="9.69921875" style="144" customWidth="1"/>
    <col min="2834" max="2840" width="8.19921875" style="144"/>
    <col min="2841" max="2841" width="9.59765625" style="144" bestFit="1" customWidth="1"/>
    <col min="2842" max="3062" width="8.19921875" style="144"/>
    <col min="3063" max="3063" width="6.796875" style="144" customWidth="1"/>
    <col min="3064" max="3064" width="3.09765625" style="144" customWidth="1"/>
    <col min="3065" max="3065" width="18.69921875" style="144" customWidth="1"/>
    <col min="3066" max="3066" width="13.19921875" style="144" customWidth="1"/>
    <col min="3067" max="3067" width="17.19921875" style="144" customWidth="1"/>
    <col min="3068" max="3068" width="8.796875" style="144" customWidth="1"/>
    <col min="3069" max="3069" width="6.69921875" style="144" bestFit="1" customWidth="1"/>
    <col min="3070" max="3070" width="8.19921875" style="144"/>
    <col min="3071" max="3071" width="9.59765625" style="144" bestFit="1" customWidth="1"/>
    <col min="3072" max="3072" width="3.8984375" style="144" customWidth="1"/>
    <col min="3073" max="3073" width="5.3984375" style="144" customWidth="1"/>
    <col min="3074" max="3074" width="8" style="144" customWidth="1"/>
    <col min="3075" max="3075" width="7.69921875" style="144" customWidth="1"/>
    <col min="3076" max="3076" width="7.8984375" style="144" customWidth="1"/>
    <col min="3077" max="3077" width="8.296875" style="144" customWidth="1"/>
    <col min="3078" max="3078" width="6.796875" style="144" customWidth="1"/>
    <col min="3079" max="3079" width="6.09765625" style="144" customWidth="1"/>
    <col min="3080" max="3080" width="5.5" style="144" customWidth="1"/>
    <col min="3081" max="3081" width="23.19921875" style="144" customWidth="1"/>
    <col min="3082" max="3082" width="10.09765625" style="144" customWidth="1"/>
    <col min="3083" max="3084" width="7.59765625" style="144" customWidth="1"/>
    <col min="3085" max="3087" width="8.19921875" style="144"/>
    <col min="3088" max="3089" width="9.69921875" style="144" customWidth="1"/>
    <col min="3090" max="3096" width="8.19921875" style="144"/>
    <col min="3097" max="3097" width="9.59765625" style="144" bestFit="1" customWidth="1"/>
    <col min="3098" max="3318" width="8.19921875" style="144"/>
    <col min="3319" max="3319" width="6.796875" style="144" customWidth="1"/>
    <col min="3320" max="3320" width="3.09765625" style="144" customWidth="1"/>
    <col min="3321" max="3321" width="18.69921875" style="144" customWidth="1"/>
    <col min="3322" max="3322" width="13.19921875" style="144" customWidth="1"/>
    <col min="3323" max="3323" width="17.19921875" style="144" customWidth="1"/>
    <col min="3324" max="3324" width="8.796875" style="144" customWidth="1"/>
    <col min="3325" max="3325" width="6.69921875" style="144" bestFit="1" customWidth="1"/>
    <col min="3326" max="3326" width="8.19921875" style="144"/>
    <col min="3327" max="3327" width="9.59765625" style="144" bestFit="1" customWidth="1"/>
    <col min="3328" max="3328" width="3.8984375" style="144" customWidth="1"/>
    <col min="3329" max="3329" width="5.3984375" style="144" customWidth="1"/>
    <col min="3330" max="3330" width="8" style="144" customWidth="1"/>
    <col min="3331" max="3331" width="7.69921875" style="144" customWidth="1"/>
    <col min="3332" max="3332" width="7.8984375" style="144" customWidth="1"/>
    <col min="3333" max="3333" width="8.296875" style="144" customWidth="1"/>
    <col min="3334" max="3334" width="6.796875" style="144" customWidth="1"/>
    <col min="3335" max="3335" width="6.09765625" style="144" customWidth="1"/>
    <col min="3336" max="3336" width="5.5" style="144" customWidth="1"/>
    <col min="3337" max="3337" width="23.19921875" style="144" customWidth="1"/>
    <col min="3338" max="3338" width="10.09765625" style="144" customWidth="1"/>
    <col min="3339" max="3340" width="7.59765625" style="144" customWidth="1"/>
    <col min="3341" max="3343" width="8.19921875" style="144"/>
    <col min="3344" max="3345" width="9.69921875" style="144" customWidth="1"/>
    <col min="3346" max="3352" width="8.19921875" style="144"/>
    <col min="3353" max="3353" width="9.59765625" style="144" bestFit="1" customWidth="1"/>
    <col min="3354" max="3574" width="8.19921875" style="144"/>
    <col min="3575" max="3575" width="6.796875" style="144" customWidth="1"/>
    <col min="3576" max="3576" width="3.09765625" style="144" customWidth="1"/>
    <col min="3577" max="3577" width="18.69921875" style="144" customWidth="1"/>
    <col min="3578" max="3578" width="13.19921875" style="144" customWidth="1"/>
    <col min="3579" max="3579" width="17.19921875" style="144" customWidth="1"/>
    <col min="3580" max="3580" width="8.796875" style="144" customWidth="1"/>
    <col min="3581" max="3581" width="6.69921875" style="144" bestFit="1" customWidth="1"/>
    <col min="3582" max="3582" width="8.19921875" style="144"/>
    <col min="3583" max="3583" width="9.59765625" style="144" bestFit="1" customWidth="1"/>
    <col min="3584" max="3584" width="3.8984375" style="144" customWidth="1"/>
    <col min="3585" max="3585" width="5.3984375" style="144" customWidth="1"/>
    <col min="3586" max="3586" width="8" style="144" customWidth="1"/>
    <col min="3587" max="3587" width="7.69921875" style="144" customWidth="1"/>
    <col min="3588" max="3588" width="7.8984375" style="144" customWidth="1"/>
    <col min="3589" max="3589" width="8.296875" style="144" customWidth="1"/>
    <col min="3590" max="3590" width="6.796875" style="144" customWidth="1"/>
    <col min="3591" max="3591" width="6.09765625" style="144" customWidth="1"/>
    <col min="3592" max="3592" width="5.5" style="144" customWidth="1"/>
    <col min="3593" max="3593" width="23.19921875" style="144" customWidth="1"/>
    <col min="3594" max="3594" width="10.09765625" style="144" customWidth="1"/>
    <col min="3595" max="3596" width="7.59765625" style="144" customWidth="1"/>
    <col min="3597" max="3599" width="8.19921875" style="144"/>
    <col min="3600" max="3601" width="9.69921875" style="144" customWidth="1"/>
    <col min="3602" max="3608" width="8.19921875" style="144"/>
    <col min="3609" max="3609" width="9.59765625" style="144" bestFit="1" customWidth="1"/>
    <col min="3610" max="3830" width="8.19921875" style="144"/>
    <col min="3831" max="3831" width="6.796875" style="144" customWidth="1"/>
    <col min="3832" max="3832" width="3.09765625" style="144" customWidth="1"/>
    <col min="3833" max="3833" width="18.69921875" style="144" customWidth="1"/>
    <col min="3834" max="3834" width="13.19921875" style="144" customWidth="1"/>
    <col min="3835" max="3835" width="17.19921875" style="144" customWidth="1"/>
    <col min="3836" max="3836" width="8.796875" style="144" customWidth="1"/>
    <col min="3837" max="3837" width="6.69921875" style="144" bestFit="1" customWidth="1"/>
    <col min="3838" max="3838" width="8.19921875" style="144"/>
    <col min="3839" max="3839" width="9.59765625" style="144" bestFit="1" customWidth="1"/>
    <col min="3840" max="3840" width="3.8984375" style="144" customWidth="1"/>
    <col min="3841" max="3841" width="5.3984375" style="144" customWidth="1"/>
    <col min="3842" max="3842" width="8" style="144" customWidth="1"/>
    <col min="3843" max="3843" width="7.69921875" style="144" customWidth="1"/>
    <col min="3844" max="3844" width="7.8984375" style="144" customWidth="1"/>
    <col min="3845" max="3845" width="8.296875" style="144" customWidth="1"/>
    <col min="3846" max="3846" width="6.796875" style="144" customWidth="1"/>
    <col min="3847" max="3847" width="6.09765625" style="144" customWidth="1"/>
    <col min="3848" max="3848" width="5.5" style="144" customWidth="1"/>
    <col min="3849" max="3849" width="23.19921875" style="144" customWidth="1"/>
    <col min="3850" max="3850" width="10.09765625" style="144" customWidth="1"/>
    <col min="3851" max="3852" width="7.59765625" style="144" customWidth="1"/>
    <col min="3853" max="3855" width="8.19921875" style="144"/>
    <col min="3856" max="3857" width="9.69921875" style="144" customWidth="1"/>
    <col min="3858" max="3864" width="8.19921875" style="144"/>
    <col min="3865" max="3865" width="9.59765625" style="144" bestFit="1" customWidth="1"/>
    <col min="3866" max="4086" width="8.19921875" style="144"/>
    <col min="4087" max="4087" width="6.796875" style="144" customWidth="1"/>
    <col min="4088" max="4088" width="3.09765625" style="144" customWidth="1"/>
    <col min="4089" max="4089" width="18.69921875" style="144" customWidth="1"/>
    <col min="4090" max="4090" width="13.19921875" style="144" customWidth="1"/>
    <col min="4091" max="4091" width="17.19921875" style="144" customWidth="1"/>
    <col min="4092" max="4092" width="8.796875" style="144" customWidth="1"/>
    <col min="4093" max="4093" width="6.69921875" style="144" bestFit="1" customWidth="1"/>
    <col min="4094" max="4094" width="8.19921875" style="144"/>
    <col min="4095" max="4095" width="9.59765625" style="144" bestFit="1" customWidth="1"/>
    <col min="4096" max="4096" width="3.8984375" style="144" customWidth="1"/>
    <col min="4097" max="4097" width="5.3984375" style="144" customWidth="1"/>
    <col min="4098" max="4098" width="8" style="144" customWidth="1"/>
    <col min="4099" max="4099" width="7.69921875" style="144" customWidth="1"/>
    <col min="4100" max="4100" width="7.8984375" style="144" customWidth="1"/>
    <col min="4101" max="4101" width="8.296875" style="144" customWidth="1"/>
    <col min="4102" max="4102" width="6.796875" style="144" customWidth="1"/>
    <col min="4103" max="4103" width="6.09765625" style="144" customWidth="1"/>
    <col min="4104" max="4104" width="5.5" style="144" customWidth="1"/>
    <col min="4105" max="4105" width="23.19921875" style="144" customWidth="1"/>
    <col min="4106" max="4106" width="10.09765625" style="144" customWidth="1"/>
    <col min="4107" max="4108" width="7.59765625" style="144" customWidth="1"/>
    <col min="4109" max="4111" width="8.19921875" style="144"/>
    <col min="4112" max="4113" width="9.69921875" style="144" customWidth="1"/>
    <col min="4114" max="4120" width="8.19921875" style="144"/>
    <col min="4121" max="4121" width="9.59765625" style="144" bestFit="1" customWidth="1"/>
    <col min="4122" max="4342" width="8.19921875" style="144"/>
    <col min="4343" max="4343" width="6.796875" style="144" customWidth="1"/>
    <col min="4344" max="4344" width="3.09765625" style="144" customWidth="1"/>
    <col min="4345" max="4345" width="18.69921875" style="144" customWidth="1"/>
    <col min="4346" max="4346" width="13.19921875" style="144" customWidth="1"/>
    <col min="4347" max="4347" width="17.19921875" style="144" customWidth="1"/>
    <col min="4348" max="4348" width="8.796875" style="144" customWidth="1"/>
    <col min="4349" max="4349" width="6.69921875" style="144" bestFit="1" customWidth="1"/>
    <col min="4350" max="4350" width="8.19921875" style="144"/>
    <col min="4351" max="4351" width="9.59765625" style="144" bestFit="1" customWidth="1"/>
    <col min="4352" max="4352" width="3.8984375" style="144" customWidth="1"/>
    <col min="4353" max="4353" width="5.3984375" style="144" customWidth="1"/>
    <col min="4354" max="4354" width="8" style="144" customWidth="1"/>
    <col min="4355" max="4355" width="7.69921875" style="144" customWidth="1"/>
    <col min="4356" max="4356" width="7.8984375" style="144" customWidth="1"/>
    <col min="4357" max="4357" width="8.296875" style="144" customWidth="1"/>
    <col min="4358" max="4358" width="6.796875" style="144" customWidth="1"/>
    <col min="4359" max="4359" width="6.09765625" style="144" customWidth="1"/>
    <col min="4360" max="4360" width="5.5" style="144" customWidth="1"/>
    <col min="4361" max="4361" width="23.19921875" style="144" customWidth="1"/>
    <col min="4362" max="4362" width="10.09765625" style="144" customWidth="1"/>
    <col min="4363" max="4364" width="7.59765625" style="144" customWidth="1"/>
    <col min="4365" max="4367" width="8.19921875" style="144"/>
    <col min="4368" max="4369" width="9.69921875" style="144" customWidth="1"/>
    <col min="4370" max="4376" width="8.19921875" style="144"/>
    <col min="4377" max="4377" width="9.59765625" style="144" bestFit="1" customWidth="1"/>
    <col min="4378" max="4598" width="8.19921875" style="144"/>
    <col min="4599" max="4599" width="6.796875" style="144" customWidth="1"/>
    <col min="4600" max="4600" width="3.09765625" style="144" customWidth="1"/>
    <col min="4601" max="4601" width="18.69921875" style="144" customWidth="1"/>
    <col min="4602" max="4602" width="13.19921875" style="144" customWidth="1"/>
    <col min="4603" max="4603" width="17.19921875" style="144" customWidth="1"/>
    <col min="4604" max="4604" width="8.796875" style="144" customWidth="1"/>
    <col min="4605" max="4605" width="6.69921875" style="144" bestFit="1" customWidth="1"/>
    <col min="4606" max="4606" width="8.19921875" style="144"/>
    <col min="4607" max="4607" width="9.59765625" style="144" bestFit="1" customWidth="1"/>
    <col min="4608" max="4608" width="3.8984375" style="144" customWidth="1"/>
    <col min="4609" max="4609" width="5.3984375" style="144" customWidth="1"/>
    <col min="4610" max="4610" width="8" style="144" customWidth="1"/>
    <col min="4611" max="4611" width="7.69921875" style="144" customWidth="1"/>
    <col min="4612" max="4612" width="7.8984375" style="144" customWidth="1"/>
    <col min="4613" max="4613" width="8.296875" style="144" customWidth="1"/>
    <col min="4614" max="4614" width="6.796875" style="144" customWidth="1"/>
    <col min="4615" max="4615" width="6.09765625" style="144" customWidth="1"/>
    <col min="4616" max="4616" width="5.5" style="144" customWidth="1"/>
    <col min="4617" max="4617" width="23.19921875" style="144" customWidth="1"/>
    <col min="4618" max="4618" width="10.09765625" style="144" customWidth="1"/>
    <col min="4619" max="4620" width="7.59765625" style="144" customWidth="1"/>
    <col min="4621" max="4623" width="8.19921875" style="144"/>
    <col min="4624" max="4625" width="9.69921875" style="144" customWidth="1"/>
    <col min="4626" max="4632" width="8.19921875" style="144"/>
    <col min="4633" max="4633" width="9.59765625" style="144" bestFit="1" customWidth="1"/>
    <col min="4634" max="4854" width="8.19921875" style="144"/>
    <col min="4855" max="4855" width="6.796875" style="144" customWidth="1"/>
    <col min="4856" max="4856" width="3.09765625" style="144" customWidth="1"/>
    <col min="4857" max="4857" width="18.69921875" style="144" customWidth="1"/>
    <col min="4858" max="4858" width="13.19921875" style="144" customWidth="1"/>
    <col min="4859" max="4859" width="17.19921875" style="144" customWidth="1"/>
    <col min="4860" max="4860" width="8.796875" style="144" customWidth="1"/>
    <col min="4861" max="4861" width="6.69921875" style="144" bestFit="1" customWidth="1"/>
    <col min="4862" max="4862" width="8.19921875" style="144"/>
    <col min="4863" max="4863" width="9.59765625" style="144" bestFit="1" customWidth="1"/>
    <col min="4864" max="4864" width="3.8984375" style="144" customWidth="1"/>
    <col min="4865" max="4865" width="5.3984375" style="144" customWidth="1"/>
    <col min="4866" max="4866" width="8" style="144" customWidth="1"/>
    <col min="4867" max="4867" width="7.69921875" style="144" customWidth="1"/>
    <col min="4868" max="4868" width="7.8984375" style="144" customWidth="1"/>
    <col min="4869" max="4869" width="8.296875" style="144" customWidth="1"/>
    <col min="4870" max="4870" width="6.796875" style="144" customWidth="1"/>
    <col min="4871" max="4871" width="6.09765625" style="144" customWidth="1"/>
    <col min="4872" max="4872" width="5.5" style="144" customWidth="1"/>
    <col min="4873" max="4873" width="23.19921875" style="144" customWidth="1"/>
    <col min="4874" max="4874" width="10.09765625" style="144" customWidth="1"/>
    <col min="4875" max="4876" width="7.59765625" style="144" customWidth="1"/>
    <col min="4877" max="4879" width="8.19921875" style="144"/>
    <col min="4880" max="4881" width="9.69921875" style="144" customWidth="1"/>
    <col min="4882" max="4888" width="8.19921875" style="144"/>
    <col min="4889" max="4889" width="9.59765625" style="144" bestFit="1" customWidth="1"/>
    <col min="4890" max="5110" width="8.19921875" style="144"/>
    <col min="5111" max="5111" width="6.796875" style="144" customWidth="1"/>
    <col min="5112" max="5112" width="3.09765625" style="144" customWidth="1"/>
    <col min="5113" max="5113" width="18.69921875" style="144" customWidth="1"/>
    <col min="5114" max="5114" width="13.19921875" style="144" customWidth="1"/>
    <col min="5115" max="5115" width="17.19921875" style="144" customWidth="1"/>
    <col min="5116" max="5116" width="8.796875" style="144" customWidth="1"/>
    <col min="5117" max="5117" width="6.69921875" style="144" bestFit="1" customWidth="1"/>
    <col min="5118" max="5118" width="8.19921875" style="144"/>
    <col min="5119" max="5119" width="9.59765625" style="144" bestFit="1" customWidth="1"/>
    <col min="5120" max="5120" width="3.8984375" style="144" customWidth="1"/>
    <col min="5121" max="5121" width="5.3984375" style="144" customWidth="1"/>
    <col min="5122" max="5122" width="8" style="144" customWidth="1"/>
    <col min="5123" max="5123" width="7.69921875" style="144" customWidth="1"/>
    <col min="5124" max="5124" width="7.8984375" style="144" customWidth="1"/>
    <col min="5125" max="5125" width="8.296875" style="144" customWidth="1"/>
    <col min="5126" max="5126" width="6.796875" style="144" customWidth="1"/>
    <col min="5127" max="5127" width="6.09765625" style="144" customWidth="1"/>
    <col min="5128" max="5128" width="5.5" style="144" customWidth="1"/>
    <col min="5129" max="5129" width="23.19921875" style="144" customWidth="1"/>
    <col min="5130" max="5130" width="10.09765625" style="144" customWidth="1"/>
    <col min="5131" max="5132" width="7.59765625" style="144" customWidth="1"/>
    <col min="5133" max="5135" width="8.19921875" style="144"/>
    <col min="5136" max="5137" width="9.69921875" style="144" customWidth="1"/>
    <col min="5138" max="5144" width="8.19921875" style="144"/>
    <col min="5145" max="5145" width="9.59765625" style="144" bestFit="1" customWidth="1"/>
    <col min="5146" max="5366" width="8.19921875" style="144"/>
    <col min="5367" max="5367" width="6.796875" style="144" customWidth="1"/>
    <col min="5368" max="5368" width="3.09765625" style="144" customWidth="1"/>
    <col min="5369" max="5369" width="18.69921875" style="144" customWidth="1"/>
    <col min="5370" max="5370" width="13.19921875" style="144" customWidth="1"/>
    <col min="5371" max="5371" width="17.19921875" style="144" customWidth="1"/>
    <col min="5372" max="5372" width="8.796875" style="144" customWidth="1"/>
    <col min="5373" max="5373" width="6.69921875" style="144" bestFit="1" customWidth="1"/>
    <col min="5374" max="5374" width="8.19921875" style="144"/>
    <col min="5375" max="5375" width="9.59765625" style="144" bestFit="1" customWidth="1"/>
    <col min="5376" max="5376" width="3.8984375" style="144" customWidth="1"/>
    <col min="5377" max="5377" width="5.3984375" style="144" customWidth="1"/>
    <col min="5378" max="5378" width="8" style="144" customWidth="1"/>
    <col min="5379" max="5379" width="7.69921875" style="144" customWidth="1"/>
    <col min="5380" max="5380" width="7.8984375" style="144" customWidth="1"/>
    <col min="5381" max="5381" width="8.296875" style="144" customWidth="1"/>
    <col min="5382" max="5382" width="6.796875" style="144" customWidth="1"/>
    <col min="5383" max="5383" width="6.09765625" style="144" customWidth="1"/>
    <col min="5384" max="5384" width="5.5" style="144" customWidth="1"/>
    <col min="5385" max="5385" width="23.19921875" style="144" customWidth="1"/>
    <col min="5386" max="5386" width="10.09765625" style="144" customWidth="1"/>
    <col min="5387" max="5388" width="7.59765625" style="144" customWidth="1"/>
    <col min="5389" max="5391" width="8.19921875" style="144"/>
    <col min="5392" max="5393" width="9.69921875" style="144" customWidth="1"/>
    <col min="5394" max="5400" width="8.19921875" style="144"/>
    <col min="5401" max="5401" width="9.59765625" style="144" bestFit="1" customWidth="1"/>
    <col min="5402" max="5622" width="8.19921875" style="144"/>
    <col min="5623" max="5623" width="6.796875" style="144" customWidth="1"/>
    <col min="5624" max="5624" width="3.09765625" style="144" customWidth="1"/>
    <col min="5625" max="5625" width="18.69921875" style="144" customWidth="1"/>
    <col min="5626" max="5626" width="13.19921875" style="144" customWidth="1"/>
    <col min="5627" max="5627" width="17.19921875" style="144" customWidth="1"/>
    <col min="5628" max="5628" width="8.796875" style="144" customWidth="1"/>
    <col min="5629" max="5629" width="6.69921875" style="144" bestFit="1" customWidth="1"/>
    <col min="5630" max="5630" width="8.19921875" style="144"/>
    <col min="5631" max="5631" width="9.59765625" style="144" bestFit="1" customWidth="1"/>
    <col min="5632" max="5632" width="3.8984375" style="144" customWidth="1"/>
    <col min="5633" max="5633" width="5.3984375" style="144" customWidth="1"/>
    <col min="5634" max="5634" width="8" style="144" customWidth="1"/>
    <col min="5635" max="5635" width="7.69921875" style="144" customWidth="1"/>
    <col min="5636" max="5636" width="7.8984375" style="144" customWidth="1"/>
    <col min="5637" max="5637" width="8.296875" style="144" customWidth="1"/>
    <col min="5638" max="5638" width="6.796875" style="144" customWidth="1"/>
    <col min="5639" max="5639" width="6.09765625" style="144" customWidth="1"/>
    <col min="5640" max="5640" width="5.5" style="144" customWidth="1"/>
    <col min="5641" max="5641" width="23.19921875" style="144" customWidth="1"/>
    <col min="5642" max="5642" width="10.09765625" style="144" customWidth="1"/>
    <col min="5643" max="5644" width="7.59765625" style="144" customWidth="1"/>
    <col min="5645" max="5647" width="8.19921875" style="144"/>
    <col min="5648" max="5649" width="9.69921875" style="144" customWidth="1"/>
    <col min="5650" max="5656" width="8.19921875" style="144"/>
    <col min="5657" max="5657" width="9.59765625" style="144" bestFit="1" customWidth="1"/>
    <col min="5658" max="5878" width="8.19921875" style="144"/>
    <col min="5879" max="5879" width="6.796875" style="144" customWidth="1"/>
    <col min="5880" max="5880" width="3.09765625" style="144" customWidth="1"/>
    <col min="5881" max="5881" width="18.69921875" style="144" customWidth="1"/>
    <col min="5882" max="5882" width="13.19921875" style="144" customWidth="1"/>
    <col min="5883" max="5883" width="17.19921875" style="144" customWidth="1"/>
    <col min="5884" max="5884" width="8.796875" style="144" customWidth="1"/>
    <col min="5885" max="5885" width="6.69921875" style="144" bestFit="1" customWidth="1"/>
    <col min="5886" max="5886" width="8.19921875" style="144"/>
    <col min="5887" max="5887" width="9.59765625" style="144" bestFit="1" customWidth="1"/>
    <col min="5888" max="5888" width="3.8984375" style="144" customWidth="1"/>
    <col min="5889" max="5889" width="5.3984375" style="144" customWidth="1"/>
    <col min="5890" max="5890" width="8" style="144" customWidth="1"/>
    <col min="5891" max="5891" width="7.69921875" style="144" customWidth="1"/>
    <col min="5892" max="5892" width="7.8984375" style="144" customWidth="1"/>
    <col min="5893" max="5893" width="8.296875" style="144" customWidth="1"/>
    <col min="5894" max="5894" width="6.796875" style="144" customWidth="1"/>
    <col min="5895" max="5895" width="6.09765625" style="144" customWidth="1"/>
    <col min="5896" max="5896" width="5.5" style="144" customWidth="1"/>
    <col min="5897" max="5897" width="23.19921875" style="144" customWidth="1"/>
    <col min="5898" max="5898" width="10.09765625" style="144" customWidth="1"/>
    <col min="5899" max="5900" width="7.59765625" style="144" customWidth="1"/>
    <col min="5901" max="5903" width="8.19921875" style="144"/>
    <col min="5904" max="5905" width="9.69921875" style="144" customWidth="1"/>
    <col min="5906" max="5912" width="8.19921875" style="144"/>
    <col min="5913" max="5913" width="9.59765625" style="144" bestFit="1" customWidth="1"/>
    <col min="5914" max="6134" width="8.19921875" style="144"/>
    <col min="6135" max="6135" width="6.796875" style="144" customWidth="1"/>
    <col min="6136" max="6136" width="3.09765625" style="144" customWidth="1"/>
    <col min="6137" max="6137" width="18.69921875" style="144" customWidth="1"/>
    <col min="6138" max="6138" width="13.19921875" style="144" customWidth="1"/>
    <col min="6139" max="6139" width="17.19921875" style="144" customWidth="1"/>
    <col min="6140" max="6140" width="8.796875" style="144" customWidth="1"/>
    <col min="6141" max="6141" width="6.69921875" style="144" bestFit="1" customWidth="1"/>
    <col min="6142" max="6142" width="8.19921875" style="144"/>
    <col min="6143" max="6143" width="9.59765625" style="144" bestFit="1" customWidth="1"/>
    <col min="6144" max="6144" width="3.8984375" style="144" customWidth="1"/>
    <col min="6145" max="6145" width="5.3984375" style="144" customWidth="1"/>
    <col min="6146" max="6146" width="8" style="144" customWidth="1"/>
    <col min="6147" max="6147" width="7.69921875" style="144" customWidth="1"/>
    <col min="6148" max="6148" width="7.8984375" style="144" customWidth="1"/>
    <col min="6149" max="6149" width="8.296875" style="144" customWidth="1"/>
    <col min="6150" max="6150" width="6.796875" style="144" customWidth="1"/>
    <col min="6151" max="6151" width="6.09765625" style="144" customWidth="1"/>
    <col min="6152" max="6152" width="5.5" style="144" customWidth="1"/>
    <col min="6153" max="6153" width="23.19921875" style="144" customWidth="1"/>
    <col min="6154" max="6154" width="10.09765625" style="144" customWidth="1"/>
    <col min="6155" max="6156" width="7.59765625" style="144" customWidth="1"/>
    <col min="6157" max="6159" width="8.19921875" style="144"/>
    <col min="6160" max="6161" width="9.69921875" style="144" customWidth="1"/>
    <col min="6162" max="6168" width="8.19921875" style="144"/>
    <col min="6169" max="6169" width="9.59765625" style="144" bestFit="1" customWidth="1"/>
    <col min="6170" max="6390" width="8.19921875" style="144"/>
    <col min="6391" max="6391" width="6.796875" style="144" customWidth="1"/>
    <col min="6392" max="6392" width="3.09765625" style="144" customWidth="1"/>
    <col min="6393" max="6393" width="18.69921875" style="144" customWidth="1"/>
    <col min="6394" max="6394" width="13.19921875" style="144" customWidth="1"/>
    <col min="6395" max="6395" width="17.19921875" style="144" customWidth="1"/>
    <col min="6396" max="6396" width="8.796875" style="144" customWidth="1"/>
    <col min="6397" max="6397" width="6.69921875" style="144" bestFit="1" customWidth="1"/>
    <col min="6398" max="6398" width="8.19921875" style="144"/>
    <col min="6399" max="6399" width="9.59765625" style="144" bestFit="1" customWidth="1"/>
    <col min="6400" max="6400" width="3.8984375" style="144" customWidth="1"/>
    <col min="6401" max="6401" width="5.3984375" style="144" customWidth="1"/>
    <col min="6402" max="6402" width="8" style="144" customWidth="1"/>
    <col min="6403" max="6403" width="7.69921875" style="144" customWidth="1"/>
    <col min="6404" max="6404" width="7.8984375" style="144" customWidth="1"/>
    <col min="6405" max="6405" width="8.296875" style="144" customWidth="1"/>
    <col min="6406" max="6406" width="6.796875" style="144" customWidth="1"/>
    <col min="6407" max="6407" width="6.09765625" style="144" customWidth="1"/>
    <col min="6408" max="6408" width="5.5" style="144" customWidth="1"/>
    <col min="6409" max="6409" width="23.19921875" style="144" customWidth="1"/>
    <col min="6410" max="6410" width="10.09765625" style="144" customWidth="1"/>
    <col min="6411" max="6412" width="7.59765625" style="144" customWidth="1"/>
    <col min="6413" max="6415" width="8.19921875" style="144"/>
    <col min="6416" max="6417" width="9.69921875" style="144" customWidth="1"/>
    <col min="6418" max="6424" width="8.19921875" style="144"/>
    <col min="6425" max="6425" width="9.59765625" style="144" bestFit="1" customWidth="1"/>
    <col min="6426" max="6646" width="8.19921875" style="144"/>
    <col min="6647" max="6647" width="6.796875" style="144" customWidth="1"/>
    <col min="6648" max="6648" width="3.09765625" style="144" customWidth="1"/>
    <col min="6649" max="6649" width="18.69921875" style="144" customWidth="1"/>
    <col min="6650" max="6650" width="13.19921875" style="144" customWidth="1"/>
    <col min="6651" max="6651" width="17.19921875" style="144" customWidth="1"/>
    <col min="6652" max="6652" width="8.796875" style="144" customWidth="1"/>
    <col min="6653" max="6653" width="6.69921875" style="144" bestFit="1" customWidth="1"/>
    <col min="6654" max="6654" width="8.19921875" style="144"/>
    <col min="6655" max="6655" width="9.59765625" style="144" bestFit="1" customWidth="1"/>
    <col min="6656" max="6656" width="3.8984375" style="144" customWidth="1"/>
    <col min="6657" max="6657" width="5.3984375" style="144" customWidth="1"/>
    <col min="6658" max="6658" width="8" style="144" customWidth="1"/>
    <col min="6659" max="6659" width="7.69921875" style="144" customWidth="1"/>
    <col min="6660" max="6660" width="7.8984375" style="144" customWidth="1"/>
    <col min="6661" max="6661" width="8.296875" style="144" customWidth="1"/>
    <col min="6662" max="6662" width="6.796875" style="144" customWidth="1"/>
    <col min="6663" max="6663" width="6.09765625" style="144" customWidth="1"/>
    <col min="6664" max="6664" width="5.5" style="144" customWidth="1"/>
    <col min="6665" max="6665" width="23.19921875" style="144" customWidth="1"/>
    <col min="6666" max="6666" width="10.09765625" style="144" customWidth="1"/>
    <col min="6667" max="6668" width="7.59765625" style="144" customWidth="1"/>
    <col min="6669" max="6671" width="8.19921875" style="144"/>
    <col min="6672" max="6673" width="9.69921875" style="144" customWidth="1"/>
    <col min="6674" max="6680" width="8.19921875" style="144"/>
    <col min="6681" max="6681" width="9.59765625" style="144" bestFit="1" customWidth="1"/>
    <col min="6682" max="6902" width="8.19921875" style="144"/>
    <col min="6903" max="6903" width="6.796875" style="144" customWidth="1"/>
    <col min="6904" max="6904" width="3.09765625" style="144" customWidth="1"/>
    <col min="6905" max="6905" width="18.69921875" style="144" customWidth="1"/>
    <col min="6906" max="6906" width="13.19921875" style="144" customWidth="1"/>
    <col min="6907" max="6907" width="17.19921875" style="144" customWidth="1"/>
    <col min="6908" max="6908" width="8.796875" style="144" customWidth="1"/>
    <col min="6909" max="6909" width="6.69921875" style="144" bestFit="1" customWidth="1"/>
    <col min="6910" max="6910" width="8.19921875" style="144"/>
    <col min="6911" max="6911" width="9.59765625" style="144" bestFit="1" customWidth="1"/>
    <col min="6912" max="6912" width="3.8984375" style="144" customWidth="1"/>
    <col min="6913" max="6913" width="5.3984375" style="144" customWidth="1"/>
    <col min="6914" max="6914" width="8" style="144" customWidth="1"/>
    <col min="6915" max="6915" width="7.69921875" style="144" customWidth="1"/>
    <col min="6916" max="6916" width="7.8984375" style="144" customWidth="1"/>
    <col min="6917" max="6917" width="8.296875" style="144" customWidth="1"/>
    <col min="6918" max="6918" width="6.796875" style="144" customWidth="1"/>
    <col min="6919" max="6919" width="6.09765625" style="144" customWidth="1"/>
    <col min="6920" max="6920" width="5.5" style="144" customWidth="1"/>
    <col min="6921" max="6921" width="23.19921875" style="144" customWidth="1"/>
    <col min="6922" max="6922" width="10.09765625" style="144" customWidth="1"/>
    <col min="6923" max="6924" width="7.59765625" style="144" customWidth="1"/>
    <col min="6925" max="6927" width="8.19921875" style="144"/>
    <col min="6928" max="6929" width="9.69921875" style="144" customWidth="1"/>
    <col min="6930" max="6936" width="8.19921875" style="144"/>
    <col min="6937" max="6937" width="9.59765625" style="144" bestFit="1" customWidth="1"/>
    <col min="6938" max="7158" width="8.19921875" style="144"/>
    <col min="7159" max="7159" width="6.796875" style="144" customWidth="1"/>
    <col min="7160" max="7160" width="3.09765625" style="144" customWidth="1"/>
    <col min="7161" max="7161" width="18.69921875" style="144" customWidth="1"/>
    <col min="7162" max="7162" width="13.19921875" style="144" customWidth="1"/>
    <col min="7163" max="7163" width="17.19921875" style="144" customWidth="1"/>
    <col min="7164" max="7164" width="8.796875" style="144" customWidth="1"/>
    <col min="7165" max="7165" width="6.69921875" style="144" bestFit="1" customWidth="1"/>
    <col min="7166" max="7166" width="8.19921875" style="144"/>
    <col min="7167" max="7167" width="9.59765625" style="144" bestFit="1" customWidth="1"/>
    <col min="7168" max="7168" width="3.8984375" style="144" customWidth="1"/>
    <col min="7169" max="7169" width="5.3984375" style="144" customWidth="1"/>
    <col min="7170" max="7170" width="8" style="144" customWidth="1"/>
    <col min="7171" max="7171" width="7.69921875" style="144" customWidth="1"/>
    <col min="7172" max="7172" width="7.8984375" style="144" customWidth="1"/>
    <col min="7173" max="7173" width="8.296875" style="144" customWidth="1"/>
    <col min="7174" max="7174" width="6.796875" style="144" customWidth="1"/>
    <col min="7175" max="7175" width="6.09765625" style="144" customWidth="1"/>
    <col min="7176" max="7176" width="5.5" style="144" customWidth="1"/>
    <col min="7177" max="7177" width="23.19921875" style="144" customWidth="1"/>
    <col min="7178" max="7178" width="10.09765625" style="144" customWidth="1"/>
    <col min="7179" max="7180" width="7.59765625" style="144" customWidth="1"/>
    <col min="7181" max="7183" width="8.19921875" style="144"/>
    <col min="7184" max="7185" width="9.69921875" style="144" customWidth="1"/>
    <col min="7186" max="7192" width="8.19921875" style="144"/>
    <col min="7193" max="7193" width="9.59765625" style="144" bestFit="1" customWidth="1"/>
    <col min="7194" max="7414" width="8.19921875" style="144"/>
    <col min="7415" max="7415" width="6.796875" style="144" customWidth="1"/>
    <col min="7416" max="7416" width="3.09765625" style="144" customWidth="1"/>
    <col min="7417" max="7417" width="18.69921875" style="144" customWidth="1"/>
    <col min="7418" max="7418" width="13.19921875" style="144" customWidth="1"/>
    <col min="7419" max="7419" width="17.19921875" style="144" customWidth="1"/>
    <col min="7420" max="7420" width="8.796875" style="144" customWidth="1"/>
    <col min="7421" max="7421" width="6.69921875" style="144" bestFit="1" customWidth="1"/>
    <col min="7422" max="7422" width="8.19921875" style="144"/>
    <col min="7423" max="7423" width="9.59765625" style="144" bestFit="1" customWidth="1"/>
    <col min="7424" max="7424" width="3.8984375" style="144" customWidth="1"/>
    <col min="7425" max="7425" width="5.3984375" style="144" customWidth="1"/>
    <col min="7426" max="7426" width="8" style="144" customWidth="1"/>
    <col min="7427" max="7427" width="7.69921875" style="144" customWidth="1"/>
    <col min="7428" max="7428" width="7.8984375" style="144" customWidth="1"/>
    <col min="7429" max="7429" width="8.296875" style="144" customWidth="1"/>
    <col min="7430" max="7430" width="6.796875" style="144" customWidth="1"/>
    <col min="7431" max="7431" width="6.09765625" style="144" customWidth="1"/>
    <col min="7432" max="7432" width="5.5" style="144" customWidth="1"/>
    <col min="7433" max="7433" width="23.19921875" style="144" customWidth="1"/>
    <col min="7434" max="7434" width="10.09765625" style="144" customWidth="1"/>
    <col min="7435" max="7436" width="7.59765625" style="144" customWidth="1"/>
    <col min="7437" max="7439" width="8.19921875" style="144"/>
    <col min="7440" max="7441" width="9.69921875" style="144" customWidth="1"/>
    <col min="7442" max="7448" width="8.19921875" style="144"/>
    <col min="7449" max="7449" width="9.59765625" style="144" bestFit="1" customWidth="1"/>
    <col min="7450" max="7670" width="8.19921875" style="144"/>
    <col min="7671" max="7671" width="6.796875" style="144" customWidth="1"/>
    <col min="7672" max="7672" width="3.09765625" style="144" customWidth="1"/>
    <col min="7673" max="7673" width="18.69921875" style="144" customWidth="1"/>
    <col min="7674" max="7674" width="13.19921875" style="144" customWidth="1"/>
    <col min="7675" max="7675" width="17.19921875" style="144" customWidth="1"/>
    <col min="7676" max="7676" width="8.796875" style="144" customWidth="1"/>
    <col min="7677" max="7677" width="6.69921875" style="144" bestFit="1" customWidth="1"/>
    <col min="7678" max="7678" width="8.19921875" style="144"/>
    <col min="7679" max="7679" width="9.59765625" style="144" bestFit="1" customWidth="1"/>
    <col min="7680" max="7680" width="3.8984375" style="144" customWidth="1"/>
    <col min="7681" max="7681" width="5.3984375" style="144" customWidth="1"/>
    <col min="7682" max="7682" width="8" style="144" customWidth="1"/>
    <col min="7683" max="7683" width="7.69921875" style="144" customWidth="1"/>
    <col min="7684" max="7684" width="7.8984375" style="144" customWidth="1"/>
    <col min="7685" max="7685" width="8.296875" style="144" customWidth="1"/>
    <col min="7686" max="7686" width="6.796875" style="144" customWidth="1"/>
    <col min="7687" max="7687" width="6.09765625" style="144" customWidth="1"/>
    <col min="7688" max="7688" width="5.5" style="144" customWidth="1"/>
    <col min="7689" max="7689" width="23.19921875" style="144" customWidth="1"/>
    <col min="7690" max="7690" width="10.09765625" style="144" customWidth="1"/>
    <col min="7691" max="7692" width="7.59765625" style="144" customWidth="1"/>
    <col min="7693" max="7695" width="8.19921875" style="144"/>
    <col min="7696" max="7697" width="9.69921875" style="144" customWidth="1"/>
    <col min="7698" max="7704" width="8.19921875" style="144"/>
    <col min="7705" max="7705" width="9.59765625" style="144" bestFit="1" customWidth="1"/>
    <col min="7706" max="7926" width="8.19921875" style="144"/>
    <col min="7927" max="7927" width="6.796875" style="144" customWidth="1"/>
    <col min="7928" max="7928" width="3.09765625" style="144" customWidth="1"/>
    <col min="7929" max="7929" width="18.69921875" style="144" customWidth="1"/>
    <col min="7930" max="7930" width="13.19921875" style="144" customWidth="1"/>
    <col min="7931" max="7931" width="17.19921875" style="144" customWidth="1"/>
    <col min="7932" max="7932" width="8.796875" style="144" customWidth="1"/>
    <col min="7933" max="7933" width="6.69921875" style="144" bestFit="1" customWidth="1"/>
    <col min="7934" max="7934" width="8.19921875" style="144"/>
    <col min="7935" max="7935" width="9.59765625" style="144" bestFit="1" customWidth="1"/>
    <col min="7936" max="7936" width="3.8984375" style="144" customWidth="1"/>
    <col min="7937" max="7937" width="5.3984375" style="144" customWidth="1"/>
    <col min="7938" max="7938" width="8" style="144" customWidth="1"/>
    <col min="7939" max="7939" width="7.69921875" style="144" customWidth="1"/>
    <col min="7940" max="7940" width="7.8984375" style="144" customWidth="1"/>
    <col min="7941" max="7941" width="8.296875" style="144" customWidth="1"/>
    <col min="7942" max="7942" width="6.796875" style="144" customWidth="1"/>
    <col min="7943" max="7943" width="6.09765625" style="144" customWidth="1"/>
    <col min="7944" max="7944" width="5.5" style="144" customWidth="1"/>
    <col min="7945" max="7945" width="23.19921875" style="144" customWidth="1"/>
    <col min="7946" max="7946" width="10.09765625" style="144" customWidth="1"/>
    <col min="7947" max="7948" width="7.59765625" style="144" customWidth="1"/>
    <col min="7949" max="7951" width="8.19921875" style="144"/>
    <col min="7952" max="7953" width="9.69921875" style="144" customWidth="1"/>
    <col min="7954" max="7960" width="8.19921875" style="144"/>
    <col min="7961" max="7961" width="9.59765625" style="144" bestFit="1" customWidth="1"/>
    <col min="7962" max="8182" width="8.19921875" style="144"/>
    <col min="8183" max="8183" width="6.796875" style="144" customWidth="1"/>
    <col min="8184" max="8184" width="3.09765625" style="144" customWidth="1"/>
    <col min="8185" max="8185" width="18.69921875" style="144" customWidth="1"/>
    <col min="8186" max="8186" width="13.19921875" style="144" customWidth="1"/>
    <col min="8187" max="8187" width="17.19921875" style="144" customWidth="1"/>
    <col min="8188" max="8188" width="8.796875" style="144" customWidth="1"/>
    <col min="8189" max="8189" width="6.69921875" style="144" bestFit="1" customWidth="1"/>
    <col min="8190" max="8190" width="8.19921875" style="144"/>
    <col min="8191" max="8191" width="9.59765625" style="144" bestFit="1" customWidth="1"/>
    <col min="8192" max="8192" width="3.8984375" style="144" customWidth="1"/>
    <col min="8193" max="8193" width="5.3984375" style="144" customWidth="1"/>
    <col min="8194" max="8194" width="8" style="144" customWidth="1"/>
    <col min="8195" max="8195" width="7.69921875" style="144" customWidth="1"/>
    <col min="8196" max="8196" width="7.8984375" style="144" customWidth="1"/>
    <col min="8197" max="8197" width="8.296875" style="144" customWidth="1"/>
    <col min="8198" max="8198" width="6.796875" style="144" customWidth="1"/>
    <col min="8199" max="8199" width="6.09765625" style="144" customWidth="1"/>
    <col min="8200" max="8200" width="5.5" style="144" customWidth="1"/>
    <col min="8201" max="8201" width="23.19921875" style="144" customWidth="1"/>
    <col min="8202" max="8202" width="10.09765625" style="144" customWidth="1"/>
    <col min="8203" max="8204" width="7.59765625" style="144" customWidth="1"/>
    <col min="8205" max="8207" width="8.19921875" style="144"/>
    <col min="8208" max="8209" width="9.69921875" style="144" customWidth="1"/>
    <col min="8210" max="8216" width="8.19921875" style="144"/>
    <col min="8217" max="8217" width="9.59765625" style="144" bestFit="1" customWidth="1"/>
    <col min="8218" max="8438" width="8.19921875" style="144"/>
    <col min="8439" max="8439" width="6.796875" style="144" customWidth="1"/>
    <col min="8440" max="8440" width="3.09765625" style="144" customWidth="1"/>
    <col min="8441" max="8441" width="18.69921875" style="144" customWidth="1"/>
    <col min="8442" max="8442" width="13.19921875" style="144" customWidth="1"/>
    <col min="8443" max="8443" width="17.19921875" style="144" customWidth="1"/>
    <col min="8444" max="8444" width="8.796875" style="144" customWidth="1"/>
    <col min="8445" max="8445" width="6.69921875" style="144" bestFit="1" customWidth="1"/>
    <col min="8446" max="8446" width="8.19921875" style="144"/>
    <col min="8447" max="8447" width="9.59765625" style="144" bestFit="1" customWidth="1"/>
    <col min="8448" max="8448" width="3.8984375" style="144" customWidth="1"/>
    <col min="8449" max="8449" width="5.3984375" style="144" customWidth="1"/>
    <col min="8450" max="8450" width="8" style="144" customWidth="1"/>
    <col min="8451" max="8451" width="7.69921875" style="144" customWidth="1"/>
    <col min="8452" max="8452" width="7.8984375" style="144" customWidth="1"/>
    <col min="8453" max="8453" width="8.296875" style="144" customWidth="1"/>
    <col min="8454" max="8454" width="6.796875" style="144" customWidth="1"/>
    <col min="8455" max="8455" width="6.09765625" style="144" customWidth="1"/>
    <col min="8456" max="8456" width="5.5" style="144" customWidth="1"/>
    <col min="8457" max="8457" width="23.19921875" style="144" customWidth="1"/>
    <col min="8458" max="8458" width="10.09765625" style="144" customWidth="1"/>
    <col min="8459" max="8460" width="7.59765625" style="144" customWidth="1"/>
    <col min="8461" max="8463" width="8.19921875" style="144"/>
    <col min="8464" max="8465" width="9.69921875" style="144" customWidth="1"/>
    <col min="8466" max="8472" width="8.19921875" style="144"/>
    <col min="8473" max="8473" width="9.59765625" style="144" bestFit="1" customWidth="1"/>
    <col min="8474" max="8694" width="8.19921875" style="144"/>
    <col min="8695" max="8695" width="6.796875" style="144" customWidth="1"/>
    <col min="8696" max="8696" width="3.09765625" style="144" customWidth="1"/>
    <col min="8697" max="8697" width="18.69921875" style="144" customWidth="1"/>
    <col min="8698" max="8698" width="13.19921875" style="144" customWidth="1"/>
    <col min="8699" max="8699" width="17.19921875" style="144" customWidth="1"/>
    <col min="8700" max="8700" width="8.796875" style="144" customWidth="1"/>
    <col min="8701" max="8701" width="6.69921875" style="144" bestFit="1" customWidth="1"/>
    <col min="8702" max="8702" width="8.19921875" style="144"/>
    <col min="8703" max="8703" width="9.59765625" style="144" bestFit="1" customWidth="1"/>
    <col min="8704" max="8704" width="3.8984375" style="144" customWidth="1"/>
    <col min="8705" max="8705" width="5.3984375" style="144" customWidth="1"/>
    <col min="8706" max="8706" width="8" style="144" customWidth="1"/>
    <col min="8707" max="8707" width="7.69921875" style="144" customWidth="1"/>
    <col min="8708" max="8708" width="7.8984375" style="144" customWidth="1"/>
    <col min="8709" max="8709" width="8.296875" style="144" customWidth="1"/>
    <col min="8710" max="8710" width="6.796875" style="144" customWidth="1"/>
    <col min="8711" max="8711" width="6.09765625" style="144" customWidth="1"/>
    <col min="8712" max="8712" width="5.5" style="144" customWidth="1"/>
    <col min="8713" max="8713" width="23.19921875" style="144" customWidth="1"/>
    <col min="8714" max="8714" width="10.09765625" style="144" customWidth="1"/>
    <col min="8715" max="8716" width="7.59765625" style="144" customWidth="1"/>
    <col min="8717" max="8719" width="8.19921875" style="144"/>
    <col min="8720" max="8721" width="9.69921875" style="144" customWidth="1"/>
    <col min="8722" max="8728" width="8.19921875" style="144"/>
    <col min="8729" max="8729" width="9.59765625" style="144" bestFit="1" customWidth="1"/>
    <col min="8730" max="8950" width="8.19921875" style="144"/>
    <col min="8951" max="8951" width="6.796875" style="144" customWidth="1"/>
    <col min="8952" max="8952" width="3.09765625" style="144" customWidth="1"/>
    <col min="8953" max="8953" width="18.69921875" style="144" customWidth="1"/>
    <col min="8954" max="8954" width="13.19921875" style="144" customWidth="1"/>
    <col min="8955" max="8955" width="17.19921875" style="144" customWidth="1"/>
    <col min="8956" max="8956" width="8.796875" style="144" customWidth="1"/>
    <col min="8957" max="8957" width="6.69921875" style="144" bestFit="1" customWidth="1"/>
    <col min="8958" max="8958" width="8.19921875" style="144"/>
    <col min="8959" max="8959" width="9.59765625" style="144" bestFit="1" customWidth="1"/>
    <col min="8960" max="8960" width="3.8984375" style="144" customWidth="1"/>
    <col min="8961" max="8961" width="5.3984375" style="144" customWidth="1"/>
    <col min="8962" max="8962" width="8" style="144" customWidth="1"/>
    <col min="8963" max="8963" width="7.69921875" style="144" customWidth="1"/>
    <col min="8964" max="8964" width="7.8984375" style="144" customWidth="1"/>
    <col min="8965" max="8965" width="8.296875" style="144" customWidth="1"/>
    <col min="8966" max="8966" width="6.796875" style="144" customWidth="1"/>
    <col min="8967" max="8967" width="6.09765625" style="144" customWidth="1"/>
    <col min="8968" max="8968" width="5.5" style="144" customWidth="1"/>
    <col min="8969" max="8969" width="23.19921875" style="144" customWidth="1"/>
    <col min="8970" max="8970" width="10.09765625" style="144" customWidth="1"/>
    <col min="8971" max="8972" width="7.59765625" style="144" customWidth="1"/>
    <col min="8973" max="8975" width="8.19921875" style="144"/>
    <col min="8976" max="8977" width="9.69921875" style="144" customWidth="1"/>
    <col min="8978" max="8984" width="8.19921875" style="144"/>
    <col min="8985" max="8985" width="9.59765625" style="144" bestFit="1" customWidth="1"/>
    <col min="8986" max="9206" width="8.19921875" style="144"/>
    <col min="9207" max="9207" width="6.796875" style="144" customWidth="1"/>
    <col min="9208" max="9208" width="3.09765625" style="144" customWidth="1"/>
    <col min="9209" max="9209" width="18.69921875" style="144" customWidth="1"/>
    <col min="9210" max="9210" width="13.19921875" style="144" customWidth="1"/>
    <col min="9211" max="9211" width="17.19921875" style="144" customWidth="1"/>
    <col min="9212" max="9212" width="8.796875" style="144" customWidth="1"/>
    <col min="9213" max="9213" width="6.69921875" style="144" bestFit="1" customWidth="1"/>
    <col min="9214" max="9214" width="8.19921875" style="144"/>
    <col min="9215" max="9215" width="9.59765625" style="144" bestFit="1" customWidth="1"/>
    <col min="9216" max="9216" width="3.8984375" style="144" customWidth="1"/>
    <col min="9217" max="9217" width="5.3984375" style="144" customWidth="1"/>
    <col min="9218" max="9218" width="8" style="144" customWidth="1"/>
    <col min="9219" max="9219" width="7.69921875" style="144" customWidth="1"/>
    <col min="9220" max="9220" width="7.8984375" style="144" customWidth="1"/>
    <col min="9221" max="9221" width="8.296875" style="144" customWidth="1"/>
    <col min="9222" max="9222" width="6.796875" style="144" customWidth="1"/>
    <col min="9223" max="9223" width="6.09765625" style="144" customWidth="1"/>
    <col min="9224" max="9224" width="5.5" style="144" customWidth="1"/>
    <col min="9225" max="9225" width="23.19921875" style="144" customWidth="1"/>
    <col min="9226" max="9226" width="10.09765625" style="144" customWidth="1"/>
    <col min="9227" max="9228" width="7.59765625" style="144" customWidth="1"/>
    <col min="9229" max="9231" width="8.19921875" style="144"/>
    <col min="9232" max="9233" width="9.69921875" style="144" customWidth="1"/>
    <col min="9234" max="9240" width="8.19921875" style="144"/>
    <col min="9241" max="9241" width="9.59765625" style="144" bestFit="1" customWidth="1"/>
    <col min="9242" max="9462" width="8.19921875" style="144"/>
    <col min="9463" max="9463" width="6.796875" style="144" customWidth="1"/>
    <col min="9464" max="9464" width="3.09765625" style="144" customWidth="1"/>
    <col min="9465" max="9465" width="18.69921875" style="144" customWidth="1"/>
    <col min="9466" max="9466" width="13.19921875" style="144" customWidth="1"/>
    <col min="9467" max="9467" width="17.19921875" style="144" customWidth="1"/>
    <col min="9468" max="9468" width="8.796875" style="144" customWidth="1"/>
    <col min="9469" max="9469" width="6.69921875" style="144" bestFit="1" customWidth="1"/>
    <col min="9470" max="9470" width="8.19921875" style="144"/>
    <col min="9471" max="9471" width="9.59765625" style="144" bestFit="1" customWidth="1"/>
    <col min="9472" max="9472" width="3.8984375" style="144" customWidth="1"/>
    <col min="9473" max="9473" width="5.3984375" style="144" customWidth="1"/>
    <col min="9474" max="9474" width="8" style="144" customWidth="1"/>
    <col min="9475" max="9475" width="7.69921875" style="144" customWidth="1"/>
    <col min="9476" max="9476" width="7.8984375" style="144" customWidth="1"/>
    <col min="9477" max="9477" width="8.296875" style="144" customWidth="1"/>
    <col min="9478" max="9478" width="6.796875" style="144" customWidth="1"/>
    <col min="9479" max="9479" width="6.09765625" style="144" customWidth="1"/>
    <col min="9480" max="9480" width="5.5" style="144" customWidth="1"/>
    <col min="9481" max="9481" width="23.19921875" style="144" customWidth="1"/>
    <col min="9482" max="9482" width="10.09765625" style="144" customWidth="1"/>
    <col min="9483" max="9484" width="7.59765625" style="144" customWidth="1"/>
    <col min="9485" max="9487" width="8.19921875" style="144"/>
    <col min="9488" max="9489" width="9.69921875" style="144" customWidth="1"/>
    <col min="9490" max="9496" width="8.19921875" style="144"/>
    <col min="9497" max="9497" width="9.59765625" style="144" bestFit="1" customWidth="1"/>
    <col min="9498" max="9718" width="8.19921875" style="144"/>
    <col min="9719" max="9719" width="6.796875" style="144" customWidth="1"/>
    <col min="9720" max="9720" width="3.09765625" style="144" customWidth="1"/>
    <col min="9721" max="9721" width="18.69921875" style="144" customWidth="1"/>
    <col min="9722" max="9722" width="13.19921875" style="144" customWidth="1"/>
    <col min="9723" max="9723" width="17.19921875" style="144" customWidth="1"/>
    <col min="9724" max="9724" width="8.796875" style="144" customWidth="1"/>
    <col min="9725" max="9725" width="6.69921875" style="144" bestFit="1" customWidth="1"/>
    <col min="9726" max="9726" width="8.19921875" style="144"/>
    <col min="9727" max="9727" width="9.59765625" style="144" bestFit="1" customWidth="1"/>
    <col min="9728" max="9728" width="3.8984375" style="144" customWidth="1"/>
    <col min="9729" max="9729" width="5.3984375" style="144" customWidth="1"/>
    <col min="9730" max="9730" width="8" style="144" customWidth="1"/>
    <col min="9731" max="9731" width="7.69921875" style="144" customWidth="1"/>
    <col min="9732" max="9732" width="7.8984375" style="144" customWidth="1"/>
    <col min="9733" max="9733" width="8.296875" style="144" customWidth="1"/>
    <col min="9734" max="9734" width="6.796875" style="144" customWidth="1"/>
    <col min="9735" max="9735" width="6.09765625" style="144" customWidth="1"/>
    <col min="9736" max="9736" width="5.5" style="144" customWidth="1"/>
    <col min="9737" max="9737" width="23.19921875" style="144" customWidth="1"/>
    <col min="9738" max="9738" width="10.09765625" style="144" customWidth="1"/>
    <col min="9739" max="9740" width="7.59765625" style="144" customWidth="1"/>
    <col min="9741" max="9743" width="8.19921875" style="144"/>
    <col min="9744" max="9745" width="9.69921875" style="144" customWidth="1"/>
    <col min="9746" max="9752" width="8.19921875" style="144"/>
    <col min="9753" max="9753" width="9.59765625" style="144" bestFit="1" customWidth="1"/>
    <col min="9754" max="9974" width="8.19921875" style="144"/>
    <col min="9975" max="9975" width="6.796875" style="144" customWidth="1"/>
    <col min="9976" max="9976" width="3.09765625" style="144" customWidth="1"/>
    <col min="9977" max="9977" width="18.69921875" style="144" customWidth="1"/>
    <col min="9978" max="9978" width="13.19921875" style="144" customWidth="1"/>
    <col min="9979" max="9979" width="17.19921875" style="144" customWidth="1"/>
    <col min="9980" max="9980" width="8.796875" style="144" customWidth="1"/>
    <col min="9981" max="9981" width="6.69921875" style="144" bestFit="1" customWidth="1"/>
    <col min="9982" max="9982" width="8.19921875" style="144"/>
    <col min="9983" max="9983" width="9.59765625" style="144" bestFit="1" customWidth="1"/>
    <col min="9984" max="9984" width="3.8984375" style="144" customWidth="1"/>
    <col min="9985" max="9985" width="5.3984375" style="144" customWidth="1"/>
    <col min="9986" max="9986" width="8" style="144" customWidth="1"/>
    <col min="9987" max="9987" width="7.69921875" style="144" customWidth="1"/>
    <col min="9988" max="9988" width="7.8984375" style="144" customWidth="1"/>
    <col min="9989" max="9989" width="8.296875" style="144" customWidth="1"/>
    <col min="9990" max="9990" width="6.796875" style="144" customWidth="1"/>
    <col min="9991" max="9991" width="6.09765625" style="144" customWidth="1"/>
    <col min="9992" max="9992" width="5.5" style="144" customWidth="1"/>
    <col min="9993" max="9993" width="23.19921875" style="144" customWidth="1"/>
    <col min="9994" max="9994" width="10.09765625" style="144" customWidth="1"/>
    <col min="9995" max="9996" width="7.59765625" style="144" customWidth="1"/>
    <col min="9997" max="9999" width="8.19921875" style="144"/>
    <col min="10000" max="10001" width="9.69921875" style="144" customWidth="1"/>
    <col min="10002" max="10008" width="8.19921875" style="144"/>
    <col min="10009" max="10009" width="9.59765625" style="144" bestFit="1" customWidth="1"/>
    <col min="10010" max="10230" width="8.19921875" style="144"/>
    <col min="10231" max="10231" width="6.796875" style="144" customWidth="1"/>
    <col min="10232" max="10232" width="3.09765625" style="144" customWidth="1"/>
    <col min="10233" max="10233" width="18.69921875" style="144" customWidth="1"/>
    <col min="10234" max="10234" width="13.19921875" style="144" customWidth="1"/>
    <col min="10235" max="10235" width="17.19921875" style="144" customWidth="1"/>
    <col min="10236" max="10236" width="8.796875" style="144" customWidth="1"/>
    <col min="10237" max="10237" width="6.69921875" style="144" bestFit="1" customWidth="1"/>
    <col min="10238" max="10238" width="8.19921875" style="144"/>
    <col min="10239" max="10239" width="9.59765625" style="144" bestFit="1" customWidth="1"/>
    <col min="10240" max="10240" width="3.8984375" style="144" customWidth="1"/>
    <col min="10241" max="10241" width="5.3984375" style="144" customWidth="1"/>
    <col min="10242" max="10242" width="8" style="144" customWidth="1"/>
    <col min="10243" max="10243" width="7.69921875" style="144" customWidth="1"/>
    <col min="10244" max="10244" width="7.8984375" style="144" customWidth="1"/>
    <col min="10245" max="10245" width="8.296875" style="144" customWidth="1"/>
    <col min="10246" max="10246" width="6.796875" style="144" customWidth="1"/>
    <col min="10247" max="10247" width="6.09765625" style="144" customWidth="1"/>
    <col min="10248" max="10248" width="5.5" style="144" customWidth="1"/>
    <col min="10249" max="10249" width="23.19921875" style="144" customWidth="1"/>
    <col min="10250" max="10250" width="10.09765625" style="144" customWidth="1"/>
    <col min="10251" max="10252" width="7.59765625" style="144" customWidth="1"/>
    <col min="10253" max="10255" width="8.19921875" style="144"/>
    <col min="10256" max="10257" width="9.69921875" style="144" customWidth="1"/>
    <col min="10258" max="10264" width="8.19921875" style="144"/>
    <col min="10265" max="10265" width="9.59765625" style="144" bestFit="1" customWidth="1"/>
    <col min="10266" max="10486" width="8.19921875" style="144"/>
    <col min="10487" max="10487" width="6.796875" style="144" customWidth="1"/>
    <col min="10488" max="10488" width="3.09765625" style="144" customWidth="1"/>
    <col min="10489" max="10489" width="18.69921875" style="144" customWidth="1"/>
    <col min="10490" max="10490" width="13.19921875" style="144" customWidth="1"/>
    <col min="10491" max="10491" width="17.19921875" style="144" customWidth="1"/>
    <col min="10492" max="10492" width="8.796875" style="144" customWidth="1"/>
    <col min="10493" max="10493" width="6.69921875" style="144" bestFit="1" customWidth="1"/>
    <col min="10494" max="10494" width="8.19921875" style="144"/>
    <col min="10495" max="10495" width="9.59765625" style="144" bestFit="1" customWidth="1"/>
    <col min="10496" max="10496" width="3.8984375" style="144" customWidth="1"/>
    <col min="10497" max="10497" width="5.3984375" style="144" customWidth="1"/>
    <col min="10498" max="10498" width="8" style="144" customWidth="1"/>
    <col min="10499" max="10499" width="7.69921875" style="144" customWidth="1"/>
    <col min="10500" max="10500" width="7.8984375" style="144" customWidth="1"/>
    <col min="10501" max="10501" width="8.296875" style="144" customWidth="1"/>
    <col min="10502" max="10502" width="6.796875" style="144" customWidth="1"/>
    <col min="10503" max="10503" width="6.09765625" style="144" customWidth="1"/>
    <col min="10504" max="10504" width="5.5" style="144" customWidth="1"/>
    <col min="10505" max="10505" width="23.19921875" style="144" customWidth="1"/>
    <col min="10506" max="10506" width="10.09765625" style="144" customWidth="1"/>
    <col min="10507" max="10508" width="7.59765625" style="144" customWidth="1"/>
    <col min="10509" max="10511" width="8.19921875" style="144"/>
    <col min="10512" max="10513" width="9.69921875" style="144" customWidth="1"/>
    <col min="10514" max="10520" width="8.19921875" style="144"/>
    <col min="10521" max="10521" width="9.59765625" style="144" bestFit="1" customWidth="1"/>
    <col min="10522" max="10742" width="8.19921875" style="144"/>
    <col min="10743" max="10743" width="6.796875" style="144" customWidth="1"/>
    <col min="10744" max="10744" width="3.09765625" style="144" customWidth="1"/>
    <col min="10745" max="10745" width="18.69921875" style="144" customWidth="1"/>
    <col min="10746" max="10746" width="13.19921875" style="144" customWidth="1"/>
    <col min="10747" max="10747" width="17.19921875" style="144" customWidth="1"/>
    <col min="10748" max="10748" width="8.796875" style="144" customWidth="1"/>
    <col min="10749" max="10749" width="6.69921875" style="144" bestFit="1" customWidth="1"/>
    <col min="10750" max="10750" width="8.19921875" style="144"/>
    <col min="10751" max="10751" width="9.59765625" style="144" bestFit="1" customWidth="1"/>
    <col min="10752" max="10752" width="3.8984375" style="144" customWidth="1"/>
    <col min="10753" max="10753" width="5.3984375" style="144" customWidth="1"/>
    <col min="10754" max="10754" width="8" style="144" customWidth="1"/>
    <col min="10755" max="10755" width="7.69921875" style="144" customWidth="1"/>
    <col min="10756" max="10756" width="7.8984375" style="144" customWidth="1"/>
    <col min="10757" max="10757" width="8.296875" style="144" customWidth="1"/>
    <col min="10758" max="10758" width="6.796875" style="144" customWidth="1"/>
    <col min="10759" max="10759" width="6.09765625" style="144" customWidth="1"/>
    <col min="10760" max="10760" width="5.5" style="144" customWidth="1"/>
    <col min="10761" max="10761" width="23.19921875" style="144" customWidth="1"/>
    <col min="10762" max="10762" width="10.09765625" style="144" customWidth="1"/>
    <col min="10763" max="10764" width="7.59765625" style="144" customWidth="1"/>
    <col min="10765" max="10767" width="8.19921875" style="144"/>
    <col min="10768" max="10769" width="9.69921875" style="144" customWidth="1"/>
    <col min="10770" max="10776" width="8.19921875" style="144"/>
    <col min="10777" max="10777" width="9.59765625" style="144" bestFit="1" customWidth="1"/>
    <col min="10778" max="10998" width="8.19921875" style="144"/>
    <col min="10999" max="10999" width="6.796875" style="144" customWidth="1"/>
    <col min="11000" max="11000" width="3.09765625" style="144" customWidth="1"/>
    <col min="11001" max="11001" width="18.69921875" style="144" customWidth="1"/>
    <col min="11002" max="11002" width="13.19921875" style="144" customWidth="1"/>
    <col min="11003" max="11003" width="17.19921875" style="144" customWidth="1"/>
    <col min="11004" max="11004" width="8.796875" style="144" customWidth="1"/>
    <col min="11005" max="11005" width="6.69921875" style="144" bestFit="1" customWidth="1"/>
    <col min="11006" max="11006" width="8.19921875" style="144"/>
    <col min="11007" max="11007" width="9.59765625" style="144" bestFit="1" customWidth="1"/>
    <col min="11008" max="11008" width="3.8984375" style="144" customWidth="1"/>
    <col min="11009" max="11009" width="5.3984375" style="144" customWidth="1"/>
    <col min="11010" max="11010" width="8" style="144" customWidth="1"/>
    <col min="11011" max="11011" width="7.69921875" style="144" customWidth="1"/>
    <col min="11012" max="11012" width="7.8984375" style="144" customWidth="1"/>
    <col min="11013" max="11013" width="8.296875" style="144" customWidth="1"/>
    <col min="11014" max="11014" width="6.796875" style="144" customWidth="1"/>
    <col min="11015" max="11015" width="6.09765625" style="144" customWidth="1"/>
    <col min="11016" max="11016" width="5.5" style="144" customWidth="1"/>
    <col min="11017" max="11017" width="23.19921875" style="144" customWidth="1"/>
    <col min="11018" max="11018" width="10.09765625" style="144" customWidth="1"/>
    <col min="11019" max="11020" width="7.59765625" style="144" customWidth="1"/>
    <col min="11021" max="11023" width="8.19921875" style="144"/>
    <col min="11024" max="11025" width="9.69921875" style="144" customWidth="1"/>
    <col min="11026" max="11032" width="8.19921875" style="144"/>
    <col min="11033" max="11033" width="9.59765625" style="144" bestFit="1" customWidth="1"/>
    <col min="11034" max="11254" width="8.19921875" style="144"/>
    <col min="11255" max="11255" width="6.796875" style="144" customWidth="1"/>
    <col min="11256" max="11256" width="3.09765625" style="144" customWidth="1"/>
    <col min="11257" max="11257" width="18.69921875" style="144" customWidth="1"/>
    <col min="11258" max="11258" width="13.19921875" style="144" customWidth="1"/>
    <col min="11259" max="11259" width="17.19921875" style="144" customWidth="1"/>
    <col min="11260" max="11260" width="8.796875" style="144" customWidth="1"/>
    <col min="11261" max="11261" width="6.69921875" style="144" bestFit="1" customWidth="1"/>
    <col min="11262" max="11262" width="8.19921875" style="144"/>
    <col min="11263" max="11263" width="9.59765625" style="144" bestFit="1" customWidth="1"/>
    <col min="11264" max="11264" width="3.8984375" style="144" customWidth="1"/>
    <col min="11265" max="11265" width="5.3984375" style="144" customWidth="1"/>
    <col min="11266" max="11266" width="8" style="144" customWidth="1"/>
    <col min="11267" max="11267" width="7.69921875" style="144" customWidth="1"/>
    <col min="11268" max="11268" width="7.8984375" style="144" customWidth="1"/>
    <col min="11269" max="11269" width="8.296875" style="144" customWidth="1"/>
    <col min="11270" max="11270" width="6.796875" style="144" customWidth="1"/>
    <col min="11271" max="11271" width="6.09765625" style="144" customWidth="1"/>
    <col min="11272" max="11272" width="5.5" style="144" customWidth="1"/>
    <col min="11273" max="11273" width="23.19921875" style="144" customWidth="1"/>
    <col min="11274" max="11274" width="10.09765625" style="144" customWidth="1"/>
    <col min="11275" max="11276" width="7.59765625" style="144" customWidth="1"/>
    <col min="11277" max="11279" width="8.19921875" style="144"/>
    <col min="11280" max="11281" width="9.69921875" style="144" customWidth="1"/>
    <col min="11282" max="11288" width="8.19921875" style="144"/>
    <col min="11289" max="11289" width="9.59765625" style="144" bestFit="1" customWidth="1"/>
    <col min="11290" max="11510" width="8.19921875" style="144"/>
    <col min="11511" max="11511" width="6.796875" style="144" customWidth="1"/>
    <col min="11512" max="11512" width="3.09765625" style="144" customWidth="1"/>
    <col min="11513" max="11513" width="18.69921875" style="144" customWidth="1"/>
    <col min="11514" max="11514" width="13.19921875" style="144" customWidth="1"/>
    <col min="11515" max="11515" width="17.19921875" style="144" customWidth="1"/>
    <col min="11516" max="11516" width="8.796875" style="144" customWidth="1"/>
    <col min="11517" max="11517" width="6.69921875" style="144" bestFit="1" customWidth="1"/>
    <col min="11518" max="11518" width="8.19921875" style="144"/>
    <col min="11519" max="11519" width="9.59765625" style="144" bestFit="1" customWidth="1"/>
    <col min="11520" max="11520" width="3.8984375" style="144" customWidth="1"/>
    <col min="11521" max="11521" width="5.3984375" style="144" customWidth="1"/>
    <col min="11522" max="11522" width="8" style="144" customWidth="1"/>
    <col min="11523" max="11523" width="7.69921875" style="144" customWidth="1"/>
    <col min="11524" max="11524" width="7.8984375" style="144" customWidth="1"/>
    <col min="11525" max="11525" width="8.296875" style="144" customWidth="1"/>
    <col min="11526" max="11526" width="6.796875" style="144" customWidth="1"/>
    <col min="11527" max="11527" width="6.09765625" style="144" customWidth="1"/>
    <col min="11528" max="11528" width="5.5" style="144" customWidth="1"/>
    <col min="11529" max="11529" width="23.19921875" style="144" customWidth="1"/>
    <col min="11530" max="11530" width="10.09765625" style="144" customWidth="1"/>
    <col min="11531" max="11532" width="7.59765625" style="144" customWidth="1"/>
    <col min="11533" max="11535" width="8.19921875" style="144"/>
    <col min="11536" max="11537" width="9.69921875" style="144" customWidth="1"/>
    <col min="11538" max="11544" width="8.19921875" style="144"/>
    <col min="11545" max="11545" width="9.59765625" style="144" bestFit="1" customWidth="1"/>
    <col min="11546" max="11766" width="8.19921875" style="144"/>
    <col min="11767" max="11767" width="6.796875" style="144" customWidth="1"/>
    <col min="11768" max="11768" width="3.09765625" style="144" customWidth="1"/>
    <col min="11769" max="11769" width="18.69921875" style="144" customWidth="1"/>
    <col min="11770" max="11770" width="13.19921875" style="144" customWidth="1"/>
    <col min="11771" max="11771" width="17.19921875" style="144" customWidth="1"/>
    <col min="11772" max="11772" width="8.796875" style="144" customWidth="1"/>
    <col min="11773" max="11773" width="6.69921875" style="144" bestFit="1" customWidth="1"/>
    <col min="11774" max="11774" width="8.19921875" style="144"/>
    <col min="11775" max="11775" width="9.59765625" style="144" bestFit="1" customWidth="1"/>
    <col min="11776" max="11776" width="3.8984375" style="144" customWidth="1"/>
    <col min="11777" max="11777" width="5.3984375" style="144" customWidth="1"/>
    <col min="11778" max="11778" width="8" style="144" customWidth="1"/>
    <col min="11779" max="11779" width="7.69921875" style="144" customWidth="1"/>
    <col min="11780" max="11780" width="7.8984375" style="144" customWidth="1"/>
    <col min="11781" max="11781" width="8.296875" style="144" customWidth="1"/>
    <col min="11782" max="11782" width="6.796875" style="144" customWidth="1"/>
    <col min="11783" max="11783" width="6.09765625" style="144" customWidth="1"/>
    <col min="11784" max="11784" width="5.5" style="144" customWidth="1"/>
    <col min="11785" max="11785" width="23.19921875" style="144" customWidth="1"/>
    <col min="11786" max="11786" width="10.09765625" style="144" customWidth="1"/>
    <col min="11787" max="11788" width="7.59765625" style="144" customWidth="1"/>
    <col min="11789" max="11791" width="8.19921875" style="144"/>
    <col min="11792" max="11793" width="9.69921875" style="144" customWidth="1"/>
    <col min="11794" max="11800" width="8.19921875" style="144"/>
    <col min="11801" max="11801" width="9.59765625" style="144" bestFit="1" customWidth="1"/>
    <col min="11802" max="12022" width="8.19921875" style="144"/>
    <col min="12023" max="12023" width="6.796875" style="144" customWidth="1"/>
    <col min="12024" max="12024" width="3.09765625" style="144" customWidth="1"/>
    <col min="12025" max="12025" width="18.69921875" style="144" customWidth="1"/>
    <col min="12026" max="12026" width="13.19921875" style="144" customWidth="1"/>
    <col min="12027" max="12027" width="17.19921875" style="144" customWidth="1"/>
    <col min="12028" max="12028" width="8.796875" style="144" customWidth="1"/>
    <col min="12029" max="12029" width="6.69921875" style="144" bestFit="1" customWidth="1"/>
    <col min="12030" max="12030" width="8.19921875" style="144"/>
    <col min="12031" max="12031" width="9.59765625" style="144" bestFit="1" customWidth="1"/>
    <col min="12032" max="12032" width="3.8984375" style="144" customWidth="1"/>
    <col min="12033" max="12033" width="5.3984375" style="144" customWidth="1"/>
    <col min="12034" max="12034" width="8" style="144" customWidth="1"/>
    <col min="12035" max="12035" width="7.69921875" style="144" customWidth="1"/>
    <col min="12036" max="12036" width="7.8984375" style="144" customWidth="1"/>
    <col min="12037" max="12037" width="8.296875" style="144" customWidth="1"/>
    <col min="12038" max="12038" width="6.796875" style="144" customWidth="1"/>
    <col min="12039" max="12039" width="6.09765625" style="144" customWidth="1"/>
    <col min="12040" max="12040" width="5.5" style="144" customWidth="1"/>
    <col min="12041" max="12041" width="23.19921875" style="144" customWidth="1"/>
    <col min="12042" max="12042" width="10.09765625" style="144" customWidth="1"/>
    <col min="12043" max="12044" width="7.59765625" style="144" customWidth="1"/>
    <col min="12045" max="12047" width="8.19921875" style="144"/>
    <col min="12048" max="12049" width="9.69921875" style="144" customWidth="1"/>
    <col min="12050" max="12056" width="8.19921875" style="144"/>
    <col min="12057" max="12057" width="9.59765625" style="144" bestFit="1" customWidth="1"/>
    <col min="12058" max="12278" width="8.19921875" style="144"/>
    <col min="12279" max="12279" width="6.796875" style="144" customWidth="1"/>
    <col min="12280" max="12280" width="3.09765625" style="144" customWidth="1"/>
    <col min="12281" max="12281" width="18.69921875" style="144" customWidth="1"/>
    <col min="12282" max="12282" width="13.19921875" style="144" customWidth="1"/>
    <col min="12283" max="12283" width="17.19921875" style="144" customWidth="1"/>
    <col min="12284" max="12284" width="8.796875" style="144" customWidth="1"/>
    <col min="12285" max="12285" width="6.69921875" style="144" bestFit="1" customWidth="1"/>
    <col min="12286" max="12286" width="8.19921875" style="144"/>
    <col min="12287" max="12287" width="9.59765625" style="144" bestFit="1" customWidth="1"/>
    <col min="12288" max="12288" width="3.8984375" style="144" customWidth="1"/>
    <col min="12289" max="12289" width="5.3984375" style="144" customWidth="1"/>
    <col min="12290" max="12290" width="8" style="144" customWidth="1"/>
    <col min="12291" max="12291" width="7.69921875" style="144" customWidth="1"/>
    <col min="12292" max="12292" width="7.8984375" style="144" customWidth="1"/>
    <col min="12293" max="12293" width="8.296875" style="144" customWidth="1"/>
    <col min="12294" max="12294" width="6.796875" style="144" customWidth="1"/>
    <col min="12295" max="12295" width="6.09765625" style="144" customWidth="1"/>
    <col min="12296" max="12296" width="5.5" style="144" customWidth="1"/>
    <col min="12297" max="12297" width="23.19921875" style="144" customWidth="1"/>
    <col min="12298" max="12298" width="10.09765625" style="144" customWidth="1"/>
    <col min="12299" max="12300" width="7.59765625" style="144" customWidth="1"/>
    <col min="12301" max="12303" width="8.19921875" style="144"/>
    <col min="12304" max="12305" width="9.69921875" style="144" customWidth="1"/>
    <col min="12306" max="12312" width="8.19921875" style="144"/>
    <col min="12313" max="12313" width="9.59765625" style="144" bestFit="1" customWidth="1"/>
    <col min="12314" max="12534" width="8.19921875" style="144"/>
    <col min="12535" max="12535" width="6.796875" style="144" customWidth="1"/>
    <col min="12536" max="12536" width="3.09765625" style="144" customWidth="1"/>
    <col min="12537" max="12537" width="18.69921875" style="144" customWidth="1"/>
    <col min="12538" max="12538" width="13.19921875" style="144" customWidth="1"/>
    <col min="12539" max="12539" width="17.19921875" style="144" customWidth="1"/>
    <col min="12540" max="12540" width="8.796875" style="144" customWidth="1"/>
    <col min="12541" max="12541" width="6.69921875" style="144" bestFit="1" customWidth="1"/>
    <col min="12542" max="12542" width="8.19921875" style="144"/>
    <col min="12543" max="12543" width="9.59765625" style="144" bestFit="1" customWidth="1"/>
    <col min="12544" max="12544" width="3.8984375" style="144" customWidth="1"/>
    <col min="12545" max="12545" width="5.3984375" style="144" customWidth="1"/>
    <col min="12546" max="12546" width="8" style="144" customWidth="1"/>
    <col min="12547" max="12547" width="7.69921875" style="144" customWidth="1"/>
    <col min="12548" max="12548" width="7.8984375" style="144" customWidth="1"/>
    <col min="12549" max="12549" width="8.296875" style="144" customWidth="1"/>
    <col min="12550" max="12550" width="6.796875" style="144" customWidth="1"/>
    <col min="12551" max="12551" width="6.09765625" style="144" customWidth="1"/>
    <col min="12552" max="12552" width="5.5" style="144" customWidth="1"/>
    <col min="12553" max="12553" width="23.19921875" style="144" customWidth="1"/>
    <col min="12554" max="12554" width="10.09765625" style="144" customWidth="1"/>
    <col min="12555" max="12556" width="7.59765625" style="144" customWidth="1"/>
    <col min="12557" max="12559" width="8.19921875" style="144"/>
    <col min="12560" max="12561" width="9.69921875" style="144" customWidth="1"/>
    <col min="12562" max="12568" width="8.19921875" style="144"/>
    <col min="12569" max="12569" width="9.59765625" style="144" bestFit="1" customWidth="1"/>
    <col min="12570" max="12790" width="8.19921875" style="144"/>
    <col min="12791" max="12791" width="6.796875" style="144" customWidth="1"/>
    <col min="12792" max="12792" width="3.09765625" style="144" customWidth="1"/>
    <col min="12793" max="12793" width="18.69921875" style="144" customWidth="1"/>
    <col min="12794" max="12794" width="13.19921875" style="144" customWidth="1"/>
    <col min="12795" max="12795" width="17.19921875" style="144" customWidth="1"/>
    <col min="12796" max="12796" width="8.796875" style="144" customWidth="1"/>
    <col min="12797" max="12797" width="6.69921875" style="144" bestFit="1" customWidth="1"/>
    <col min="12798" max="12798" width="8.19921875" style="144"/>
    <col min="12799" max="12799" width="9.59765625" style="144" bestFit="1" customWidth="1"/>
    <col min="12800" max="12800" width="3.8984375" style="144" customWidth="1"/>
    <col min="12801" max="12801" width="5.3984375" style="144" customWidth="1"/>
    <col min="12802" max="12802" width="8" style="144" customWidth="1"/>
    <col min="12803" max="12803" width="7.69921875" style="144" customWidth="1"/>
    <col min="12804" max="12804" width="7.8984375" style="144" customWidth="1"/>
    <col min="12805" max="12805" width="8.296875" style="144" customWidth="1"/>
    <col min="12806" max="12806" width="6.796875" style="144" customWidth="1"/>
    <col min="12807" max="12807" width="6.09765625" style="144" customWidth="1"/>
    <col min="12808" max="12808" width="5.5" style="144" customWidth="1"/>
    <col min="12809" max="12809" width="23.19921875" style="144" customWidth="1"/>
    <col min="12810" max="12810" width="10.09765625" style="144" customWidth="1"/>
    <col min="12811" max="12812" width="7.59765625" style="144" customWidth="1"/>
    <col min="12813" max="12815" width="8.19921875" style="144"/>
    <col min="12816" max="12817" width="9.69921875" style="144" customWidth="1"/>
    <col min="12818" max="12824" width="8.19921875" style="144"/>
    <col min="12825" max="12825" width="9.59765625" style="144" bestFit="1" customWidth="1"/>
    <col min="12826" max="13046" width="8.19921875" style="144"/>
    <col min="13047" max="13047" width="6.796875" style="144" customWidth="1"/>
    <col min="13048" max="13048" width="3.09765625" style="144" customWidth="1"/>
    <col min="13049" max="13049" width="18.69921875" style="144" customWidth="1"/>
    <col min="13050" max="13050" width="13.19921875" style="144" customWidth="1"/>
    <col min="13051" max="13051" width="17.19921875" style="144" customWidth="1"/>
    <col min="13052" max="13052" width="8.796875" style="144" customWidth="1"/>
    <col min="13053" max="13053" width="6.69921875" style="144" bestFit="1" customWidth="1"/>
    <col min="13054" max="13054" width="8.19921875" style="144"/>
    <col min="13055" max="13055" width="9.59765625" style="144" bestFit="1" customWidth="1"/>
    <col min="13056" max="13056" width="3.8984375" style="144" customWidth="1"/>
    <col min="13057" max="13057" width="5.3984375" style="144" customWidth="1"/>
    <col min="13058" max="13058" width="8" style="144" customWidth="1"/>
    <col min="13059" max="13059" width="7.69921875" style="144" customWidth="1"/>
    <col min="13060" max="13060" width="7.8984375" style="144" customWidth="1"/>
    <col min="13061" max="13061" width="8.296875" style="144" customWidth="1"/>
    <col min="13062" max="13062" width="6.796875" style="144" customWidth="1"/>
    <col min="13063" max="13063" width="6.09765625" style="144" customWidth="1"/>
    <col min="13064" max="13064" width="5.5" style="144" customWidth="1"/>
    <col min="13065" max="13065" width="23.19921875" style="144" customWidth="1"/>
    <col min="13066" max="13066" width="10.09765625" style="144" customWidth="1"/>
    <col min="13067" max="13068" width="7.59765625" style="144" customWidth="1"/>
    <col min="13069" max="13071" width="8.19921875" style="144"/>
    <col min="13072" max="13073" width="9.69921875" style="144" customWidth="1"/>
    <col min="13074" max="13080" width="8.19921875" style="144"/>
    <col min="13081" max="13081" width="9.59765625" style="144" bestFit="1" customWidth="1"/>
    <col min="13082" max="13302" width="8.19921875" style="144"/>
    <col min="13303" max="13303" width="6.796875" style="144" customWidth="1"/>
    <col min="13304" max="13304" width="3.09765625" style="144" customWidth="1"/>
    <col min="13305" max="13305" width="18.69921875" style="144" customWidth="1"/>
    <col min="13306" max="13306" width="13.19921875" style="144" customWidth="1"/>
    <col min="13307" max="13307" width="17.19921875" style="144" customWidth="1"/>
    <col min="13308" max="13308" width="8.796875" style="144" customWidth="1"/>
    <col min="13309" max="13309" width="6.69921875" style="144" bestFit="1" customWidth="1"/>
    <col min="13310" max="13310" width="8.19921875" style="144"/>
    <col min="13311" max="13311" width="9.59765625" style="144" bestFit="1" customWidth="1"/>
    <col min="13312" max="13312" width="3.8984375" style="144" customWidth="1"/>
    <col min="13313" max="13313" width="5.3984375" style="144" customWidth="1"/>
    <col min="13314" max="13314" width="8" style="144" customWidth="1"/>
    <col min="13315" max="13315" width="7.69921875" style="144" customWidth="1"/>
    <col min="13316" max="13316" width="7.8984375" style="144" customWidth="1"/>
    <col min="13317" max="13317" width="8.296875" style="144" customWidth="1"/>
    <col min="13318" max="13318" width="6.796875" style="144" customWidth="1"/>
    <col min="13319" max="13319" width="6.09765625" style="144" customWidth="1"/>
    <col min="13320" max="13320" width="5.5" style="144" customWidth="1"/>
    <col min="13321" max="13321" width="23.19921875" style="144" customWidth="1"/>
    <col min="13322" max="13322" width="10.09765625" style="144" customWidth="1"/>
    <col min="13323" max="13324" width="7.59765625" style="144" customWidth="1"/>
    <col min="13325" max="13327" width="8.19921875" style="144"/>
    <col min="13328" max="13329" width="9.69921875" style="144" customWidth="1"/>
    <col min="13330" max="13336" width="8.19921875" style="144"/>
    <col min="13337" max="13337" width="9.59765625" style="144" bestFit="1" customWidth="1"/>
    <col min="13338" max="13558" width="8.19921875" style="144"/>
    <col min="13559" max="13559" width="6.796875" style="144" customWidth="1"/>
    <col min="13560" max="13560" width="3.09765625" style="144" customWidth="1"/>
    <col min="13561" max="13561" width="18.69921875" style="144" customWidth="1"/>
    <col min="13562" max="13562" width="13.19921875" style="144" customWidth="1"/>
    <col min="13563" max="13563" width="17.19921875" style="144" customWidth="1"/>
    <col min="13564" max="13564" width="8.796875" style="144" customWidth="1"/>
    <col min="13565" max="13565" width="6.69921875" style="144" bestFit="1" customWidth="1"/>
    <col min="13566" max="13566" width="8.19921875" style="144"/>
    <col min="13567" max="13567" width="9.59765625" style="144" bestFit="1" customWidth="1"/>
    <col min="13568" max="13568" width="3.8984375" style="144" customWidth="1"/>
    <col min="13569" max="13569" width="5.3984375" style="144" customWidth="1"/>
    <col min="13570" max="13570" width="8" style="144" customWidth="1"/>
    <col min="13571" max="13571" width="7.69921875" style="144" customWidth="1"/>
    <col min="13572" max="13572" width="7.8984375" style="144" customWidth="1"/>
    <col min="13573" max="13573" width="8.296875" style="144" customWidth="1"/>
    <col min="13574" max="13574" width="6.796875" style="144" customWidth="1"/>
    <col min="13575" max="13575" width="6.09765625" style="144" customWidth="1"/>
    <col min="13576" max="13576" width="5.5" style="144" customWidth="1"/>
    <col min="13577" max="13577" width="23.19921875" style="144" customWidth="1"/>
    <col min="13578" max="13578" width="10.09765625" style="144" customWidth="1"/>
    <col min="13579" max="13580" width="7.59765625" style="144" customWidth="1"/>
    <col min="13581" max="13583" width="8.19921875" style="144"/>
    <col min="13584" max="13585" width="9.69921875" style="144" customWidth="1"/>
    <col min="13586" max="13592" width="8.19921875" style="144"/>
    <col min="13593" max="13593" width="9.59765625" style="144" bestFit="1" customWidth="1"/>
    <col min="13594" max="13814" width="8.19921875" style="144"/>
    <col min="13815" max="13815" width="6.796875" style="144" customWidth="1"/>
    <col min="13816" max="13816" width="3.09765625" style="144" customWidth="1"/>
    <col min="13817" max="13817" width="18.69921875" style="144" customWidth="1"/>
    <col min="13818" max="13818" width="13.19921875" style="144" customWidth="1"/>
    <col min="13819" max="13819" width="17.19921875" style="144" customWidth="1"/>
    <col min="13820" max="13820" width="8.796875" style="144" customWidth="1"/>
    <col min="13821" max="13821" width="6.69921875" style="144" bestFit="1" customWidth="1"/>
    <col min="13822" max="13822" width="8.19921875" style="144"/>
    <col min="13823" max="13823" width="9.59765625" style="144" bestFit="1" customWidth="1"/>
    <col min="13824" max="13824" width="3.8984375" style="144" customWidth="1"/>
    <col min="13825" max="13825" width="5.3984375" style="144" customWidth="1"/>
    <col min="13826" max="13826" width="8" style="144" customWidth="1"/>
    <col min="13827" max="13827" width="7.69921875" style="144" customWidth="1"/>
    <col min="13828" max="13828" width="7.8984375" style="144" customWidth="1"/>
    <col min="13829" max="13829" width="8.296875" style="144" customWidth="1"/>
    <col min="13830" max="13830" width="6.796875" style="144" customWidth="1"/>
    <col min="13831" max="13831" width="6.09765625" style="144" customWidth="1"/>
    <col min="13832" max="13832" width="5.5" style="144" customWidth="1"/>
    <col min="13833" max="13833" width="23.19921875" style="144" customWidth="1"/>
    <col min="13834" max="13834" width="10.09765625" style="144" customWidth="1"/>
    <col min="13835" max="13836" width="7.59765625" style="144" customWidth="1"/>
    <col min="13837" max="13839" width="8.19921875" style="144"/>
    <col min="13840" max="13841" width="9.69921875" style="144" customWidth="1"/>
    <col min="13842" max="13848" width="8.19921875" style="144"/>
    <col min="13849" max="13849" width="9.59765625" style="144" bestFit="1" customWidth="1"/>
    <col min="13850" max="14070" width="8.19921875" style="144"/>
    <col min="14071" max="14071" width="6.796875" style="144" customWidth="1"/>
    <col min="14072" max="14072" width="3.09765625" style="144" customWidth="1"/>
    <col min="14073" max="14073" width="18.69921875" style="144" customWidth="1"/>
    <col min="14074" max="14074" width="13.19921875" style="144" customWidth="1"/>
    <col min="14075" max="14075" width="17.19921875" style="144" customWidth="1"/>
    <col min="14076" max="14076" width="8.796875" style="144" customWidth="1"/>
    <col min="14077" max="14077" width="6.69921875" style="144" bestFit="1" customWidth="1"/>
    <col min="14078" max="14078" width="8.19921875" style="144"/>
    <col min="14079" max="14079" width="9.59765625" style="144" bestFit="1" customWidth="1"/>
    <col min="14080" max="14080" width="3.8984375" style="144" customWidth="1"/>
    <col min="14081" max="14081" width="5.3984375" style="144" customWidth="1"/>
    <col min="14082" max="14082" width="8" style="144" customWidth="1"/>
    <col min="14083" max="14083" width="7.69921875" style="144" customWidth="1"/>
    <col min="14084" max="14084" width="7.8984375" style="144" customWidth="1"/>
    <col min="14085" max="14085" width="8.296875" style="144" customWidth="1"/>
    <col min="14086" max="14086" width="6.796875" style="144" customWidth="1"/>
    <col min="14087" max="14087" width="6.09765625" style="144" customWidth="1"/>
    <col min="14088" max="14088" width="5.5" style="144" customWidth="1"/>
    <col min="14089" max="14089" width="23.19921875" style="144" customWidth="1"/>
    <col min="14090" max="14090" width="10.09765625" style="144" customWidth="1"/>
    <col min="14091" max="14092" width="7.59765625" style="144" customWidth="1"/>
    <col min="14093" max="14095" width="8.19921875" style="144"/>
    <col min="14096" max="14097" width="9.69921875" style="144" customWidth="1"/>
    <col min="14098" max="14104" width="8.19921875" style="144"/>
    <col min="14105" max="14105" width="9.59765625" style="144" bestFit="1" customWidth="1"/>
    <col min="14106" max="14326" width="8.19921875" style="144"/>
    <col min="14327" max="14327" width="6.796875" style="144" customWidth="1"/>
    <col min="14328" max="14328" width="3.09765625" style="144" customWidth="1"/>
    <col min="14329" max="14329" width="18.69921875" style="144" customWidth="1"/>
    <col min="14330" max="14330" width="13.19921875" style="144" customWidth="1"/>
    <col min="14331" max="14331" width="17.19921875" style="144" customWidth="1"/>
    <col min="14332" max="14332" width="8.796875" style="144" customWidth="1"/>
    <col min="14333" max="14333" width="6.69921875" style="144" bestFit="1" customWidth="1"/>
    <col min="14334" max="14334" width="8.19921875" style="144"/>
    <col min="14335" max="14335" width="9.59765625" style="144" bestFit="1" customWidth="1"/>
    <col min="14336" max="14336" width="3.8984375" style="144" customWidth="1"/>
    <col min="14337" max="14337" width="5.3984375" style="144" customWidth="1"/>
    <col min="14338" max="14338" width="8" style="144" customWidth="1"/>
    <col min="14339" max="14339" width="7.69921875" style="144" customWidth="1"/>
    <col min="14340" max="14340" width="7.8984375" style="144" customWidth="1"/>
    <col min="14341" max="14341" width="8.296875" style="144" customWidth="1"/>
    <col min="14342" max="14342" width="6.796875" style="144" customWidth="1"/>
    <col min="14343" max="14343" width="6.09765625" style="144" customWidth="1"/>
    <col min="14344" max="14344" width="5.5" style="144" customWidth="1"/>
    <col min="14345" max="14345" width="23.19921875" style="144" customWidth="1"/>
    <col min="14346" max="14346" width="10.09765625" style="144" customWidth="1"/>
    <col min="14347" max="14348" width="7.59765625" style="144" customWidth="1"/>
    <col min="14349" max="14351" width="8.19921875" style="144"/>
    <col min="14352" max="14353" width="9.69921875" style="144" customWidth="1"/>
    <col min="14354" max="14360" width="8.19921875" style="144"/>
    <col min="14361" max="14361" width="9.59765625" style="144" bestFit="1" customWidth="1"/>
    <col min="14362" max="14582" width="8.19921875" style="144"/>
    <col min="14583" max="14583" width="6.796875" style="144" customWidth="1"/>
    <col min="14584" max="14584" width="3.09765625" style="144" customWidth="1"/>
    <col min="14585" max="14585" width="18.69921875" style="144" customWidth="1"/>
    <col min="14586" max="14586" width="13.19921875" style="144" customWidth="1"/>
    <col min="14587" max="14587" width="17.19921875" style="144" customWidth="1"/>
    <col min="14588" max="14588" width="8.796875" style="144" customWidth="1"/>
    <col min="14589" max="14589" width="6.69921875" style="144" bestFit="1" customWidth="1"/>
    <col min="14590" max="14590" width="8.19921875" style="144"/>
    <col min="14591" max="14591" width="9.59765625" style="144" bestFit="1" customWidth="1"/>
    <col min="14592" max="14592" width="3.8984375" style="144" customWidth="1"/>
    <col min="14593" max="14593" width="5.3984375" style="144" customWidth="1"/>
    <col min="14594" max="14594" width="8" style="144" customWidth="1"/>
    <col min="14595" max="14595" width="7.69921875" style="144" customWidth="1"/>
    <col min="14596" max="14596" width="7.8984375" style="144" customWidth="1"/>
    <col min="14597" max="14597" width="8.296875" style="144" customWidth="1"/>
    <col min="14598" max="14598" width="6.796875" style="144" customWidth="1"/>
    <col min="14599" max="14599" width="6.09765625" style="144" customWidth="1"/>
    <col min="14600" max="14600" width="5.5" style="144" customWidth="1"/>
    <col min="14601" max="14601" width="23.19921875" style="144" customWidth="1"/>
    <col min="14602" max="14602" width="10.09765625" style="144" customWidth="1"/>
    <col min="14603" max="14604" width="7.59765625" style="144" customWidth="1"/>
    <col min="14605" max="14607" width="8.19921875" style="144"/>
    <col min="14608" max="14609" width="9.69921875" style="144" customWidth="1"/>
    <col min="14610" max="14616" width="8.19921875" style="144"/>
    <col min="14617" max="14617" width="9.59765625" style="144" bestFit="1" customWidth="1"/>
    <col min="14618" max="14838" width="8.19921875" style="144"/>
    <col min="14839" max="14839" width="6.796875" style="144" customWidth="1"/>
    <col min="14840" max="14840" width="3.09765625" style="144" customWidth="1"/>
    <col min="14841" max="14841" width="18.69921875" style="144" customWidth="1"/>
    <col min="14842" max="14842" width="13.19921875" style="144" customWidth="1"/>
    <col min="14843" max="14843" width="17.19921875" style="144" customWidth="1"/>
    <col min="14844" max="14844" width="8.796875" style="144" customWidth="1"/>
    <col min="14845" max="14845" width="6.69921875" style="144" bestFit="1" customWidth="1"/>
    <col min="14846" max="14846" width="8.19921875" style="144"/>
    <col min="14847" max="14847" width="9.59765625" style="144" bestFit="1" customWidth="1"/>
    <col min="14848" max="14848" width="3.8984375" style="144" customWidth="1"/>
    <col min="14849" max="14849" width="5.3984375" style="144" customWidth="1"/>
    <col min="14850" max="14850" width="8" style="144" customWidth="1"/>
    <col min="14851" max="14851" width="7.69921875" style="144" customWidth="1"/>
    <col min="14852" max="14852" width="7.8984375" style="144" customWidth="1"/>
    <col min="14853" max="14853" width="8.296875" style="144" customWidth="1"/>
    <col min="14854" max="14854" width="6.796875" style="144" customWidth="1"/>
    <col min="14855" max="14855" width="6.09765625" style="144" customWidth="1"/>
    <col min="14856" max="14856" width="5.5" style="144" customWidth="1"/>
    <col min="14857" max="14857" width="23.19921875" style="144" customWidth="1"/>
    <col min="14858" max="14858" width="10.09765625" style="144" customWidth="1"/>
    <col min="14859" max="14860" width="7.59765625" style="144" customWidth="1"/>
    <col min="14861" max="14863" width="8.19921875" style="144"/>
    <col min="14864" max="14865" width="9.69921875" style="144" customWidth="1"/>
    <col min="14866" max="14872" width="8.19921875" style="144"/>
    <col min="14873" max="14873" width="9.59765625" style="144" bestFit="1" customWidth="1"/>
    <col min="14874" max="15094" width="8.19921875" style="144"/>
    <col min="15095" max="15095" width="6.796875" style="144" customWidth="1"/>
    <col min="15096" max="15096" width="3.09765625" style="144" customWidth="1"/>
    <col min="15097" max="15097" width="18.69921875" style="144" customWidth="1"/>
    <col min="15098" max="15098" width="13.19921875" style="144" customWidth="1"/>
    <col min="15099" max="15099" width="17.19921875" style="144" customWidth="1"/>
    <col min="15100" max="15100" width="8.796875" style="144" customWidth="1"/>
    <col min="15101" max="15101" width="6.69921875" style="144" bestFit="1" customWidth="1"/>
    <col min="15102" max="15102" width="8.19921875" style="144"/>
    <col min="15103" max="15103" width="9.59765625" style="144" bestFit="1" customWidth="1"/>
    <col min="15104" max="15104" width="3.8984375" style="144" customWidth="1"/>
    <col min="15105" max="15105" width="5.3984375" style="144" customWidth="1"/>
    <col min="15106" max="15106" width="8" style="144" customWidth="1"/>
    <col min="15107" max="15107" width="7.69921875" style="144" customWidth="1"/>
    <col min="15108" max="15108" width="7.8984375" style="144" customWidth="1"/>
    <col min="15109" max="15109" width="8.296875" style="144" customWidth="1"/>
    <col min="15110" max="15110" width="6.796875" style="144" customWidth="1"/>
    <col min="15111" max="15111" width="6.09765625" style="144" customWidth="1"/>
    <col min="15112" max="15112" width="5.5" style="144" customWidth="1"/>
    <col min="15113" max="15113" width="23.19921875" style="144" customWidth="1"/>
    <col min="15114" max="15114" width="10.09765625" style="144" customWidth="1"/>
    <col min="15115" max="15116" width="7.59765625" style="144" customWidth="1"/>
    <col min="15117" max="15119" width="8.19921875" style="144"/>
    <col min="15120" max="15121" width="9.69921875" style="144" customWidth="1"/>
    <col min="15122" max="15128" width="8.19921875" style="144"/>
    <col min="15129" max="15129" width="9.59765625" style="144" bestFit="1" customWidth="1"/>
    <col min="15130" max="15350" width="8.19921875" style="144"/>
    <col min="15351" max="15351" width="6.796875" style="144" customWidth="1"/>
    <col min="15352" max="15352" width="3.09765625" style="144" customWidth="1"/>
    <col min="15353" max="15353" width="18.69921875" style="144" customWidth="1"/>
    <col min="15354" max="15354" width="13.19921875" style="144" customWidth="1"/>
    <col min="15355" max="15355" width="17.19921875" style="144" customWidth="1"/>
    <col min="15356" max="15356" width="8.796875" style="144" customWidth="1"/>
    <col min="15357" max="15357" width="6.69921875" style="144" bestFit="1" customWidth="1"/>
    <col min="15358" max="15358" width="8.19921875" style="144"/>
    <col min="15359" max="15359" width="9.59765625" style="144" bestFit="1" customWidth="1"/>
    <col min="15360" max="15360" width="3.8984375" style="144" customWidth="1"/>
    <col min="15361" max="15361" width="5.3984375" style="144" customWidth="1"/>
    <col min="15362" max="15362" width="8" style="144" customWidth="1"/>
    <col min="15363" max="15363" width="7.69921875" style="144" customWidth="1"/>
    <col min="15364" max="15364" width="7.8984375" style="144" customWidth="1"/>
    <col min="15365" max="15365" width="8.296875" style="144" customWidth="1"/>
    <col min="15366" max="15366" width="6.796875" style="144" customWidth="1"/>
    <col min="15367" max="15367" width="6.09765625" style="144" customWidth="1"/>
    <col min="15368" max="15368" width="5.5" style="144" customWidth="1"/>
    <col min="15369" max="15369" width="23.19921875" style="144" customWidth="1"/>
    <col min="15370" max="15370" width="10.09765625" style="144" customWidth="1"/>
    <col min="15371" max="15372" width="7.59765625" style="144" customWidth="1"/>
    <col min="15373" max="15375" width="8.19921875" style="144"/>
    <col min="15376" max="15377" width="9.69921875" style="144" customWidth="1"/>
    <col min="15378" max="15384" width="8.19921875" style="144"/>
    <col min="15385" max="15385" width="9.59765625" style="144" bestFit="1" customWidth="1"/>
    <col min="15386" max="15606" width="8.19921875" style="144"/>
    <col min="15607" max="15607" width="6.796875" style="144" customWidth="1"/>
    <col min="15608" max="15608" width="3.09765625" style="144" customWidth="1"/>
    <col min="15609" max="15609" width="18.69921875" style="144" customWidth="1"/>
    <col min="15610" max="15610" width="13.19921875" style="144" customWidth="1"/>
    <col min="15611" max="15611" width="17.19921875" style="144" customWidth="1"/>
    <col min="15612" max="15612" width="8.796875" style="144" customWidth="1"/>
    <col min="15613" max="15613" width="6.69921875" style="144" bestFit="1" customWidth="1"/>
    <col min="15614" max="15614" width="8.19921875" style="144"/>
    <col min="15615" max="15615" width="9.59765625" style="144" bestFit="1" customWidth="1"/>
    <col min="15616" max="15616" width="3.8984375" style="144" customWidth="1"/>
    <col min="15617" max="15617" width="5.3984375" style="144" customWidth="1"/>
    <col min="15618" max="15618" width="8" style="144" customWidth="1"/>
    <col min="15619" max="15619" width="7.69921875" style="144" customWidth="1"/>
    <col min="15620" max="15620" width="7.8984375" style="144" customWidth="1"/>
    <col min="15621" max="15621" width="8.296875" style="144" customWidth="1"/>
    <col min="15622" max="15622" width="6.796875" style="144" customWidth="1"/>
    <col min="15623" max="15623" width="6.09765625" style="144" customWidth="1"/>
    <col min="15624" max="15624" width="5.5" style="144" customWidth="1"/>
    <col min="15625" max="15625" width="23.19921875" style="144" customWidth="1"/>
    <col min="15626" max="15626" width="10.09765625" style="144" customWidth="1"/>
    <col min="15627" max="15628" width="7.59765625" style="144" customWidth="1"/>
    <col min="15629" max="15631" width="8.19921875" style="144"/>
    <col min="15632" max="15633" width="9.69921875" style="144" customWidth="1"/>
    <col min="15634" max="15640" width="8.19921875" style="144"/>
    <col min="15641" max="15641" width="9.59765625" style="144" bestFit="1" customWidth="1"/>
    <col min="15642" max="15862" width="8.19921875" style="144"/>
    <col min="15863" max="15863" width="6.796875" style="144" customWidth="1"/>
    <col min="15864" max="15864" width="3.09765625" style="144" customWidth="1"/>
    <col min="15865" max="15865" width="18.69921875" style="144" customWidth="1"/>
    <col min="15866" max="15866" width="13.19921875" style="144" customWidth="1"/>
    <col min="15867" max="15867" width="17.19921875" style="144" customWidth="1"/>
    <col min="15868" max="15868" width="8.796875" style="144" customWidth="1"/>
    <col min="15869" max="15869" width="6.69921875" style="144" bestFit="1" customWidth="1"/>
    <col min="15870" max="15870" width="8.19921875" style="144"/>
    <col min="15871" max="15871" width="9.59765625" style="144" bestFit="1" customWidth="1"/>
    <col min="15872" max="15872" width="3.8984375" style="144" customWidth="1"/>
    <col min="15873" max="15873" width="5.3984375" style="144" customWidth="1"/>
    <col min="15874" max="15874" width="8" style="144" customWidth="1"/>
    <col min="15875" max="15875" width="7.69921875" style="144" customWidth="1"/>
    <col min="15876" max="15876" width="7.8984375" style="144" customWidth="1"/>
    <col min="15877" max="15877" width="8.296875" style="144" customWidth="1"/>
    <col min="15878" max="15878" width="6.796875" style="144" customWidth="1"/>
    <col min="15879" max="15879" width="6.09765625" style="144" customWidth="1"/>
    <col min="15880" max="15880" width="5.5" style="144" customWidth="1"/>
    <col min="15881" max="15881" width="23.19921875" style="144" customWidth="1"/>
    <col min="15882" max="15882" width="10.09765625" style="144" customWidth="1"/>
    <col min="15883" max="15884" width="7.59765625" style="144" customWidth="1"/>
    <col min="15885" max="15887" width="8.19921875" style="144"/>
    <col min="15888" max="15889" width="9.69921875" style="144" customWidth="1"/>
    <col min="15890" max="15896" width="8.19921875" style="144"/>
    <col min="15897" max="15897" width="9.59765625" style="144" bestFit="1" customWidth="1"/>
    <col min="15898" max="16118" width="8.19921875" style="144"/>
    <col min="16119" max="16119" width="6.796875" style="144" customWidth="1"/>
    <col min="16120" max="16120" width="3.09765625" style="144" customWidth="1"/>
    <col min="16121" max="16121" width="18.69921875" style="144" customWidth="1"/>
    <col min="16122" max="16122" width="13.19921875" style="144" customWidth="1"/>
    <col min="16123" max="16123" width="17.19921875" style="144" customWidth="1"/>
    <col min="16124" max="16124" width="8.796875" style="144" customWidth="1"/>
    <col min="16125" max="16125" width="6.69921875" style="144" bestFit="1" customWidth="1"/>
    <col min="16126" max="16126" width="8.19921875" style="144"/>
    <col min="16127" max="16127" width="9.59765625" style="144" bestFit="1" customWidth="1"/>
    <col min="16128" max="16128" width="3.8984375" style="144" customWidth="1"/>
    <col min="16129" max="16129" width="5.3984375" style="144" customWidth="1"/>
    <col min="16130" max="16130" width="8" style="144" customWidth="1"/>
    <col min="16131" max="16131" width="7.69921875" style="144" customWidth="1"/>
    <col min="16132" max="16132" width="7.8984375" style="144" customWidth="1"/>
    <col min="16133" max="16133" width="8.296875" style="144" customWidth="1"/>
    <col min="16134" max="16134" width="6.796875" style="144" customWidth="1"/>
    <col min="16135" max="16135" width="6.09765625" style="144" customWidth="1"/>
    <col min="16136" max="16136" width="5.5" style="144" customWidth="1"/>
    <col min="16137" max="16137" width="23.19921875" style="144" customWidth="1"/>
    <col min="16138" max="16138" width="10.09765625" style="144" customWidth="1"/>
    <col min="16139" max="16140" width="7.59765625" style="144" customWidth="1"/>
    <col min="16141" max="16143" width="8.19921875" style="144"/>
    <col min="16144" max="16145" width="9.69921875" style="144" customWidth="1"/>
    <col min="16146" max="16152" width="8.19921875" style="144"/>
    <col min="16153" max="16153" width="9.59765625" style="144" bestFit="1" customWidth="1"/>
    <col min="16154" max="16384" width="8.19921875" style="144"/>
  </cols>
  <sheetData>
    <row r="1" spans="1:26" ht="21.75" customHeight="1">
      <c r="A1" s="224"/>
      <c r="B1" s="223"/>
      <c r="R1" s="222"/>
    </row>
    <row r="2" spans="1:26" ht="15">
      <c r="A2" s="144"/>
      <c r="F2" s="221"/>
      <c r="J2" s="479" t="s">
        <v>386</v>
      </c>
      <c r="K2" s="480"/>
      <c r="L2" s="480"/>
      <c r="M2" s="480"/>
      <c r="N2" s="480"/>
      <c r="O2" s="480"/>
      <c r="P2" s="480"/>
      <c r="Q2" s="218"/>
      <c r="R2" s="481" t="s">
        <v>385</v>
      </c>
      <c r="S2" s="481"/>
      <c r="T2" s="481"/>
      <c r="U2" s="481"/>
      <c r="V2" s="481"/>
    </row>
    <row r="3" spans="1:26" ht="23.25" customHeight="1">
      <c r="A3" s="220" t="s">
        <v>384</v>
      </c>
      <c r="B3" s="219"/>
      <c r="J3" s="218"/>
      <c r="R3" s="217"/>
      <c r="S3" s="482" t="s">
        <v>3</v>
      </c>
      <c r="T3" s="482"/>
      <c r="U3" s="482"/>
      <c r="V3" s="482"/>
      <c r="W3" s="482"/>
      <c r="X3" s="482"/>
    </row>
    <row r="4" spans="1:26" ht="14.25" customHeight="1" thickBot="1">
      <c r="A4" s="483" t="s">
        <v>7</v>
      </c>
      <c r="B4" s="486" t="s">
        <v>8</v>
      </c>
      <c r="C4" s="487"/>
      <c r="D4" s="492"/>
      <c r="E4" s="216"/>
      <c r="F4" s="486" t="s">
        <v>9</v>
      </c>
      <c r="G4" s="494"/>
      <c r="H4" s="497" t="s">
        <v>383</v>
      </c>
      <c r="I4" s="498" t="s">
        <v>11</v>
      </c>
      <c r="J4" s="501" t="s">
        <v>12</v>
      </c>
      <c r="K4" s="503" t="s">
        <v>13</v>
      </c>
      <c r="L4" s="504"/>
      <c r="M4" s="504"/>
      <c r="N4" s="504"/>
      <c r="O4" s="505"/>
      <c r="P4" s="216"/>
      <c r="Q4" s="506"/>
      <c r="R4" s="507"/>
      <c r="S4" s="508"/>
      <c r="T4" s="215"/>
      <c r="U4" s="509" t="s">
        <v>17</v>
      </c>
      <c r="V4" s="498" t="s">
        <v>18</v>
      </c>
      <c r="W4" s="512" t="s">
        <v>19</v>
      </c>
      <c r="X4" s="513"/>
    </row>
    <row r="5" spans="1:26" ht="11.25" customHeight="1">
      <c r="A5" s="484"/>
      <c r="B5" s="488"/>
      <c r="C5" s="489"/>
      <c r="D5" s="493"/>
      <c r="E5" s="210"/>
      <c r="F5" s="495"/>
      <c r="G5" s="496"/>
      <c r="H5" s="484"/>
      <c r="I5" s="499"/>
      <c r="J5" s="502"/>
      <c r="K5" s="514" t="s">
        <v>26</v>
      </c>
      <c r="L5" s="517" t="s">
        <v>27</v>
      </c>
      <c r="M5" s="520" t="s">
        <v>28</v>
      </c>
      <c r="N5" s="523" t="s">
        <v>29</v>
      </c>
      <c r="O5" s="523" t="s">
        <v>22</v>
      </c>
      <c r="P5" s="214" t="s">
        <v>382</v>
      </c>
      <c r="Q5" s="526" t="s">
        <v>15</v>
      </c>
      <c r="R5" s="527"/>
      <c r="S5" s="528"/>
      <c r="T5" s="213" t="s">
        <v>16</v>
      </c>
      <c r="U5" s="510"/>
      <c r="V5" s="499"/>
      <c r="W5" s="498" t="s">
        <v>23</v>
      </c>
      <c r="X5" s="498" t="s">
        <v>24</v>
      </c>
    </row>
    <row r="6" spans="1:26" ht="11.25" customHeight="1">
      <c r="A6" s="484"/>
      <c r="B6" s="488"/>
      <c r="C6" s="489"/>
      <c r="D6" s="483" t="s">
        <v>30</v>
      </c>
      <c r="E6" s="483" t="s">
        <v>31</v>
      </c>
      <c r="F6" s="483" t="s">
        <v>30</v>
      </c>
      <c r="G6" s="497" t="s">
        <v>381</v>
      </c>
      <c r="H6" s="484"/>
      <c r="I6" s="499"/>
      <c r="J6" s="502"/>
      <c r="K6" s="515"/>
      <c r="L6" s="518"/>
      <c r="M6" s="521"/>
      <c r="N6" s="524"/>
      <c r="O6" s="524"/>
      <c r="P6" s="212" t="s">
        <v>380</v>
      </c>
      <c r="Q6" s="212" t="s">
        <v>379</v>
      </c>
      <c r="R6" s="212"/>
      <c r="S6" s="212"/>
      <c r="T6" s="211" t="s">
        <v>378</v>
      </c>
      <c r="U6" s="510"/>
      <c r="V6" s="499"/>
      <c r="W6" s="529"/>
      <c r="X6" s="529"/>
    </row>
    <row r="7" spans="1:26" ht="12" customHeight="1">
      <c r="A7" s="484"/>
      <c r="B7" s="488"/>
      <c r="C7" s="489"/>
      <c r="D7" s="484"/>
      <c r="E7" s="484"/>
      <c r="F7" s="484"/>
      <c r="G7" s="484"/>
      <c r="H7" s="484"/>
      <c r="I7" s="499"/>
      <c r="J7" s="502"/>
      <c r="K7" s="515"/>
      <c r="L7" s="518"/>
      <c r="M7" s="521"/>
      <c r="N7" s="524"/>
      <c r="O7" s="524"/>
      <c r="P7" s="212" t="s">
        <v>377</v>
      </c>
      <c r="Q7" s="212" t="s">
        <v>376</v>
      </c>
      <c r="R7" s="212" t="s">
        <v>375</v>
      </c>
      <c r="S7" s="212" t="s">
        <v>35</v>
      </c>
      <c r="T7" s="211" t="s">
        <v>374</v>
      </c>
      <c r="U7" s="510"/>
      <c r="V7" s="499"/>
      <c r="W7" s="529"/>
      <c r="X7" s="529"/>
    </row>
    <row r="8" spans="1:26" ht="11.25" customHeight="1">
      <c r="A8" s="485"/>
      <c r="B8" s="490"/>
      <c r="C8" s="491"/>
      <c r="D8" s="485"/>
      <c r="E8" s="485"/>
      <c r="F8" s="485"/>
      <c r="G8" s="485"/>
      <c r="H8" s="485"/>
      <c r="I8" s="500"/>
      <c r="J8" s="495"/>
      <c r="K8" s="516"/>
      <c r="L8" s="519"/>
      <c r="M8" s="522"/>
      <c r="N8" s="525"/>
      <c r="O8" s="525"/>
      <c r="P8" s="210" t="s">
        <v>373</v>
      </c>
      <c r="Q8" s="210" t="s">
        <v>372</v>
      </c>
      <c r="R8" s="210" t="s">
        <v>371</v>
      </c>
      <c r="S8" s="209"/>
      <c r="T8" s="208" t="s">
        <v>370</v>
      </c>
      <c r="U8" s="511"/>
      <c r="V8" s="500"/>
      <c r="W8" s="530"/>
      <c r="X8" s="530"/>
    </row>
    <row r="9" spans="1:26" ht="24" customHeight="1">
      <c r="A9" s="207" t="s">
        <v>369</v>
      </c>
      <c r="B9" s="206" t="s">
        <v>317</v>
      </c>
      <c r="C9" s="205" t="s">
        <v>368</v>
      </c>
      <c r="D9" s="194" t="s">
        <v>366</v>
      </c>
      <c r="E9" s="204" t="s">
        <v>367</v>
      </c>
      <c r="F9" s="182" t="s">
        <v>293</v>
      </c>
      <c r="G9" s="182" t="s">
        <v>276</v>
      </c>
      <c r="H9" s="182" t="s">
        <v>275</v>
      </c>
      <c r="I9" s="182" t="s">
        <v>359</v>
      </c>
      <c r="J9" s="187">
        <v>4</v>
      </c>
      <c r="K9" s="186">
        <v>23.3</v>
      </c>
      <c r="L9" s="185">
        <v>99.642060085836903</v>
      </c>
      <c r="M9" s="184">
        <v>21</v>
      </c>
      <c r="N9" s="184">
        <v>24.5</v>
      </c>
      <c r="O9" s="183" t="s">
        <v>356</v>
      </c>
      <c r="P9" s="182" t="s">
        <v>48</v>
      </c>
      <c r="Q9" s="182" t="s">
        <v>94</v>
      </c>
      <c r="R9" s="182" t="s">
        <v>45</v>
      </c>
      <c r="S9" s="182"/>
      <c r="T9" s="199" t="s">
        <v>125</v>
      </c>
      <c r="U9" s="180">
        <v>110</v>
      </c>
      <c r="V9" s="179" t="s">
        <v>261</v>
      </c>
      <c r="W9" s="179">
        <v>82</v>
      </c>
      <c r="X9" s="178" t="s">
        <v>349</v>
      </c>
      <c r="Z9" s="146"/>
    </row>
    <row r="10" spans="1:26" ht="24" customHeight="1">
      <c r="A10" s="197"/>
      <c r="B10" s="196"/>
      <c r="C10" s="195"/>
      <c r="D10" s="194" t="s">
        <v>366</v>
      </c>
      <c r="E10" s="204" t="s">
        <v>365</v>
      </c>
      <c r="F10" s="182" t="s">
        <v>293</v>
      </c>
      <c r="G10" s="182" t="s">
        <v>276</v>
      </c>
      <c r="H10" s="182" t="s">
        <v>275</v>
      </c>
      <c r="I10" s="182" t="s">
        <v>353</v>
      </c>
      <c r="J10" s="187">
        <v>4</v>
      </c>
      <c r="K10" s="186">
        <v>23.3</v>
      </c>
      <c r="L10" s="185">
        <v>99.642060085836903</v>
      </c>
      <c r="M10" s="184">
        <v>20.8</v>
      </c>
      <c r="N10" s="184">
        <v>23.7</v>
      </c>
      <c r="O10" s="183" t="s">
        <v>343</v>
      </c>
      <c r="P10" s="182" t="s">
        <v>48</v>
      </c>
      <c r="Q10" s="182" t="s">
        <v>94</v>
      </c>
      <c r="R10" s="182" t="s">
        <v>45</v>
      </c>
      <c r="S10" s="182"/>
      <c r="T10" s="199" t="s">
        <v>125</v>
      </c>
      <c r="U10" s="180">
        <v>112</v>
      </c>
      <c r="V10" s="179" t="s">
        <v>261</v>
      </c>
      <c r="W10" s="179">
        <v>83</v>
      </c>
      <c r="X10" s="178" t="s">
        <v>349</v>
      </c>
      <c r="Z10" s="146"/>
    </row>
    <row r="11" spans="1:26" ht="24" customHeight="1">
      <c r="A11" s="197"/>
      <c r="B11" s="196"/>
      <c r="C11" s="195"/>
      <c r="D11" s="194" t="s">
        <v>355</v>
      </c>
      <c r="E11" s="188" t="s">
        <v>364</v>
      </c>
      <c r="F11" s="182" t="s">
        <v>293</v>
      </c>
      <c r="G11" s="182" t="s">
        <v>276</v>
      </c>
      <c r="H11" s="182" t="s">
        <v>275</v>
      </c>
      <c r="I11" s="182" t="s">
        <v>350</v>
      </c>
      <c r="J11" s="187">
        <v>4</v>
      </c>
      <c r="K11" s="186">
        <v>21.2</v>
      </c>
      <c r="L11" s="185">
        <v>109.51226415094339</v>
      </c>
      <c r="M11" s="184">
        <v>21</v>
      </c>
      <c r="N11" s="184">
        <v>24.5</v>
      </c>
      <c r="O11" s="183" t="s">
        <v>346</v>
      </c>
      <c r="P11" s="182" t="s">
        <v>48</v>
      </c>
      <c r="Q11" s="182" t="s">
        <v>94</v>
      </c>
      <c r="R11" s="182" t="s">
        <v>45</v>
      </c>
      <c r="S11" s="182" t="s">
        <v>361</v>
      </c>
      <c r="T11" s="199" t="s">
        <v>125</v>
      </c>
      <c r="U11" s="180">
        <v>100</v>
      </c>
      <c r="V11" s="179" t="s">
        <v>261</v>
      </c>
      <c r="W11" s="179">
        <v>75</v>
      </c>
      <c r="X11" s="178" t="s">
        <v>288</v>
      </c>
      <c r="Z11" s="146"/>
    </row>
    <row r="12" spans="1:26" ht="24" customHeight="1">
      <c r="A12" s="197"/>
      <c r="B12" s="196"/>
      <c r="C12" s="195"/>
      <c r="D12" s="194" t="s">
        <v>355</v>
      </c>
      <c r="E12" s="188" t="s">
        <v>363</v>
      </c>
      <c r="F12" s="182" t="s">
        <v>293</v>
      </c>
      <c r="G12" s="182" t="s">
        <v>276</v>
      </c>
      <c r="H12" s="182" t="s">
        <v>275</v>
      </c>
      <c r="I12" s="182" t="s">
        <v>362</v>
      </c>
      <c r="J12" s="187">
        <v>4</v>
      </c>
      <c r="K12" s="186">
        <v>21.2</v>
      </c>
      <c r="L12" s="185">
        <v>109.51226415094339</v>
      </c>
      <c r="M12" s="184">
        <v>20.8</v>
      </c>
      <c r="N12" s="184">
        <v>23.7</v>
      </c>
      <c r="O12" s="183" t="s">
        <v>340</v>
      </c>
      <c r="P12" s="182" t="s">
        <v>48</v>
      </c>
      <c r="Q12" s="182" t="s">
        <v>94</v>
      </c>
      <c r="R12" s="182" t="s">
        <v>45</v>
      </c>
      <c r="S12" s="182" t="s">
        <v>361</v>
      </c>
      <c r="T12" s="199" t="s">
        <v>125</v>
      </c>
      <c r="U12" s="180">
        <v>101</v>
      </c>
      <c r="V12" s="179" t="s">
        <v>261</v>
      </c>
      <c r="W12" s="179">
        <v>75</v>
      </c>
      <c r="X12" s="178" t="s">
        <v>288</v>
      </c>
      <c r="Z12" s="146"/>
    </row>
    <row r="13" spans="1:26" ht="24" customHeight="1">
      <c r="A13" s="197"/>
      <c r="B13" s="196"/>
      <c r="C13" s="195"/>
      <c r="D13" s="194" t="s">
        <v>355</v>
      </c>
      <c r="E13" s="188" t="s">
        <v>360</v>
      </c>
      <c r="F13" s="182" t="s">
        <v>293</v>
      </c>
      <c r="G13" s="182" t="s">
        <v>276</v>
      </c>
      <c r="H13" s="182" t="s">
        <v>275</v>
      </c>
      <c r="I13" s="182" t="s">
        <v>359</v>
      </c>
      <c r="J13" s="187">
        <v>4</v>
      </c>
      <c r="K13" s="186">
        <v>21</v>
      </c>
      <c r="L13" s="185">
        <v>110.55523809523808</v>
      </c>
      <c r="M13" s="184">
        <v>21</v>
      </c>
      <c r="N13" s="184">
        <v>24.5</v>
      </c>
      <c r="O13" s="183" t="s">
        <v>356</v>
      </c>
      <c r="P13" s="182" t="s">
        <v>48</v>
      </c>
      <c r="Q13" s="182" t="s">
        <v>94</v>
      </c>
      <c r="R13" s="182" t="s">
        <v>45</v>
      </c>
      <c r="S13" s="182" t="s">
        <v>352</v>
      </c>
      <c r="T13" s="199" t="s">
        <v>125</v>
      </c>
      <c r="U13" s="180">
        <v>100</v>
      </c>
      <c r="V13" s="179" t="s">
        <v>261</v>
      </c>
      <c r="W13" s="179">
        <v>74</v>
      </c>
      <c r="X13" s="178" t="s">
        <v>286</v>
      </c>
      <c r="Z13" s="146"/>
    </row>
    <row r="14" spans="1:26" ht="24" customHeight="1">
      <c r="A14" s="197"/>
      <c r="B14" s="196"/>
      <c r="C14" s="195"/>
      <c r="D14" s="188" t="s">
        <v>355</v>
      </c>
      <c r="E14" s="204" t="s">
        <v>358</v>
      </c>
      <c r="F14" s="182" t="s">
        <v>293</v>
      </c>
      <c r="G14" s="182" t="s">
        <v>276</v>
      </c>
      <c r="H14" s="182" t="s">
        <v>275</v>
      </c>
      <c r="I14" s="182" t="s">
        <v>357</v>
      </c>
      <c r="J14" s="187">
        <v>4</v>
      </c>
      <c r="K14" s="186">
        <v>21</v>
      </c>
      <c r="L14" s="185">
        <v>110.55523809523808</v>
      </c>
      <c r="M14" s="184">
        <v>20.8</v>
      </c>
      <c r="N14" s="184">
        <v>23.7</v>
      </c>
      <c r="O14" s="183" t="s">
        <v>356</v>
      </c>
      <c r="P14" s="182" t="s">
        <v>48</v>
      </c>
      <c r="Q14" s="182" t="s">
        <v>94</v>
      </c>
      <c r="R14" s="182" t="s">
        <v>45</v>
      </c>
      <c r="S14" s="182" t="s">
        <v>352</v>
      </c>
      <c r="T14" s="199" t="s">
        <v>125</v>
      </c>
      <c r="U14" s="180">
        <v>100</v>
      </c>
      <c r="V14" s="179" t="s">
        <v>261</v>
      </c>
      <c r="W14" s="179">
        <v>74</v>
      </c>
      <c r="X14" s="178" t="s">
        <v>286</v>
      </c>
      <c r="Z14" s="146"/>
    </row>
    <row r="15" spans="1:26" ht="24" customHeight="1">
      <c r="A15" s="197"/>
      <c r="B15" s="196"/>
      <c r="C15" s="195"/>
      <c r="D15" s="188" t="s">
        <v>355</v>
      </c>
      <c r="E15" s="204" t="s">
        <v>354</v>
      </c>
      <c r="F15" s="182" t="s">
        <v>293</v>
      </c>
      <c r="G15" s="182" t="s">
        <v>276</v>
      </c>
      <c r="H15" s="182" t="s">
        <v>275</v>
      </c>
      <c r="I15" s="182" t="s">
        <v>353</v>
      </c>
      <c r="J15" s="187">
        <v>4</v>
      </c>
      <c r="K15" s="186">
        <v>21</v>
      </c>
      <c r="L15" s="185">
        <v>110.55523809523808</v>
      </c>
      <c r="M15" s="184">
        <v>20.8</v>
      </c>
      <c r="N15" s="184">
        <v>23.7</v>
      </c>
      <c r="O15" s="183" t="s">
        <v>343</v>
      </c>
      <c r="P15" s="182" t="s">
        <v>48</v>
      </c>
      <c r="Q15" s="182" t="s">
        <v>94</v>
      </c>
      <c r="R15" s="182" t="s">
        <v>45</v>
      </c>
      <c r="S15" s="182" t="s">
        <v>352</v>
      </c>
      <c r="T15" s="199" t="s">
        <v>125</v>
      </c>
      <c r="U15" s="180">
        <v>100</v>
      </c>
      <c r="V15" s="179" t="s">
        <v>261</v>
      </c>
      <c r="W15" s="179">
        <v>75</v>
      </c>
      <c r="X15" s="178" t="s">
        <v>288</v>
      </c>
      <c r="Z15" s="146"/>
    </row>
    <row r="16" spans="1:26" ht="24" customHeight="1">
      <c r="A16" s="197"/>
      <c r="B16" s="196"/>
      <c r="C16" s="195"/>
      <c r="D16" s="194" t="s">
        <v>351</v>
      </c>
      <c r="E16" s="188" t="s">
        <v>338</v>
      </c>
      <c r="F16" s="182" t="s">
        <v>277</v>
      </c>
      <c r="G16" s="182" t="s">
        <v>276</v>
      </c>
      <c r="H16" s="182" t="s">
        <v>275</v>
      </c>
      <c r="I16" s="182" t="s">
        <v>350</v>
      </c>
      <c r="J16" s="187">
        <v>4</v>
      </c>
      <c r="K16" s="186">
        <v>23.2</v>
      </c>
      <c r="L16" s="185">
        <v>100.07155172413793</v>
      </c>
      <c r="M16" s="184">
        <v>21</v>
      </c>
      <c r="N16" s="184">
        <v>24.5</v>
      </c>
      <c r="O16" s="183" t="s">
        <v>346</v>
      </c>
      <c r="P16" s="182" t="s">
        <v>127</v>
      </c>
      <c r="Q16" s="182" t="s">
        <v>94</v>
      </c>
      <c r="R16" s="182" t="s">
        <v>45</v>
      </c>
      <c r="S16" s="182"/>
      <c r="T16" s="199" t="s">
        <v>125</v>
      </c>
      <c r="U16" s="180">
        <v>110</v>
      </c>
      <c r="V16" s="179" t="s">
        <v>261</v>
      </c>
      <c r="W16" s="179">
        <v>82</v>
      </c>
      <c r="X16" s="178" t="s">
        <v>349</v>
      </c>
      <c r="Z16" s="146"/>
    </row>
    <row r="17" spans="1:26" ht="24" customHeight="1">
      <c r="A17" s="197"/>
      <c r="B17" s="196"/>
      <c r="C17" s="195"/>
      <c r="D17" s="194" t="s">
        <v>348</v>
      </c>
      <c r="E17" s="188" t="s">
        <v>335</v>
      </c>
      <c r="F17" s="182" t="s">
        <v>277</v>
      </c>
      <c r="G17" s="182" t="s">
        <v>276</v>
      </c>
      <c r="H17" s="182" t="s">
        <v>275</v>
      </c>
      <c r="I17" s="182" t="s">
        <v>347</v>
      </c>
      <c r="J17" s="187">
        <v>4</v>
      </c>
      <c r="K17" s="186">
        <v>21.2</v>
      </c>
      <c r="L17" s="185">
        <v>109.51226415094339</v>
      </c>
      <c r="M17" s="184">
        <v>21</v>
      </c>
      <c r="N17" s="184">
        <v>24.5</v>
      </c>
      <c r="O17" s="183" t="s">
        <v>346</v>
      </c>
      <c r="P17" s="182" t="s">
        <v>127</v>
      </c>
      <c r="Q17" s="182" t="s">
        <v>94</v>
      </c>
      <c r="R17" s="182" t="s">
        <v>45</v>
      </c>
      <c r="S17" s="182"/>
      <c r="T17" s="199" t="s">
        <v>125</v>
      </c>
      <c r="U17" s="180">
        <v>100</v>
      </c>
      <c r="V17" s="179" t="s">
        <v>261</v>
      </c>
      <c r="W17" s="179">
        <v>75</v>
      </c>
      <c r="X17" s="178" t="s">
        <v>288</v>
      </c>
      <c r="Z17" s="146"/>
    </row>
    <row r="18" spans="1:26" ht="24" customHeight="1">
      <c r="A18" s="197"/>
      <c r="B18" s="196"/>
      <c r="C18" s="195"/>
      <c r="D18" s="194" t="s">
        <v>345</v>
      </c>
      <c r="E18" s="188" t="s">
        <v>324</v>
      </c>
      <c r="F18" s="182" t="s">
        <v>293</v>
      </c>
      <c r="G18" s="182" t="s">
        <v>276</v>
      </c>
      <c r="H18" s="182" t="s">
        <v>275</v>
      </c>
      <c r="I18" s="182" t="s">
        <v>344</v>
      </c>
      <c r="J18" s="187">
        <v>4</v>
      </c>
      <c r="K18" s="186">
        <v>21.5</v>
      </c>
      <c r="L18" s="185">
        <v>107.98418604651162</v>
      </c>
      <c r="M18" s="184">
        <v>20.8</v>
      </c>
      <c r="N18" s="184">
        <v>23.7</v>
      </c>
      <c r="O18" s="183" t="s">
        <v>343</v>
      </c>
      <c r="P18" s="182" t="s">
        <v>48</v>
      </c>
      <c r="Q18" s="182" t="s">
        <v>53</v>
      </c>
      <c r="R18" s="182" t="s">
        <v>45</v>
      </c>
      <c r="S18" s="182"/>
      <c r="T18" s="199" t="s">
        <v>273</v>
      </c>
      <c r="U18" s="180">
        <v>103</v>
      </c>
      <c r="V18" s="179" t="s">
        <v>261</v>
      </c>
      <c r="W18" s="179">
        <v>76</v>
      </c>
      <c r="X18" s="178" t="s">
        <v>288</v>
      </c>
      <c r="Y18" s="146"/>
      <c r="Z18" s="146"/>
    </row>
    <row r="19" spans="1:26" ht="24" customHeight="1">
      <c r="A19" s="197"/>
      <c r="B19" s="196"/>
      <c r="C19" s="195"/>
      <c r="D19" s="194" t="s">
        <v>342</v>
      </c>
      <c r="E19" s="188" t="s">
        <v>320</v>
      </c>
      <c r="F19" s="182" t="s">
        <v>293</v>
      </c>
      <c r="G19" s="182" t="s">
        <v>276</v>
      </c>
      <c r="H19" s="182" t="s">
        <v>275</v>
      </c>
      <c r="I19" s="182" t="s">
        <v>341</v>
      </c>
      <c r="J19" s="187">
        <v>4</v>
      </c>
      <c r="K19" s="186">
        <v>19.2</v>
      </c>
      <c r="L19" s="185">
        <v>120.91979166666667</v>
      </c>
      <c r="M19" s="184">
        <v>20.8</v>
      </c>
      <c r="N19" s="184">
        <v>23.7</v>
      </c>
      <c r="O19" s="183" t="s">
        <v>340</v>
      </c>
      <c r="P19" s="182" t="s">
        <v>48</v>
      </c>
      <c r="Q19" s="182" t="s">
        <v>53</v>
      </c>
      <c r="R19" s="182" t="s">
        <v>45</v>
      </c>
      <c r="S19" s="182"/>
      <c r="T19" s="199" t="s">
        <v>273</v>
      </c>
      <c r="U19" s="180" t="s">
        <v>261</v>
      </c>
      <c r="V19" s="179" t="s">
        <v>261</v>
      </c>
      <c r="W19" s="179">
        <v>68</v>
      </c>
      <c r="X19" s="178" t="s">
        <v>280</v>
      </c>
      <c r="Y19" s="146"/>
      <c r="Z19" s="146"/>
    </row>
    <row r="20" spans="1:26" ht="24" customHeight="1">
      <c r="A20" s="197"/>
      <c r="B20" s="196"/>
      <c r="C20" s="195"/>
      <c r="D20" s="188" t="s">
        <v>339</v>
      </c>
      <c r="E20" s="188" t="s">
        <v>338</v>
      </c>
      <c r="F20" s="182" t="s">
        <v>277</v>
      </c>
      <c r="G20" s="182" t="s">
        <v>276</v>
      </c>
      <c r="H20" s="182" t="s">
        <v>275</v>
      </c>
      <c r="I20" s="182" t="s">
        <v>337</v>
      </c>
      <c r="J20" s="187">
        <v>4</v>
      </c>
      <c r="K20" s="186">
        <v>21</v>
      </c>
      <c r="L20" s="185">
        <v>110.55523809523808</v>
      </c>
      <c r="M20" s="184">
        <v>20.8</v>
      </c>
      <c r="N20" s="184">
        <v>23.7</v>
      </c>
      <c r="O20" s="183" t="s">
        <v>333</v>
      </c>
      <c r="P20" s="182" t="s">
        <v>127</v>
      </c>
      <c r="Q20" s="182" t="s">
        <v>94</v>
      </c>
      <c r="R20" s="182" t="s">
        <v>49</v>
      </c>
      <c r="S20" s="182"/>
      <c r="T20" s="199" t="s">
        <v>125</v>
      </c>
      <c r="U20" s="180">
        <v>100</v>
      </c>
      <c r="V20" s="179" t="s">
        <v>261</v>
      </c>
      <c r="W20" s="179">
        <v>75</v>
      </c>
      <c r="X20" s="178" t="s">
        <v>288</v>
      </c>
      <c r="Y20" s="146"/>
      <c r="Z20" s="146"/>
    </row>
    <row r="21" spans="1:26" ht="24" customHeight="1">
      <c r="A21" s="197"/>
      <c r="B21" s="196"/>
      <c r="C21" s="195"/>
      <c r="D21" s="194" t="s">
        <v>336</v>
      </c>
      <c r="E21" s="188" t="s">
        <v>335</v>
      </c>
      <c r="F21" s="182" t="s">
        <v>277</v>
      </c>
      <c r="G21" s="182" t="s">
        <v>276</v>
      </c>
      <c r="H21" s="182" t="s">
        <v>275</v>
      </c>
      <c r="I21" s="182" t="s">
        <v>334</v>
      </c>
      <c r="J21" s="187">
        <v>4</v>
      </c>
      <c r="K21" s="186">
        <v>18.2</v>
      </c>
      <c r="L21" s="185">
        <v>127.56373626373626</v>
      </c>
      <c r="M21" s="184">
        <v>20.8</v>
      </c>
      <c r="N21" s="184">
        <v>23.7</v>
      </c>
      <c r="O21" s="183" t="s">
        <v>333</v>
      </c>
      <c r="P21" s="182" t="s">
        <v>127</v>
      </c>
      <c r="Q21" s="182" t="s">
        <v>94</v>
      </c>
      <c r="R21" s="182" t="s">
        <v>49</v>
      </c>
      <c r="S21" s="182"/>
      <c r="T21" s="199" t="s">
        <v>125</v>
      </c>
      <c r="U21" s="180" t="s">
        <v>261</v>
      </c>
      <c r="V21" s="179" t="s">
        <v>261</v>
      </c>
      <c r="W21" s="179">
        <v>65</v>
      </c>
      <c r="X21" s="178" t="s">
        <v>280</v>
      </c>
      <c r="Y21" s="146"/>
      <c r="Z21" s="146"/>
    </row>
    <row r="22" spans="1:26" ht="24" customHeight="1">
      <c r="A22" s="197"/>
      <c r="B22" s="196"/>
      <c r="C22" s="195"/>
      <c r="D22" s="194" t="s">
        <v>332</v>
      </c>
      <c r="E22" s="188" t="s">
        <v>331</v>
      </c>
      <c r="F22" s="182" t="s">
        <v>293</v>
      </c>
      <c r="G22" s="182" t="s">
        <v>276</v>
      </c>
      <c r="H22" s="182" t="s">
        <v>275</v>
      </c>
      <c r="I22" s="182" t="s">
        <v>330</v>
      </c>
      <c r="J22" s="187">
        <v>4</v>
      </c>
      <c r="K22" s="186">
        <v>21.1</v>
      </c>
      <c r="L22" s="203">
        <v>110.03127962085307</v>
      </c>
      <c r="M22" s="184">
        <v>20.8</v>
      </c>
      <c r="N22" s="184">
        <v>23.7</v>
      </c>
      <c r="O22" s="202" t="s">
        <v>318</v>
      </c>
      <c r="P22" s="182" t="s">
        <v>48</v>
      </c>
      <c r="Q22" s="182" t="s">
        <v>94</v>
      </c>
      <c r="R22" s="182" t="s">
        <v>49</v>
      </c>
      <c r="S22" s="182"/>
      <c r="T22" s="193" t="s">
        <v>125</v>
      </c>
      <c r="U22" s="156">
        <v>101</v>
      </c>
      <c r="V22" s="155" t="s">
        <v>261</v>
      </c>
      <c r="W22" s="155" t="s">
        <v>310</v>
      </c>
      <c r="X22" s="154" t="s">
        <v>288</v>
      </c>
      <c r="Y22" s="146"/>
      <c r="Z22" s="146"/>
    </row>
    <row r="23" spans="1:26" ht="24" customHeight="1">
      <c r="A23" s="197"/>
      <c r="B23" s="196"/>
      <c r="C23" s="195"/>
      <c r="D23" s="194" t="s">
        <v>329</v>
      </c>
      <c r="E23" s="188" t="s">
        <v>328</v>
      </c>
      <c r="F23" s="182" t="s">
        <v>293</v>
      </c>
      <c r="G23" s="182" t="s">
        <v>276</v>
      </c>
      <c r="H23" s="182" t="s">
        <v>275</v>
      </c>
      <c r="I23" s="182" t="s">
        <v>327</v>
      </c>
      <c r="J23" s="187">
        <v>4</v>
      </c>
      <c r="K23" s="186">
        <v>18.8</v>
      </c>
      <c r="L23" s="185">
        <v>123.49255319148935</v>
      </c>
      <c r="M23" s="184">
        <v>20.8</v>
      </c>
      <c r="N23" s="184">
        <v>23.7</v>
      </c>
      <c r="O23" s="183" t="s">
        <v>326</v>
      </c>
      <c r="P23" s="182" t="s">
        <v>48</v>
      </c>
      <c r="Q23" s="182" t="s">
        <v>94</v>
      </c>
      <c r="R23" s="182" t="s">
        <v>49</v>
      </c>
      <c r="S23" s="182"/>
      <c r="T23" s="199" t="s">
        <v>125</v>
      </c>
      <c r="U23" s="180" t="s">
        <v>261</v>
      </c>
      <c r="V23" s="179" t="s">
        <v>261</v>
      </c>
      <c r="W23" s="179">
        <v>67</v>
      </c>
      <c r="X23" s="178" t="s">
        <v>280</v>
      </c>
      <c r="Y23" s="146"/>
      <c r="Z23" s="146"/>
    </row>
    <row r="24" spans="1:26" ht="24" customHeight="1">
      <c r="A24" s="197"/>
      <c r="B24" s="196"/>
      <c r="C24" s="195"/>
      <c r="D24" s="194" t="s">
        <v>325</v>
      </c>
      <c r="E24" s="188" t="s">
        <v>324</v>
      </c>
      <c r="F24" s="182" t="s">
        <v>293</v>
      </c>
      <c r="G24" s="182" t="s">
        <v>276</v>
      </c>
      <c r="H24" s="182" t="s">
        <v>275</v>
      </c>
      <c r="I24" s="182" t="s">
        <v>323</v>
      </c>
      <c r="J24" s="187">
        <v>4</v>
      </c>
      <c r="K24" s="186">
        <v>19.399999999999999</v>
      </c>
      <c r="L24" s="185">
        <v>119.67319587628867</v>
      </c>
      <c r="M24" s="184">
        <v>20.8</v>
      </c>
      <c r="N24" s="184">
        <v>23.7</v>
      </c>
      <c r="O24" s="183" t="s">
        <v>322</v>
      </c>
      <c r="P24" s="182" t="s">
        <v>48</v>
      </c>
      <c r="Q24" s="182" t="s">
        <v>53</v>
      </c>
      <c r="R24" s="182" t="s">
        <v>49</v>
      </c>
      <c r="S24" s="182"/>
      <c r="T24" s="199" t="s">
        <v>273</v>
      </c>
      <c r="U24" s="180" t="s">
        <v>261</v>
      </c>
      <c r="V24" s="179" t="s">
        <v>261</v>
      </c>
      <c r="W24" s="179">
        <v>70</v>
      </c>
      <c r="X24" s="178" t="s">
        <v>286</v>
      </c>
      <c r="Y24" s="146"/>
      <c r="Z24" s="146"/>
    </row>
    <row r="25" spans="1:26" ht="24" customHeight="1">
      <c r="A25" s="197"/>
      <c r="B25" s="201"/>
      <c r="C25" s="200"/>
      <c r="D25" s="194" t="s">
        <v>321</v>
      </c>
      <c r="E25" s="188" t="s">
        <v>320</v>
      </c>
      <c r="F25" s="182" t="s">
        <v>293</v>
      </c>
      <c r="G25" s="182" t="s">
        <v>276</v>
      </c>
      <c r="H25" s="182" t="s">
        <v>275</v>
      </c>
      <c r="I25" s="182" t="s">
        <v>319</v>
      </c>
      <c r="J25" s="187">
        <v>4</v>
      </c>
      <c r="K25" s="186">
        <v>16.8</v>
      </c>
      <c r="L25" s="185">
        <v>138.19404761904758</v>
      </c>
      <c r="M25" s="184">
        <v>20.8</v>
      </c>
      <c r="N25" s="184">
        <v>23.7</v>
      </c>
      <c r="O25" s="183" t="s">
        <v>318</v>
      </c>
      <c r="P25" s="182" t="s">
        <v>48</v>
      </c>
      <c r="Q25" s="182" t="s">
        <v>53</v>
      </c>
      <c r="R25" s="182" t="s">
        <v>49</v>
      </c>
      <c r="S25" s="182"/>
      <c r="T25" s="199" t="s">
        <v>273</v>
      </c>
      <c r="U25" s="180" t="s">
        <v>261</v>
      </c>
      <c r="V25" s="179" t="s">
        <v>261</v>
      </c>
      <c r="W25" s="179">
        <v>60</v>
      </c>
      <c r="X25" s="178" t="s">
        <v>271</v>
      </c>
      <c r="Y25" s="146"/>
      <c r="Z25" s="146"/>
    </row>
    <row r="26" spans="1:26" ht="24" customHeight="1">
      <c r="A26" s="197"/>
      <c r="B26" s="198" t="s">
        <v>317</v>
      </c>
      <c r="C26" s="195" t="s">
        <v>316</v>
      </c>
      <c r="D26" s="194" t="s">
        <v>313</v>
      </c>
      <c r="E26" s="188" t="s">
        <v>315</v>
      </c>
      <c r="F26" s="182" t="s">
        <v>293</v>
      </c>
      <c r="G26" s="182" t="s">
        <v>276</v>
      </c>
      <c r="H26" s="182" t="s">
        <v>275</v>
      </c>
      <c r="I26" s="182" t="s">
        <v>314</v>
      </c>
      <c r="J26" s="187">
        <v>4</v>
      </c>
      <c r="K26" s="186">
        <v>20.9</v>
      </c>
      <c r="L26" s="185">
        <v>111.08421052631577</v>
      </c>
      <c r="M26" s="184">
        <v>20.5</v>
      </c>
      <c r="N26" s="184">
        <v>23.4</v>
      </c>
      <c r="O26" s="183" t="s">
        <v>305</v>
      </c>
      <c r="P26" s="182" t="s">
        <v>48</v>
      </c>
      <c r="Q26" s="182" t="s">
        <v>94</v>
      </c>
      <c r="R26" s="182" t="s">
        <v>45</v>
      </c>
      <c r="S26" s="182"/>
      <c r="T26" s="199" t="s">
        <v>125</v>
      </c>
      <c r="U26" s="180">
        <v>101</v>
      </c>
      <c r="V26" s="179" t="s">
        <v>261</v>
      </c>
      <c r="W26" s="179">
        <v>76</v>
      </c>
      <c r="X26" s="178" t="s">
        <v>288</v>
      </c>
      <c r="Y26" s="146"/>
      <c r="Z26" s="146"/>
    </row>
    <row r="27" spans="1:26" ht="24" customHeight="1">
      <c r="A27" s="197"/>
      <c r="B27" s="198"/>
      <c r="C27" s="195"/>
      <c r="D27" s="194" t="s">
        <v>313</v>
      </c>
      <c r="E27" s="188" t="s">
        <v>312</v>
      </c>
      <c r="F27" s="182" t="s">
        <v>293</v>
      </c>
      <c r="G27" s="182" t="s">
        <v>276</v>
      </c>
      <c r="H27" s="182" t="s">
        <v>275</v>
      </c>
      <c r="I27" s="182" t="s">
        <v>311</v>
      </c>
      <c r="J27" s="187">
        <v>4</v>
      </c>
      <c r="K27" s="186">
        <v>20.9</v>
      </c>
      <c r="L27" s="185">
        <v>111.08421052631577</v>
      </c>
      <c r="M27" s="184">
        <v>20.8</v>
      </c>
      <c r="N27" s="184">
        <v>23.7</v>
      </c>
      <c r="O27" s="183" t="s">
        <v>289</v>
      </c>
      <c r="P27" s="182" t="s">
        <v>48</v>
      </c>
      <c r="Q27" s="182" t="s">
        <v>94</v>
      </c>
      <c r="R27" s="182" t="s">
        <v>45</v>
      </c>
      <c r="S27" s="182"/>
      <c r="T27" s="193" t="s">
        <v>125</v>
      </c>
      <c r="U27" s="180">
        <v>100</v>
      </c>
      <c r="V27" s="179" t="s">
        <v>261</v>
      </c>
      <c r="W27" s="179" t="s">
        <v>310</v>
      </c>
      <c r="X27" s="178" t="s">
        <v>288</v>
      </c>
      <c r="Y27" s="146"/>
      <c r="Z27" s="146"/>
    </row>
    <row r="28" spans="1:26" ht="24" customHeight="1">
      <c r="A28" s="197"/>
      <c r="B28" s="196"/>
      <c r="C28" s="195"/>
      <c r="D28" s="194" t="s">
        <v>304</v>
      </c>
      <c r="E28" s="194"/>
      <c r="F28" s="182" t="s">
        <v>293</v>
      </c>
      <c r="G28" s="182" t="s">
        <v>276</v>
      </c>
      <c r="H28" s="182" t="s">
        <v>275</v>
      </c>
      <c r="I28" s="182" t="s">
        <v>309</v>
      </c>
      <c r="J28" s="187">
        <v>4</v>
      </c>
      <c r="K28" s="186">
        <v>19.2</v>
      </c>
      <c r="L28" s="185">
        <v>120.91979166666667</v>
      </c>
      <c r="M28" s="184">
        <v>20.8</v>
      </c>
      <c r="N28" s="184">
        <v>23.7</v>
      </c>
      <c r="O28" s="183" t="s">
        <v>308</v>
      </c>
      <c r="P28" s="182" t="s">
        <v>48</v>
      </c>
      <c r="Q28" s="182" t="s">
        <v>53</v>
      </c>
      <c r="R28" s="182" t="s">
        <v>45</v>
      </c>
      <c r="S28" s="182"/>
      <c r="T28" s="193" t="s">
        <v>273</v>
      </c>
      <c r="U28" s="180" t="s">
        <v>261</v>
      </c>
      <c r="V28" s="179" t="s">
        <v>261</v>
      </c>
      <c r="W28" s="179">
        <v>69</v>
      </c>
      <c r="X28" s="178" t="s">
        <v>280</v>
      </c>
      <c r="Y28" s="146"/>
      <c r="Z28" s="146"/>
    </row>
    <row r="29" spans="1:26" ht="24" customHeight="1">
      <c r="A29" s="197"/>
      <c r="B29" s="196"/>
      <c r="C29" s="195"/>
      <c r="D29" s="194" t="s">
        <v>304</v>
      </c>
      <c r="E29" s="194" t="s">
        <v>307</v>
      </c>
      <c r="F29" s="182" t="s">
        <v>293</v>
      </c>
      <c r="G29" s="182" t="s">
        <v>276</v>
      </c>
      <c r="H29" s="182" t="s">
        <v>275</v>
      </c>
      <c r="I29" s="182" t="s">
        <v>306</v>
      </c>
      <c r="J29" s="187">
        <v>4</v>
      </c>
      <c r="K29" s="186">
        <v>19.2</v>
      </c>
      <c r="L29" s="185">
        <v>120.91979166666667</v>
      </c>
      <c r="M29" s="184">
        <v>20.5</v>
      </c>
      <c r="N29" s="184">
        <v>23.4</v>
      </c>
      <c r="O29" s="183" t="s">
        <v>305</v>
      </c>
      <c r="P29" s="182" t="s">
        <v>48</v>
      </c>
      <c r="Q29" s="182" t="s">
        <v>53</v>
      </c>
      <c r="R29" s="182" t="s">
        <v>45</v>
      </c>
      <c r="S29" s="182"/>
      <c r="T29" s="193" t="s">
        <v>273</v>
      </c>
      <c r="U29" s="180" t="s">
        <v>261</v>
      </c>
      <c r="V29" s="179" t="s">
        <v>261</v>
      </c>
      <c r="W29" s="179">
        <v>70</v>
      </c>
      <c r="X29" s="178" t="s">
        <v>286</v>
      </c>
      <c r="Y29" s="146"/>
      <c r="Z29" s="146"/>
    </row>
    <row r="30" spans="1:26" ht="24" customHeight="1">
      <c r="A30" s="197"/>
      <c r="B30" s="196"/>
      <c r="C30" s="195"/>
      <c r="D30" s="194" t="s">
        <v>304</v>
      </c>
      <c r="E30" s="188" t="s">
        <v>303</v>
      </c>
      <c r="F30" s="182" t="s">
        <v>293</v>
      </c>
      <c r="G30" s="182" t="s">
        <v>276</v>
      </c>
      <c r="H30" s="182" t="s">
        <v>275</v>
      </c>
      <c r="I30" s="182" t="s">
        <v>302</v>
      </c>
      <c r="J30" s="187">
        <v>4</v>
      </c>
      <c r="K30" s="186">
        <v>19.2</v>
      </c>
      <c r="L30" s="185">
        <v>120.91979166666667</v>
      </c>
      <c r="M30" s="184">
        <v>20.5</v>
      </c>
      <c r="N30" s="184">
        <v>23.4</v>
      </c>
      <c r="O30" s="183" t="s">
        <v>301</v>
      </c>
      <c r="P30" s="182" t="s">
        <v>48</v>
      </c>
      <c r="Q30" s="182" t="s">
        <v>53</v>
      </c>
      <c r="R30" s="182" t="s">
        <v>45</v>
      </c>
      <c r="S30" s="182"/>
      <c r="T30" s="193" t="s">
        <v>273</v>
      </c>
      <c r="U30" s="180" t="s">
        <v>261</v>
      </c>
      <c r="V30" s="179" t="s">
        <v>261</v>
      </c>
      <c r="W30" s="179">
        <v>70</v>
      </c>
      <c r="X30" s="178" t="s">
        <v>286</v>
      </c>
      <c r="Z30" s="146"/>
    </row>
    <row r="31" spans="1:26" ht="24" customHeight="1">
      <c r="A31" s="197"/>
      <c r="B31" s="196"/>
      <c r="C31" s="195"/>
      <c r="D31" s="194" t="s">
        <v>297</v>
      </c>
      <c r="E31" s="188" t="s">
        <v>300</v>
      </c>
      <c r="F31" s="182" t="s">
        <v>293</v>
      </c>
      <c r="G31" s="182" t="s">
        <v>276</v>
      </c>
      <c r="H31" s="182" t="s">
        <v>275</v>
      </c>
      <c r="I31" s="182" t="s">
        <v>299</v>
      </c>
      <c r="J31" s="187">
        <v>4</v>
      </c>
      <c r="K31" s="186">
        <v>19</v>
      </c>
      <c r="L31" s="185">
        <v>122.19263157894736</v>
      </c>
      <c r="M31" s="184">
        <v>20.5</v>
      </c>
      <c r="N31" s="184">
        <v>23.4</v>
      </c>
      <c r="O31" s="183" t="s">
        <v>298</v>
      </c>
      <c r="P31" s="182" t="s">
        <v>48</v>
      </c>
      <c r="Q31" s="182" t="s">
        <v>94</v>
      </c>
      <c r="R31" s="182" t="s">
        <v>49</v>
      </c>
      <c r="S31" s="182"/>
      <c r="T31" s="193" t="s">
        <v>125</v>
      </c>
      <c r="U31" s="180" t="s">
        <v>261</v>
      </c>
      <c r="V31" s="179" t="s">
        <v>261</v>
      </c>
      <c r="W31" s="179">
        <v>70</v>
      </c>
      <c r="X31" s="178" t="s">
        <v>286</v>
      </c>
      <c r="Z31" s="146"/>
    </row>
    <row r="32" spans="1:26" ht="24" customHeight="1">
      <c r="A32" s="197"/>
      <c r="B32" s="196"/>
      <c r="C32" s="195"/>
      <c r="D32" s="194" t="s">
        <v>297</v>
      </c>
      <c r="E32" s="188" t="s">
        <v>296</v>
      </c>
      <c r="F32" s="182" t="s">
        <v>293</v>
      </c>
      <c r="G32" s="182" t="s">
        <v>276</v>
      </c>
      <c r="H32" s="182" t="s">
        <v>275</v>
      </c>
      <c r="I32" s="182" t="s">
        <v>283</v>
      </c>
      <c r="J32" s="187">
        <v>4</v>
      </c>
      <c r="K32" s="186">
        <v>19</v>
      </c>
      <c r="L32" s="185">
        <v>122.19263157894736</v>
      </c>
      <c r="M32" s="184">
        <v>20.5</v>
      </c>
      <c r="N32" s="184">
        <v>23.4</v>
      </c>
      <c r="O32" s="183" t="s">
        <v>282</v>
      </c>
      <c r="P32" s="182" t="s">
        <v>48</v>
      </c>
      <c r="Q32" s="182" t="s">
        <v>94</v>
      </c>
      <c r="R32" s="182" t="s">
        <v>49</v>
      </c>
      <c r="S32" s="182"/>
      <c r="T32" s="193" t="s">
        <v>125</v>
      </c>
      <c r="U32" s="180" t="s">
        <v>261</v>
      </c>
      <c r="V32" s="179" t="s">
        <v>261</v>
      </c>
      <c r="W32" s="179">
        <v>69</v>
      </c>
      <c r="X32" s="178" t="s">
        <v>280</v>
      </c>
      <c r="Z32" s="146"/>
    </row>
    <row r="33" spans="1:26" ht="33" customHeight="1">
      <c r="A33" s="197"/>
      <c r="B33" s="196"/>
      <c r="C33" s="195"/>
      <c r="D33" s="194" t="s">
        <v>295</v>
      </c>
      <c r="E33" s="188" t="s">
        <v>294</v>
      </c>
      <c r="F33" s="182" t="s">
        <v>293</v>
      </c>
      <c r="G33" s="182" t="s">
        <v>276</v>
      </c>
      <c r="H33" s="182" t="s">
        <v>275</v>
      </c>
      <c r="I33" s="182" t="s">
        <v>292</v>
      </c>
      <c r="J33" s="187">
        <v>4</v>
      </c>
      <c r="K33" s="186">
        <v>17.5</v>
      </c>
      <c r="L33" s="185">
        <v>132.66628571428569</v>
      </c>
      <c r="M33" s="184">
        <v>20.5</v>
      </c>
      <c r="N33" s="184">
        <v>23.4</v>
      </c>
      <c r="O33" s="183" t="s">
        <v>262</v>
      </c>
      <c r="P33" s="182" t="s">
        <v>48</v>
      </c>
      <c r="Q33" s="182" t="s">
        <v>53</v>
      </c>
      <c r="R33" s="182" t="s">
        <v>49</v>
      </c>
      <c r="S33" s="182"/>
      <c r="T33" s="193" t="s">
        <v>273</v>
      </c>
      <c r="U33" s="180" t="s">
        <v>261</v>
      </c>
      <c r="V33" s="179" t="s">
        <v>261</v>
      </c>
      <c r="W33" s="179">
        <v>64</v>
      </c>
      <c r="X33" s="178" t="s">
        <v>271</v>
      </c>
      <c r="Z33" s="146"/>
    </row>
    <row r="34" spans="1:26" s="177" customFormat="1" ht="33" customHeight="1">
      <c r="A34" s="192"/>
      <c r="B34" s="191"/>
      <c r="C34" s="190"/>
      <c r="D34" s="189" t="s">
        <v>291</v>
      </c>
      <c r="E34" s="188" t="s">
        <v>284</v>
      </c>
      <c r="F34" s="182" t="s">
        <v>277</v>
      </c>
      <c r="G34" s="182" t="s">
        <v>276</v>
      </c>
      <c r="H34" s="182" t="s">
        <v>275</v>
      </c>
      <c r="I34" s="187" t="s">
        <v>290</v>
      </c>
      <c r="J34" s="187">
        <v>4</v>
      </c>
      <c r="K34" s="186">
        <v>21</v>
      </c>
      <c r="L34" s="185">
        <v>110.55523809523808</v>
      </c>
      <c r="M34" s="184">
        <v>20.8</v>
      </c>
      <c r="N34" s="184">
        <v>23.7</v>
      </c>
      <c r="O34" s="183" t="s">
        <v>289</v>
      </c>
      <c r="P34" s="182" t="s">
        <v>274</v>
      </c>
      <c r="Q34" s="182" t="s">
        <v>94</v>
      </c>
      <c r="R34" s="182" t="s">
        <v>45</v>
      </c>
      <c r="S34" s="182"/>
      <c r="T34" s="181" t="s">
        <v>125</v>
      </c>
      <c r="U34" s="180">
        <v>100</v>
      </c>
      <c r="V34" s="179" t="s">
        <v>261</v>
      </c>
      <c r="W34" s="179">
        <v>76</v>
      </c>
      <c r="X34" s="178" t="s">
        <v>288</v>
      </c>
      <c r="Y34" s="144"/>
      <c r="Z34" s="146"/>
    </row>
    <row r="35" spans="1:26" s="177" customFormat="1" ht="33" customHeight="1">
      <c r="A35" s="192"/>
      <c r="B35" s="191"/>
      <c r="C35" s="190"/>
      <c r="D35" s="189" t="s">
        <v>287</v>
      </c>
      <c r="E35" s="188" t="s">
        <v>278</v>
      </c>
      <c r="F35" s="182" t="s">
        <v>277</v>
      </c>
      <c r="G35" s="182" t="s">
        <v>276</v>
      </c>
      <c r="H35" s="182" t="s">
        <v>275</v>
      </c>
      <c r="I35" s="187" t="s">
        <v>267</v>
      </c>
      <c r="J35" s="187">
        <v>4</v>
      </c>
      <c r="K35" s="186">
        <v>19.3</v>
      </c>
      <c r="L35" s="185">
        <v>120.29326424870465</v>
      </c>
      <c r="M35" s="184">
        <v>20.5</v>
      </c>
      <c r="N35" s="184">
        <v>23.4</v>
      </c>
      <c r="O35" s="183" t="s">
        <v>266</v>
      </c>
      <c r="P35" s="182" t="s">
        <v>274</v>
      </c>
      <c r="Q35" s="182" t="s">
        <v>53</v>
      </c>
      <c r="R35" s="182" t="s">
        <v>45</v>
      </c>
      <c r="S35" s="182"/>
      <c r="T35" s="181" t="s">
        <v>273</v>
      </c>
      <c r="U35" s="180" t="s">
        <v>261</v>
      </c>
      <c r="V35" s="179" t="s">
        <v>261</v>
      </c>
      <c r="W35" s="179">
        <v>70</v>
      </c>
      <c r="X35" s="178" t="s">
        <v>286</v>
      </c>
      <c r="Y35" s="144"/>
      <c r="Z35" s="146"/>
    </row>
    <row r="36" spans="1:26" s="177" customFormat="1" ht="33" customHeight="1">
      <c r="A36" s="192"/>
      <c r="B36" s="191"/>
      <c r="C36" s="190"/>
      <c r="D36" s="189" t="s">
        <v>285</v>
      </c>
      <c r="E36" s="188" t="s">
        <v>284</v>
      </c>
      <c r="F36" s="182" t="s">
        <v>277</v>
      </c>
      <c r="G36" s="182" t="s">
        <v>276</v>
      </c>
      <c r="H36" s="182" t="s">
        <v>275</v>
      </c>
      <c r="I36" s="187" t="s">
        <v>283</v>
      </c>
      <c r="J36" s="187">
        <v>4</v>
      </c>
      <c r="K36" s="186">
        <v>18.8</v>
      </c>
      <c r="L36" s="185">
        <v>123.49255319148935</v>
      </c>
      <c r="M36" s="184">
        <v>20.5</v>
      </c>
      <c r="N36" s="184">
        <v>23.4</v>
      </c>
      <c r="O36" s="183" t="s">
        <v>282</v>
      </c>
      <c r="P36" s="182" t="s">
        <v>274</v>
      </c>
      <c r="Q36" s="182" t="s">
        <v>94</v>
      </c>
      <c r="R36" s="182" t="s">
        <v>49</v>
      </c>
      <c r="S36" s="182"/>
      <c r="T36" s="181" t="s">
        <v>125</v>
      </c>
      <c r="U36" s="180" t="s">
        <v>261</v>
      </c>
      <c r="V36" s="179" t="s">
        <v>261</v>
      </c>
      <c r="W36" s="179" t="s">
        <v>281</v>
      </c>
      <c r="X36" s="178" t="s">
        <v>280</v>
      </c>
      <c r="Y36" s="144"/>
      <c r="Z36" s="146"/>
    </row>
    <row r="37" spans="1:26" s="177" customFormat="1" ht="33" customHeight="1">
      <c r="A37" s="192"/>
      <c r="B37" s="191"/>
      <c r="C37" s="190"/>
      <c r="D37" s="189" t="s">
        <v>279</v>
      </c>
      <c r="E37" s="188" t="s">
        <v>278</v>
      </c>
      <c r="F37" s="182" t="s">
        <v>277</v>
      </c>
      <c r="G37" s="182" t="s">
        <v>276</v>
      </c>
      <c r="H37" s="182" t="s">
        <v>275</v>
      </c>
      <c r="I37" s="187" t="s">
        <v>263</v>
      </c>
      <c r="J37" s="187">
        <v>4</v>
      </c>
      <c r="K37" s="186">
        <v>17.399999999999999</v>
      </c>
      <c r="L37" s="185">
        <v>133.42873563218393</v>
      </c>
      <c r="M37" s="184">
        <v>20.5</v>
      </c>
      <c r="N37" s="184">
        <v>23.4</v>
      </c>
      <c r="O37" s="183" t="s">
        <v>262</v>
      </c>
      <c r="P37" s="182" t="s">
        <v>274</v>
      </c>
      <c r="Q37" s="182" t="s">
        <v>53</v>
      </c>
      <c r="R37" s="182" t="s">
        <v>49</v>
      </c>
      <c r="S37" s="182"/>
      <c r="T37" s="181" t="s">
        <v>273</v>
      </c>
      <c r="U37" s="180" t="s">
        <v>261</v>
      </c>
      <c r="V37" s="179" t="s">
        <v>261</v>
      </c>
      <c r="W37" s="179" t="s">
        <v>272</v>
      </c>
      <c r="X37" s="178" t="s">
        <v>271</v>
      </c>
      <c r="Y37" s="144"/>
      <c r="Z37" s="146"/>
    </row>
    <row r="38" spans="1:26" s="153" customFormat="1" ht="24" customHeight="1">
      <c r="A38" s="176"/>
      <c r="B38" s="175" t="s">
        <v>270</v>
      </c>
      <c r="C38" s="174" t="s">
        <v>269</v>
      </c>
      <c r="D38" s="169" t="s">
        <v>265</v>
      </c>
      <c r="E38" s="168" t="s">
        <v>268</v>
      </c>
      <c r="F38" s="160" t="s">
        <v>104</v>
      </c>
      <c r="G38" s="159">
        <v>0.65800000000000003</v>
      </c>
      <c r="H38" s="160" t="s">
        <v>105</v>
      </c>
      <c r="I38" s="167" t="s">
        <v>267</v>
      </c>
      <c r="J38" s="166">
        <v>4</v>
      </c>
      <c r="K38" s="173">
        <v>15.1</v>
      </c>
      <c r="L38" s="172">
        <v>153.75231788079469</v>
      </c>
      <c r="M38" s="163">
        <v>20.5</v>
      </c>
      <c r="N38" s="162">
        <v>23.4</v>
      </c>
      <c r="O38" s="161" t="s">
        <v>266</v>
      </c>
      <c r="P38" s="159" t="s">
        <v>106</v>
      </c>
      <c r="Q38" s="160" t="s">
        <v>53</v>
      </c>
      <c r="R38" s="159" t="s">
        <v>107</v>
      </c>
      <c r="S38" s="158" t="s">
        <v>75</v>
      </c>
      <c r="T38" s="157"/>
      <c r="U38" s="156" t="s">
        <v>261</v>
      </c>
      <c r="V38" s="155" t="s">
        <v>261</v>
      </c>
      <c r="W38" s="155">
        <v>55</v>
      </c>
      <c r="X38" s="154" t="s">
        <v>260</v>
      </c>
    </row>
    <row r="39" spans="1:26" s="153" customFormat="1" ht="24" customHeight="1" thickBot="1">
      <c r="A39" s="171"/>
      <c r="B39" s="171"/>
      <c r="C39" s="170"/>
      <c r="D39" s="169" t="s">
        <v>265</v>
      </c>
      <c r="E39" s="168" t="s">
        <v>264</v>
      </c>
      <c r="F39" s="160" t="s">
        <v>104</v>
      </c>
      <c r="G39" s="159">
        <v>0.65800000000000003</v>
      </c>
      <c r="H39" s="160" t="s">
        <v>105</v>
      </c>
      <c r="I39" s="167" t="s">
        <v>263</v>
      </c>
      <c r="J39" s="166">
        <v>4</v>
      </c>
      <c r="K39" s="165">
        <v>15.1</v>
      </c>
      <c r="L39" s="164">
        <v>153.75231788079469</v>
      </c>
      <c r="M39" s="163">
        <v>20.5</v>
      </c>
      <c r="N39" s="162">
        <v>23.4</v>
      </c>
      <c r="O39" s="161" t="s">
        <v>262</v>
      </c>
      <c r="P39" s="159" t="s">
        <v>106</v>
      </c>
      <c r="Q39" s="160" t="s">
        <v>53</v>
      </c>
      <c r="R39" s="159" t="s">
        <v>49</v>
      </c>
      <c r="S39" s="158" t="s">
        <v>75</v>
      </c>
      <c r="T39" s="157"/>
      <c r="U39" s="156" t="s">
        <v>261</v>
      </c>
      <c r="V39" s="155" t="s">
        <v>261</v>
      </c>
      <c r="W39" s="155">
        <v>55</v>
      </c>
      <c r="X39" s="154" t="s">
        <v>260</v>
      </c>
    </row>
    <row r="40" spans="1:26" ht="15.75" customHeight="1">
      <c r="A40" s="152"/>
      <c r="B40" s="152"/>
      <c r="C40" s="152"/>
      <c r="D40" s="152"/>
      <c r="E40" s="152"/>
      <c r="F40" s="151"/>
      <c r="G40" s="151"/>
      <c r="H40" s="151"/>
      <c r="I40" s="151"/>
      <c r="J40" s="151"/>
      <c r="K40" s="150"/>
      <c r="L40" s="149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</row>
    <row r="41" spans="1:26" ht="15.75" customHeight="1">
      <c r="A41" s="152"/>
      <c r="B41" s="147" t="s">
        <v>259</v>
      </c>
      <c r="C41" s="152"/>
      <c r="D41" s="152"/>
      <c r="E41" s="152"/>
      <c r="F41" s="151"/>
      <c r="G41" s="151"/>
      <c r="H41" s="151"/>
      <c r="I41" s="151"/>
      <c r="J41" s="151"/>
      <c r="K41" s="150"/>
      <c r="L41" s="149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</row>
    <row r="42" spans="1:26">
      <c r="B42" s="147" t="s">
        <v>258</v>
      </c>
    </row>
    <row r="45" spans="1:26">
      <c r="B45" s="144" t="s">
        <v>257</v>
      </c>
    </row>
    <row r="46" spans="1:26">
      <c r="B46" s="144" t="s">
        <v>256</v>
      </c>
    </row>
    <row r="47" spans="1:26">
      <c r="B47" s="144" t="s">
        <v>118</v>
      </c>
    </row>
    <row r="48" spans="1:26">
      <c r="B48" s="144" t="s">
        <v>119</v>
      </c>
    </row>
    <row r="49" spans="2:25">
      <c r="B49" s="144" t="s">
        <v>120</v>
      </c>
    </row>
    <row r="50" spans="2:25">
      <c r="B50" s="144" t="s">
        <v>121</v>
      </c>
      <c r="Y50" s="146"/>
    </row>
    <row r="51" spans="2:25">
      <c r="B51" s="144" t="s">
        <v>122</v>
      </c>
      <c r="Y51" s="146"/>
    </row>
    <row r="52" spans="2:25">
      <c r="B52" s="144" t="s">
        <v>123</v>
      </c>
      <c r="Y52" s="146"/>
    </row>
    <row r="53" spans="2:25">
      <c r="Y53" s="146"/>
    </row>
    <row r="54" spans="2:25">
      <c r="Y54" s="146"/>
    </row>
    <row r="55" spans="2:25">
      <c r="Y55" s="146"/>
    </row>
    <row r="56" spans="2:25">
      <c r="Y56" s="146"/>
    </row>
    <row r="57" spans="2:25">
      <c r="Y57" s="146"/>
    </row>
    <row r="58" spans="2:25">
      <c r="Y58" s="146"/>
    </row>
    <row r="59" spans="2:25">
      <c r="Y59" s="146"/>
    </row>
    <row r="60" spans="2:25">
      <c r="Y60" s="146"/>
    </row>
    <row r="61" spans="2:25">
      <c r="Y61" s="146"/>
    </row>
    <row r="62" spans="2:25">
      <c r="Y62" s="146"/>
    </row>
    <row r="63" spans="2:25">
      <c r="Y63" s="146"/>
    </row>
    <row r="64" spans="2:25">
      <c r="Y64" s="146"/>
    </row>
    <row r="65" spans="25:25">
      <c r="Y65" s="146"/>
    </row>
    <row r="66" spans="25:25">
      <c r="Y66" s="146"/>
    </row>
    <row r="67" spans="25:25">
      <c r="Y67" s="146"/>
    </row>
    <row r="68" spans="25:25">
      <c r="Y68" s="146"/>
    </row>
    <row r="69" spans="25:25">
      <c r="Y69" s="146"/>
    </row>
    <row r="70" spans="25:25">
      <c r="Y70" s="146"/>
    </row>
    <row r="71" spans="25:25">
      <c r="Y71" s="146"/>
    </row>
    <row r="72" spans="25:25">
      <c r="Y72" s="146"/>
    </row>
    <row r="73" spans="25:25">
      <c r="Y73" s="146"/>
    </row>
    <row r="97" spans="25:25">
      <c r="Y97" s="146"/>
    </row>
    <row r="98" spans="25:25">
      <c r="Y98" s="146"/>
    </row>
    <row r="99" spans="25:25">
      <c r="Y99" s="146"/>
    </row>
    <row r="100" spans="25:25">
      <c r="Y100" s="146"/>
    </row>
    <row r="101" spans="25:25">
      <c r="Y101" s="146"/>
    </row>
    <row r="113" spans="25:25">
      <c r="Y113" s="146"/>
    </row>
    <row r="114" spans="25:25">
      <c r="Y114" s="146"/>
    </row>
    <row r="115" spans="25:25">
      <c r="Y115" s="146"/>
    </row>
    <row r="116" spans="25:25">
      <c r="Y116" s="146"/>
    </row>
    <row r="117" spans="25:25">
      <c r="Y117" s="146"/>
    </row>
    <row r="118" spans="25:25">
      <c r="Y118" s="146"/>
    </row>
    <row r="124" spans="25:25">
      <c r="Y124" s="146"/>
    </row>
    <row r="125" spans="25:25">
      <c r="Y125" s="146"/>
    </row>
  </sheetData>
  <sheetProtection selectLockedCells="1"/>
  <autoFilter ref="A8:Y33" xr:uid="{0F449477-35CE-4468-9001-9F9C829E6E0C}">
    <filterColumn colId="1" showButton="0"/>
  </autoFilter>
  <mergeCells count="27">
    <mergeCell ref="W5:W8"/>
    <mergeCell ref="X5:X8"/>
    <mergeCell ref="D6:D8"/>
    <mergeCell ref="E6:E8"/>
    <mergeCell ref="F6:F8"/>
    <mergeCell ref="G6:G8"/>
    <mergeCell ref="L5:L8"/>
    <mergeCell ref="M5:M8"/>
    <mergeCell ref="N5:N8"/>
    <mergeCell ref="O5:O8"/>
    <mergeCell ref="Q5:S5"/>
    <mergeCell ref="J2:P2"/>
    <mergeCell ref="R2:V2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U4:U8"/>
    <mergeCell ref="V4:V8"/>
    <mergeCell ref="W4:X4"/>
    <mergeCell ref="K5:K8"/>
  </mergeCells>
  <phoneticPr fontId="3"/>
  <conditionalFormatting sqref="B44:X46">
    <cfRule type="cellIs" dxfId="0" priority="1" operator="equal">
      <formula>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59" firstPageNumber="0" fitToHeight="0" orientation="landscape" r:id="rId1"/>
  <headerFooter alignWithMargins="0">
    <oddHeader>&amp;R様式1-1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E0B5-27C4-479F-BA5F-FD9B539FEC56}">
  <sheetPr>
    <tabColor rgb="FFFFFF00"/>
  </sheetPr>
  <dimension ref="A1:AK44"/>
  <sheetViews>
    <sheetView zoomScaleNormal="100" zoomScaleSheetLayoutView="100" workbookViewId="0">
      <selection activeCell="E15" sqref="E15"/>
    </sheetView>
  </sheetViews>
  <sheetFormatPr defaultColWidth="8.19921875" defaultRowHeight="10.199999999999999"/>
  <cols>
    <col min="1" max="1" width="12.69921875" style="49" customWidth="1"/>
    <col min="2" max="2" width="2.69921875" style="2" customWidth="1"/>
    <col min="3" max="3" width="17.296875" style="2" customWidth="1"/>
    <col min="4" max="4" width="12.69921875" style="2" customWidth="1"/>
    <col min="5" max="5" width="22.796875" style="2" customWidth="1"/>
    <col min="6" max="6" width="14.59765625" style="2" customWidth="1"/>
    <col min="7" max="7" width="6.296875" style="2" customWidth="1"/>
    <col min="8" max="8" width="10.8984375" style="2" customWidth="1"/>
    <col min="9" max="9" width="9.09765625" style="2" customWidth="1"/>
    <col min="10" max="11" width="6.296875" style="2" customWidth="1"/>
    <col min="12" max="12" width="9.09765625" style="2" customWidth="1"/>
    <col min="13" max="14" width="8.19921875" style="2" customWidth="1"/>
    <col min="15" max="15" width="9.09765625" style="2" customWidth="1"/>
    <col min="16" max="16" width="12.69921875" style="2" customWidth="1"/>
    <col min="17" max="17" width="10" style="2" customWidth="1"/>
    <col min="18" max="18" width="5.3984375" style="2" customWidth="1"/>
    <col min="19" max="19" width="16.3984375" style="2" customWidth="1"/>
    <col min="20" max="20" width="10" style="2" customWidth="1"/>
    <col min="21" max="25" width="8.19921875" style="2" customWidth="1"/>
    <col min="26" max="27" width="9.69921875" style="2" customWidth="1"/>
    <col min="28" max="33" width="8.19921875" style="2" hidden="1" customWidth="1"/>
    <col min="34" max="34" width="8.19921875" style="2" customWidth="1"/>
    <col min="35" max="16384" width="8.19921875" style="2"/>
  </cols>
  <sheetData>
    <row r="1" spans="1:34" ht="15.6">
      <c r="A1" s="1"/>
      <c r="B1" s="1"/>
      <c r="R1" s="4"/>
    </row>
    <row r="2" spans="1:34" ht="15">
      <c r="A2" s="2"/>
      <c r="F2" s="5"/>
      <c r="J2" s="372" t="s">
        <v>173</v>
      </c>
      <c r="K2" s="372"/>
      <c r="L2" s="372"/>
      <c r="M2" s="372"/>
      <c r="N2" s="372"/>
      <c r="O2" s="372"/>
      <c r="P2" s="372"/>
      <c r="Q2" s="6"/>
      <c r="R2" s="373" t="s">
        <v>172</v>
      </c>
      <c r="S2" s="373"/>
      <c r="T2" s="373"/>
      <c r="U2" s="373"/>
      <c r="V2" s="373"/>
    </row>
    <row r="3" spans="1:34" ht="15.75" customHeight="1">
      <c r="A3" s="67" t="s">
        <v>171</v>
      </c>
      <c r="B3" s="7"/>
      <c r="J3" s="6"/>
      <c r="R3" s="8"/>
      <c r="S3" s="374" t="s">
        <v>3</v>
      </c>
      <c r="T3" s="374"/>
      <c r="U3" s="374"/>
      <c r="V3" s="374"/>
      <c r="W3" s="374"/>
      <c r="X3" s="374"/>
      <c r="Z3" s="66" t="s">
        <v>170</v>
      </c>
      <c r="AA3" s="10"/>
      <c r="AB3" s="65" t="s">
        <v>169</v>
      </c>
      <c r="AC3" s="12"/>
      <c r="AD3" s="12"/>
      <c r="AE3" s="64" t="s">
        <v>168</v>
      </c>
      <c r="AF3" s="12"/>
      <c r="AG3" s="14"/>
    </row>
    <row r="4" spans="1:34" ht="14.25" customHeight="1" thickBot="1">
      <c r="A4" s="348" t="s">
        <v>7</v>
      </c>
      <c r="B4" s="375" t="s">
        <v>8</v>
      </c>
      <c r="C4" s="376"/>
      <c r="D4" s="379"/>
      <c r="E4" s="381"/>
      <c r="F4" s="375" t="s">
        <v>9</v>
      </c>
      <c r="G4" s="383"/>
      <c r="H4" s="400" t="s">
        <v>167</v>
      </c>
      <c r="I4" s="351" t="s">
        <v>11</v>
      </c>
      <c r="J4" s="385" t="s">
        <v>12</v>
      </c>
      <c r="K4" s="401" t="s">
        <v>13</v>
      </c>
      <c r="L4" s="379"/>
      <c r="M4" s="379"/>
      <c r="N4" s="379"/>
      <c r="O4" s="381"/>
      <c r="P4" s="400" t="s">
        <v>166</v>
      </c>
      <c r="Q4" s="390" t="s">
        <v>15</v>
      </c>
      <c r="R4" s="391"/>
      <c r="S4" s="392"/>
      <c r="T4" s="396" t="s">
        <v>16</v>
      </c>
      <c r="U4" s="413" t="s">
        <v>165</v>
      </c>
      <c r="V4" s="400" t="s">
        <v>164</v>
      </c>
      <c r="W4" s="411" t="s">
        <v>163</v>
      </c>
      <c r="X4" s="412"/>
      <c r="Z4" s="355" t="s">
        <v>20</v>
      </c>
      <c r="AA4" s="355" t="s">
        <v>162</v>
      </c>
      <c r="AB4" s="351" t="s">
        <v>22</v>
      </c>
      <c r="AC4" s="400" t="s">
        <v>160</v>
      </c>
      <c r="AD4" s="400" t="s">
        <v>159</v>
      </c>
      <c r="AE4" s="351" t="s">
        <v>22</v>
      </c>
      <c r="AF4" s="400" t="s">
        <v>160</v>
      </c>
      <c r="AG4" s="400" t="s">
        <v>161</v>
      </c>
      <c r="AH4" s="15"/>
    </row>
    <row r="5" spans="1:34" ht="11.25" customHeight="1">
      <c r="A5" s="349"/>
      <c r="B5" s="377"/>
      <c r="C5" s="378"/>
      <c r="D5" s="380"/>
      <c r="E5" s="382"/>
      <c r="F5" s="384"/>
      <c r="G5" s="366"/>
      <c r="H5" s="349"/>
      <c r="I5" s="355"/>
      <c r="J5" s="386"/>
      <c r="K5" s="357" t="s">
        <v>26</v>
      </c>
      <c r="L5" s="360" t="s">
        <v>27</v>
      </c>
      <c r="M5" s="363" t="s">
        <v>28</v>
      </c>
      <c r="N5" s="364" t="s">
        <v>29</v>
      </c>
      <c r="O5" s="364" t="s">
        <v>22</v>
      </c>
      <c r="P5" s="402"/>
      <c r="Q5" s="393"/>
      <c r="R5" s="394"/>
      <c r="S5" s="395"/>
      <c r="T5" s="397"/>
      <c r="U5" s="370"/>
      <c r="V5" s="349"/>
      <c r="W5" s="400" t="s">
        <v>160</v>
      </c>
      <c r="X5" s="400" t="s">
        <v>159</v>
      </c>
      <c r="Z5" s="355"/>
      <c r="AA5" s="355"/>
      <c r="AB5" s="355"/>
      <c r="AC5" s="409"/>
      <c r="AD5" s="409"/>
      <c r="AE5" s="355"/>
      <c r="AF5" s="409"/>
      <c r="AG5" s="409"/>
      <c r="AH5" s="404"/>
    </row>
    <row r="6" spans="1:34">
      <c r="A6" s="349"/>
      <c r="B6" s="377"/>
      <c r="C6" s="378"/>
      <c r="D6" s="348" t="s">
        <v>30</v>
      </c>
      <c r="E6" s="405" t="s">
        <v>158</v>
      </c>
      <c r="F6" s="348" t="s">
        <v>30</v>
      </c>
      <c r="G6" s="351" t="s">
        <v>32</v>
      </c>
      <c r="H6" s="349"/>
      <c r="I6" s="355"/>
      <c r="J6" s="386"/>
      <c r="K6" s="358"/>
      <c r="L6" s="361"/>
      <c r="M6" s="358"/>
      <c r="N6" s="365"/>
      <c r="O6" s="365"/>
      <c r="P6" s="402"/>
      <c r="Q6" s="400" t="s">
        <v>157</v>
      </c>
      <c r="R6" s="400" t="s">
        <v>156</v>
      </c>
      <c r="S6" s="348" t="s">
        <v>35</v>
      </c>
      <c r="T6" s="406" t="s">
        <v>155</v>
      </c>
      <c r="U6" s="370"/>
      <c r="V6" s="349"/>
      <c r="W6" s="409"/>
      <c r="X6" s="409"/>
      <c r="Z6" s="355"/>
      <c r="AA6" s="355"/>
      <c r="AB6" s="355"/>
      <c r="AC6" s="409"/>
      <c r="AD6" s="409"/>
      <c r="AE6" s="355"/>
      <c r="AF6" s="409"/>
      <c r="AG6" s="409"/>
      <c r="AH6" s="404"/>
    </row>
    <row r="7" spans="1:34">
      <c r="A7" s="349"/>
      <c r="B7" s="377"/>
      <c r="C7" s="378"/>
      <c r="D7" s="349"/>
      <c r="E7" s="349"/>
      <c r="F7" s="349"/>
      <c r="G7" s="349"/>
      <c r="H7" s="349"/>
      <c r="I7" s="355"/>
      <c r="J7" s="386"/>
      <c r="K7" s="358"/>
      <c r="L7" s="361"/>
      <c r="M7" s="358"/>
      <c r="N7" s="365"/>
      <c r="O7" s="365"/>
      <c r="P7" s="402"/>
      <c r="Q7" s="402"/>
      <c r="R7" s="402"/>
      <c r="S7" s="349"/>
      <c r="T7" s="407"/>
      <c r="U7" s="370"/>
      <c r="V7" s="349"/>
      <c r="W7" s="409"/>
      <c r="X7" s="409"/>
      <c r="Z7" s="355"/>
      <c r="AA7" s="355"/>
      <c r="AB7" s="355"/>
      <c r="AC7" s="409"/>
      <c r="AD7" s="409"/>
      <c r="AE7" s="355"/>
      <c r="AF7" s="409"/>
      <c r="AG7" s="409"/>
      <c r="AH7" s="404"/>
    </row>
    <row r="8" spans="1:34">
      <c r="A8" s="350"/>
      <c r="B8" s="398"/>
      <c r="C8" s="399"/>
      <c r="D8" s="350"/>
      <c r="E8" s="350"/>
      <c r="F8" s="350"/>
      <c r="G8" s="350"/>
      <c r="H8" s="350"/>
      <c r="I8" s="356"/>
      <c r="J8" s="384"/>
      <c r="K8" s="359"/>
      <c r="L8" s="362"/>
      <c r="M8" s="359"/>
      <c r="N8" s="366"/>
      <c r="O8" s="366"/>
      <c r="P8" s="403"/>
      <c r="Q8" s="403"/>
      <c r="R8" s="403"/>
      <c r="S8" s="350"/>
      <c r="T8" s="408"/>
      <c r="U8" s="371"/>
      <c r="V8" s="350"/>
      <c r="W8" s="410"/>
      <c r="X8" s="410"/>
      <c r="Z8" s="356"/>
      <c r="AA8" s="356"/>
      <c r="AB8" s="356"/>
      <c r="AC8" s="410"/>
      <c r="AD8" s="410"/>
      <c r="AE8" s="356"/>
      <c r="AF8" s="410"/>
      <c r="AG8" s="410"/>
      <c r="AH8" s="404"/>
    </row>
    <row r="9" spans="1:34" ht="24" customHeight="1">
      <c r="A9" s="63" t="s">
        <v>154</v>
      </c>
      <c r="B9" s="37" t="s">
        <v>136</v>
      </c>
      <c r="C9" s="38" t="s">
        <v>153</v>
      </c>
      <c r="D9" s="28" t="s">
        <v>152</v>
      </c>
      <c r="E9" s="19" t="s">
        <v>150</v>
      </c>
      <c r="F9" s="20" t="s">
        <v>128</v>
      </c>
      <c r="G9" s="21">
        <v>0.65800000000000003</v>
      </c>
      <c r="H9" s="20" t="s">
        <v>42</v>
      </c>
      <c r="I9" s="42" t="str">
        <f t="shared" ref="I9:I26" si="0">IF(Z9="","",(IF(AA9-Z9&gt;0,CONCATENATE(TEXT(Z9,"#,##0"),"~",TEXT(AA9,"#,##0")),TEXT(Z9,"#,##0"))))</f>
        <v>650~670</v>
      </c>
      <c r="J9" s="43">
        <v>4</v>
      </c>
      <c r="K9" s="23">
        <v>25</v>
      </c>
      <c r="L9" s="24">
        <f t="shared" ref="L9:L26" si="1">IF(K9&gt;0,1/K9*34.6*67.1,"")</f>
        <v>92.866399999999999</v>
      </c>
      <c r="M9" s="23">
        <f t="shared" ref="M9:M26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21.8</v>
      </c>
      <c r="N9" s="56">
        <f t="shared" ref="N9:N26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24.6</v>
      </c>
      <c r="O9" s="55" t="str">
        <f t="shared" ref="O9:O26" si="4">IF(Z9="","",IF(AE9="",TEXT(AB9,"#,##0.0"),IF(AB9-AE9&gt;0,CONCATENATE(TEXT(AE9,"#,##0.0"),"~",TEXT(AB9,"#,##0.0")),TEXT(AB9,"#,##0.0"))))</f>
        <v>29.0~29.1</v>
      </c>
      <c r="P9" s="21" t="s">
        <v>127</v>
      </c>
      <c r="Q9" s="20" t="s">
        <v>94</v>
      </c>
      <c r="R9" s="21" t="s">
        <v>45</v>
      </c>
      <c r="S9" s="28"/>
      <c r="T9" s="29" t="s">
        <v>125</v>
      </c>
      <c r="U9" s="30">
        <f t="shared" ref="U9:U18" si="5">IFERROR(IF(K9&lt;M9,"",(ROUNDDOWN(K9/M9*100,0))),"")</f>
        <v>114</v>
      </c>
      <c r="V9" s="31">
        <f t="shared" ref="V9:V18" si="6">IFERROR(IF(K9&lt;N9,"",(ROUNDDOWN(K9/N9*100,0))),"")</f>
        <v>101</v>
      </c>
      <c r="W9" s="31" t="str">
        <f t="shared" ref="W9:W26" si="7">IF(AC9&lt;55,"",IF(AA9="",AC9,IF(AF9-AC9&gt;0,CONCATENATE(AC9,"~",AF9),AC9)))</f>
        <v>85~86</v>
      </c>
      <c r="X9" s="32" t="str">
        <f t="shared" ref="X9:X26" si="8">IF(AC9&lt;55,"",AD9)</f>
        <v>★3.5</v>
      </c>
      <c r="Z9" s="33">
        <v>650</v>
      </c>
      <c r="AA9" s="33">
        <v>670</v>
      </c>
      <c r="AB9" s="34">
        <f t="shared" ref="AB9:AB26" si="9">IF(Z9="","",(ROUND(IF(Z9&gt;=2759,9.5,IF(Z9&lt;2759,(-2.47/1000000*Z9*Z9)-(8.52/10000*Z9)+30.65)),1)))</f>
        <v>29.1</v>
      </c>
      <c r="AC9" s="35">
        <f t="shared" ref="AC9:AC26" si="10">IF(K9="","",ROUNDDOWN(K9/AB9*100,0))</f>
        <v>85</v>
      </c>
      <c r="AD9" s="35" t="str">
        <f t="shared" ref="AD9:AD26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★3.5</v>
      </c>
      <c r="AE9" s="34">
        <f t="shared" ref="AE9:AE26" si="12">IF(AA9="","",(ROUND(IF(AA9&gt;=2759,9.5,IF(AA9&lt;2759,(-2.47/1000000*AA9*AA9)-(8.52/10000*AA9)+30.65)),1)))</f>
        <v>29</v>
      </c>
      <c r="AF9" s="35">
        <f t="shared" ref="AF9:AF26" si="13">IF(AE9="","",IF(K9="","",ROUNDDOWN(K9/AE9*100,0)))</f>
        <v>86</v>
      </c>
      <c r="AG9" s="35" t="str">
        <f t="shared" ref="AG9:AG26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★3.5</v>
      </c>
      <c r="AH9" s="36"/>
    </row>
    <row r="10" spans="1:34" ht="24" customHeight="1">
      <c r="A10" s="63"/>
      <c r="B10" s="51"/>
      <c r="C10" s="52"/>
      <c r="D10" s="28" t="s">
        <v>151</v>
      </c>
      <c r="E10" s="19" t="s">
        <v>150</v>
      </c>
      <c r="F10" s="20" t="s">
        <v>128</v>
      </c>
      <c r="G10" s="21">
        <v>0.65800000000000003</v>
      </c>
      <c r="H10" s="20" t="s">
        <v>42</v>
      </c>
      <c r="I10" s="42" t="str">
        <f t="shared" si="0"/>
        <v>720~740</v>
      </c>
      <c r="J10" s="43">
        <v>4</v>
      </c>
      <c r="K10" s="23">
        <v>23.2</v>
      </c>
      <c r="L10" s="24">
        <f t="shared" si="1"/>
        <v>100.07155172413793</v>
      </c>
      <c r="M10" s="23">
        <f t="shared" si="2"/>
        <v>21.8</v>
      </c>
      <c r="N10" s="56">
        <f t="shared" si="3"/>
        <v>24.6</v>
      </c>
      <c r="O10" s="55" t="str">
        <f t="shared" si="4"/>
        <v>28.7~28.8</v>
      </c>
      <c r="P10" s="21" t="s">
        <v>127</v>
      </c>
      <c r="Q10" s="20" t="s">
        <v>94</v>
      </c>
      <c r="R10" s="21" t="s">
        <v>49</v>
      </c>
      <c r="S10" s="28"/>
      <c r="T10" s="29" t="s">
        <v>125</v>
      </c>
      <c r="U10" s="30">
        <f t="shared" si="5"/>
        <v>106</v>
      </c>
      <c r="V10" s="31" t="str">
        <f t="shared" si="6"/>
        <v/>
      </c>
      <c r="W10" s="31">
        <f t="shared" si="7"/>
        <v>80</v>
      </c>
      <c r="X10" s="32" t="str">
        <f t="shared" si="8"/>
        <v>★3.0</v>
      </c>
      <c r="Z10" s="33">
        <v>720</v>
      </c>
      <c r="AA10" s="33">
        <v>740</v>
      </c>
      <c r="AB10" s="34">
        <f t="shared" si="9"/>
        <v>28.8</v>
      </c>
      <c r="AC10" s="35">
        <f t="shared" si="10"/>
        <v>80</v>
      </c>
      <c r="AD10" s="35" t="str">
        <f t="shared" si="11"/>
        <v>★3.0</v>
      </c>
      <c r="AE10" s="34">
        <f t="shared" si="12"/>
        <v>28.7</v>
      </c>
      <c r="AF10" s="35">
        <f t="shared" si="13"/>
        <v>80</v>
      </c>
      <c r="AG10" s="35" t="str">
        <f t="shared" si="14"/>
        <v>★3.0</v>
      </c>
      <c r="AH10" s="36"/>
    </row>
    <row r="11" spans="1:34" ht="24" customHeight="1">
      <c r="A11" s="63"/>
      <c r="B11" s="37" t="s">
        <v>136</v>
      </c>
      <c r="C11" s="38" t="s">
        <v>149</v>
      </c>
      <c r="D11" s="28" t="s">
        <v>142</v>
      </c>
      <c r="E11" s="19" t="s">
        <v>148</v>
      </c>
      <c r="F11" s="20" t="s">
        <v>128</v>
      </c>
      <c r="G11" s="21">
        <v>0.65800000000000003</v>
      </c>
      <c r="H11" s="20" t="s">
        <v>42</v>
      </c>
      <c r="I11" s="42" t="str">
        <f t="shared" si="0"/>
        <v>910~980</v>
      </c>
      <c r="J11" s="43">
        <v>4</v>
      </c>
      <c r="K11" s="23">
        <v>20</v>
      </c>
      <c r="L11" s="24">
        <f t="shared" si="1"/>
        <v>116.083</v>
      </c>
      <c r="M11" s="23">
        <f t="shared" si="2"/>
        <v>20.8</v>
      </c>
      <c r="N11" s="56">
        <f t="shared" si="3"/>
        <v>23.7</v>
      </c>
      <c r="O11" s="55" t="str">
        <f t="shared" si="4"/>
        <v>27.4~27.8</v>
      </c>
      <c r="P11" s="21" t="s">
        <v>127</v>
      </c>
      <c r="Q11" s="20" t="s">
        <v>53</v>
      </c>
      <c r="R11" s="21" t="s">
        <v>45</v>
      </c>
      <c r="S11" s="28"/>
      <c r="T11" s="29" t="s">
        <v>125</v>
      </c>
      <c r="U11" s="30" t="str">
        <f t="shared" si="5"/>
        <v/>
      </c>
      <c r="V11" s="31" t="str">
        <f t="shared" si="6"/>
        <v/>
      </c>
      <c r="W11" s="31" t="str">
        <f t="shared" si="7"/>
        <v>71~72</v>
      </c>
      <c r="X11" s="32" t="str">
        <f t="shared" si="8"/>
        <v>★2.0</v>
      </c>
      <c r="Z11" s="33">
        <v>910</v>
      </c>
      <c r="AA11" s="33">
        <v>980</v>
      </c>
      <c r="AB11" s="34">
        <f t="shared" si="9"/>
        <v>27.8</v>
      </c>
      <c r="AC11" s="35">
        <f t="shared" si="10"/>
        <v>71</v>
      </c>
      <c r="AD11" s="35" t="str">
        <f t="shared" si="11"/>
        <v>★2.0</v>
      </c>
      <c r="AE11" s="34">
        <f t="shared" si="12"/>
        <v>27.4</v>
      </c>
      <c r="AF11" s="35">
        <f t="shared" si="13"/>
        <v>72</v>
      </c>
      <c r="AG11" s="35" t="str">
        <f t="shared" si="14"/>
        <v>★2.0</v>
      </c>
      <c r="AH11" s="36"/>
    </row>
    <row r="12" spans="1:34" ht="24" customHeight="1">
      <c r="A12" s="63"/>
      <c r="B12" s="37"/>
      <c r="C12" s="38"/>
      <c r="D12" s="28" t="s">
        <v>142</v>
      </c>
      <c r="E12" s="19" t="s">
        <v>147</v>
      </c>
      <c r="F12" s="20" t="s">
        <v>128</v>
      </c>
      <c r="G12" s="21">
        <v>0.65800000000000003</v>
      </c>
      <c r="H12" s="20" t="s">
        <v>42</v>
      </c>
      <c r="I12" s="42" t="str">
        <f t="shared" si="0"/>
        <v>880~910</v>
      </c>
      <c r="J12" s="43">
        <v>4</v>
      </c>
      <c r="K12" s="23">
        <v>22.7</v>
      </c>
      <c r="L12" s="24">
        <f t="shared" si="1"/>
        <v>102.27577092511012</v>
      </c>
      <c r="M12" s="23">
        <f t="shared" si="2"/>
        <v>20.8</v>
      </c>
      <c r="N12" s="56">
        <f t="shared" si="3"/>
        <v>23.7</v>
      </c>
      <c r="O12" s="55" t="str">
        <f t="shared" si="4"/>
        <v>27.8~28.0</v>
      </c>
      <c r="P12" s="21" t="s">
        <v>127</v>
      </c>
      <c r="Q12" s="20" t="s">
        <v>94</v>
      </c>
      <c r="R12" s="21" t="s">
        <v>45</v>
      </c>
      <c r="S12" s="28"/>
      <c r="T12" s="29" t="s">
        <v>125</v>
      </c>
      <c r="U12" s="30">
        <f t="shared" si="5"/>
        <v>109</v>
      </c>
      <c r="V12" s="31" t="str">
        <f t="shared" si="6"/>
        <v/>
      </c>
      <c r="W12" s="31">
        <f t="shared" si="7"/>
        <v>81</v>
      </c>
      <c r="X12" s="32" t="str">
        <f t="shared" si="8"/>
        <v>★3.0</v>
      </c>
      <c r="Z12" s="33">
        <v>880</v>
      </c>
      <c r="AA12" s="33">
        <v>910</v>
      </c>
      <c r="AB12" s="34">
        <f t="shared" si="9"/>
        <v>28</v>
      </c>
      <c r="AC12" s="35">
        <f t="shared" si="10"/>
        <v>81</v>
      </c>
      <c r="AD12" s="35" t="str">
        <f t="shared" si="11"/>
        <v>★3.0</v>
      </c>
      <c r="AE12" s="34">
        <f t="shared" si="12"/>
        <v>27.8</v>
      </c>
      <c r="AF12" s="35">
        <f t="shared" si="13"/>
        <v>81</v>
      </c>
      <c r="AG12" s="35" t="str">
        <f t="shared" si="14"/>
        <v>★3.0</v>
      </c>
      <c r="AH12" s="36"/>
    </row>
    <row r="13" spans="1:34" ht="24" customHeight="1">
      <c r="A13" s="63"/>
      <c r="B13" s="37"/>
      <c r="C13" s="38"/>
      <c r="D13" s="28" t="s">
        <v>142</v>
      </c>
      <c r="E13" s="19" t="s">
        <v>146</v>
      </c>
      <c r="F13" s="20" t="s">
        <v>128</v>
      </c>
      <c r="G13" s="21">
        <v>0.65800000000000003</v>
      </c>
      <c r="H13" s="20" t="s">
        <v>42</v>
      </c>
      <c r="I13" s="42" t="str">
        <f t="shared" si="0"/>
        <v>920~930</v>
      </c>
      <c r="J13" s="43">
        <v>4</v>
      </c>
      <c r="K13" s="23">
        <v>21.2</v>
      </c>
      <c r="L13" s="24">
        <f t="shared" si="1"/>
        <v>109.51226415094339</v>
      </c>
      <c r="M13" s="23">
        <f t="shared" si="2"/>
        <v>20.8</v>
      </c>
      <c r="N13" s="56">
        <f t="shared" si="3"/>
        <v>23.7</v>
      </c>
      <c r="O13" s="55" t="str">
        <f t="shared" si="4"/>
        <v>27.7~27.8</v>
      </c>
      <c r="P13" s="21" t="s">
        <v>127</v>
      </c>
      <c r="Q13" s="20" t="s">
        <v>53</v>
      </c>
      <c r="R13" s="21" t="s">
        <v>45</v>
      </c>
      <c r="S13" s="28"/>
      <c r="T13" s="29" t="s">
        <v>125</v>
      </c>
      <c r="U13" s="30">
        <f t="shared" si="5"/>
        <v>101</v>
      </c>
      <c r="V13" s="31" t="str">
        <f t="shared" si="6"/>
        <v/>
      </c>
      <c r="W13" s="31">
        <f t="shared" si="7"/>
        <v>76</v>
      </c>
      <c r="X13" s="32" t="str">
        <f t="shared" si="8"/>
        <v>★2.5</v>
      </c>
      <c r="Z13" s="33">
        <v>920</v>
      </c>
      <c r="AA13" s="33">
        <v>930</v>
      </c>
      <c r="AB13" s="34">
        <f t="shared" si="9"/>
        <v>27.8</v>
      </c>
      <c r="AC13" s="35">
        <f t="shared" si="10"/>
        <v>76</v>
      </c>
      <c r="AD13" s="35" t="str">
        <f t="shared" si="11"/>
        <v>★2.5</v>
      </c>
      <c r="AE13" s="34">
        <f t="shared" si="12"/>
        <v>27.7</v>
      </c>
      <c r="AF13" s="35">
        <f t="shared" si="13"/>
        <v>76</v>
      </c>
      <c r="AG13" s="35" t="str">
        <f t="shared" si="14"/>
        <v>★2.5</v>
      </c>
      <c r="AH13" s="36"/>
    </row>
    <row r="14" spans="1:34" ht="24" customHeight="1">
      <c r="A14" s="63"/>
      <c r="B14" s="37"/>
      <c r="C14" s="38"/>
      <c r="D14" s="28" t="s">
        <v>142</v>
      </c>
      <c r="E14" s="19" t="s">
        <v>145</v>
      </c>
      <c r="F14" s="20" t="s">
        <v>128</v>
      </c>
      <c r="G14" s="21">
        <v>0.65800000000000003</v>
      </c>
      <c r="H14" s="20" t="s">
        <v>42</v>
      </c>
      <c r="I14" s="42" t="str">
        <f t="shared" si="0"/>
        <v>920</v>
      </c>
      <c r="J14" s="43">
        <v>4</v>
      </c>
      <c r="K14" s="23">
        <v>21.9</v>
      </c>
      <c r="L14" s="24">
        <f t="shared" si="1"/>
        <v>106.01187214611873</v>
      </c>
      <c r="M14" s="23">
        <f t="shared" si="2"/>
        <v>20.8</v>
      </c>
      <c r="N14" s="56">
        <f t="shared" si="3"/>
        <v>23.7</v>
      </c>
      <c r="O14" s="55" t="str">
        <f t="shared" si="4"/>
        <v>27.8</v>
      </c>
      <c r="P14" s="21" t="s">
        <v>127</v>
      </c>
      <c r="Q14" s="20" t="s">
        <v>94</v>
      </c>
      <c r="R14" s="21" t="s">
        <v>45</v>
      </c>
      <c r="S14" s="28"/>
      <c r="T14" s="29" t="s">
        <v>125</v>
      </c>
      <c r="U14" s="30">
        <f t="shared" si="5"/>
        <v>105</v>
      </c>
      <c r="V14" s="31" t="str">
        <f t="shared" si="6"/>
        <v/>
      </c>
      <c r="W14" s="31">
        <f t="shared" si="7"/>
        <v>78</v>
      </c>
      <c r="X14" s="32" t="str">
        <f t="shared" si="8"/>
        <v>★2.5</v>
      </c>
      <c r="Z14" s="33">
        <v>920</v>
      </c>
      <c r="AA14" s="33"/>
      <c r="AB14" s="34">
        <f t="shared" si="9"/>
        <v>27.8</v>
      </c>
      <c r="AC14" s="35">
        <f t="shared" si="10"/>
        <v>78</v>
      </c>
      <c r="AD14" s="35" t="str">
        <f t="shared" si="11"/>
        <v>★2.5</v>
      </c>
      <c r="AE14" s="34" t="str">
        <f t="shared" si="12"/>
        <v/>
      </c>
      <c r="AF14" s="35" t="str">
        <f t="shared" si="13"/>
        <v/>
      </c>
      <c r="AG14" s="35" t="str">
        <f t="shared" si="14"/>
        <v/>
      </c>
      <c r="AH14" s="36"/>
    </row>
    <row r="15" spans="1:34" ht="24" customHeight="1">
      <c r="A15" s="63"/>
      <c r="B15" s="37"/>
      <c r="C15" s="38"/>
      <c r="D15" s="28" t="s">
        <v>142</v>
      </c>
      <c r="E15" s="19" t="s">
        <v>144</v>
      </c>
      <c r="F15" s="20" t="s">
        <v>128</v>
      </c>
      <c r="G15" s="21">
        <v>0.65800000000000003</v>
      </c>
      <c r="H15" s="20" t="s">
        <v>42</v>
      </c>
      <c r="I15" s="42" t="str">
        <f t="shared" si="0"/>
        <v>940</v>
      </c>
      <c r="J15" s="43">
        <v>4</v>
      </c>
      <c r="K15" s="23">
        <v>20.6</v>
      </c>
      <c r="L15" s="24">
        <f t="shared" si="1"/>
        <v>112.70194174757282</v>
      </c>
      <c r="M15" s="23">
        <f t="shared" si="2"/>
        <v>20.8</v>
      </c>
      <c r="N15" s="56">
        <f t="shared" si="3"/>
        <v>23.7</v>
      </c>
      <c r="O15" s="55" t="str">
        <f t="shared" si="4"/>
        <v>27.7</v>
      </c>
      <c r="P15" s="21" t="s">
        <v>127</v>
      </c>
      <c r="Q15" s="20" t="s">
        <v>53</v>
      </c>
      <c r="R15" s="21" t="s">
        <v>45</v>
      </c>
      <c r="S15" s="28"/>
      <c r="T15" s="29" t="s">
        <v>125</v>
      </c>
      <c r="U15" s="30" t="str">
        <f t="shared" si="5"/>
        <v/>
      </c>
      <c r="V15" s="31" t="str">
        <f t="shared" si="6"/>
        <v/>
      </c>
      <c r="W15" s="31">
        <f t="shared" si="7"/>
        <v>74</v>
      </c>
      <c r="X15" s="32" t="str">
        <f t="shared" si="8"/>
        <v>★2.0</v>
      </c>
      <c r="Z15" s="33">
        <v>940</v>
      </c>
      <c r="AA15" s="33"/>
      <c r="AB15" s="34">
        <f t="shared" si="9"/>
        <v>27.7</v>
      </c>
      <c r="AC15" s="35">
        <f t="shared" si="10"/>
        <v>74</v>
      </c>
      <c r="AD15" s="35" t="str">
        <f t="shared" si="11"/>
        <v>★2.0</v>
      </c>
      <c r="AE15" s="34" t="str">
        <f t="shared" si="12"/>
        <v/>
      </c>
      <c r="AF15" s="35" t="str">
        <f t="shared" si="13"/>
        <v/>
      </c>
      <c r="AG15" s="35" t="str">
        <f t="shared" si="14"/>
        <v/>
      </c>
      <c r="AH15" s="36"/>
    </row>
    <row r="16" spans="1:34" ht="24" customHeight="1">
      <c r="A16" s="63"/>
      <c r="B16" s="37"/>
      <c r="C16" s="38"/>
      <c r="D16" s="28" t="s">
        <v>142</v>
      </c>
      <c r="E16" s="19" t="s">
        <v>143</v>
      </c>
      <c r="F16" s="20" t="s">
        <v>128</v>
      </c>
      <c r="G16" s="21">
        <v>0.65800000000000003</v>
      </c>
      <c r="H16" s="20" t="s">
        <v>42</v>
      </c>
      <c r="I16" s="42" t="str">
        <f t="shared" si="0"/>
        <v>940~960</v>
      </c>
      <c r="J16" s="43">
        <v>4</v>
      </c>
      <c r="K16" s="23">
        <v>21.9</v>
      </c>
      <c r="L16" s="24">
        <f t="shared" si="1"/>
        <v>106.01187214611873</v>
      </c>
      <c r="M16" s="23">
        <f t="shared" si="2"/>
        <v>20.8</v>
      </c>
      <c r="N16" s="56">
        <f t="shared" si="3"/>
        <v>23.7</v>
      </c>
      <c r="O16" s="55" t="str">
        <f t="shared" si="4"/>
        <v>27.6~27.7</v>
      </c>
      <c r="P16" s="21" t="s">
        <v>127</v>
      </c>
      <c r="Q16" s="20" t="s">
        <v>94</v>
      </c>
      <c r="R16" s="21" t="s">
        <v>45</v>
      </c>
      <c r="S16" s="28"/>
      <c r="T16" s="29" t="s">
        <v>125</v>
      </c>
      <c r="U16" s="30">
        <f t="shared" si="5"/>
        <v>105</v>
      </c>
      <c r="V16" s="31" t="str">
        <f t="shared" si="6"/>
        <v/>
      </c>
      <c r="W16" s="31">
        <f t="shared" si="7"/>
        <v>79</v>
      </c>
      <c r="X16" s="32" t="str">
        <f t="shared" si="8"/>
        <v>★2.5</v>
      </c>
      <c r="Z16" s="33">
        <v>940</v>
      </c>
      <c r="AA16" s="33">
        <v>960</v>
      </c>
      <c r="AB16" s="34">
        <f t="shared" si="9"/>
        <v>27.7</v>
      </c>
      <c r="AC16" s="35">
        <f t="shared" si="10"/>
        <v>79</v>
      </c>
      <c r="AD16" s="35" t="str">
        <f t="shared" si="11"/>
        <v>★2.5</v>
      </c>
      <c r="AE16" s="34">
        <f t="shared" si="12"/>
        <v>27.6</v>
      </c>
      <c r="AF16" s="35">
        <f t="shared" si="13"/>
        <v>79</v>
      </c>
      <c r="AG16" s="35" t="str">
        <f t="shared" si="14"/>
        <v>★2.5</v>
      </c>
      <c r="AH16" s="36"/>
    </row>
    <row r="17" spans="1:37" ht="24" customHeight="1">
      <c r="A17" s="63"/>
      <c r="B17" s="37"/>
      <c r="C17" s="38"/>
      <c r="D17" s="28" t="s">
        <v>142</v>
      </c>
      <c r="E17" s="19" t="s">
        <v>141</v>
      </c>
      <c r="F17" s="20" t="s">
        <v>128</v>
      </c>
      <c r="G17" s="21">
        <v>0.65800000000000003</v>
      </c>
      <c r="H17" s="20" t="s">
        <v>42</v>
      </c>
      <c r="I17" s="42" t="str">
        <f t="shared" si="0"/>
        <v>980</v>
      </c>
      <c r="J17" s="43">
        <v>4</v>
      </c>
      <c r="K17" s="23">
        <v>20.6</v>
      </c>
      <c r="L17" s="24">
        <f t="shared" si="1"/>
        <v>112.70194174757282</v>
      </c>
      <c r="M17" s="23">
        <f t="shared" si="2"/>
        <v>20.5</v>
      </c>
      <c r="N17" s="56">
        <f t="shared" si="3"/>
        <v>23.4</v>
      </c>
      <c r="O17" s="55" t="str">
        <f t="shared" si="4"/>
        <v>27.4</v>
      </c>
      <c r="P17" s="21" t="s">
        <v>127</v>
      </c>
      <c r="Q17" s="20" t="s">
        <v>53</v>
      </c>
      <c r="R17" s="21" t="s">
        <v>45</v>
      </c>
      <c r="S17" s="28"/>
      <c r="T17" s="29" t="s">
        <v>125</v>
      </c>
      <c r="U17" s="30">
        <f t="shared" si="5"/>
        <v>100</v>
      </c>
      <c r="V17" s="31" t="str">
        <f t="shared" si="6"/>
        <v/>
      </c>
      <c r="W17" s="31">
        <f t="shared" si="7"/>
        <v>75</v>
      </c>
      <c r="X17" s="32" t="str">
        <f t="shared" si="8"/>
        <v>★2.5</v>
      </c>
      <c r="Z17" s="33">
        <v>980</v>
      </c>
      <c r="AA17" s="33"/>
      <c r="AB17" s="34">
        <f t="shared" si="9"/>
        <v>27.4</v>
      </c>
      <c r="AC17" s="35">
        <f t="shared" si="10"/>
        <v>75</v>
      </c>
      <c r="AD17" s="35" t="str">
        <f t="shared" si="11"/>
        <v>★2.5</v>
      </c>
      <c r="AE17" s="34" t="str">
        <f t="shared" si="12"/>
        <v/>
      </c>
      <c r="AF17" s="35" t="str">
        <f t="shared" si="13"/>
        <v/>
      </c>
      <c r="AG17" s="35" t="str">
        <f t="shared" si="14"/>
        <v/>
      </c>
      <c r="AH17" s="36"/>
    </row>
    <row r="18" spans="1:37" ht="24" customHeight="1">
      <c r="A18" s="63"/>
      <c r="B18" s="37"/>
      <c r="C18" s="38"/>
      <c r="D18" s="28" t="s">
        <v>138</v>
      </c>
      <c r="E18" s="19" t="s">
        <v>140</v>
      </c>
      <c r="F18" s="20" t="s">
        <v>128</v>
      </c>
      <c r="G18" s="21">
        <v>0.65800000000000003</v>
      </c>
      <c r="H18" s="20" t="s">
        <v>42</v>
      </c>
      <c r="I18" s="42" t="str">
        <f t="shared" si="0"/>
        <v>930~970</v>
      </c>
      <c r="J18" s="43">
        <v>4</v>
      </c>
      <c r="K18" s="23">
        <v>21.4</v>
      </c>
      <c r="L18" s="24">
        <f t="shared" si="1"/>
        <v>108.48878504672898</v>
      </c>
      <c r="M18" s="23">
        <f t="shared" si="2"/>
        <v>20.8</v>
      </c>
      <c r="N18" s="56">
        <f t="shared" si="3"/>
        <v>23.7</v>
      </c>
      <c r="O18" s="55" t="str">
        <f t="shared" si="4"/>
        <v>27.5~27.7</v>
      </c>
      <c r="P18" s="21" t="s">
        <v>127</v>
      </c>
      <c r="Q18" s="20" t="s">
        <v>94</v>
      </c>
      <c r="R18" s="21" t="s">
        <v>49</v>
      </c>
      <c r="S18" s="28"/>
      <c r="T18" s="29" t="s">
        <v>125</v>
      </c>
      <c r="U18" s="30">
        <f t="shared" si="5"/>
        <v>102</v>
      </c>
      <c r="V18" s="31" t="str">
        <f t="shared" si="6"/>
        <v/>
      </c>
      <c r="W18" s="31">
        <f t="shared" si="7"/>
        <v>77</v>
      </c>
      <c r="X18" s="32" t="str">
        <f t="shared" si="8"/>
        <v>★2.5</v>
      </c>
      <c r="Z18" s="33">
        <v>930</v>
      </c>
      <c r="AA18" s="33">
        <v>970</v>
      </c>
      <c r="AB18" s="34">
        <f t="shared" si="9"/>
        <v>27.7</v>
      </c>
      <c r="AC18" s="35">
        <f t="shared" si="10"/>
        <v>77</v>
      </c>
      <c r="AD18" s="35" t="str">
        <f t="shared" si="11"/>
        <v>★2.5</v>
      </c>
      <c r="AE18" s="34">
        <f t="shared" si="12"/>
        <v>27.5</v>
      </c>
      <c r="AF18" s="35">
        <f t="shared" si="13"/>
        <v>77</v>
      </c>
      <c r="AG18" s="35" t="str">
        <f t="shared" si="14"/>
        <v>★2.5</v>
      </c>
      <c r="AH18" s="36"/>
    </row>
    <row r="19" spans="1:37" ht="24" customHeight="1">
      <c r="A19" s="63"/>
      <c r="B19" s="37"/>
      <c r="C19" s="38"/>
      <c r="D19" s="28" t="s">
        <v>138</v>
      </c>
      <c r="E19" s="19" t="s">
        <v>139</v>
      </c>
      <c r="F19" s="20" t="s">
        <v>128</v>
      </c>
      <c r="G19" s="21">
        <v>0.65800000000000003</v>
      </c>
      <c r="H19" s="20" t="s">
        <v>42</v>
      </c>
      <c r="I19" s="42" t="str">
        <f t="shared" si="0"/>
        <v>970</v>
      </c>
      <c r="J19" s="43">
        <v>4</v>
      </c>
      <c r="K19" s="23">
        <v>19.600000000000001</v>
      </c>
      <c r="L19" s="24">
        <f t="shared" si="1"/>
        <v>118.45204081632652</v>
      </c>
      <c r="M19" s="23">
        <f t="shared" si="2"/>
        <v>20.8</v>
      </c>
      <c r="N19" s="56">
        <f t="shared" si="3"/>
        <v>23.7</v>
      </c>
      <c r="O19" s="55" t="str">
        <f t="shared" si="4"/>
        <v>27.5</v>
      </c>
      <c r="P19" s="21" t="s">
        <v>127</v>
      </c>
      <c r="Q19" s="20" t="s">
        <v>53</v>
      </c>
      <c r="R19" s="21" t="s">
        <v>49</v>
      </c>
      <c r="S19" s="28"/>
      <c r="T19" s="29" t="s">
        <v>125</v>
      </c>
      <c r="U19" s="30"/>
      <c r="V19" s="31"/>
      <c r="W19" s="31">
        <f t="shared" si="7"/>
        <v>71</v>
      </c>
      <c r="X19" s="32" t="str">
        <f t="shared" si="8"/>
        <v>★2.0</v>
      </c>
      <c r="Z19" s="33">
        <v>970</v>
      </c>
      <c r="AA19" s="33"/>
      <c r="AB19" s="34">
        <f t="shared" si="9"/>
        <v>27.5</v>
      </c>
      <c r="AC19" s="35">
        <f t="shared" si="10"/>
        <v>71</v>
      </c>
      <c r="AD19" s="35" t="str">
        <f t="shared" si="11"/>
        <v>★2.0</v>
      </c>
      <c r="AE19" s="34" t="str">
        <f t="shared" si="12"/>
        <v/>
      </c>
      <c r="AF19" s="35" t="str">
        <f t="shared" si="13"/>
        <v/>
      </c>
      <c r="AG19" s="35" t="str">
        <f t="shared" si="14"/>
        <v/>
      </c>
      <c r="AH19" s="36"/>
    </row>
    <row r="20" spans="1:37" ht="24" customHeight="1">
      <c r="A20" s="63"/>
      <c r="B20" s="51"/>
      <c r="C20" s="52"/>
      <c r="D20" s="28" t="s">
        <v>138</v>
      </c>
      <c r="E20" s="19" t="s">
        <v>137</v>
      </c>
      <c r="F20" s="20" t="s">
        <v>128</v>
      </c>
      <c r="G20" s="21">
        <v>0.65800000000000003</v>
      </c>
      <c r="H20" s="20" t="s">
        <v>42</v>
      </c>
      <c r="I20" s="42" t="str">
        <f t="shared" si="0"/>
        <v>980~990</v>
      </c>
      <c r="J20" s="43">
        <v>4</v>
      </c>
      <c r="K20" s="23">
        <v>19.600000000000001</v>
      </c>
      <c r="L20" s="24">
        <f t="shared" si="1"/>
        <v>118.45204081632652</v>
      </c>
      <c r="M20" s="23">
        <f t="shared" si="2"/>
        <v>20.5</v>
      </c>
      <c r="N20" s="56">
        <f t="shared" si="3"/>
        <v>23.4</v>
      </c>
      <c r="O20" s="55" t="str">
        <f t="shared" si="4"/>
        <v>27.4</v>
      </c>
      <c r="P20" s="21" t="s">
        <v>127</v>
      </c>
      <c r="Q20" s="20" t="s">
        <v>53</v>
      </c>
      <c r="R20" s="21" t="s">
        <v>49</v>
      </c>
      <c r="S20" s="28"/>
      <c r="T20" s="29" t="s">
        <v>125</v>
      </c>
      <c r="U20" s="30"/>
      <c r="V20" s="31"/>
      <c r="W20" s="31">
        <f t="shared" si="7"/>
        <v>71</v>
      </c>
      <c r="X20" s="32" t="str">
        <f t="shared" si="8"/>
        <v>★2.0</v>
      </c>
      <c r="Z20" s="33">
        <v>980</v>
      </c>
      <c r="AA20" s="33">
        <v>990</v>
      </c>
      <c r="AB20" s="34">
        <f t="shared" si="9"/>
        <v>27.4</v>
      </c>
      <c r="AC20" s="35">
        <f t="shared" si="10"/>
        <v>71</v>
      </c>
      <c r="AD20" s="35" t="str">
        <f t="shared" si="11"/>
        <v>★2.0</v>
      </c>
      <c r="AE20" s="34">
        <f t="shared" si="12"/>
        <v>27.4</v>
      </c>
      <c r="AF20" s="35">
        <f t="shared" si="13"/>
        <v>71</v>
      </c>
      <c r="AG20" s="35" t="str">
        <f t="shared" si="14"/>
        <v>★2.0</v>
      </c>
      <c r="AH20" s="36"/>
    </row>
    <row r="21" spans="1:37" ht="24" customHeight="1">
      <c r="A21" s="63"/>
      <c r="B21" s="37" t="s">
        <v>136</v>
      </c>
      <c r="C21" s="38" t="s">
        <v>135</v>
      </c>
      <c r="D21" s="28" t="s">
        <v>134</v>
      </c>
      <c r="E21" s="19" t="s">
        <v>132</v>
      </c>
      <c r="F21" s="20" t="s">
        <v>128</v>
      </c>
      <c r="G21" s="21">
        <v>0.65800000000000003</v>
      </c>
      <c r="H21" s="20" t="s">
        <v>42</v>
      </c>
      <c r="I21" s="42" t="str">
        <f t="shared" si="0"/>
        <v>820~830</v>
      </c>
      <c r="J21" s="43">
        <v>4</v>
      </c>
      <c r="K21" s="23">
        <v>20.7</v>
      </c>
      <c r="L21" s="24">
        <f t="shared" si="1"/>
        <v>112.15748792270531</v>
      </c>
      <c r="M21" s="23">
        <f t="shared" si="2"/>
        <v>21</v>
      </c>
      <c r="N21" s="56">
        <f t="shared" si="3"/>
        <v>24.5</v>
      </c>
      <c r="O21" s="55" t="str">
        <f t="shared" si="4"/>
        <v>28.2~28.3</v>
      </c>
      <c r="P21" s="21" t="s">
        <v>127</v>
      </c>
      <c r="Q21" s="20" t="s">
        <v>94</v>
      </c>
      <c r="R21" s="21" t="s">
        <v>45</v>
      </c>
      <c r="S21" s="28"/>
      <c r="T21" s="29" t="s">
        <v>125</v>
      </c>
      <c r="U21" s="30"/>
      <c r="V21" s="31"/>
      <c r="W21" s="31">
        <f t="shared" si="7"/>
        <v>73</v>
      </c>
      <c r="X21" s="32" t="str">
        <f t="shared" si="8"/>
        <v>★2.0</v>
      </c>
      <c r="Z21" s="33">
        <v>820</v>
      </c>
      <c r="AA21" s="33">
        <v>830</v>
      </c>
      <c r="AB21" s="34">
        <f t="shared" si="9"/>
        <v>28.3</v>
      </c>
      <c r="AC21" s="35">
        <f t="shared" si="10"/>
        <v>73</v>
      </c>
      <c r="AD21" s="35" t="str">
        <f t="shared" si="11"/>
        <v>★2.0</v>
      </c>
      <c r="AE21" s="34">
        <f t="shared" si="12"/>
        <v>28.2</v>
      </c>
      <c r="AF21" s="35">
        <f t="shared" si="13"/>
        <v>73</v>
      </c>
      <c r="AG21" s="35" t="str">
        <f t="shared" si="14"/>
        <v>★2.0</v>
      </c>
      <c r="AH21" s="36"/>
    </row>
    <row r="22" spans="1:37" ht="24" customHeight="1">
      <c r="A22" s="63"/>
      <c r="B22" s="37"/>
      <c r="C22" s="38"/>
      <c r="D22" s="28" t="s">
        <v>133</v>
      </c>
      <c r="E22" s="19" t="s">
        <v>132</v>
      </c>
      <c r="F22" s="20" t="s">
        <v>128</v>
      </c>
      <c r="G22" s="21">
        <v>0.65800000000000003</v>
      </c>
      <c r="H22" s="20" t="s">
        <v>42</v>
      </c>
      <c r="I22" s="42" t="str">
        <f t="shared" si="0"/>
        <v>880~890</v>
      </c>
      <c r="J22" s="43">
        <v>4</v>
      </c>
      <c r="K22" s="62">
        <v>20</v>
      </c>
      <c r="L22" s="61">
        <f t="shared" si="1"/>
        <v>116.083</v>
      </c>
      <c r="M22" s="23">
        <f t="shared" si="2"/>
        <v>20.8</v>
      </c>
      <c r="N22" s="56">
        <f t="shared" si="3"/>
        <v>23.7</v>
      </c>
      <c r="O22" s="55" t="str">
        <f t="shared" si="4"/>
        <v>27.9~28.0</v>
      </c>
      <c r="P22" s="21" t="s">
        <v>127</v>
      </c>
      <c r="Q22" s="20" t="s">
        <v>94</v>
      </c>
      <c r="R22" s="21" t="s">
        <v>49</v>
      </c>
      <c r="S22" s="28"/>
      <c r="T22" s="29" t="s">
        <v>125</v>
      </c>
      <c r="U22" s="30" t="str">
        <f>IFERROR(IF(K22&lt;M22,"",(ROUNDDOWN(K22/M22*100,0))),"")</f>
        <v/>
      </c>
      <c r="V22" s="31" t="str">
        <f>IFERROR(IF(K22&lt;N22,"",(ROUNDDOWN(K22/N22*100,0))),"")</f>
        <v/>
      </c>
      <c r="W22" s="31">
        <f t="shared" si="7"/>
        <v>71</v>
      </c>
      <c r="X22" s="32" t="str">
        <f t="shared" si="8"/>
        <v>★2.0</v>
      </c>
      <c r="Z22" s="33">
        <v>880</v>
      </c>
      <c r="AA22" s="33">
        <v>890</v>
      </c>
      <c r="AB22" s="34">
        <f t="shared" si="9"/>
        <v>28</v>
      </c>
      <c r="AC22" s="35">
        <f t="shared" si="10"/>
        <v>71</v>
      </c>
      <c r="AD22" s="35" t="str">
        <f t="shared" si="11"/>
        <v>★2.0</v>
      </c>
      <c r="AE22" s="34">
        <f t="shared" si="12"/>
        <v>27.9</v>
      </c>
      <c r="AF22" s="35">
        <f t="shared" si="13"/>
        <v>71</v>
      </c>
      <c r="AG22" s="35" t="str">
        <f t="shared" si="14"/>
        <v>★2.0</v>
      </c>
      <c r="AH22" s="36"/>
    </row>
    <row r="23" spans="1:37" s="47" customFormat="1" ht="24" customHeight="1">
      <c r="A23" s="60"/>
      <c r="B23" s="46"/>
      <c r="C23" s="59"/>
      <c r="D23" s="28" t="s">
        <v>131</v>
      </c>
      <c r="E23" s="19" t="s">
        <v>130</v>
      </c>
      <c r="F23" s="20" t="s">
        <v>128</v>
      </c>
      <c r="G23" s="21">
        <v>0.65800000000000003</v>
      </c>
      <c r="H23" s="20" t="s">
        <v>42</v>
      </c>
      <c r="I23" s="42" t="str">
        <f t="shared" si="0"/>
        <v>860</v>
      </c>
      <c r="J23" s="43">
        <v>4</v>
      </c>
      <c r="K23" s="23">
        <v>22.6</v>
      </c>
      <c r="L23" s="24">
        <f t="shared" si="1"/>
        <v>102.72831858407078</v>
      </c>
      <c r="M23" s="23">
        <f t="shared" si="2"/>
        <v>20.8</v>
      </c>
      <c r="N23" s="56">
        <f t="shared" si="3"/>
        <v>23.7</v>
      </c>
      <c r="O23" s="55" t="str">
        <f t="shared" si="4"/>
        <v>28.1</v>
      </c>
      <c r="P23" s="21" t="s">
        <v>127</v>
      </c>
      <c r="Q23" s="20" t="s">
        <v>94</v>
      </c>
      <c r="R23" s="21" t="s">
        <v>45</v>
      </c>
      <c r="S23" s="28"/>
      <c r="T23" s="29" t="s">
        <v>125</v>
      </c>
      <c r="U23" s="30"/>
      <c r="V23" s="31"/>
      <c r="W23" s="31">
        <f t="shared" si="7"/>
        <v>80</v>
      </c>
      <c r="X23" s="32" t="str">
        <f t="shared" si="8"/>
        <v>★3.0</v>
      </c>
      <c r="Y23" s="2"/>
      <c r="Z23" s="33">
        <v>860</v>
      </c>
      <c r="AA23" s="33"/>
      <c r="AB23" s="34">
        <f t="shared" si="9"/>
        <v>28.1</v>
      </c>
      <c r="AC23" s="35">
        <f t="shared" si="10"/>
        <v>80</v>
      </c>
      <c r="AD23" s="35" t="str">
        <f t="shared" si="11"/>
        <v>★3.0</v>
      </c>
      <c r="AE23" s="34" t="str">
        <f t="shared" si="12"/>
        <v/>
      </c>
      <c r="AF23" s="35" t="str">
        <f t="shared" si="13"/>
        <v/>
      </c>
      <c r="AG23" s="35" t="str">
        <f t="shared" si="14"/>
        <v/>
      </c>
      <c r="AH23" s="36"/>
      <c r="AI23" s="2"/>
      <c r="AJ23" s="2"/>
      <c r="AK23" s="2"/>
    </row>
    <row r="24" spans="1:37" s="47" customFormat="1" ht="24" customHeight="1">
      <c r="A24" s="60"/>
      <c r="B24" s="46"/>
      <c r="C24" s="59"/>
      <c r="D24" s="28" t="s">
        <v>131</v>
      </c>
      <c r="E24" s="19" t="s">
        <v>111</v>
      </c>
      <c r="F24" s="20" t="s">
        <v>128</v>
      </c>
      <c r="G24" s="21">
        <v>0.65800000000000003</v>
      </c>
      <c r="H24" s="20" t="s">
        <v>42</v>
      </c>
      <c r="I24" s="42" t="str">
        <f t="shared" si="0"/>
        <v>890</v>
      </c>
      <c r="J24" s="43">
        <v>4</v>
      </c>
      <c r="K24" s="23">
        <v>21.5</v>
      </c>
      <c r="L24" s="24">
        <f t="shared" si="1"/>
        <v>107.98418604651162</v>
      </c>
      <c r="M24" s="23">
        <f t="shared" si="2"/>
        <v>20.8</v>
      </c>
      <c r="N24" s="56">
        <f t="shared" si="3"/>
        <v>23.7</v>
      </c>
      <c r="O24" s="55" t="str">
        <f t="shared" si="4"/>
        <v>27.9</v>
      </c>
      <c r="P24" s="21" t="s">
        <v>127</v>
      </c>
      <c r="Q24" s="20" t="s">
        <v>126</v>
      </c>
      <c r="R24" s="21" t="s">
        <v>45</v>
      </c>
      <c r="S24" s="28"/>
      <c r="T24" s="29" t="s">
        <v>125</v>
      </c>
      <c r="U24" s="30"/>
      <c r="V24" s="31"/>
      <c r="W24" s="31">
        <f t="shared" si="7"/>
        <v>77</v>
      </c>
      <c r="X24" s="32" t="str">
        <f t="shared" si="8"/>
        <v>★2.5</v>
      </c>
      <c r="Y24" s="2"/>
      <c r="Z24" s="33">
        <v>890</v>
      </c>
      <c r="AA24" s="33"/>
      <c r="AB24" s="34">
        <f t="shared" si="9"/>
        <v>27.9</v>
      </c>
      <c r="AC24" s="35">
        <f t="shared" si="10"/>
        <v>77</v>
      </c>
      <c r="AD24" s="35" t="str">
        <f t="shared" si="11"/>
        <v>★2.5</v>
      </c>
      <c r="AE24" s="34" t="str">
        <f t="shared" si="12"/>
        <v/>
      </c>
      <c r="AF24" s="35" t="str">
        <f t="shared" si="13"/>
        <v/>
      </c>
      <c r="AG24" s="35" t="str">
        <f t="shared" si="14"/>
        <v/>
      </c>
      <c r="AH24" s="36"/>
      <c r="AI24" s="2"/>
      <c r="AJ24" s="2"/>
      <c r="AK24" s="2"/>
    </row>
    <row r="25" spans="1:37" s="47" customFormat="1" ht="24" customHeight="1">
      <c r="A25" s="60"/>
      <c r="B25" s="46"/>
      <c r="C25" s="59"/>
      <c r="D25" s="28" t="s">
        <v>129</v>
      </c>
      <c r="E25" s="19" t="s">
        <v>130</v>
      </c>
      <c r="F25" s="20" t="s">
        <v>128</v>
      </c>
      <c r="G25" s="21">
        <v>0.65800000000000003</v>
      </c>
      <c r="H25" s="20" t="s">
        <v>42</v>
      </c>
      <c r="I25" s="42" t="str">
        <f t="shared" si="0"/>
        <v>900~910</v>
      </c>
      <c r="J25" s="43">
        <v>4</v>
      </c>
      <c r="K25" s="23">
        <v>20.6</v>
      </c>
      <c r="L25" s="24">
        <f t="shared" si="1"/>
        <v>112.70194174757282</v>
      </c>
      <c r="M25" s="23">
        <f t="shared" si="2"/>
        <v>20.8</v>
      </c>
      <c r="N25" s="56">
        <f t="shared" si="3"/>
        <v>23.7</v>
      </c>
      <c r="O25" s="55" t="str">
        <f t="shared" si="4"/>
        <v>27.8~27.9</v>
      </c>
      <c r="P25" s="21" t="s">
        <v>127</v>
      </c>
      <c r="Q25" s="20" t="s">
        <v>94</v>
      </c>
      <c r="R25" s="21" t="s">
        <v>49</v>
      </c>
      <c r="S25" s="28"/>
      <c r="T25" s="29" t="s">
        <v>125</v>
      </c>
      <c r="U25" s="30" t="str">
        <f>IFERROR(IF(K25&lt;M25,"",(ROUNDDOWN(K25/M25*100,0))),"")</f>
        <v/>
      </c>
      <c r="V25" s="31" t="str">
        <f>IFERROR(IF(K25&lt;N25,"",(ROUNDDOWN(K25/N25*100,0))),"")</f>
        <v/>
      </c>
      <c r="W25" s="31" t="str">
        <f t="shared" si="7"/>
        <v>73~74</v>
      </c>
      <c r="X25" s="32" t="str">
        <f t="shared" si="8"/>
        <v>★2.0</v>
      </c>
      <c r="Y25" s="2"/>
      <c r="Z25" s="33">
        <v>900</v>
      </c>
      <c r="AA25" s="33">
        <v>910</v>
      </c>
      <c r="AB25" s="34">
        <f t="shared" si="9"/>
        <v>27.9</v>
      </c>
      <c r="AC25" s="35">
        <f t="shared" si="10"/>
        <v>73</v>
      </c>
      <c r="AD25" s="35" t="str">
        <f t="shared" si="11"/>
        <v>★2.0</v>
      </c>
      <c r="AE25" s="34">
        <f t="shared" si="12"/>
        <v>27.8</v>
      </c>
      <c r="AF25" s="35">
        <f t="shared" si="13"/>
        <v>74</v>
      </c>
      <c r="AG25" s="35" t="str">
        <f t="shared" si="14"/>
        <v>★2.0</v>
      </c>
      <c r="AH25" s="36"/>
      <c r="AI25" s="2"/>
      <c r="AJ25" s="2"/>
      <c r="AK25" s="2"/>
    </row>
    <row r="26" spans="1:37" s="47" customFormat="1" ht="24" customHeight="1" thickBot="1">
      <c r="A26" s="58"/>
      <c r="B26" s="48"/>
      <c r="C26" s="57"/>
      <c r="D26" s="28" t="s">
        <v>129</v>
      </c>
      <c r="E26" s="19" t="s">
        <v>111</v>
      </c>
      <c r="F26" s="20" t="s">
        <v>128</v>
      </c>
      <c r="G26" s="21">
        <v>0.65800000000000003</v>
      </c>
      <c r="H26" s="20" t="s">
        <v>42</v>
      </c>
      <c r="I26" s="42" t="str">
        <f t="shared" si="0"/>
        <v>940</v>
      </c>
      <c r="J26" s="43">
        <v>4</v>
      </c>
      <c r="K26" s="53">
        <v>19.899999999999999</v>
      </c>
      <c r="L26" s="54">
        <f t="shared" si="1"/>
        <v>116.66633165829145</v>
      </c>
      <c r="M26" s="23">
        <f t="shared" si="2"/>
        <v>20.8</v>
      </c>
      <c r="N26" s="56">
        <f t="shared" si="3"/>
        <v>23.7</v>
      </c>
      <c r="O26" s="55" t="str">
        <f t="shared" si="4"/>
        <v>27.7</v>
      </c>
      <c r="P26" s="21" t="s">
        <v>127</v>
      </c>
      <c r="Q26" s="20" t="s">
        <v>126</v>
      </c>
      <c r="R26" s="21" t="s">
        <v>49</v>
      </c>
      <c r="S26" s="28"/>
      <c r="T26" s="29" t="s">
        <v>125</v>
      </c>
      <c r="U26" s="30" t="str">
        <f>IFERROR(IF(K26&lt;M26,"",(ROUNDDOWN(K26/M26*100,0))),"")</f>
        <v/>
      </c>
      <c r="V26" s="31" t="str">
        <f>IFERROR(IF(K26&lt;N26,"",(ROUNDDOWN(K26/N26*100,0))),"")</f>
        <v/>
      </c>
      <c r="W26" s="31">
        <f t="shared" si="7"/>
        <v>71</v>
      </c>
      <c r="X26" s="32" t="str">
        <f t="shared" si="8"/>
        <v>★2.0</v>
      </c>
      <c r="Y26" s="2"/>
      <c r="Z26" s="33">
        <v>940</v>
      </c>
      <c r="AA26" s="33"/>
      <c r="AB26" s="34">
        <f t="shared" si="9"/>
        <v>27.7</v>
      </c>
      <c r="AC26" s="35">
        <f t="shared" si="10"/>
        <v>71</v>
      </c>
      <c r="AD26" s="35" t="str">
        <f t="shared" si="11"/>
        <v>★2.0</v>
      </c>
      <c r="AE26" s="34" t="str">
        <f t="shared" si="12"/>
        <v/>
      </c>
      <c r="AF26" s="35" t="str">
        <f t="shared" si="13"/>
        <v/>
      </c>
      <c r="AG26" s="35" t="str">
        <f t="shared" si="14"/>
        <v/>
      </c>
      <c r="AH26" s="36"/>
      <c r="AI26" s="2"/>
      <c r="AJ26" s="2"/>
      <c r="AK26" s="2"/>
    </row>
    <row r="27" spans="1:37">
      <c r="B27" s="2" t="s">
        <v>124</v>
      </c>
    </row>
    <row r="37" spans="2:2">
      <c r="B37" s="2" t="s">
        <v>116</v>
      </c>
    </row>
    <row r="38" spans="2:2">
      <c r="B38" s="2" t="s">
        <v>117</v>
      </c>
    </row>
    <row r="39" spans="2:2">
      <c r="B39" s="2" t="s">
        <v>118</v>
      </c>
    </row>
    <row r="40" spans="2:2">
      <c r="B40" s="2" t="s">
        <v>119</v>
      </c>
    </row>
    <row r="41" spans="2:2">
      <c r="B41" s="2" t="s">
        <v>120</v>
      </c>
    </row>
    <row r="42" spans="2:2">
      <c r="B42" s="2" t="s">
        <v>121</v>
      </c>
    </row>
    <row r="43" spans="2:2">
      <c r="B43" s="2" t="s">
        <v>122</v>
      </c>
    </row>
    <row r="44" spans="2:2">
      <c r="B44" s="2" t="s">
        <v>123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2" orientation="landscape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120E085D-9D4F-4C93-939C-33261A18150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AH9:AH10</xm:sqref>
        </x14:conditionalFormatting>
        <x14:conditionalFormatting xmlns:xm="http://schemas.microsoft.com/office/excel/2006/main">
          <x14:cfRule type="iconSet" priority="4" id="{4C62B9F4-7155-4F5B-AF50-E52014FB10B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AH11:AH17</xm:sqref>
        </x14:conditionalFormatting>
        <x14:conditionalFormatting xmlns:xm="http://schemas.microsoft.com/office/excel/2006/main">
          <x14:cfRule type="iconSet" priority="6" id="{E3D6FB7C-BA13-44F7-8030-CFC25E4D31D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AH18:AH20 AH23 AH26</xm:sqref>
        </x14:conditionalFormatting>
        <x14:conditionalFormatting xmlns:xm="http://schemas.microsoft.com/office/excel/2006/main">
          <x14:cfRule type="iconSet" priority="3" id="{E3D0E47C-1AD9-4B8F-924B-53232BD3397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AH21:AH22</xm:sqref>
        </x14:conditionalFormatting>
        <x14:conditionalFormatting xmlns:xm="http://schemas.microsoft.com/office/excel/2006/main">
          <x14:cfRule type="iconSet" priority="2" id="{8FD392C9-DBE0-481C-B543-ACE87D9B378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1" id="{C456921B-1384-40D6-B77B-B7CEC8D186D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CFB2-6024-48FE-90CF-262A13D16856}">
  <sheetPr>
    <tabColor rgb="FFFFFF00"/>
  </sheetPr>
  <dimension ref="A1:AH50"/>
  <sheetViews>
    <sheetView view="pageBreakPreview" topLeftCell="A3" zoomScaleNormal="100" zoomScaleSheetLayoutView="100" workbookViewId="0">
      <selection activeCell="C37" sqref="C37"/>
    </sheetView>
  </sheetViews>
  <sheetFormatPr defaultColWidth="8.09765625" defaultRowHeight="10.199999999999999"/>
  <cols>
    <col min="1" max="1" width="14.296875" style="49" customWidth="1"/>
    <col min="2" max="2" width="3.5" style="2" bestFit="1" customWidth="1"/>
    <col min="3" max="3" width="34.3984375" style="2" customWidth="1"/>
    <col min="4" max="4" width="12.5" style="2" bestFit="1" customWidth="1"/>
    <col min="5" max="5" width="15.19921875" style="50" customWidth="1"/>
    <col min="6" max="6" width="11.796875" style="2" bestFit="1" customWidth="1"/>
    <col min="7" max="7" width="6.59765625" style="2" customWidth="1"/>
    <col min="8" max="8" width="10.8984375" style="2" bestFit="1" customWidth="1"/>
    <col min="9" max="9" width="9.59765625" style="2" customWidth="1"/>
    <col min="10" max="10" width="6.296875" style="2" bestFit="1" customWidth="1"/>
    <col min="11" max="11" width="5.69921875" style="2" bestFit="1" customWidth="1"/>
    <col min="12" max="12" width="7.8984375" style="2" bestFit="1" customWidth="1"/>
    <col min="13" max="13" width="7.59765625" style="2" bestFit="1" customWidth="1"/>
    <col min="14" max="14" width="7.796875" style="2" bestFit="1" customWidth="1"/>
    <col min="15" max="15" width="7.796875" style="2" customWidth="1"/>
    <col min="16" max="16" width="12.8984375" style="2" bestFit="1" customWidth="1"/>
    <col min="17" max="17" width="9" style="2" bestFit="1" customWidth="1"/>
    <col min="18" max="18" width="5.3984375" style="2" customWidth="1"/>
    <col min="19" max="19" width="22.69921875" style="2" bestFit="1" customWidth="1"/>
    <col min="20" max="20" width="9.8984375" style="2" bestFit="1" customWidth="1"/>
    <col min="21" max="22" width="7.3984375" style="2" bestFit="1" customWidth="1"/>
    <col min="23" max="24" width="8.09765625" style="2"/>
    <col min="25" max="25" width="8.09765625" style="2" customWidth="1"/>
    <col min="26" max="27" width="9.59765625" style="2" customWidth="1"/>
    <col min="28" max="33" width="8.09765625" style="2" hidden="1" customWidth="1"/>
    <col min="34" max="34" width="8.09765625" style="2" customWidth="1"/>
    <col min="35" max="16384" width="8.09765625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372" t="s">
        <v>0</v>
      </c>
      <c r="K2" s="372"/>
      <c r="L2" s="372"/>
      <c r="M2" s="372"/>
      <c r="N2" s="372"/>
      <c r="O2" s="372"/>
      <c r="P2" s="372"/>
      <c r="Q2" s="6"/>
      <c r="R2" s="373" t="s">
        <v>1</v>
      </c>
      <c r="S2" s="373"/>
      <c r="T2" s="373"/>
      <c r="U2" s="373"/>
      <c r="V2" s="373"/>
    </row>
    <row r="3" spans="1:34" ht="15.75" customHeight="1">
      <c r="A3" s="7" t="s">
        <v>2</v>
      </c>
      <c r="B3" s="7"/>
      <c r="E3" s="2"/>
      <c r="J3" s="6"/>
      <c r="R3" s="8"/>
      <c r="S3" s="374" t="s">
        <v>3</v>
      </c>
      <c r="T3" s="374"/>
      <c r="U3" s="374"/>
      <c r="V3" s="374"/>
      <c r="W3" s="374"/>
      <c r="X3" s="374"/>
      <c r="Z3" s="9" t="s">
        <v>4</v>
      </c>
      <c r="AA3" s="10"/>
      <c r="AB3" s="11" t="s">
        <v>5</v>
      </c>
      <c r="AC3" s="12"/>
      <c r="AD3" s="12"/>
      <c r="AE3" s="13" t="s">
        <v>6</v>
      </c>
      <c r="AF3" s="12"/>
      <c r="AG3" s="14"/>
    </row>
    <row r="4" spans="1:34" ht="14.25" customHeight="1" thickBot="1">
      <c r="A4" s="348" t="s">
        <v>7</v>
      </c>
      <c r="B4" s="375" t="s">
        <v>8</v>
      </c>
      <c r="C4" s="376"/>
      <c r="D4" s="379"/>
      <c r="E4" s="381"/>
      <c r="F4" s="375" t="s">
        <v>9</v>
      </c>
      <c r="G4" s="383"/>
      <c r="H4" s="351" t="s">
        <v>10</v>
      </c>
      <c r="I4" s="351" t="s">
        <v>11</v>
      </c>
      <c r="J4" s="385" t="s">
        <v>12</v>
      </c>
      <c r="K4" s="387" t="s">
        <v>13</v>
      </c>
      <c r="L4" s="388"/>
      <c r="M4" s="388"/>
      <c r="N4" s="388"/>
      <c r="O4" s="389"/>
      <c r="P4" s="351" t="s">
        <v>14</v>
      </c>
      <c r="Q4" s="390" t="s">
        <v>15</v>
      </c>
      <c r="R4" s="391"/>
      <c r="S4" s="392"/>
      <c r="T4" s="396" t="s">
        <v>16</v>
      </c>
      <c r="U4" s="369" t="s">
        <v>17</v>
      </c>
      <c r="V4" s="351" t="s">
        <v>18</v>
      </c>
      <c r="W4" s="367" t="s">
        <v>19</v>
      </c>
      <c r="X4" s="368"/>
      <c r="Z4" s="355" t="s">
        <v>20</v>
      </c>
      <c r="AA4" s="355" t="s">
        <v>21</v>
      </c>
      <c r="AB4" s="351" t="s">
        <v>22</v>
      </c>
      <c r="AC4" s="351" t="s">
        <v>23</v>
      </c>
      <c r="AD4" s="351" t="s">
        <v>24</v>
      </c>
      <c r="AE4" s="351" t="s">
        <v>22</v>
      </c>
      <c r="AF4" s="351" t="s">
        <v>23</v>
      </c>
      <c r="AG4" s="351" t="s">
        <v>25</v>
      </c>
      <c r="AH4" s="15"/>
    </row>
    <row r="5" spans="1:34" ht="11.25" customHeight="1">
      <c r="A5" s="349"/>
      <c r="B5" s="377"/>
      <c r="C5" s="378"/>
      <c r="D5" s="380"/>
      <c r="E5" s="382"/>
      <c r="F5" s="384"/>
      <c r="G5" s="366"/>
      <c r="H5" s="349"/>
      <c r="I5" s="355"/>
      <c r="J5" s="386"/>
      <c r="K5" s="357" t="s">
        <v>26</v>
      </c>
      <c r="L5" s="360" t="s">
        <v>27</v>
      </c>
      <c r="M5" s="363" t="s">
        <v>28</v>
      </c>
      <c r="N5" s="364" t="s">
        <v>29</v>
      </c>
      <c r="O5" s="364" t="s">
        <v>22</v>
      </c>
      <c r="P5" s="349"/>
      <c r="Q5" s="393"/>
      <c r="R5" s="394"/>
      <c r="S5" s="395"/>
      <c r="T5" s="397"/>
      <c r="U5" s="370"/>
      <c r="V5" s="349"/>
      <c r="W5" s="351" t="s">
        <v>23</v>
      </c>
      <c r="X5" s="351" t="s">
        <v>24</v>
      </c>
      <c r="Z5" s="355"/>
      <c r="AA5" s="355"/>
      <c r="AB5" s="355"/>
      <c r="AC5" s="355"/>
      <c r="AD5" s="355"/>
      <c r="AE5" s="355"/>
      <c r="AF5" s="355"/>
      <c r="AG5" s="355"/>
      <c r="AH5" s="347"/>
    </row>
    <row r="6" spans="1:34">
      <c r="A6" s="349"/>
      <c r="B6" s="377"/>
      <c r="C6" s="378"/>
      <c r="D6" s="348" t="s">
        <v>30</v>
      </c>
      <c r="E6" s="348" t="s">
        <v>31</v>
      </c>
      <c r="F6" s="348" t="s">
        <v>30</v>
      </c>
      <c r="G6" s="351" t="s">
        <v>32</v>
      </c>
      <c r="H6" s="349"/>
      <c r="I6" s="355"/>
      <c r="J6" s="386"/>
      <c r="K6" s="358"/>
      <c r="L6" s="361"/>
      <c r="M6" s="358"/>
      <c r="N6" s="365"/>
      <c r="O6" s="365"/>
      <c r="P6" s="349"/>
      <c r="Q6" s="351" t="s">
        <v>33</v>
      </c>
      <c r="R6" s="351" t="s">
        <v>34</v>
      </c>
      <c r="S6" s="348" t="s">
        <v>35</v>
      </c>
      <c r="T6" s="352" t="s">
        <v>36</v>
      </c>
      <c r="U6" s="370"/>
      <c r="V6" s="349"/>
      <c r="W6" s="355"/>
      <c r="X6" s="355"/>
      <c r="Z6" s="355"/>
      <c r="AA6" s="355"/>
      <c r="AB6" s="355"/>
      <c r="AC6" s="355"/>
      <c r="AD6" s="355"/>
      <c r="AE6" s="355"/>
      <c r="AF6" s="355"/>
      <c r="AG6" s="355"/>
      <c r="AH6" s="347"/>
    </row>
    <row r="7" spans="1:34">
      <c r="A7" s="349"/>
      <c r="B7" s="377"/>
      <c r="C7" s="378"/>
      <c r="D7" s="349"/>
      <c r="E7" s="349"/>
      <c r="F7" s="349"/>
      <c r="G7" s="349"/>
      <c r="H7" s="349"/>
      <c r="I7" s="355"/>
      <c r="J7" s="386"/>
      <c r="K7" s="358"/>
      <c r="L7" s="361"/>
      <c r="M7" s="358"/>
      <c r="N7" s="365"/>
      <c r="O7" s="365"/>
      <c r="P7" s="349"/>
      <c r="Q7" s="349"/>
      <c r="R7" s="349"/>
      <c r="S7" s="349"/>
      <c r="T7" s="353"/>
      <c r="U7" s="370"/>
      <c r="V7" s="349"/>
      <c r="W7" s="355"/>
      <c r="X7" s="355"/>
      <c r="Z7" s="355"/>
      <c r="AA7" s="355"/>
      <c r="AB7" s="355"/>
      <c r="AC7" s="355"/>
      <c r="AD7" s="355"/>
      <c r="AE7" s="355"/>
      <c r="AF7" s="355"/>
      <c r="AG7" s="355"/>
      <c r="AH7" s="347"/>
    </row>
    <row r="8" spans="1:34">
      <c r="A8" s="349"/>
      <c r="B8" s="377"/>
      <c r="C8" s="378"/>
      <c r="D8" s="350"/>
      <c r="E8" s="350"/>
      <c r="F8" s="350"/>
      <c r="G8" s="350"/>
      <c r="H8" s="350"/>
      <c r="I8" s="356"/>
      <c r="J8" s="384"/>
      <c r="K8" s="359"/>
      <c r="L8" s="362"/>
      <c r="M8" s="359"/>
      <c r="N8" s="366"/>
      <c r="O8" s="366"/>
      <c r="P8" s="350"/>
      <c r="Q8" s="350"/>
      <c r="R8" s="350"/>
      <c r="S8" s="350"/>
      <c r="T8" s="354"/>
      <c r="U8" s="371"/>
      <c r="V8" s="350"/>
      <c r="W8" s="356"/>
      <c r="X8" s="356"/>
      <c r="Z8" s="356"/>
      <c r="AA8" s="356"/>
      <c r="AB8" s="356"/>
      <c r="AC8" s="356"/>
      <c r="AD8" s="356"/>
      <c r="AE8" s="356"/>
      <c r="AF8" s="356"/>
      <c r="AG8" s="356"/>
      <c r="AH8" s="347"/>
    </row>
    <row r="9" spans="1:34" ht="24" customHeight="1">
      <c r="A9" s="16" t="s">
        <v>37</v>
      </c>
      <c r="B9" s="16"/>
      <c r="C9" s="17" t="s">
        <v>38</v>
      </c>
      <c r="D9" s="18" t="s">
        <v>39</v>
      </c>
      <c r="E9" s="19" t="s">
        <v>40</v>
      </c>
      <c r="F9" s="20" t="s">
        <v>41</v>
      </c>
      <c r="G9" s="21">
        <v>0.65700000000000003</v>
      </c>
      <c r="H9" s="20" t="s">
        <v>42</v>
      </c>
      <c r="I9" s="20" t="str">
        <f t="shared" ref="I9:I41" si="0">IF(Z9="","",(IF(AA9-Z9&gt;0,CONCATENATE(TEXT(Z9,"#,##0"),"~",TEXT(AA9,"#,##0")),TEXT(Z9,"#,##0"))))</f>
        <v>700~710</v>
      </c>
      <c r="J9" s="22">
        <v>4</v>
      </c>
      <c r="K9" s="23">
        <v>28.2</v>
      </c>
      <c r="L9" s="24">
        <f t="shared" ref="L9:L41" si="1">IF(K9&gt;0,1/K9*34.6*67.1,"")</f>
        <v>82.328368794326238</v>
      </c>
      <c r="M9" s="25">
        <f t="shared" ref="M9:M41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21.8</v>
      </c>
      <c r="N9" s="26">
        <f t="shared" ref="N9:N41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24.6</v>
      </c>
      <c r="O9" s="27" t="str">
        <f t="shared" ref="O9:O41" si="4">IF(Z9="","",IF(AE9="",TEXT(AB9,"#,##0.0"),IF(AB9-AE9&gt;0,CONCATENATE(TEXT(AE9,"#,##0.0"),"~",TEXT(AB9,"#,##0.0")),TEXT(AB9,"#,##0.0"))))</f>
        <v>28.8</v>
      </c>
      <c r="P9" s="21" t="s">
        <v>43</v>
      </c>
      <c r="Q9" s="20" t="s">
        <v>44</v>
      </c>
      <c r="R9" s="21" t="s">
        <v>45</v>
      </c>
      <c r="S9" s="28"/>
      <c r="T9" s="29" t="s">
        <v>46</v>
      </c>
      <c r="U9" s="30">
        <f t="shared" ref="U9:U41" si="5">IFERROR(IF(K9&lt;M9,"",(ROUNDDOWN(K9/M9*100,0))),"")</f>
        <v>129</v>
      </c>
      <c r="V9" s="31">
        <f t="shared" ref="V9:V41" si="6">IFERROR(IF(K9&lt;N9,"",(ROUNDDOWN(K9/N9*100,0))),"")</f>
        <v>114</v>
      </c>
      <c r="W9" s="31">
        <f t="shared" ref="W9:W41" si="7">IF(AC9&lt;55,"",IF(AA9="",AC9,IF(AF9-AC9&gt;0,CONCATENATE(AC9,"~",AF9),AC9)))</f>
        <v>97</v>
      </c>
      <c r="X9" s="32" t="str">
        <f t="shared" ref="X9:X41" si="8">IF(AC9&lt;55,"",AD9)</f>
        <v>★4.5</v>
      </c>
      <c r="Z9" s="33">
        <v>700</v>
      </c>
      <c r="AA9" s="33">
        <v>710</v>
      </c>
      <c r="AB9" s="34">
        <f t="shared" ref="AB9:AB41" si="9">IF(Z9="","",(ROUND(IF(Z9&gt;=2759,9.5,IF(Z9&lt;2759,(-2.47/1000000*Z9*Z9)-(8.52/10000*Z9)+30.65)),1)))</f>
        <v>28.8</v>
      </c>
      <c r="AC9" s="35">
        <f t="shared" ref="AC9:AC41" si="10">IF(K9="","",ROUNDDOWN(K9/AB9*100,0))</f>
        <v>97</v>
      </c>
      <c r="AD9" s="35" t="str">
        <f t="shared" ref="AD9:AD41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★4.5</v>
      </c>
      <c r="AE9" s="34">
        <f t="shared" ref="AE9:AE41" si="12">IF(AA9="","",(ROUND(IF(AA9&gt;=2759,9.5,IF(AA9&lt;2759,(-2.47/1000000*AA9*AA9)-(8.52/10000*AA9)+30.65)),1)))</f>
        <v>28.8</v>
      </c>
      <c r="AF9" s="35">
        <f t="shared" ref="AF9:AF41" si="13">IF(AE9="","",IF(K9="","",ROUNDDOWN(K9/AE9*100,0)))</f>
        <v>97</v>
      </c>
      <c r="AG9" s="35" t="str">
        <f t="shared" ref="AG9:AG41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★4.5</v>
      </c>
      <c r="AH9" s="36"/>
    </row>
    <row r="10" spans="1:34" ht="24" customHeight="1">
      <c r="A10" s="37"/>
      <c r="B10" s="37"/>
      <c r="C10" s="38"/>
      <c r="D10" s="18" t="s">
        <v>39</v>
      </c>
      <c r="E10" s="19" t="s">
        <v>47</v>
      </c>
      <c r="F10" s="20" t="s">
        <v>41</v>
      </c>
      <c r="G10" s="21">
        <v>0.65700000000000003</v>
      </c>
      <c r="H10" s="20" t="s">
        <v>42</v>
      </c>
      <c r="I10" s="20" t="str">
        <f t="shared" si="0"/>
        <v>750~760</v>
      </c>
      <c r="J10" s="22">
        <v>4</v>
      </c>
      <c r="K10" s="23">
        <v>26.2</v>
      </c>
      <c r="L10" s="24">
        <f t="shared" si="1"/>
        <v>88.612977099236645</v>
      </c>
      <c r="M10" s="25">
        <f t="shared" si="2"/>
        <v>21</v>
      </c>
      <c r="N10" s="26">
        <f t="shared" si="3"/>
        <v>24.5</v>
      </c>
      <c r="O10" s="27" t="str">
        <f t="shared" si="4"/>
        <v>28.6</v>
      </c>
      <c r="P10" s="21" t="s">
        <v>48</v>
      </c>
      <c r="Q10" s="20" t="s">
        <v>44</v>
      </c>
      <c r="R10" s="21" t="s">
        <v>49</v>
      </c>
      <c r="S10" s="28"/>
      <c r="T10" s="29" t="s">
        <v>46</v>
      </c>
      <c r="U10" s="30">
        <f t="shared" si="5"/>
        <v>124</v>
      </c>
      <c r="V10" s="31">
        <f t="shared" si="6"/>
        <v>106</v>
      </c>
      <c r="W10" s="31">
        <f t="shared" si="7"/>
        <v>91</v>
      </c>
      <c r="X10" s="32" t="str">
        <f t="shared" si="8"/>
        <v>★4.0</v>
      </c>
      <c r="Z10" s="33">
        <v>750</v>
      </c>
      <c r="AA10" s="33">
        <v>760</v>
      </c>
      <c r="AB10" s="34">
        <f t="shared" si="9"/>
        <v>28.6</v>
      </c>
      <c r="AC10" s="35">
        <f t="shared" si="10"/>
        <v>91</v>
      </c>
      <c r="AD10" s="35" t="str">
        <f t="shared" si="11"/>
        <v>★4.0</v>
      </c>
      <c r="AE10" s="34">
        <f t="shared" si="12"/>
        <v>28.6</v>
      </c>
      <c r="AF10" s="35">
        <f t="shared" si="13"/>
        <v>91</v>
      </c>
      <c r="AG10" s="35" t="str">
        <f t="shared" si="14"/>
        <v>★4.0</v>
      </c>
      <c r="AH10" s="36"/>
    </row>
    <row r="11" spans="1:34" ht="24" customHeight="1">
      <c r="A11" s="37"/>
      <c r="B11" s="37"/>
      <c r="C11" s="38"/>
      <c r="D11" s="18" t="s">
        <v>50</v>
      </c>
      <c r="E11" s="19" t="s">
        <v>40</v>
      </c>
      <c r="F11" s="20" t="s">
        <v>51</v>
      </c>
      <c r="G11" s="21">
        <v>0.65800000000000003</v>
      </c>
      <c r="H11" s="20" t="s">
        <v>42</v>
      </c>
      <c r="I11" s="20" t="str">
        <f t="shared" si="0"/>
        <v>690~700</v>
      </c>
      <c r="J11" s="22">
        <v>4</v>
      </c>
      <c r="K11" s="23">
        <v>25.8</v>
      </c>
      <c r="L11" s="24">
        <f t="shared" si="1"/>
        <v>89.986821705426351</v>
      </c>
      <c r="M11" s="25">
        <f t="shared" si="2"/>
        <v>21.8</v>
      </c>
      <c r="N11" s="26">
        <f t="shared" si="3"/>
        <v>24.6</v>
      </c>
      <c r="O11" s="27" t="str">
        <f t="shared" si="4"/>
        <v>28.8~28.9</v>
      </c>
      <c r="P11" s="21" t="s">
        <v>52</v>
      </c>
      <c r="Q11" s="20" t="s">
        <v>53</v>
      </c>
      <c r="R11" s="21" t="s">
        <v>45</v>
      </c>
      <c r="S11" s="28"/>
      <c r="T11" s="29"/>
      <c r="U11" s="30">
        <f t="shared" si="5"/>
        <v>118</v>
      </c>
      <c r="V11" s="31">
        <f t="shared" si="6"/>
        <v>104</v>
      </c>
      <c r="W11" s="31">
        <f t="shared" si="7"/>
        <v>89</v>
      </c>
      <c r="X11" s="32" t="str">
        <f t="shared" si="8"/>
        <v>★3.5</v>
      </c>
      <c r="Z11" s="33">
        <v>690</v>
      </c>
      <c r="AA11" s="33">
        <v>700</v>
      </c>
      <c r="AB11" s="34">
        <f t="shared" si="9"/>
        <v>28.9</v>
      </c>
      <c r="AC11" s="35">
        <f t="shared" si="10"/>
        <v>89</v>
      </c>
      <c r="AD11" s="35" t="str">
        <f t="shared" si="11"/>
        <v>★3.5</v>
      </c>
      <c r="AE11" s="34">
        <f t="shared" si="12"/>
        <v>28.8</v>
      </c>
      <c r="AF11" s="35">
        <f t="shared" si="13"/>
        <v>89</v>
      </c>
      <c r="AG11" s="35" t="str">
        <f t="shared" si="14"/>
        <v>★3.5</v>
      </c>
      <c r="AH11" s="36"/>
    </row>
    <row r="12" spans="1:34" ht="24" customHeight="1">
      <c r="A12" s="37"/>
      <c r="B12" s="37"/>
      <c r="C12" s="38"/>
      <c r="D12" s="18" t="s">
        <v>50</v>
      </c>
      <c r="E12" s="19" t="s">
        <v>47</v>
      </c>
      <c r="F12" s="20" t="s">
        <v>51</v>
      </c>
      <c r="G12" s="21">
        <v>0.65800000000000003</v>
      </c>
      <c r="H12" s="20" t="s">
        <v>42</v>
      </c>
      <c r="I12" s="20" t="str">
        <f t="shared" si="0"/>
        <v>740~750</v>
      </c>
      <c r="J12" s="22">
        <v>4</v>
      </c>
      <c r="K12" s="23">
        <v>23.8</v>
      </c>
      <c r="L12" s="24">
        <f t="shared" si="1"/>
        <v>97.548739495798301</v>
      </c>
      <c r="M12" s="25">
        <f t="shared" si="2"/>
        <v>21.8</v>
      </c>
      <c r="N12" s="26">
        <f t="shared" si="3"/>
        <v>24.6</v>
      </c>
      <c r="O12" s="27" t="str">
        <f t="shared" si="4"/>
        <v>28.6~28.7</v>
      </c>
      <c r="P12" s="21" t="s">
        <v>52</v>
      </c>
      <c r="Q12" s="20" t="s">
        <v>53</v>
      </c>
      <c r="R12" s="21" t="s">
        <v>49</v>
      </c>
      <c r="S12" s="28"/>
      <c r="T12" s="29"/>
      <c r="U12" s="30">
        <f t="shared" si="5"/>
        <v>109</v>
      </c>
      <c r="V12" s="31" t="str">
        <f t="shared" si="6"/>
        <v/>
      </c>
      <c r="W12" s="31" t="str">
        <f t="shared" si="7"/>
        <v>82~83</v>
      </c>
      <c r="X12" s="32" t="str">
        <f t="shared" si="8"/>
        <v>★3.0</v>
      </c>
      <c r="Z12" s="33">
        <v>740</v>
      </c>
      <c r="AA12" s="33">
        <v>750</v>
      </c>
      <c r="AB12" s="34">
        <f t="shared" si="9"/>
        <v>28.7</v>
      </c>
      <c r="AC12" s="35">
        <f t="shared" si="10"/>
        <v>82</v>
      </c>
      <c r="AD12" s="35" t="str">
        <f t="shared" si="11"/>
        <v>★3.0</v>
      </c>
      <c r="AE12" s="34">
        <f t="shared" si="12"/>
        <v>28.6</v>
      </c>
      <c r="AF12" s="35">
        <f t="shared" si="13"/>
        <v>83</v>
      </c>
      <c r="AG12" s="35" t="str">
        <f t="shared" si="14"/>
        <v>★3.0</v>
      </c>
      <c r="AH12" s="36"/>
    </row>
    <row r="13" spans="1:34" ht="24" customHeight="1">
      <c r="A13" s="37"/>
      <c r="B13" s="16"/>
      <c r="C13" s="17" t="s">
        <v>54</v>
      </c>
      <c r="D13" s="18" t="s">
        <v>55</v>
      </c>
      <c r="E13" s="39" t="s">
        <v>56</v>
      </c>
      <c r="F13" s="20" t="s">
        <v>57</v>
      </c>
      <c r="G13" s="21">
        <v>0.65700000000000003</v>
      </c>
      <c r="H13" s="20" t="s">
        <v>42</v>
      </c>
      <c r="I13" s="20" t="str">
        <f t="shared" si="0"/>
        <v>700~710</v>
      </c>
      <c r="J13" s="40">
        <v>4</v>
      </c>
      <c r="K13" s="23">
        <v>27.3</v>
      </c>
      <c r="L13" s="24">
        <f t="shared" si="1"/>
        <v>85.042490842490849</v>
      </c>
      <c r="M13" s="25">
        <f t="shared" si="2"/>
        <v>21.8</v>
      </c>
      <c r="N13" s="26">
        <f t="shared" si="3"/>
        <v>24.6</v>
      </c>
      <c r="O13" s="27" t="str">
        <f t="shared" si="4"/>
        <v>28.8</v>
      </c>
      <c r="P13" s="41" t="s">
        <v>43</v>
      </c>
      <c r="Q13" s="20" t="s">
        <v>44</v>
      </c>
      <c r="R13" s="21" t="s">
        <v>45</v>
      </c>
      <c r="S13" s="28"/>
      <c r="T13" s="29" t="s">
        <v>46</v>
      </c>
      <c r="U13" s="30">
        <f t="shared" si="5"/>
        <v>125</v>
      </c>
      <c r="V13" s="31">
        <f t="shared" si="6"/>
        <v>110</v>
      </c>
      <c r="W13" s="31">
        <f t="shared" si="7"/>
        <v>94</v>
      </c>
      <c r="X13" s="32" t="str">
        <f>IF(AC13&lt;55,"",AD13)</f>
        <v>★4.0</v>
      </c>
      <c r="Z13" s="33">
        <v>700</v>
      </c>
      <c r="AA13" s="33">
        <v>710</v>
      </c>
      <c r="AB13" s="34">
        <f t="shared" si="9"/>
        <v>28.8</v>
      </c>
      <c r="AC13" s="35">
        <f t="shared" si="10"/>
        <v>94</v>
      </c>
      <c r="AD13" s="35" t="str">
        <f t="shared" si="11"/>
        <v>★4.0</v>
      </c>
      <c r="AE13" s="34">
        <f t="shared" si="12"/>
        <v>28.8</v>
      </c>
      <c r="AF13" s="35">
        <f t="shared" si="13"/>
        <v>94</v>
      </c>
      <c r="AG13" s="35" t="str">
        <f t="shared" si="14"/>
        <v>★4.0</v>
      </c>
      <c r="AH13" s="36"/>
    </row>
    <row r="14" spans="1:34" ht="24" customHeight="1">
      <c r="A14" s="37"/>
      <c r="B14" s="37"/>
      <c r="C14" s="38"/>
      <c r="D14" s="18" t="s">
        <v>55</v>
      </c>
      <c r="E14" s="19" t="s">
        <v>58</v>
      </c>
      <c r="F14" s="20" t="s">
        <v>57</v>
      </c>
      <c r="G14" s="21">
        <v>0.65700000000000003</v>
      </c>
      <c r="H14" s="20" t="s">
        <v>42</v>
      </c>
      <c r="I14" s="42" t="str">
        <f t="shared" si="0"/>
        <v>750~760</v>
      </c>
      <c r="J14" s="43">
        <v>4</v>
      </c>
      <c r="K14" s="23">
        <v>25.2</v>
      </c>
      <c r="L14" s="24">
        <f t="shared" si="1"/>
        <v>92.129365079365073</v>
      </c>
      <c r="M14" s="25">
        <f t="shared" si="2"/>
        <v>21</v>
      </c>
      <c r="N14" s="26">
        <f t="shared" si="3"/>
        <v>24.5</v>
      </c>
      <c r="O14" s="27" t="str">
        <f t="shared" si="4"/>
        <v>28.6</v>
      </c>
      <c r="P14" s="41" t="s">
        <v>43</v>
      </c>
      <c r="Q14" s="20" t="s">
        <v>44</v>
      </c>
      <c r="R14" s="21" t="s">
        <v>49</v>
      </c>
      <c r="S14" s="28"/>
      <c r="T14" s="29" t="s">
        <v>46</v>
      </c>
      <c r="U14" s="30">
        <f t="shared" si="5"/>
        <v>120</v>
      </c>
      <c r="V14" s="31">
        <f t="shared" si="6"/>
        <v>102</v>
      </c>
      <c r="W14" s="31">
        <f t="shared" si="7"/>
        <v>88</v>
      </c>
      <c r="X14" s="32" t="str">
        <f>IF(AC14&lt;55,"",AD14)</f>
        <v>★3.5</v>
      </c>
      <c r="Z14" s="33">
        <v>750</v>
      </c>
      <c r="AA14" s="33">
        <v>760</v>
      </c>
      <c r="AB14" s="34">
        <f t="shared" si="9"/>
        <v>28.6</v>
      </c>
      <c r="AC14" s="35">
        <f t="shared" si="10"/>
        <v>88</v>
      </c>
      <c r="AD14" s="35" t="str">
        <f t="shared" si="11"/>
        <v>★3.5</v>
      </c>
      <c r="AE14" s="34">
        <f t="shared" si="12"/>
        <v>28.6</v>
      </c>
      <c r="AF14" s="35">
        <f t="shared" si="13"/>
        <v>88</v>
      </c>
      <c r="AG14" s="35" t="str">
        <f t="shared" si="14"/>
        <v>★3.5</v>
      </c>
      <c r="AH14" s="36"/>
    </row>
    <row r="15" spans="1:34" ht="24" customHeight="1">
      <c r="A15" s="37"/>
      <c r="B15" s="16"/>
      <c r="C15" s="17" t="s">
        <v>59</v>
      </c>
      <c r="D15" s="18" t="s">
        <v>60</v>
      </c>
      <c r="E15" s="19" t="s">
        <v>61</v>
      </c>
      <c r="F15" s="20" t="s">
        <v>41</v>
      </c>
      <c r="G15" s="21">
        <v>0.65700000000000003</v>
      </c>
      <c r="H15" s="20" t="s">
        <v>42</v>
      </c>
      <c r="I15" s="42" t="str">
        <f t="shared" si="0"/>
        <v>770~790</v>
      </c>
      <c r="J15" s="43">
        <v>4</v>
      </c>
      <c r="K15" s="23">
        <v>25.2</v>
      </c>
      <c r="L15" s="24">
        <f t="shared" si="1"/>
        <v>92.129365079365073</v>
      </c>
      <c r="M15" s="25">
        <f t="shared" si="2"/>
        <v>21</v>
      </c>
      <c r="N15" s="26">
        <f t="shared" si="3"/>
        <v>24.5</v>
      </c>
      <c r="O15" s="27" t="str">
        <f t="shared" si="4"/>
        <v>28.4~28.5</v>
      </c>
      <c r="P15" s="21" t="s">
        <v>48</v>
      </c>
      <c r="Q15" s="20" t="s">
        <v>44</v>
      </c>
      <c r="R15" s="21" t="s">
        <v>45</v>
      </c>
      <c r="S15" s="28"/>
      <c r="T15" s="29" t="s">
        <v>46</v>
      </c>
      <c r="U15" s="30">
        <f t="shared" si="5"/>
        <v>120</v>
      </c>
      <c r="V15" s="31">
        <f t="shared" si="6"/>
        <v>102</v>
      </c>
      <c r="W15" s="31">
        <f t="shared" si="7"/>
        <v>88</v>
      </c>
      <c r="X15" s="32" t="str">
        <f t="shared" si="8"/>
        <v>★3.5</v>
      </c>
      <c r="Z15" s="33">
        <v>770</v>
      </c>
      <c r="AA15" s="33">
        <v>790</v>
      </c>
      <c r="AB15" s="34">
        <f t="shared" si="9"/>
        <v>28.5</v>
      </c>
      <c r="AC15" s="35">
        <f t="shared" si="10"/>
        <v>88</v>
      </c>
      <c r="AD15" s="35" t="str">
        <f t="shared" si="11"/>
        <v>★3.5</v>
      </c>
      <c r="AE15" s="34">
        <f t="shared" si="12"/>
        <v>28.4</v>
      </c>
      <c r="AF15" s="35">
        <f t="shared" si="13"/>
        <v>88</v>
      </c>
      <c r="AG15" s="35" t="str">
        <f t="shared" si="14"/>
        <v>★3.5</v>
      </c>
      <c r="AH15" s="36"/>
    </row>
    <row r="16" spans="1:34" ht="24" customHeight="1">
      <c r="A16" s="37"/>
      <c r="B16" s="37"/>
      <c r="C16" s="38"/>
      <c r="D16" s="18" t="s">
        <v>60</v>
      </c>
      <c r="E16" s="19" t="s">
        <v>62</v>
      </c>
      <c r="F16" s="20" t="s">
        <v>41</v>
      </c>
      <c r="G16" s="21">
        <v>0.65700000000000003</v>
      </c>
      <c r="H16" s="20" t="s">
        <v>42</v>
      </c>
      <c r="I16" s="42" t="str">
        <f t="shared" si="0"/>
        <v>820~840</v>
      </c>
      <c r="J16" s="43">
        <v>4</v>
      </c>
      <c r="K16" s="23">
        <v>24.2</v>
      </c>
      <c r="L16" s="24">
        <f t="shared" si="1"/>
        <v>95.936363636363637</v>
      </c>
      <c r="M16" s="25">
        <f t="shared" si="2"/>
        <v>21</v>
      </c>
      <c r="N16" s="26">
        <f t="shared" si="3"/>
        <v>24.5</v>
      </c>
      <c r="O16" s="27" t="str">
        <f t="shared" si="4"/>
        <v>28.2~28.3</v>
      </c>
      <c r="P16" s="21" t="s">
        <v>48</v>
      </c>
      <c r="Q16" s="20" t="s">
        <v>44</v>
      </c>
      <c r="R16" s="21" t="s">
        <v>49</v>
      </c>
      <c r="S16" s="28"/>
      <c r="T16" s="29" t="s">
        <v>46</v>
      </c>
      <c r="U16" s="30">
        <f t="shared" si="5"/>
        <v>115</v>
      </c>
      <c r="V16" s="31" t="str">
        <f t="shared" si="6"/>
        <v/>
      </c>
      <c r="W16" s="31">
        <f t="shared" si="7"/>
        <v>85</v>
      </c>
      <c r="X16" s="32" t="str">
        <f t="shared" si="8"/>
        <v>★3.5</v>
      </c>
      <c r="Z16" s="33">
        <v>820</v>
      </c>
      <c r="AA16" s="33">
        <v>840</v>
      </c>
      <c r="AB16" s="34">
        <f t="shared" si="9"/>
        <v>28.3</v>
      </c>
      <c r="AC16" s="35">
        <f t="shared" si="10"/>
        <v>85</v>
      </c>
      <c r="AD16" s="35" t="str">
        <f t="shared" si="11"/>
        <v>★3.5</v>
      </c>
      <c r="AE16" s="34">
        <f t="shared" si="12"/>
        <v>28.2</v>
      </c>
      <c r="AF16" s="35">
        <f t="shared" si="13"/>
        <v>85</v>
      </c>
      <c r="AG16" s="35" t="str">
        <f t="shared" si="14"/>
        <v>★3.5</v>
      </c>
      <c r="AH16" s="36"/>
    </row>
    <row r="17" spans="1:34" ht="24" customHeight="1">
      <c r="A17" s="37"/>
      <c r="B17" s="37"/>
      <c r="C17" s="38"/>
      <c r="D17" s="18" t="s">
        <v>63</v>
      </c>
      <c r="E17" s="19" t="s">
        <v>64</v>
      </c>
      <c r="F17" s="20" t="s">
        <v>65</v>
      </c>
      <c r="G17" s="21">
        <v>0.65700000000000003</v>
      </c>
      <c r="H17" s="20" t="s">
        <v>66</v>
      </c>
      <c r="I17" s="42" t="str">
        <f t="shared" si="0"/>
        <v>730</v>
      </c>
      <c r="J17" s="43">
        <v>4</v>
      </c>
      <c r="K17" s="23">
        <v>24.8</v>
      </c>
      <c r="L17" s="24">
        <f t="shared" si="1"/>
        <v>93.615322580645156</v>
      </c>
      <c r="M17" s="25">
        <f t="shared" si="2"/>
        <v>21.8</v>
      </c>
      <c r="N17" s="26">
        <f t="shared" si="3"/>
        <v>24.6</v>
      </c>
      <c r="O17" s="27" t="str">
        <f t="shared" si="4"/>
        <v>28.7</v>
      </c>
      <c r="P17" s="21" t="s">
        <v>67</v>
      </c>
      <c r="Q17" s="20" t="s">
        <v>44</v>
      </c>
      <c r="R17" s="21" t="s">
        <v>45</v>
      </c>
      <c r="S17" s="28"/>
      <c r="T17" s="29" t="s">
        <v>46</v>
      </c>
      <c r="U17" s="30">
        <f t="shared" si="5"/>
        <v>113</v>
      </c>
      <c r="V17" s="31">
        <f t="shared" si="6"/>
        <v>100</v>
      </c>
      <c r="W17" s="31">
        <f t="shared" si="7"/>
        <v>86</v>
      </c>
      <c r="X17" s="32" t="str">
        <f t="shared" si="8"/>
        <v>★3.5</v>
      </c>
      <c r="Z17" s="33">
        <v>730</v>
      </c>
      <c r="AA17" s="33"/>
      <c r="AB17" s="34">
        <f t="shared" si="9"/>
        <v>28.7</v>
      </c>
      <c r="AC17" s="35">
        <f t="shared" si="10"/>
        <v>86</v>
      </c>
      <c r="AD17" s="35" t="str">
        <f t="shared" si="11"/>
        <v>★3.5</v>
      </c>
      <c r="AE17" s="34" t="str">
        <f t="shared" si="12"/>
        <v/>
      </c>
      <c r="AF17" s="35" t="str">
        <f t="shared" si="13"/>
        <v/>
      </c>
      <c r="AG17" s="35" t="str">
        <f t="shared" si="14"/>
        <v/>
      </c>
      <c r="AH17" s="36"/>
    </row>
    <row r="18" spans="1:34" ht="24" customHeight="1">
      <c r="A18" s="37"/>
      <c r="B18" s="37"/>
      <c r="C18" s="38"/>
      <c r="D18" s="18" t="s">
        <v>63</v>
      </c>
      <c r="E18" s="19" t="s">
        <v>68</v>
      </c>
      <c r="F18" s="20" t="s">
        <v>65</v>
      </c>
      <c r="G18" s="21">
        <v>0.65700000000000003</v>
      </c>
      <c r="H18" s="20" t="s">
        <v>42</v>
      </c>
      <c r="I18" s="42" t="str">
        <f t="shared" si="0"/>
        <v>750</v>
      </c>
      <c r="J18" s="43">
        <v>4</v>
      </c>
      <c r="K18" s="23">
        <v>24.4</v>
      </c>
      <c r="L18" s="24">
        <f t="shared" si="1"/>
        <v>95.15</v>
      </c>
      <c r="M18" s="25">
        <f t="shared" si="2"/>
        <v>21</v>
      </c>
      <c r="N18" s="26">
        <f t="shared" si="3"/>
        <v>24.5</v>
      </c>
      <c r="O18" s="27" t="str">
        <f t="shared" si="4"/>
        <v>28.6</v>
      </c>
      <c r="P18" s="21" t="s">
        <v>69</v>
      </c>
      <c r="Q18" s="20" t="s">
        <v>44</v>
      </c>
      <c r="R18" s="21" t="s">
        <v>45</v>
      </c>
      <c r="S18" s="28"/>
      <c r="T18" s="29" t="s">
        <v>46</v>
      </c>
      <c r="U18" s="30">
        <f t="shared" si="5"/>
        <v>116</v>
      </c>
      <c r="V18" s="31" t="str">
        <f t="shared" si="6"/>
        <v/>
      </c>
      <c r="W18" s="31">
        <f t="shared" si="7"/>
        <v>85</v>
      </c>
      <c r="X18" s="32" t="str">
        <f t="shared" si="8"/>
        <v>★3.5</v>
      </c>
      <c r="Z18" s="33">
        <v>750</v>
      </c>
      <c r="AA18" s="33"/>
      <c r="AB18" s="34">
        <f t="shared" si="9"/>
        <v>28.6</v>
      </c>
      <c r="AC18" s="35">
        <f t="shared" si="10"/>
        <v>85</v>
      </c>
      <c r="AD18" s="35" t="str">
        <f t="shared" si="11"/>
        <v>★3.5</v>
      </c>
      <c r="AE18" s="34" t="str">
        <f t="shared" si="12"/>
        <v/>
      </c>
      <c r="AF18" s="35" t="str">
        <f t="shared" si="13"/>
        <v/>
      </c>
      <c r="AG18" s="35" t="str">
        <f t="shared" si="14"/>
        <v/>
      </c>
      <c r="AH18" s="36"/>
    </row>
    <row r="19" spans="1:34" ht="24" customHeight="1">
      <c r="A19" s="37"/>
      <c r="B19" s="37"/>
      <c r="C19" s="38"/>
      <c r="D19" s="18" t="s">
        <v>63</v>
      </c>
      <c r="E19" s="19" t="s">
        <v>70</v>
      </c>
      <c r="F19" s="20" t="s">
        <v>65</v>
      </c>
      <c r="G19" s="21">
        <v>0.65700000000000003</v>
      </c>
      <c r="H19" s="20" t="s">
        <v>66</v>
      </c>
      <c r="I19" s="42" t="str">
        <f t="shared" si="0"/>
        <v>780</v>
      </c>
      <c r="J19" s="43">
        <v>4</v>
      </c>
      <c r="K19" s="23">
        <v>23</v>
      </c>
      <c r="L19" s="24">
        <f t="shared" si="1"/>
        <v>100.94173913043477</v>
      </c>
      <c r="M19" s="25">
        <f t="shared" si="2"/>
        <v>21</v>
      </c>
      <c r="N19" s="26">
        <f t="shared" si="3"/>
        <v>24.5</v>
      </c>
      <c r="O19" s="27" t="str">
        <f t="shared" si="4"/>
        <v>28.5</v>
      </c>
      <c r="P19" s="21" t="s">
        <v>67</v>
      </c>
      <c r="Q19" s="20" t="s">
        <v>44</v>
      </c>
      <c r="R19" s="21" t="s">
        <v>49</v>
      </c>
      <c r="S19" s="28"/>
      <c r="T19" s="29" t="s">
        <v>46</v>
      </c>
      <c r="U19" s="30">
        <f t="shared" si="5"/>
        <v>109</v>
      </c>
      <c r="V19" s="31" t="str">
        <f t="shared" si="6"/>
        <v/>
      </c>
      <c r="W19" s="31">
        <f t="shared" si="7"/>
        <v>80</v>
      </c>
      <c r="X19" s="32" t="str">
        <f t="shared" si="8"/>
        <v>★3.0</v>
      </c>
      <c r="Z19" s="33">
        <v>780</v>
      </c>
      <c r="AA19" s="33"/>
      <c r="AB19" s="34">
        <f t="shared" si="9"/>
        <v>28.5</v>
      </c>
      <c r="AC19" s="35">
        <f t="shared" si="10"/>
        <v>80</v>
      </c>
      <c r="AD19" s="35" t="str">
        <f t="shared" si="11"/>
        <v>★3.0</v>
      </c>
      <c r="AE19" s="34" t="str">
        <f t="shared" si="12"/>
        <v/>
      </c>
      <c r="AF19" s="35" t="str">
        <f t="shared" si="13"/>
        <v/>
      </c>
      <c r="AG19" s="35" t="str">
        <f t="shared" si="14"/>
        <v/>
      </c>
      <c r="AH19" s="36"/>
    </row>
    <row r="20" spans="1:34" ht="24" customHeight="1">
      <c r="A20" s="37"/>
      <c r="B20" s="37"/>
      <c r="C20" s="38"/>
      <c r="D20" s="18" t="s">
        <v>63</v>
      </c>
      <c r="E20" s="19" t="s">
        <v>71</v>
      </c>
      <c r="F20" s="20" t="s">
        <v>65</v>
      </c>
      <c r="G20" s="21">
        <v>0.65700000000000003</v>
      </c>
      <c r="H20" s="20" t="s">
        <v>42</v>
      </c>
      <c r="I20" s="42" t="str">
        <f t="shared" si="0"/>
        <v>800</v>
      </c>
      <c r="J20" s="43">
        <v>4</v>
      </c>
      <c r="K20" s="23">
        <v>23.2</v>
      </c>
      <c r="L20" s="24">
        <f t="shared" si="1"/>
        <v>100.07155172413793</v>
      </c>
      <c r="M20" s="25">
        <f t="shared" si="2"/>
        <v>21</v>
      </c>
      <c r="N20" s="26">
        <f t="shared" si="3"/>
        <v>24.5</v>
      </c>
      <c r="O20" s="27" t="str">
        <f t="shared" si="4"/>
        <v>28.4</v>
      </c>
      <c r="P20" s="21" t="s">
        <v>69</v>
      </c>
      <c r="Q20" s="20" t="s">
        <v>44</v>
      </c>
      <c r="R20" s="21" t="s">
        <v>49</v>
      </c>
      <c r="S20" s="28"/>
      <c r="T20" s="29" t="s">
        <v>46</v>
      </c>
      <c r="U20" s="30">
        <f t="shared" si="5"/>
        <v>110</v>
      </c>
      <c r="V20" s="31" t="str">
        <f t="shared" si="6"/>
        <v/>
      </c>
      <c r="W20" s="31">
        <f t="shared" si="7"/>
        <v>81</v>
      </c>
      <c r="X20" s="32" t="str">
        <f t="shared" si="8"/>
        <v>★3.0</v>
      </c>
      <c r="Z20" s="33">
        <v>800</v>
      </c>
      <c r="AA20" s="33"/>
      <c r="AB20" s="34">
        <f t="shared" si="9"/>
        <v>28.4</v>
      </c>
      <c r="AC20" s="35">
        <f t="shared" si="10"/>
        <v>81</v>
      </c>
      <c r="AD20" s="35" t="str">
        <f t="shared" si="11"/>
        <v>★3.0</v>
      </c>
      <c r="AE20" s="34" t="str">
        <f t="shared" si="12"/>
        <v/>
      </c>
      <c r="AF20" s="35" t="str">
        <f t="shared" si="13"/>
        <v/>
      </c>
      <c r="AG20" s="35" t="str">
        <f t="shared" si="14"/>
        <v/>
      </c>
      <c r="AH20" s="36"/>
    </row>
    <row r="21" spans="1:34" ht="24" customHeight="1">
      <c r="A21" s="37"/>
      <c r="B21" s="37"/>
      <c r="C21" s="38"/>
      <c r="D21" s="18" t="s">
        <v>72</v>
      </c>
      <c r="E21" s="19" t="s">
        <v>73</v>
      </c>
      <c r="F21" s="20" t="s">
        <v>74</v>
      </c>
      <c r="G21" s="21">
        <v>0.65800000000000003</v>
      </c>
      <c r="H21" s="20" t="s">
        <v>42</v>
      </c>
      <c r="I21" s="42" t="str">
        <f t="shared" si="0"/>
        <v>800</v>
      </c>
      <c r="J21" s="43">
        <v>4</v>
      </c>
      <c r="K21" s="23">
        <v>22.5</v>
      </c>
      <c r="L21" s="24">
        <f t="shared" si="1"/>
        <v>103.18488888888889</v>
      </c>
      <c r="M21" s="25">
        <f t="shared" si="2"/>
        <v>21</v>
      </c>
      <c r="N21" s="26">
        <f t="shared" si="3"/>
        <v>24.5</v>
      </c>
      <c r="O21" s="27" t="str">
        <f t="shared" si="4"/>
        <v>28.4</v>
      </c>
      <c r="P21" s="21" t="s">
        <v>48</v>
      </c>
      <c r="Q21" s="20" t="s">
        <v>53</v>
      </c>
      <c r="R21" s="21" t="s">
        <v>45</v>
      </c>
      <c r="S21" s="28" t="s">
        <v>75</v>
      </c>
      <c r="T21" s="29" t="s">
        <v>76</v>
      </c>
      <c r="U21" s="30">
        <f t="shared" si="5"/>
        <v>107</v>
      </c>
      <c r="V21" s="31" t="str">
        <f t="shared" si="6"/>
        <v/>
      </c>
      <c r="W21" s="31">
        <f t="shared" si="7"/>
        <v>79</v>
      </c>
      <c r="X21" s="32" t="str">
        <f t="shared" si="8"/>
        <v>★2.5</v>
      </c>
      <c r="Z21" s="33">
        <v>800</v>
      </c>
      <c r="AA21" s="33"/>
      <c r="AB21" s="34">
        <f t="shared" si="9"/>
        <v>28.4</v>
      </c>
      <c r="AC21" s="35">
        <f t="shared" si="10"/>
        <v>79</v>
      </c>
      <c r="AD21" s="35" t="str">
        <f t="shared" si="11"/>
        <v>★2.5</v>
      </c>
      <c r="AE21" s="34" t="str">
        <f t="shared" si="12"/>
        <v/>
      </c>
      <c r="AF21" s="35" t="str">
        <f t="shared" si="13"/>
        <v/>
      </c>
      <c r="AG21" s="35" t="str">
        <f t="shared" si="14"/>
        <v/>
      </c>
      <c r="AH21" s="36"/>
    </row>
    <row r="22" spans="1:34" ht="24" customHeight="1">
      <c r="A22" s="37"/>
      <c r="B22" s="37"/>
      <c r="C22" s="38"/>
      <c r="D22" s="18" t="s">
        <v>72</v>
      </c>
      <c r="E22" s="19" t="s">
        <v>77</v>
      </c>
      <c r="F22" s="20" t="s">
        <v>74</v>
      </c>
      <c r="G22" s="21">
        <v>0.65800000000000003</v>
      </c>
      <c r="H22" s="20" t="s">
        <v>42</v>
      </c>
      <c r="I22" s="42" t="str">
        <f t="shared" si="0"/>
        <v>850</v>
      </c>
      <c r="J22" s="43">
        <v>4</v>
      </c>
      <c r="K22" s="23">
        <v>20.9</v>
      </c>
      <c r="L22" s="24">
        <f t="shared" si="1"/>
        <v>111.08421052631577</v>
      </c>
      <c r="M22" s="25">
        <f t="shared" si="2"/>
        <v>21</v>
      </c>
      <c r="N22" s="26">
        <f t="shared" si="3"/>
        <v>24.5</v>
      </c>
      <c r="O22" s="27" t="str">
        <f t="shared" si="4"/>
        <v>28.1</v>
      </c>
      <c r="P22" s="21" t="s">
        <v>48</v>
      </c>
      <c r="Q22" s="20" t="s">
        <v>53</v>
      </c>
      <c r="R22" s="21" t="s">
        <v>49</v>
      </c>
      <c r="S22" s="28" t="s">
        <v>75</v>
      </c>
      <c r="T22" s="29" t="s">
        <v>76</v>
      </c>
      <c r="U22" s="30" t="str">
        <f t="shared" si="5"/>
        <v/>
      </c>
      <c r="V22" s="31" t="str">
        <f t="shared" si="6"/>
        <v/>
      </c>
      <c r="W22" s="31">
        <f t="shared" si="7"/>
        <v>74</v>
      </c>
      <c r="X22" s="32" t="str">
        <f t="shared" si="8"/>
        <v>★2.0</v>
      </c>
      <c r="Z22" s="33">
        <v>850</v>
      </c>
      <c r="AA22" s="33"/>
      <c r="AB22" s="34">
        <f t="shared" si="9"/>
        <v>28.1</v>
      </c>
      <c r="AC22" s="35">
        <f t="shared" si="10"/>
        <v>74</v>
      </c>
      <c r="AD22" s="35" t="str">
        <f t="shared" si="11"/>
        <v>★2.0</v>
      </c>
      <c r="AE22" s="34" t="str">
        <f t="shared" si="12"/>
        <v/>
      </c>
      <c r="AF22" s="35" t="str">
        <f t="shared" si="13"/>
        <v/>
      </c>
      <c r="AG22" s="35" t="str">
        <f t="shared" si="14"/>
        <v/>
      </c>
      <c r="AH22" s="36"/>
    </row>
    <row r="23" spans="1:34" ht="24" customHeight="1">
      <c r="A23" s="37"/>
      <c r="B23" s="16"/>
      <c r="C23" s="17" t="s">
        <v>78</v>
      </c>
      <c r="D23" s="18" t="s">
        <v>79</v>
      </c>
      <c r="E23" s="19" t="s">
        <v>40</v>
      </c>
      <c r="F23" s="20" t="s">
        <v>41</v>
      </c>
      <c r="G23" s="21">
        <v>0.65700000000000003</v>
      </c>
      <c r="H23" s="20" t="s">
        <v>42</v>
      </c>
      <c r="I23" s="42" t="str">
        <f t="shared" si="0"/>
        <v>860~870</v>
      </c>
      <c r="J23" s="43">
        <v>4</v>
      </c>
      <c r="K23" s="23">
        <v>25.1</v>
      </c>
      <c r="L23" s="24">
        <f t="shared" si="1"/>
        <v>92.496414342629478</v>
      </c>
      <c r="M23" s="25">
        <f t="shared" si="2"/>
        <v>20.8</v>
      </c>
      <c r="N23" s="26">
        <f t="shared" si="3"/>
        <v>23.7</v>
      </c>
      <c r="O23" s="27" t="str">
        <f t="shared" si="4"/>
        <v>28.0~28.1</v>
      </c>
      <c r="P23" s="21" t="s">
        <v>48</v>
      </c>
      <c r="Q23" s="20" t="s">
        <v>44</v>
      </c>
      <c r="R23" s="21" t="s">
        <v>45</v>
      </c>
      <c r="S23" s="28"/>
      <c r="T23" s="29" t="s">
        <v>46</v>
      </c>
      <c r="U23" s="30">
        <f t="shared" si="5"/>
        <v>120</v>
      </c>
      <c r="V23" s="31">
        <f t="shared" si="6"/>
        <v>105</v>
      </c>
      <c r="W23" s="31">
        <f t="shared" si="7"/>
        <v>89</v>
      </c>
      <c r="X23" s="32" t="str">
        <f t="shared" si="8"/>
        <v>★3.5</v>
      </c>
      <c r="Z23" s="33">
        <v>860</v>
      </c>
      <c r="AA23" s="33">
        <v>870</v>
      </c>
      <c r="AB23" s="34">
        <f t="shared" si="9"/>
        <v>28.1</v>
      </c>
      <c r="AC23" s="35">
        <f t="shared" si="10"/>
        <v>89</v>
      </c>
      <c r="AD23" s="35" t="str">
        <f t="shared" si="11"/>
        <v>★3.5</v>
      </c>
      <c r="AE23" s="34">
        <f t="shared" si="12"/>
        <v>28</v>
      </c>
      <c r="AF23" s="35">
        <f t="shared" si="13"/>
        <v>89</v>
      </c>
      <c r="AG23" s="35" t="str">
        <f t="shared" si="14"/>
        <v>★3.5</v>
      </c>
      <c r="AH23" s="36"/>
    </row>
    <row r="24" spans="1:34" ht="24" customHeight="1">
      <c r="A24" s="37"/>
      <c r="B24" s="37"/>
      <c r="C24" s="38"/>
      <c r="D24" s="18" t="s">
        <v>79</v>
      </c>
      <c r="E24" s="19" t="s">
        <v>47</v>
      </c>
      <c r="F24" s="20" t="s">
        <v>41</v>
      </c>
      <c r="G24" s="21">
        <v>0.65700000000000003</v>
      </c>
      <c r="H24" s="20" t="s">
        <v>42</v>
      </c>
      <c r="I24" s="42" t="str">
        <f t="shared" si="0"/>
        <v>910~920</v>
      </c>
      <c r="J24" s="43">
        <v>4</v>
      </c>
      <c r="K24" s="23">
        <v>23.6</v>
      </c>
      <c r="L24" s="24">
        <f t="shared" si="1"/>
        <v>98.375423728813558</v>
      </c>
      <c r="M24" s="25">
        <f t="shared" si="2"/>
        <v>20.8</v>
      </c>
      <c r="N24" s="26">
        <f t="shared" si="3"/>
        <v>23.7</v>
      </c>
      <c r="O24" s="27" t="str">
        <f t="shared" si="4"/>
        <v>27.8</v>
      </c>
      <c r="P24" s="21" t="s">
        <v>48</v>
      </c>
      <c r="Q24" s="20" t="s">
        <v>44</v>
      </c>
      <c r="R24" s="21" t="s">
        <v>49</v>
      </c>
      <c r="S24" s="28"/>
      <c r="T24" s="29" t="s">
        <v>46</v>
      </c>
      <c r="U24" s="30">
        <f t="shared" si="5"/>
        <v>113</v>
      </c>
      <c r="V24" s="31" t="str">
        <f t="shared" si="6"/>
        <v/>
      </c>
      <c r="W24" s="31">
        <f t="shared" si="7"/>
        <v>84</v>
      </c>
      <c r="X24" s="32" t="str">
        <f t="shared" si="8"/>
        <v>★3.0</v>
      </c>
      <c r="Z24" s="33">
        <v>910</v>
      </c>
      <c r="AA24" s="33">
        <v>920</v>
      </c>
      <c r="AB24" s="34">
        <f t="shared" si="9"/>
        <v>27.8</v>
      </c>
      <c r="AC24" s="35">
        <f t="shared" si="10"/>
        <v>84</v>
      </c>
      <c r="AD24" s="35" t="str">
        <f t="shared" si="11"/>
        <v>★3.0</v>
      </c>
      <c r="AE24" s="34">
        <f t="shared" si="12"/>
        <v>27.8</v>
      </c>
      <c r="AF24" s="35">
        <f t="shared" si="13"/>
        <v>84</v>
      </c>
      <c r="AG24" s="35" t="str">
        <f t="shared" si="14"/>
        <v>★3.0</v>
      </c>
      <c r="AH24" s="36"/>
    </row>
    <row r="25" spans="1:34" ht="24" customHeight="1">
      <c r="A25" s="37"/>
      <c r="B25" s="37"/>
      <c r="C25" s="38"/>
      <c r="D25" s="18" t="s">
        <v>80</v>
      </c>
      <c r="E25" s="19" t="s">
        <v>81</v>
      </c>
      <c r="F25" s="20" t="s">
        <v>65</v>
      </c>
      <c r="G25" s="21">
        <v>0.65700000000000003</v>
      </c>
      <c r="H25" s="20" t="s">
        <v>42</v>
      </c>
      <c r="I25" s="42" t="str">
        <f t="shared" si="0"/>
        <v>840</v>
      </c>
      <c r="J25" s="43">
        <v>4</v>
      </c>
      <c r="K25" s="23">
        <v>23.9</v>
      </c>
      <c r="L25" s="24">
        <f t="shared" si="1"/>
        <v>97.140585774058593</v>
      </c>
      <c r="M25" s="25">
        <f t="shared" si="2"/>
        <v>21</v>
      </c>
      <c r="N25" s="26">
        <f t="shared" si="3"/>
        <v>24.5</v>
      </c>
      <c r="O25" s="27" t="str">
        <f t="shared" si="4"/>
        <v>28.2</v>
      </c>
      <c r="P25" s="21" t="s">
        <v>69</v>
      </c>
      <c r="Q25" s="20" t="s">
        <v>44</v>
      </c>
      <c r="R25" s="21" t="s">
        <v>45</v>
      </c>
      <c r="S25" s="28"/>
      <c r="T25" s="29" t="s">
        <v>46</v>
      </c>
      <c r="U25" s="30">
        <f t="shared" si="5"/>
        <v>113</v>
      </c>
      <c r="V25" s="31" t="str">
        <f t="shared" si="6"/>
        <v/>
      </c>
      <c r="W25" s="31">
        <f t="shared" si="7"/>
        <v>84</v>
      </c>
      <c r="X25" s="32" t="str">
        <f t="shared" si="8"/>
        <v>★3.0</v>
      </c>
      <c r="Z25" s="33">
        <v>840</v>
      </c>
      <c r="AA25" s="33"/>
      <c r="AB25" s="34">
        <f t="shared" si="9"/>
        <v>28.2</v>
      </c>
      <c r="AC25" s="35">
        <f t="shared" si="10"/>
        <v>84</v>
      </c>
      <c r="AD25" s="35" t="str">
        <f t="shared" si="11"/>
        <v>★3.0</v>
      </c>
      <c r="AE25" s="34" t="str">
        <f t="shared" si="12"/>
        <v/>
      </c>
      <c r="AF25" s="35" t="str">
        <f t="shared" si="13"/>
        <v/>
      </c>
      <c r="AG25" s="35" t="str">
        <f t="shared" si="14"/>
        <v/>
      </c>
      <c r="AH25" s="36"/>
    </row>
    <row r="26" spans="1:34" ht="24" customHeight="1">
      <c r="A26" s="37"/>
      <c r="B26" s="37"/>
      <c r="C26" s="38"/>
      <c r="D26" s="18" t="s">
        <v>80</v>
      </c>
      <c r="E26" s="19" t="s">
        <v>82</v>
      </c>
      <c r="F26" s="20" t="s">
        <v>65</v>
      </c>
      <c r="G26" s="21">
        <v>0.65700000000000003</v>
      </c>
      <c r="H26" s="20" t="s">
        <v>42</v>
      </c>
      <c r="I26" s="42" t="str">
        <f t="shared" si="0"/>
        <v>850</v>
      </c>
      <c r="J26" s="43">
        <v>4</v>
      </c>
      <c r="K26" s="23">
        <v>23.9</v>
      </c>
      <c r="L26" s="24">
        <f t="shared" si="1"/>
        <v>97.140585774058593</v>
      </c>
      <c r="M26" s="25">
        <f t="shared" si="2"/>
        <v>21</v>
      </c>
      <c r="N26" s="26">
        <f t="shared" si="3"/>
        <v>24.5</v>
      </c>
      <c r="O26" s="27" t="str">
        <f t="shared" si="4"/>
        <v>28.1</v>
      </c>
      <c r="P26" s="21" t="s">
        <v>69</v>
      </c>
      <c r="Q26" s="20" t="s">
        <v>44</v>
      </c>
      <c r="R26" s="21" t="s">
        <v>45</v>
      </c>
      <c r="S26" s="28"/>
      <c r="T26" s="29" t="s">
        <v>46</v>
      </c>
      <c r="U26" s="30">
        <f t="shared" si="5"/>
        <v>113</v>
      </c>
      <c r="V26" s="31" t="str">
        <f t="shared" si="6"/>
        <v/>
      </c>
      <c r="W26" s="31">
        <f t="shared" si="7"/>
        <v>85</v>
      </c>
      <c r="X26" s="32" t="str">
        <f t="shared" si="8"/>
        <v>★3.5</v>
      </c>
      <c r="Z26" s="33">
        <v>850</v>
      </c>
      <c r="AA26" s="33"/>
      <c r="AB26" s="34">
        <f t="shared" si="9"/>
        <v>28.1</v>
      </c>
      <c r="AC26" s="35">
        <f t="shared" si="10"/>
        <v>85</v>
      </c>
      <c r="AD26" s="35" t="str">
        <f t="shared" si="11"/>
        <v>★3.5</v>
      </c>
      <c r="AE26" s="34" t="str">
        <f t="shared" si="12"/>
        <v/>
      </c>
      <c r="AF26" s="35" t="str">
        <f t="shared" si="13"/>
        <v/>
      </c>
      <c r="AG26" s="35" t="str">
        <f t="shared" si="14"/>
        <v/>
      </c>
      <c r="AH26" s="36"/>
    </row>
    <row r="27" spans="1:34" ht="24" customHeight="1">
      <c r="A27" s="37"/>
      <c r="B27" s="37"/>
      <c r="C27" s="38"/>
      <c r="D27" s="18" t="s">
        <v>80</v>
      </c>
      <c r="E27" s="19" t="s">
        <v>47</v>
      </c>
      <c r="F27" s="20" t="s">
        <v>65</v>
      </c>
      <c r="G27" s="21">
        <v>0.65700000000000003</v>
      </c>
      <c r="H27" s="20" t="s">
        <v>42</v>
      </c>
      <c r="I27" s="42" t="str">
        <f t="shared" si="0"/>
        <v>890~900</v>
      </c>
      <c r="J27" s="43">
        <v>4</v>
      </c>
      <c r="K27" s="23">
        <v>22.5</v>
      </c>
      <c r="L27" s="24">
        <f t="shared" si="1"/>
        <v>103.18488888888889</v>
      </c>
      <c r="M27" s="25">
        <f t="shared" si="2"/>
        <v>20.8</v>
      </c>
      <c r="N27" s="26">
        <f t="shared" si="3"/>
        <v>23.7</v>
      </c>
      <c r="O27" s="27" t="str">
        <f t="shared" si="4"/>
        <v>27.9</v>
      </c>
      <c r="P27" s="21" t="s">
        <v>69</v>
      </c>
      <c r="Q27" s="20" t="s">
        <v>44</v>
      </c>
      <c r="R27" s="21" t="s">
        <v>49</v>
      </c>
      <c r="S27" s="28"/>
      <c r="T27" s="29" t="s">
        <v>46</v>
      </c>
      <c r="U27" s="30">
        <f t="shared" si="5"/>
        <v>108</v>
      </c>
      <c r="V27" s="31" t="str">
        <f t="shared" si="6"/>
        <v/>
      </c>
      <c r="W27" s="31">
        <f t="shared" si="7"/>
        <v>80</v>
      </c>
      <c r="X27" s="32" t="str">
        <f t="shared" si="8"/>
        <v>★3.0</v>
      </c>
      <c r="Z27" s="33">
        <v>890</v>
      </c>
      <c r="AA27" s="33">
        <v>900</v>
      </c>
      <c r="AB27" s="34">
        <f t="shared" si="9"/>
        <v>27.9</v>
      </c>
      <c r="AC27" s="35">
        <f t="shared" si="10"/>
        <v>80</v>
      </c>
      <c r="AD27" s="35" t="str">
        <f t="shared" si="11"/>
        <v>★3.0</v>
      </c>
      <c r="AE27" s="34">
        <f t="shared" si="12"/>
        <v>27.9</v>
      </c>
      <c r="AF27" s="35">
        <f t="shared" si="13"/>
        <v>80</v>
      </c>
      <c r="AG27" s="35" t="str">
        <f t="shared" si="14"/>
        <v>★3.0</v>
      </c>
      <c r="AH27" s="36"/>
    </row>
    <row r="28" spans="1:34" ht="24" customHeight="1">
      <c r="A28" s="37"/>
      <c r="B28" s="16"/>
      <c r="C28" s="17" t="s">
        <v>83</v>
      </c>
      <c r="D28" s="18" t="s">
        <v>84</v>
      </c>
      <c r="E28" s="19" t="s">
        <v>85</v>
      </c>
      <c r="F28" s="20" t="s">
        <v>41</v>
      </c>
      <c r="G28" s="21">
        <v>0.65700000000000003</v>
      </c>
      <c r="H28" s="20" t="s">
        <v>42</v>
      </c>
      <c r="I28" s="42" t="str">
        <f t="shared" si="0"/>
        <v>810~830</v>
      </c>
      <c r="J28" s="43">
        <v>4</v>
      </c>
      <c r="K28" s="23">
        <v>25</v>
      </c>
      <c r="L28" s="24">
        <f t="shared" si="1"/>
        <v>92.866399999999999</v>
      </c>
      <c r="M28" s="25">
        <f t="shared" si="2"/>
        <v>21</v>
      </c>
      <c r="N28" s="26">
        <f t="shared" si="3"/>
        <v>24.5</v>
      </c>
      <c r="O28" s="27" t="str">
        <f t="shared" si="4"/>
        <v>28.2~28.3</v>
      </c>
      <c r="P28" s="21" t="s">
        <v>48</v>
      </c>
      <c r="Q28" s="20" t="s">
        <v>44</v>
      </c>
      <c r="R28" s="21" t="s">
        <v>45</v>
      </c>
      <c r="S28" s="28"/>
      <c r="T28" s="29" t="s">
        <v>46</v>
      </c>
      <c r="U28" s="30">
        <f t="shared" si="5"/>
        <v>119</v>
      </c>
      <c r="V28" s="31">
        <f t="shared" si="6"/>
        <v>102</v>
      </c>
      <c r="W28" s="31">
        <f t="shared" si="7"/>
        <v>88</v>
      </c>
      <c r="X28" s="32" t="str">
        <f t="shared" si="8"/>
        <v>★3.5</v>
      </c>
      <c r="Z28" s="33">
        <v>810</v>
      </c>
      <c r="AA28" s="33">
        <v>830</v>
      </c>
      <c r="AB28" s="34">
        <f t="shared" si="9"/>
        <v>28.3</v>
      </c>
      <c r="AC28" s="35">
        <f t="shared" si="10"/>
        <v>88</v>
      </c>
      <c r="AD28" s="35" t="str">
        <f t="shared" si="11"/>
        <v>★3.5</v>
      </c>
      <c r="AE28" s="34">
        <f t="shared" si="12"/>
        <v>28.2</v>
      </c>
      <c r="AF28" s="35">
        <f t="shared" si="13"/>
        <v>88</v>
      </c>
      <c r="AG28" s="35" t="str">
        <f t="shared" si="14"/>
        <v>★3.5</v>
      </c>
      <c r="AH28" s="36"/>
    </row>
    <row r="29" spans="1:34" ht="24" customHeight="1">
      <c r="A29" s="37"/>
      <c r="B29" s="37"/>
      <c r="C29" s="38"/>
      <c r="D29" s="18" t="s">
        <v>84</v>
      </c>
      <c r="E29" s="19" t="s">
        <v>86</v>
      </c>
      <c r="F29" s="20" t="s">
        <v>41</v>
      </c>
      <c r="G29" s="21">
        <v>0.65700000000000003</v>
      </c>
      <c r="H29" s="20" t="s">
        <v>42</v>
      </c>
      <c r="I29" s="42" t="str">
        <f t="shared" si="0"/>
        <v>860~880</v>
      </c>
      <c r="J29" s="43">
        <v>4</v>
      </c>
      <c r="K29" s="23">
        <v>23.4</v>
      </c>
      <c r="L29" s="24">
        <f t="shared" si="1"/>
        <v>99.21623931623931</v>
      </c>
      <c r="M29" s="25">
        <f t="shared" si="2"/>
        <v>20.8</v>
      </c>
      <c r="N29" s="26">
        <f t="shared" si="3"/>
        <v>23.7</v>
      </c>
      <c r="O29" s="27" t="str">
        <f t="shared" si="4"/>
        <v>28.0~28.1</v>
      </c>
      <c r="P29" s="21" t="s">
        <v>48</v>
      </c>
      <c r="Q29" s="20" t="s">
        <v>44</v>
      </c>
      <c r="R29" s="21" t="s">
        <v>49</v>
      </c>
      <c r="S29" s="28"/>
      <c r="T29" s="29" t="s">
        <v>46</v>
      </c>
      <c r="U29" s="30">
        <f t="shared" si="5"/>
        <v>112</v>
      </c>
      <c r="V29" s="31" t="str">
        <f t="shared" si="6"/>
        <v/>
      </c>
      <c r="W29" s="31">
        <f t="shared" si="7"/>
        <v>83</v>
      </c>
      <c r="X29" s="32" t="str">
        <f t="shared" si="8"/>
        <v>★3.0</v>
      </c>
      <c r="Z29" s="33">
        <v>860</v>
      </c>
      <c r="AA29" s="33">
        <v>880</v>
      </c>
      <c r="AB29" s="34">
        <f t="shared" si="9"/>
        <v>28.1</v>
      </c>
      <c r="AC29" s="35">
        <f t="shared" si="10"/>
        <v>83</v>
      </c>
      <c r="AD29" s="35" t="str">
        <f t="shared" si="11"/>
        <v>★3.0</v>
      </c>
      <c r="AE29" s="34">
        <f t="shared" si="12"/>
        <v>28</v>
      </c>
      <c r="AF29" s="35">
        <f t="shared" si="13"/>
        <v>83</v>
      </c>
      <c r="AG29" s="35" t="str">
        <f t="shared" si="14"/>
        <v>★3.0</v>
      </c>
      <c r="AH29" s="36"/>
    </row>
    <row r="30" spans="1:34" ht="24" customHeight="1">
      <c r="A30" s="37"/>
      <c r="B30" s="37"/>
      <c r="C30" s="38"/>
      <c r="D30" s="18" t="s">
        <v>87</v>
      </c>
      <c r="E30" s="19" t="s">
        <v>88</v>
      </c>
      <c r="F30" s="20" t="s">
        <v>74</v>
      </c>
      <c r="G30" s="21">
        <v>0.65800000000000003</v>
      </c>
      <c r="H30" s="20" t="s">
        <v>42</v>
      </c>
      <c r="I30" s="42" t="str">
        <f t="shared" si="0"/>
        <v>820</v>
      </c>
      <c r="J30" s="43">
        <v>4</v>
      </c>
      <c r="K30" s="23">
        <v>22.6</v>
      </c>
      <c r="L30" s="24">
        <f t="shared" si="1"/>
        <v>102.72831858407078</v>
      </c>
      <c r="M30" s="25">
        <f t="shared" si="2"/>
        <v>21</v>
      </c>
      <c r="N30" s="26">
        <f t="shared" si="3"/>
        <v>24.5</v>
      </c>
      <c r="O30" s="27" t="str">
        <f t="shared" si="4"/>
        <v>28.3</v>
      </c>
      <c r="P30" s="21" t="s">
        <v>48</v>
      </c>
      <c r="Q30" s="20" t="s">
        <v>53</v>
      </c>
      <c r="R30" s="21" t="s">
        <v>45</v>
      </c>
      <c r="S30" s="28" t="s">
        <v>75</v>
      </c>
      <c r="T30" s="29" t="s">
        <v>76</v>
      </c>
      <c r="U30" s="30">
        <f t="shared" si="5"/>
        <v>107</v>
      </c>
      <c r="V30" s="31" t="str">
        <f t="shared" si="6"/>
        <v/>
      </c>
      <c r="W30" s="31">
        <f t="shared" si="7"/>
        <v>79</v>
      </c>
      <c r="X30" s="32" t="str">
        <f t="shared" si="8"/>
        <v>★2.5</v>
      </c>
      <c r="Z30" s="33">
        <v>820</v>
      </c>
      <c r="AA30" s="33"/>
      <c r="AB30" s="34">
        <f t="shared" si="9"/>
        <v>28.3</v>
      </c>
      <c r="AC30" s="35">
        <f t="shared" si="10"/>
        <v>79</v>
      </c>
      <c r="AD30" s="35" t="str">
        <f t="shared" si="11"/>
        <v>★2.5</v>
      </c>
      <c r="AE30" s="34" t="str">
        <f t="shared" si="12"/>
        <v/>
      </c>
      <c r="AF30" s="35" t="str">
        <f t="shared" si="13"/>
        <v/>
      </c>
      <c r="AG30" s="35" t="str">
        <f t="shared" si="14"/>
        <v/>
      </c>
      <c r="AH30" s="36"/>
    </row>
    <row r="31" spans="1:34" ht="24" customHeight="1">
      <c r="A31" s="37"/>
      <c r="B31" s="37"/>
      <c r="C31" s="38"/>
      <c r="D31" s="18" t="s">
        <v>87</v>
      </c>
      <c r="E31" s="19" t="s">
        <v>89</v>
      </c>
      <c r="F31" s="20" t="s">
        <v>74</v>
      </c>
      <c r="G31" s="21">
        <v>0.65800000000000003</v>
      </c>
      <c r="H31" s="20" t="s">
        <v>42</v>
      </c>
      <c r="I31" s="42" t="str">
        <f t="shared" si="0"/>
        <v>830~840</v>
      </c>
      <c r="J31" s="43">
        <v>4</v>
      </c>
      <c r="K31" s="23">
        <v>22.6</v>
      </c>
      <c r="L31" s="24">
        <f t="shared" si="1"/>
        <v>102.72831858407078</v>
      </c>
      <c r="M31" s="25">
        <f t="shared" si="2"/>
        <v>21</v>
      </c>
      <c r="N31" s="26">
        <f t="shared" si="3"/>
        <v>24.5</v>
      </c>
      <c r="O31" s="27" t="str">
        <f t="shared" si="4"/>
        <v>28.2</v>
      </c>
      <c r="P31" s="21" t="s">
        <v>48</v>
      </c>
      <c r="Q31" s="20" t="s">
        <v>53</v>
      </c>
      <c r="R31" s="21" t="s">
        <v>45</v>
      </c>
      <c r="S31" s="28" t="s">
        <v>75</v>
      </c>
      <c r="T31" s="29" t="s">
        <v>76</v>
      </c>
      <c r="U31" s="30">
        <f t="shared" si="5"/>
        <v>107</v>
      </c>
      <c r="V31" s="31" t="str">
        <f t="shared" si="6"/>
        <v/>
      </c>
      <c r="W31" s="31">
        <f t="shared" si="7"/>
        <v>80</v>
      </c>
      <c r="X31" s="32" t="str">
        <f t="shared" si="8"/>
        <v>★3.0</v>
      </c>
      <c r="Z31" s="33">
        <v>830</v>
      </c>
      <c r="AA31" s="33">
        <v>840</v>
      </c>
      <c r="AB31" s="34">
        <f t="shared" si="9"/>
        <v>28.2</v>
      </c>
      <c r="AC31" s="35">
        <f t="shared" si="10"/>
        <v>80</v>
      </c>
      <c r="AD31" s="35" t="str">
        <f t="shared" si="11"/>
        <v>★3.0</v>
      </c>
      <c r="AE31" s="34">
        <f t="shared" si="12"/>
        <v>28.2</v>
      </c>
      <c r="AF31" s="35">
        <f t="shared" si="13"/>
        <v>80</v>
      </c>
      <c r="AG31" s="35" t="str">
        <f t="shared" si="14"/>
        <v>★3.0</v>
      </c>
      <c r="AH31" s="36"/>
    </row>
    <row r="32" spans="1:34" ht="24" customHeight="1">
      <c r="A32" s="37"/>
      <c r="B32" s="37"/>
      <c r="C32" s="38"/>
      <c r="D32" s="18" t="s">
        <v>87</v>
      </c>
      <c r="E32" s="19" t="s">
        <v>90</v>
      </c>
      <c r="F32" s="20" t="s">
        <v>74</v>
      </c>
      <c r="G32" s="21">
        <v>0.65800000000000003</v>
      </c>
      <c r="H32" s="20" t="s">
        <v>42</v>
      </c>
      <c r="I32" s="42" t="str">
        <f t="shared" si="0"/>
        <v>870~890</v>
      </c>
      <c r="J32" s="43">
        <v>4</v>
      </c>
      <c r="K32" s="23">
        <v>20.8</v>
      </c>
      <c r="L32" s="24">
        <f t="shared" si="1"/>
        <v>111.61826923076922</v>
      </c>
      <c r="M32" s="25">
        <f t="shared" si="2"/>
        <v>20.8</v>
      </c>
      <c r="N32" s="26">
        <f t="shared" si="3"/>
        <v>23.7</v>
      </c>
      <c r="O32" s="27" t="str">
        <f t="shared" si="4"/>
        <v>27.9~28.0</v>
      </c>
      <c r="P32" s="21" t="s">
        <v>48</v>
      </c>
      <c r="Q32" s="20" t="s">
        <v>53</v>
      </c>
      <c r="R32" s="21" t="s">
        <v>49</v>
      </c>
      <c r="S32" s="28" t="s">
        <v>75</v>
      </c>
      <c r="T32" s="29" t="s">
        <v>76</v>
      </c>
      <c r="U32" s="30">
        <f t="shared" si="5"/>
        <v>100</v>
      </c>
      <c r="V32" s="31" t="str">
        <f t="shared" si="6"/>
        <v/>
      </c>
      <c r="W32" s="31">
        <f t="shared" si="7"/>
        <v>74</v>
      </c>
      <c r="X32" s="32" t="str">
        <f t="shared" si="8"/>
        <v>★2.0</v>
      </c>
      <c r="Z32" s="33">
        <v>870</v>
      </c>
      <c r="AA32" s="33">
        <v>890</v>
      </c>
      <c r="AB32" s="34">
        <f t="shared" si="9"/>
        <v>28</v>
      </c>
      <c r="AC32" s="35">
        <f t="shared" si="10"/>
        <v>74</v>
      </c>
      <c r="AD32" s="35" t="str">
        <f t="shared" si="11"/>
        <v>★2.0</v>
      </c>
      <c r="AE32" s="34">
        <f t="shared" si="12"/>
        <v>27.9</v>
      </c>
      <c r="AF32" s="35">
        <f t="shared" si="13"/>
        <v>74</v>
      </c>
      <c r="AG32" s="35" t="str">
        <f t="shared" si="14"/>
        <v>★2.0</v>
      </c>
      <c r="AH32" s="36"/>
    </row>
    <row r="33" spans="1:34" ht="24" customHeight="1">
      <c r="A33" s="37"/>
      <c r="B33" s="16"/>
      <c r="C33" s="44" t="s">
        <v>91</v>
      </c>
      <c r="D33" s="18" t="s">
        <v>92</v>
      </c>
      <c r="E33" s="19" t="s">
        <v>93</v>
      </c>
      <c r="F33" s="20" t="s">
        <v>41</v>
      </c>
      <c r="G33" s="21">
        <v>0.65700000000000003</v>
      </c>
      <c r="H33" s="20" t="s">
        <v>42</v>
      </c>
      <c r="I33" s="42" t="str">
        <f t="shared" si="0"/>
        <v>850</v>
      </c>
      <c r="J33" s="43">
        <v>4</v>
      </c>
      <c r="K33" s="23">
        <v>25.1</v>
      </c>
      <c r="L33" s="24">
        <f t="shared" si="1"/>
        <v>92.496414342629478</v>
      </c>
      <c r="M33" s="25">
        <f t="shared" si="2"/>
        <v>21</v>
      </c>
      <c r="N33" s="26">
        <f t="shared" si="3"/>
        <v>24.5</v>
      </c>
      <c r="O33" s="27" t="str">
        <f t="shared" si="4"/>
        <v>28.1</v>
      </c>
      <c r="P33" s="21" t="s">
        <v>48</v>
      </c>
      <c r="Q33" s="20" t="s">
        <v>94</v>
      </c>
      <c r="R33" s="21" t="s">
        <v>45</v>
      </c>
      <c r="S33" s="28"/>
      <c r="T33" s="29" t="s">
        <v>46</v>
      </c>
      <c r="U33" s="30">
        <f t="shared" si="5"/>
        <v>119</v>
      </c>
      <c r="V33" s="31">
        <f t="shared" si="6"/>
        <v>102</v>
      </c>
      <c r="W33" s="31">
        <f t="shared" si="7"/>
        <v>89</v>
      </c>
      <c r="X33" s="32" t="str">
        <f t="shared" si="8"/>
        <v>★3.5</v>
      </c>
      <c r="Z33" s="33">
        <v>850</v>
      </c>
      <c r="AA33" s="33"/>
      <c r="AB33" s="34">
        <f t="shared" si="9"/>
        <v>28.1</v>
      </c>
      <c r="AC33" s="35">
        <f t="shared" si="10"/>
        <v>89</v>
      </c>
      <c r="AD33" s="35" t="str">
        <f t="shared" si="11"/>
        <v>★3.5</v>
      </c>
      <c r="AE33" s="34" t="str">
        <f t="shared" si="12"/>
        <v/>
      </c>
      <c r="AF33" s="35" t="str">
        <f t="shared" si="13"/>
        <v/>
      </c>
      <c r="AG33" s="35" t="str">
        <f t="shared" si="14"/>
        <v/>
      </c>
      <c r="AH33" s="36"/>
    </row>
    <row r="34" spans="1:34" ht="24" customHeight="1">
      <c r="A34" s="37"/>
      <c r="B34" s="37"/>
      <c r="C34" s="38"/>
      <c r="D34" s="18" t="s">
        <v>92</v>
      </c>
      <c r="E34" s="19" t="s">
        <v>95</v>
      </c>
      <c r="F34" s="20" t="s">
        <v>41</v>
      </c>
      <c r="G34" s="21">
        <v>0.65700000000000003</v>
      </c>
      <c r="H34" s="20" t="s">
        <v>42</v>
      </c>
      <c r="I34" s="42" t="str">
        <f t="shared" si="0"/>
        <v>860~910</v>
      </c>
      <c r="J34" s="43">
        <v>4</v>
      </c>
      <c r="K34" s="23">
        <v>23.9</v>
      </c>
      <c r="L34" s="24">
        <f t="shared" si="1"/>
        <v>97.140585774058593</v>
      </c>
      <c r="M34" s="25">
        <f t="shared" si="2"/>
        <v>20.8</v>
      </c>
      <c r="N34" s="26">
        <f t="shared" si="3"/>
        <v>23.7</v>
      </c>
      <c r="O34" s="27" t="str">
        <f t="shared" si="4"/>
        <v>27.8~28.1</v>
      </c>
      <c r="P34" s="21" t="s">
        <v>48</v>
      </c>
      <c r="Q34" s="20" t="s">
        <v>94</v>
      </c>
      <c r="R34" s="21" t="s">
        <v>45</v>
      </c>
      <c r="S34" s="28"/>
      <c r="T34" s="29" t="s">
        <v>46</v>
      </c>
      <c r="U34" s="30">
        <f t="shared" si="5"/>
        <v>114</v>
      </c>
      <c r="V34" s="31">
        <f t="shared" si="6"/>
        <v>100</v>
      </c>
      <c r="W34" s="31">
        <f t="shared" si="7"/>
        <v>85</v>
      </c>
      <c r="X34" s="32" t="str">
        <f t="shared" si="8"/>
        <v>★3.5</v>
      </c>
      <c r="Z34" s="33">
        <v>860</v>
      </c>
      <c r="AA34" s="33">
        <v>910</v>
      </c>
      <c r="AB34" s="34">
        <f t="shared" si="9"/>
        <v>28.1</v>
      </c>
      <c r="AC34" s="35">
        <f t="shared" si="10"/>
        <v>85</v>
      </c>
      <c r="AD34" s="35" t="str">
        <f t="shared" si="11"/>
        <v>★3.5</v>
      </c>
      <c r="AE34" s="34">
        <f t="shared" si="12"/>
        <v>27.8</v>
      </c>
      <c r="AF34" s="35">
        <f t="shared" si="13"/>
        <v>85</v>
      </c>
      <c r="AG34" s="35" t="str">
        <f t="shared" si="14"/>
        <v>★3.5</v>
      </c>
      <c r="AH34" s="36"/>
    </row>
    <row r="35" spans="1:34" ht="24" customHeight="1">
      <c r="A35" s="37"/>
      <c r="B35" s="37"/>
      <c r="C35" s="38"/>
      <c r="D35" s="18" t="s">
        <v>92</v>
      </c>
      <c r="E35" s="19" t="s">
        <v>96</v>
      </c>
      <c r="F35" s="20" t="s">
        <v>41</v>
      </c>
      <c r="G35" s="21">
        <v>0.65700000000000003</v>
      </c>
      <c r="H35" s="20" t="s">
        <v>42</v>
      </c>
      <c r="I35" s="42" t="str">
        <f t="shared" si="0"/>
        <v>910~960</v>
      </c>
      <c r="J35" s="43">
        <v>4</v>
      </c>
      <c r="K35" s="23">
        <v>22.4</v>
      </c>
      <c r="L35" s="24">
        <f t="shared" si="1"/>
        <v>103.64553571428571</v>
      </c>
      <c r="M35" s="25">
        <f t="shared" si="2"/>
        <v>20.8</v>
      </c>
      <c r="N35" s="26">
        <f t="shared" si="3"/>
        <v>23.7</v>
      </c>
      <c r="O35" s="27" t="str">
        <f t="shared" si="4"/>
        <v>27.6~27.8</v>
      </c>
      <c r="P35" s="21" t="s">
        <v>48</v>
      </c>
      <c r="Q35" s="20" t="s">
        <v>94</v>
      </c>
      <c r="R35" s="21" t="s">
        <v>49</v>
      </c>
      <c r="S35" s="28"/>
      <c r="T35" s="29" t="s">
        <v>46</v>
      </c>
      <c r="U35" s="30">
        <f t="shared" si="5"/>
        <v>107</v>
      </c>
      <c r="V35" s="31" t="str">
        <f t="shared" si="6"/>
        <v/>
      </c>
      <c r="W35" s="31" t="str">
        <f t="shared" si="7"/>
        <v>80~81</v>
      </c>
      <c r="X35" s="32" t="str">
        <f t="shared" si="8"/>
        <v>★3.0</v>
      </c>
      <c r="Z35" s="33">
        <v>910</v>
      </c>
      <c r="AA35" s="33">
        <v>960</v>
      </c>
      <c r="AB35" s="34">
        <f t="shared" si="9"/>
        <v>27.8</v>
      </c>
      <c r="AC35" s="35">
        <f t="shared" si="10"/>
        <v>80</v>
      </c>
      <c r="AD35" s="35" t="str">
        <f t="shared" si="11"/>
        <v>★3.0</v>
      </c>
      <c r="AE35" s="34">
        <f t="shared" si="12"/>
        <v>27.6</v>
      </c>
      <c r="AF35" s="35">
        <f t="shared" si="13"/>
        <v>81</v>
      </c>
      <c r="AG35" s="35" t="str">
        <f t="shared" si="14"/>
        <v>★3.0</v>
      </c>
      <c r="AH35" s="36"/>
    </row>
    <row r="36" spans="1:34" ht="24" customHeight="1">
      <c r="A36" s="37"/>
      <c r="B36" s="37"/>
      <c r="C36" s="38"/>
      <c r="D36" s="18" t="s">
        <v>97</v>
      </c>
      <c r="E36" s="19" t="s">
        <v>98</v>
      </c>
      <c r="F36" s="20" t="s">
        <v>74</v>
      </c>
      <c r="G36" s="21">
        <v>0.65800000000000003</v>
      </c>
      <c r="H36" s="20" t="s">
        <v>42</v>
      </c>
      <c r="I36" s="42" t="str">
        <f t="shared" si="0"/>
        <v>910</v>
      </c>
      <c r="J36" s="43">
        <v>4</v>
      </c>
      <c r="K36" s="23">
        <v>21.9</v>
      </c>
      <c r="L36" s="24">
        <f t="shared" si="1"/>
        <v>106.01187214611873</v>
      </c>
      <c r="M36" s="25">
        <f t="shared" si="2"/>
        <v>20.8</v>
      </c>
      <c r="N36" s="26">
        <f t="shared" si="3"/>
        <v>23.7</v>
      </c>
      <c r="O36" s="27" t="str">
        <f t="shared" si="4"/>
        <v>27.8</v>
      </c>
      <c r="P36" s="21" t="s">
        <v>48</v>
      </c>
      <c r="Q36" s="20" t="s">
        <v>53</v>
      </c>
      <c r="R36" s="21" t="s">
        <v>45</v>
      </c>
      <c r="S36" s="28" t="s">
        <v>75</v>
      </c>
      <c r="T36" s="29" t="s">
        <v>76</v>
      </c>
      <c r="U36" s="30">
        <f t="shared" si="5"/>
        <v>105</v>
      </c>
      <c r="V36" s="31" t="str">
        <f t="shared" si="6"/>
        <v/>
      </c>
      <c r="W36" s="31">
        <f t="shared" si="7"/>
        <v>78</v>
      </c>
      <c r="X36" s="32" t="str">
        <f t="shared" si="8"/>
        <v>★2.5</v>
      </c>
      <c r="Z36" s="33">
        <v>910</v>
      </c>
      <c r="AA36" s="33"/>
      <c r="AB36" s="34">
        <f t="shared" si="9"/>
        <v>27.8</v>
      </c>
      <c r="AC36" s="35">
        <f t="shared" si="10"/>
        <v>78</v>
      </c>
      <c r="AD36" s="35" t="str">
        <f t="shared" si="11"/>
        <v>★2.5</v>
      </c>
      <c r="AE36" s="34" t="str">
        <f t="shared" si="12"/>
        <v/>
      </c>
      <c r="AF36" s="35" t="str">
        <f t="shared" si="13"/>
        <v/>
      </c>
      <c r="AG36" s="35" t="str">
        <f t="shared" si="14"/>
        <v/>
      </c>
      <c r="AH36" s="36"/>
    </row>
    <row r="37" spans="1:34" ht="24" customHeight="1">
      <c r="A37" s="37"/>
      <c r="B37" s="37"/>
      <c r="C37" s="38"/>
      <c r="D37" s="18" t="s">
        <v>97</v>
      </c>
      <c r="E37" s="19" t="s">
        <v>99</v>
      </c>
      <c r="F37" s="20" t="s">
        <v>74</v>
      </c>
      <c r="G37" s="21">
        <v>0.65800000000000003</v>
      </c>
      <c r="H37" s="20" t="s">
        <v>100</v>
      </c>
      <c r="I37" s="42" t="str">
        <f t="shared" si="0"/>
        <v>960</v>
      </c>
      <c r="J37" s="43">
        <v>4</v>
      </c>
      <c r="K37" s="23">
        <v>19.8</v>
      </c>
      <c r="L37" s="24">
        <f t="shared" si="1"/>
        <v>117.25555555555556</v>
      </c>
      <c r="M37" s="25">
        <f t="shared" si="2"/>
        <v>20.8</v>
      </c>
      <c r="N37" s="26">
        <f t="shared" si="3"/>
        <v>23.7</v>
      </c>
      <c r="O37" s="27" t="str">
        <f t="shared" si="4"/>
        <v>27.6</v>
      </c>
      <c r="P37" s="21" t="s">
        <v>48</v>
      </c>
      <c r="Q37" s="20" t="s">
        <v>53</v>
      </c>
      <c r="R37" s="21" t="s">
        <v>49</v>
      </c>
      <c r="S37" s="28" t="s">
        <v>75</v>
      </c>
      <c r="T37" s="29" t="s">
        <v>76</v>
      </c>
      <c r="U37" s="30" t="str">
        <f t="shared" si="5"/>
        <v/>
      </c>
      <c r="V37" s="31" t="str">
        <f t="shared" si="6"/>
        <v/>
      </c>
      <c r="W37" s="31">
        <f t="shared" si="7"/>
        <v>71</v>
      </c>
      <c r="X37" s="32" t="str">
        <f t="shared" si="8"/>
        <v>★2.0</v>
      </c>
      <c r="Z37" s="33">
        <v>960</v>
      </c>
      <c r="AA37" s="33"/>
      <c r="AB37" s="34">
        <f t="shared" si="9"/>
        <v>27.6</v>
      </c>
      <c r="AC37" s="35">
        <f t="shared" si="10"/>
        <v>71</v>
      </c>
      <c r="AD37" s="35" t="str">
        <f t="shared" si="11"/>
        <v>★2.0</v>
      </c>
      <c r="AE37" s="34" t="str">
        <f t="shared" si="12"/>
        <v/>
      </c>
      <c r="AF37" s="35" t="str">
        <f t="shared" si="13"/>
        <v/>
      </c>
      <c r="AG37" s="35" t="str">
        <f t="shared" si="14"/>
        <v/>
      </c>
      <c r="AH37" s="36"/>
    </row>
    <row r="38" spans="1:34" ht="20.399999999999999" customHeight="1">
      <c r="A38" s="37"/>
      <c r="B38" s="16"/>
      <c r="C38" s="45" t="s">
        <v>101</v>
      </c>
      <c r="D38" s="18" t="s">
        <v>102</v>
      </c>
      <c r="E38" s="19" t="s">
        <v>103</v>
      </c>
      <c r="F38" s="20" t="s">
        <v>104</v>
      </c>
      <c r="G38" s="21">
        <v>0.65800000000000003</v>
      </c>
      <c r="H38" s="20" t="s">
        <v>105</v>
      </c>
      <c r="I38" s="42" t="str">
        <f t="shared" si="0"/>
        <v>980~1,000</v>
      </c>
      <c r="J38" s="43">
        <v>4</v>
      </c>
      <c r="K38" s="23">
        <v>15.1</v>
      </c>
      <c r="L38" s="24">
        <f t="shared" si="1"/>
        <v>153.75231788079469</v>
      </c>
      <c r="M38" s="25">
        <f t="shared" si="2"/>
        <v>20.5</v>
      </c>
      <c r="N38" s="26">
        <f t="shared" si="3"/>
        <v>23.4</v>
      </c>
      <c r="O38" s="27" t="str">
        <f t="shared" si="4"/>
        <v>27.3~27.4</v>
      </c>
      <c r="P38" s="21" t="s">
        <v>106</v>
      </c>
      <c r="Q38" s="20" t="s">
        <v>53</v>
      </c>
      <c r="R38" s="21" t="s">
        <v>107</v>
      </c>
      <c r="S38" s="28" t="s">
        <v>75</v>
      </c>
      <c r="T38" s="29"/>
      <c r="U38" s="30" t="str">
        <f t="shared" si="5"/>
        <v/>
      </c>
      <c r="V38" s="31" t="str">
        <f t="shared" si="6"/>
        <v/>
      </c>
      <c r="W38" s="31">
        <f t="shared" si="7"/>
        <v>55</v>
      </c>
      <c r="X38" s="32" t="str">
        <f t="shared" si="8"/>
        <v>★0.5</v>
      </c>
      <c r="Z38" s="33">
        <v>980</v>
      </c>
      <c r="AA38" s="33">
        <v>1000</v>
      </c>
      <c r="AB38" s="34">
        <f t="shared" si="9"/>
        <v>27.4</v>
      </c>
      <c r="AC38" s="35">
        <f t="shared" si="10"/>
        <v>55</v>
      </c>
      <c r="AD38" s="35" t="str">
        <f t="shared" si="11"/>
        <v>★0.5</v>
      </c>
      <c r="AE38" s="34">
        <f t="shared" si="12"/>
        <v>27.3</v>
      </c>
      <c r="AF38" s="35">
        <f t="shared" si="13"/>
        <v>55</v>
      </c>
      <c r="AG38" s="35" t="str">
        <f t="shared" si="14"/>
        <v>★0.5</v>
      </c>
      <c r="AH38" s="36"/>
    </row>
    <row r="39" spans="1:34" ht="20.399999999999999" customHeight="1">
      <c r="A39" s="37"/>
      <c r="B39" s="37"/>
      <c r="C39" s="38"/>
      <c r="D39" s="18" t="s">
        <v>102</v>
      </c>
      <c r="E39" s="19" t="s">
        <v>108</v>
      </c>
      <c r="F39" s="20" t="s">
        <v>104</v>
      </c>
      <c r="G39" s="21">
        <v>0.65800000000000003</v>
      </c>
      <c r="H39" s="20" t="s">
        <v>105</v>
      </c>
      <c r="I39" s="42" t="str">
        <f t="shared" si="0"/>
        <v>1,030~1,050</v>
      </c>
      <c r="J39" s="43">
        <v>4</v>
      </c>
      <c r="K39" s="23">
        <v>15.1</v>
      </c>
      <c r="L39" s="24">
        <f t="shared" si="1"/>
        <v>153.75231788079469</v>
      </c>
      <c r="M39" s="25">
        <f t="shared" si="2"/>
        <v>20.5</v>
      </c>
      <c r="N39" s="26">
        <f t="shared" si="3"/>
        <v>23.4</v>
      </c>
      <c r="O39" s="27" t="str">
        <f t="shared" si="4"/>
        <v>27.0~27.2</v>
      </c>
      <c r="P39" s="21" t="s">
        <v>106</v>
      </c>
      <c r="Q39" s="20" t="s">
        <v>53</v>
      </c>
      <c r="R39" s="21" t="s">
        <v>49</v>
      </c>
      <c r="S39" s="28" t="s">
        <v>75</v>
      </c>
      <c r="T39" s="29"/>
      <c r="U39" s="30" t="str">
        <f t="shared" si="5"/>
        <v/>
      </c>
      <c r="V39" s="31" t="str">
        <f t="shared" si="6"/>
        <v/>
      </c>
      <c r="W39" s="31">
        <f t="shared" si="7"/>
        <v>55</v>
      </c>
      <c r="X39" s="32" t="str">
        <f t="shared" si="8"/>
        <v>★0.5</v>
      </c>
      <c r="Z39" s="33">
        <v>1030</v>
      </c>
      <c r="AA39" s="33">
        <v>1050</v>
      </c>
      <c r="AB39" s="34">
        <f t="shared" si="9"/>
        <v>27.2</v>
      </c>
      <c r="AC39" s="35">
        <f t="shared" si="10"/>
        <v>55</v>
      </c>
      <c r="AD39" s="35" t="str">
        <f t="shared" si="11"/>
        <v>★0.5</v>
      </c>
      <c r="AE39" s="34">
        <f t="shared" si="12"/>
        <v>27</v>
      </c>
      <c r="AF39" s="35">
        <f t="shared" si="13"/>
        <v>55</v>
      </c>
      <c r="AG39" s="35" t="str">
        <f t="shared" si="14"/>
        <v>★0.5</v>
      </c>
      <c r="AH39" s="36"/>
    </row>
    <row r="40" spans="1:34" s="47" customFormat="1" ht="20.399999999999999" customHeight="1">
      <c r="A40" s="46"/>
      <c r="B40" s="16"/>
      <c r="C40" s="17" t="s">
        <v>109</v>
      </c>
      <c r="D40" s="18" t="s">
        <v>110</v>
      </c>
      <c r="E40" s="19" t="s">
        <v>111</v>
      </c>
      <c r="F40" s="20" t="s">
        <v>51</v>
      </c>
      <c r="G40" s="21">
        <v>0.65800000000000003</v>
      </c>
      <c r="H40" s="20" t="s">
        <v>112</v>
      </c>
      <c r="I40" s="42" t="str">
        <f t="shared" si="0"/>
        <v>1,060</v>
      </c>
      <c r="J40" s="43">
        <v>4</v>
      </c>
      <c r="K40" s="23">
        <v>16.600000000000001</v>
      </c>
      <c r="L40" s="24">
        <f t="shared" si="1"/>
        <v>139.85903614457828</v>
      </c>
      <c r="M40" s="25">
        <f t="shared" si="2"/>
        <v>20.5</v>
      </c>
      <c r="N40" s="26">
        <f t="shared" si="3"/>
        <v>23.4</v>
      </c>
      <c r="O40" s="27" t="str">
        <f t="shared" si="4"/>
        <v>27.0</v>
      </c>
      <c r="P40" s="21" t="s">
        <v>113</v>
      </c>
      <c r="Q40" s="20" t="s">
        <v>53</v>
      </c>
      <c r="R40" s="21" t="s">
        <v>49</v>
      </c>
      <c r="S40" s="28" t="s">
        <v>75</v>
      </c>
      <c r="T40" s="29"/>
      <c r="U40" s="30" t="str">
        <f t="shared" si="5"/>
        <v/>
      </c>
      <c r="V40" s="31" t="str">
        <f t="shared" si="6"/>
        <v/>
      </c>
      <c r="W40" s="31">
        <f t="shared" si="7"/>
        <v>61</v>
      </c>
      <c r="X40" s="32" t="str">
        <f t="shared" si="8"/>
        <v>★1.0</v>
      </c>
      <c r="Y40" s="2"/>
      <c r="Z40" s="33">
        <v>1060</v>
      </c>
      <c r="AA40" s="33"/>
      <c r="AB40" s="34">
        <f t="shared" si="9"/>
        <v>27</v>
      </c>
      <c r="AC40" s="35">
        <f t="shared" si="10"/>
        <v>61</v>
      </c>
      <c r="AD40" s="35" t="str">
        <f t="shared" si="11"/>
        <v>★1.0</v>
      </c>
      <c r="AE40" s="34" t="str">
        <f t="shared" si="12"/>
        <v/>
      </c>
      <c r="AF40" s="35" t="str">
        <f t="shared" si="13"/>
        <v/>
      </c>
      <c r="AG40" s="35" t="str">
        <f t="shared" si="14"/>
        <v/>
      </c>
      <c r="AH40" s="36"/>
    </row>
    <row r="41" spans="1:34" s="47" customFormat="1" ht="21" thickBot="1">
      <c r="A41" s="48"/>
      <c r="B41" s="51"/>
      <c r="C41" s="52"/>
      <c r="D41" s="18" t="s">
        <v>110</v>
      </c>
      <c r="E41" s="19" t="s">
        <v>114</v>
      </c>
      <c r="F41" s="20" t="s">
        <v>51</v>
      </c>
      <c r="G41" s="21">
        <v>0.65800000000000003</v>
      </c>
      <c r="H41" s="20" t="s">
        <v>115</v>
      </c>
      <c r="I41" s="42" t="str">
        <f t="shared" si="0"/>
        <v>1,070</v>
      </c>
      <c r="J41" s="43">
        <v>4</v>
      </c>
      <c r="K41" s="53">
        <v>14.3</v>
      </c>
      <c r="L41" s="54">
        <f t="shared" si="1"/>
        <v>162.35384615384615</v>
      </c>
      <c r="M41" s="25">
        <f t="shared" si="2"/>
        <v>20.5</v>
      </c>
      <c r="N41" s="26">
        <f t="shared" si="3"/>
        <v>23.4</v>
      </c>
      <c r="O41" s="27" t="str">
        <f t="shared" si="4"/>
        <v>26.9</v>
      </c>
      <c r="P41" s="21" t="s">
        <v>113</v>
      </c>
      <c r="Q41" s="20" t="s">
        <v>53</v>
      </c>
      <c r="R41" s="21" t="s">
        <v>49</v>
      </c>
      <c r="S41" s="28" t="s">
        <v>75</v>
      </c>
      <c r="T41" s="29"/>
      <c r="U41" s="30" t="str">
        <f t="shared" si="5"/>
        <v/>
      </c>
      <c r="V41" s="31" t="str">
        <f t="shared" si="6"/>
        <v/>
      </c>
      <c r="W41" s="31" t="str">
        <f t="shared" si="7"/>
        <v/>
      </c>
      <c r="X41" s="32" t="str">
        <f t="shared" si="8"/>
        <v/>
      </c>
      <c r="Y41" s="2"/>
      <c r="Z41" s="33">
        <v>1070</v>
      </c>
      <c r="AA41" s="33"/>
      <c r="AB41" s="34">
        <f t="shared" si="9"/>
        <v>26.9</v>
      </c>
      <c r="AC41" s="35">
        <f t="shared" si="10"/>
        <v>53</v>
      </c>
      <c r="AD41" s="35" t="str">
        <f t="shared" si="11"/>
        <v xml:space="preserve"> </v>
      </c>
      <c r="AE41" s="34" t="str">
        <f t="shared" si="12"/>
        <v/>
      </c>
      <c r="AF41" s="35" t="str">
        <f t="shared" si="13"/>
        <v/>
      </c>
      <c r="AG41" s="35" t="str">
        <f t="shared" si="14"/>
        <v/>
      </c>
      <c r="AH41" s="36"/>
    </row>
    <row r="42" spans="1:34">
      <c r="E42" s="2"/>
    </row>
    <row r="43" spans="1:34">
      <c r="B43" s="2" t="s">
        <v>116</v>
      </c>
      <c r="E43" s="2"/>
    </row>
    <row r="44" spans="1:34">
      <c r="B44" s="2" t="s">
        <v>117</v>
      </c>
      <c r="E44" s="2"/>
    </row>
    <row r="45" spans="1:34">
      <c r="B45" s="2" t="s">
        <v>118</v>
      </c>
      <c r="E45" s="2"/>
    </row>
    <row r="46" spans="1:34">
      <c r="B46" s="2" t="s">
        <v>119</v>
      </c>
      <c r="E46" s="2"/>
    </row>
    <row r="47" spans="1:34">
      <c r="B47" s="2" t="s">
        <v>120</v>
      </c>
      <c r="E47" s="2"/>
    </row>
    <row r="48" spans="1:34">
      <c r="B48" s="2" t="s">
        <v>121</v>
      </c>
      <c r="E48" s="2"/>
    </row>
    <row r="49" spans="2:5">
      <c r="B49" s="2" t="s">
        <v>122</v>
      </c>
      <c r="E49" s="2"/>
    </row>
    <row r="50" spans="2:5">
      <c r="B50" s="2" t="s">
        <v>123</v>
      </c>
      <c r="E50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N5:N8"/>
    <mergeCell ref="Z4:Z8"/>
    <mergeCell ref="AA4:AA8"/>
    <mergeCell ref="AB4:AB8"/>
    <mergeCell ref="AC4:AC8"/>
    <mergeCell ref="X5:X8"/>
    <mergeCell ref="O5:O8"/>
    <mergeCell ref="W5:W8"/>
    <mergeCell ref="V4:V8"/>
    <mergeCell ref="W4:X4"/>
    <mergeCell ref="U4:U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E4:AE8"/>
    <mergeCell ref="AF4:AF8"/>
    <mergeCell ref="AG4:AG8"/>
    <mergeCell ref="K5:K8"/>
    <mergeCell ref="L5:L8"/>
    <mergeCell ref="M5:M8"/>
  </mergeCells>
  <phoneticPr fontId="3"/>
  <pageMargins left="0.39370078740157483" right="0.39370078740157483" top="0.39370078740157483" bottom="0.39370078740157483" header="0.19685039370078741" footer="0.39370078740157483"/>
  <pageSetup paperSize="9" scale="10" orientation="portrait" r:id="rId1"/>
  <headerFooter>
    <oddHeader xml:space="preserve">&amp;R&amp;10様式1-2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3" id="{4770AEB8-D7BE-49EC-819A-B0C034F68EB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32" id="{42C33A23-2E39-4D32-A01E-680F43C9F9C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31" id="{A758074B-0C52-4FA0-8087-6211D954263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30" id="{779D30FB-9D5F-4439-8F75-6AF6E47E23E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29" id="{ADEE8F59-2EAD-40AC-9DB8-11765E132BC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28" id="{BC6C5F63-F999-44A9-B4E7-5941C02ADDA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27" id="{784132BD-423D-4D9C-84B0-1D57523E7CC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26" id="{33F012B0-E15D-4D61-82E1-968A609E399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25" id="{BA484005-D909-4B20-9062-726D7104591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24" id="{82902AB5-7D4F-4196-A136-6524CC7A7B4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</xm:sqref>
        </x14:conditionalFormatting>
        <x14:conditionalFormatting xmlns:xm="http://schemas.microsoft.com/office/excel/2006/main">
          <x14:cfRule type="iconSet" priority="23" id="{8E38BBED-C9BC-4B46-9FB2-D80CBAB49D8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22" id="{B2F246FA-3B03-45BB-8BDA-9FEC5B4B09F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20" id="{CABE93C5-6E0A-4216-BE15-78AB5315D2E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21" id="{08C2CB99-D40C-4C90-8411-C9159146EF1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19" id="{0BC17297-A347-4002-B21C-4AC429E26B1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18" id="{690CD265-5901-48A6-9427-DB6F7BFA261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17" id="{727BDFFD-C939-4A99-8E6B-536FE2CFAE6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  <x14:conditionalFormatting xmlns:xm="http://schemas.microsoft.com/office/excel/2006/main">
          <x14:cfRule type="iconSet" priority="16" id="{2B404E29-5C45-4DD1-879D-51C6BB9A181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</xm:sqref>
        </x14:conditionalFormatting>
        <x14:conditionalFormatting xmlns:xm="http://schemas.microsoft.com/office/excel/2006/main">
          <x14:cfRule type="iconSet" priority="15" id="{F3580F49-26F8-4726-854B-BC3E68D63B3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</xm:sqref>
        </x14:conditionalFormatting>
        <x14:conditionalFormatting xmlns:xm="http://schemas.microsoft.com/office/excel/2006/main">
          <x14:cfRule type="iconSet" priority="14" id="{F9879766-5245-4115-8506-BFB8354B2D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</xm:sqref>
        </x14:conditionalFormatting>
        <x14:conditionalFormatting xmlns:xm="http://schemas.microsoft.com/office/excel/2006/main">
          <x14:cfRule type="iconSet" priority="13" id="{2CED20D6-0876-4895-A73F-B66BFCB2CA5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</xm:sqref>
        </x14:conditionalFormatting>
        <x14:conditionalFormatting xmlns:xm="http://schemas.microsoft.com/office/excel/2006/main">
          <x14:cfRule type="iconSet" priority="12" id="{1AF14E3C-B3B7-40CB-8E02-FA210F579E1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</xm:sqref>
        </x14:conditionalFormatting>
        <x14:conditionalFormatting xmlns:xm="http://schemas.microsoft.com/office/excel/2006/main">
          <x14:cfRule type="iconSet" priority="11" id="{F2CFCA62-0C04-47C7-92E6-ED7058A88F5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AH31</xm:sqref>
        </x14:conditionalFormatting>
        <x14:conditionalFormatting xmlns:xm="http://schemas.microsoft.com/office/excel/2006/main">
          <x14:cfRule type="iconSet" priority="10" id="{CFFE3324-2F3F-47AF-B175-63CF12BE7D3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AH32</xm:sqref>
        </x14:conditionalFormatting>
        <x14:conditionalFormatting xmlns:xm="http://schemas.microsoft.com/office/excel/2006/main">
          <x14:cfRule type="iconSet" priority="5" id="{27E2CA70-40C4-4B86-9EFB-0EF7D5B0419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AH33</xm:sqref>
        </x14:conditionalFormatting>
        <x14:conditionalFormatting xmlns:xm="http://schemas.microsoft.com/office/excel/2006/main">
          <x14:cfRule type="iconSet" priority="4" id="{7AB14300-2FA3-47FA-B383-A5626737515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AH34</xm:sqref>
        </x14:conditionalFormatting>
        <x14:conditionalFormatting xmlns:xm="http://schemas.microsoft.com/office/excel/2006/main">
          <x14:cfRule type="iconSet" priority="3" id="{6DC034CF-7982-472A-A9DF-CF0A089AF4D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AH35</xm:sqref>
        </x14:conditionalFormatting>
        <x14:conditionalFormatting xmlns:xm="http://schemas.microsoft.com/office/excel/2006/main">
          <x14:cfRule type="iconSet" priority="1" id="{432C29F9-F7DD-40E0-A669-9C65831413D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AH36</xm:sqref>
        </x14:conditionalFormatting>
        <x14:conditionalFormatting xmlns:xm="http://schemas.microsoft.com/office/excel/2006/main">
          <x14:cfRule type="iconSet" priority="2" id="{86607AEE-6BDD-4821-B2FE-0CA38B96067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AH37</xm:sqref>
        </x14:conditionalFormatting>
        <x14:conditionalFormatting xmlns:xm="http://schemas.microsoft.com/office/excel/2006/main">
          <x14:cfRule type="iconSet" priority="9" id="{C61D56A3-A151-4085-A4BF-01262E0C7A4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AH38</xm:sqref>
        </x14:conditionalFormatting>
        <x14:conditionalFormatting xmlns:xm="http://schemas.microsoft.com/office/excel/2006/main">
          <x14:cfRule type="iconSet" priority="8" id="{B037C2BB-6298-494D-ABFB-66C0264B80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AH39</xm:sqref>
        </x14:conditionalFormatting>
        <x14:conditionalFormatting xmlns:xm="http://schemas.microsoft.com/office/excel/2006/main">
          <x14:cfRule type="iconSet" priority="7" id="{5988A51D-B52A-4AA3-B1A3-2E45E4EE6A1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AH40</xm:sqref>
        </x14:conditionalFormatting>
        <x14:conditionalFormatting xmlns:xm="http://schemas.microsoft.com/office/excel/2006/main">
          <x14:cfRule type="iconSet" priority="6" id="{1E613DC3-111E-41E4-BCA3-66C03D10E92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FA0B-E6F8-40EC-B0B4-711592E290DF}">
  <dimension ref="A1:AI21"/>
  <sheetViews>
    <sheetView view="pageBreakPreview" zoomScale="90" zoomScaleNormal="100" zoomScaleSheetLayoutView="90" workbookViewId="0">
      <selection activeCell="E11" sqref="E11"/>
    </sheetView>
  </sheetViews>
  <sheetFormatPr defaultColWidth="8.09765625" defaultRowHeight="10.199999999999999"/>
  <cols>
    <col min="1" max="1" width="14.19921875" style="70" customWidth="1"/>
    <col min="2" max="2" width="3.5" style="68" bestFit="1" customWidth="1"/>
    <col min="3" max="3" width="21.19921875" style="68" customWidth="1"/>
    <col min="4" max="4" width="12.5" style="68" bestFit="1" customWidth="1"/>
    <col min="5" max="5" width="31.69921875" style="69" customWidth="1"/>
    <col min="6" max="6" width="11.69921875" style="68" bestFit="1" customWidth="1"/>
    <col min="7" max="7" width="6.59765625" style="68" customWidth="1"/>
    <col min="8" max="8" width="10.796875" style="68" bestFit="1" customWidth="1"/>
    <col min="9" max="9" width="9.59765625" style="68" customWidth="1"/>
    <col min="10" max="10" width="6.19921875" style="68" bestFit="1" customWidth="1"/>
    <col min="11" max="11" width="5.69921875" style="68" bestFit="1" customWidth="1"/>
    <col min="12" max="12" width="7.796875" style="68" bestFit="1" customWidth="1"/>
    <col min="13" max="13" width="7.59765625" style="68" bestFit="1" customWidth="1"/>
    <col min="14" max="14" width="7.69921875" style="68" bestFit="1" customWidth="1"/>
    <col min="15" max="15" width="13.09765625" style="68" customWidth="1"/>
    <col min="16" max="16" width="12.796875" style="68" bestFit="1" customWidth="1"/>
    <col min="17" max="17" width="9" style="68" bestFit="1" customWidth="1"/>
    <col min="18" max="18" width="5.296875" style="68" customWidth="1"/>
    <col min="19" max="19" width="22.69921875" style="68" bestFit="1" customWidth="1"/>
    <col min="20" max="20" width="9.796875" style="68" bestFit="1" customWidth="1"/>
    <col min="21" max="22" width="7.296875" style="68" bestFit="1" customWidth="1"/>
    <col min="23" max="24" width="8.09765625" style="68"/>
    <col min="25" max="26" width="8.09765625" style="68" customWidth="1"/>
    <col min="27" max="28" width="9.59765625" style="68" customWidth="1"/>
    <col min="29" max="34" width="8.09765625" style="68" hidden="1" customWidth="1"/>
    <col min="35" max="35" width="8.09765625" style="68" customWidth="1"/>
    <col min="36" max="16384" width="8.09765625" style="68"/>
  </cols>
  <sheetData>
    <row r="1" spans="1:35" ht="15.6">
      <c r="A1" s="121"/>
      <c r="B1" s="121"/>
      <c r="E1" s="120"/>
      <c r="R1" s="119"/>
    </row>
    <row r="2" spans="1:35" ht="15">
      <c r="A2" s="68"/>
      <c r="E2" s="68"/>
      <c r="F2" s="118"/>
      <c r="J2" s="414" t="s">
        <v>173</v>
      </c>
      <c r="K2" s="414"/>
      <c r="L2" s="414"/>
      <c r="M2" s="414"/>
      <c r="N2" s="414"/>
      <c r="O2" s="414"/>
      <c r="P2" s="414"/>
      <c r="Q2" s="114"/>
      <c r="R2" s="415"/>
      <c r="S2" s="416"/>
      <c r="T2" s="416"/>
      <c r="U2" s="416"/>
      <c r="V2" s="416"/>
      <c r="X2" s="117" t="s">
        <v>194</v>
      </c>
    </row>
    <row r="3" spans="1:35" ht="15.75" customHeight="1">
      <c r="A3" s="116" t="s">
        <v>171</v>
      </c>
      <c r="B3" s="115"/>
      <c r="E3" s="68"/>
      <c r="J3" s="114"/>
      <c r="R3" s="113"/>
      <c r="S3" s="417" t="s">
        <v>3</v>
      </c>
      <c r="T3" s="417"/>
      <c r="U3" s="417"/>
      <c r="V3" s="417"/>
      <c r="W3" s="417"/>
      <c r="X3" s="417"/>
      <c r="AA3" s="112" t="s">
        <v>170</v>
      </c>
      <c r="AB3" s="111"/>
      <c r="AC3" s="110" t="s">
        <v>169</v>
      </c>
      <c r="AD3" s="108"/>
      <c r="AE3" s="108"/>
      <c r="AF3" s="109" t="s">
        <v>168</v>
      </c>
      <c r="AG3" s="108"/>
      <c r="AH3" s="107"/>
    </row>
    <row r="4" spans="1:35" ht="14.55" customHeight="1" thickBot="1">
      <c r="A4" s="418" t="s">
        <v>7</v>
      </c>
      <c r="B4" s="421" t="s">
        <v>8</v>
      </c>
      <c r="C4" s="422"/>
      <c r="D4" s="427"/>
      <c r="E4" s="429"/>
      <c r="F4" s="421" t="s">
        <v>9</v>
      </c>
      <c r="G4" s="431"/>
      <c r="H4" s="434" t="s">
        <v>167</v>
      </c>
      <c r="I4" s="435" t="s">
        <v>11</v>
      </c>
      <c r="J4" s="438" t="s">
        <v>12</v>
      </c>
      <c r="K4" s="440" t="s">
        <v>193</v>
      </c>
      <c r="L4" s="441"/>
      <c r="M4" s="441"/>
      <c r="N4" s="441"/>
      <c r="O4" s="442"/>
      <c r="P4" s="434" t="s">
        <v>166</v>
      </c>
      <c r="Q4" s="445" t="s">
        <v>15</v>
      </c>
      <c r="R4" s="446"/>
      <c r="S4" s="447"/>
      <c r="T4" s="451" t="s">
        <v>16</v>
      </c>
      <c r="U4" s="473" t="s">
        <v>165</v>
      </c>
      <c r="V4" s="434" t="s">
        <v>164</v>
      </c>
      <c r="W4" s="471" t="s">
        <v>163</v>
      </c>
      <c r="X4" s="472"/>
      <c r="AA4" s="460" t="s">
        <v>192</v>
      </c>
      <c r="AB4" s="460" t="s">
        <v>191</v>
      </c>
      <c r="AC4" s="435" t="s">
        <v>22</v>
      </c>
      <c r="AD4" s="434" t="s">
        <v>160</v>
      </c>
      <c r="AE4" s="434" t="s">
        <v>159</v>
      </c>
      <c r="AF4" s="435" t="s">
        <v>22</v>
      </c>
      <c r="AG4" s="434" t="s">
        <v>160</v>
      </c>
      <c r="AH4" s="434" t="s">
        <v>161</v>
      </c>
      <c r="AI4" s="106"/>
    </row>
    <row r="5" spans="1:35" ht="14.55" customHeight="1">
      <c r="A5" s="419"/>
      <c r="B5" s="423"/>
      <c r="C5" s="424"/>
      <c r="D5" s="428"/>
      <c r="E5" s="430"/>
      <c r="F5" s="432"/>
      <c r="G5" s="433"/>
      <c r="H5" s="419"/>
      <c r="I5" s="436"/>
      <c r="J5" s="439"/>
      <c r="K5" s="464" t="s">
        <v>26</v>
      </c>
      <c r="L5" s="467" t="s">
        <v>190</v>
      </c>
      <c r="M5" s="470" t="s">
        <v>28</v>
      </c>
      <c r="N5" s="462" t="s">
        <v>29</v>
      </c>
      <c r="O5" s="462" t="s">
        <v>22</v>
      </c>
      <c r="P5" s="443"/>
      <c r="Q5" s="448"/>
      <c r="R5" s="449"/>
      <c r="S5" s="450"/>
      <c r="T5" s="452"/>
      <c r="U5" s="474"/>
      <c r="V5" s="419"/>
      <c r="W5" s="434" t="s">
        <v>160</v>
      </c>
      <c r="X5" s="434" t="s">
        <v>159</v>
      </c>
      <c r="AA5" s="460"/>
      <c r="AB5" s="460"/>
      <c r="AC5" s="436"/>
      <c r="AD5" s="458"/>
      <c r="AE5" s="458"/>
      <c r="AF5" s="436"/>
      <c r="AG5" s="458"/>
      <c r="AH5" s="458"/>
      <c r="AI5" s="453"/>
    </row>
    <row r="6" spans="1:35" ht="14.55" customHeight="1">
      <c r="A6" s="419"/>
      <c r="B6" s="423"/>
      <c r="C6" s="424"/>
      <c r="D6" s="418" t="s">
        <v>30</v>
      </c>
      <c r="E6" s="454" t="s">
        <v>158</v>
      </c>
      <c r="F6" s="418" t="s">
        <v>30</v>
      </c>
      <c r="G6" s="435" t="s">
        <v>189</v>
      </c>
      <c r="H6" s="419"/>
      <c r="I6" s="436"/>
      <c r="J6" s="439"/>
      <c r="K6" s="465"/>
      <c r="L6" s="468"/>
      <c r="M6" s="465"/>
      <c r="N6" s="463"/>
      <c r="O6" s="463"/>
      <c r="P6" s="443"/>
      <c r="Q6" s="434" t="s">
        <v>157</v>
      </c>
      <c r="R6" s="434" t="s">
        <v>156</v>
      </c>
      <c r="S6" s="418" t="s">
        <v>35</v>
      </c>
      <c r="T6" s="455" t="s">
        <v>155</v>
      </c>
      <c r="U6" s="474"/>
      <c r="V6" s="419"/>
      <c r="W6" s="458"/>
      <c r="X6" s="458"/>
      <c r="AA6" s="460"/>
      <c r="AB6" s="460"/>
      <c r="AC6" s="436"/>
      <c r="AD6" s="458"/>
      <c r="AE6" s="458"/>
      <c r="AF6" s="436"/>
      <c r="AG6" s="458"/>
      <c r="AH6" s="458"/>
      <c r="AI6" s="453"/>
    </row>
    <row r="7" spans="1:35" ht="14.55" customHeight="1">
      <c r="A7" s="419"/>
      <c r="B7" s="423"/>
      <c r="C7" s="424"/>
      <c r="D7" s="419"/>
      <c r="E7" s="419"/>
      <c r="F7" s="419"/>
      <c r="G7" s="419"/>
      <c r="H7" s="419"/>
      <c r="I7" s="436"/>
      <c r="J7" s="439"/>
      <c r="K7" s="465"/>
      <c r="L7" s="468"/>
      <c r="M7" s="465"/>
      <c r="N7" s="463"/>
      <c r="O7" s="463"/>
      <c r="P7" s="443"/>
      <c r="Q7" s="443"/>
      <c r="R7" s="443"/>
      <c r="S7" s="419"/>
      <c r="T7" s="456"/>
      <c r="U7" s="474"/>
      <c r="V7" s="419"/>
      <c r="W7" s="458"/>
      <c r="X7" s="458"/>
      <c r="AA7" s="460"/>
      <c r="AB7" s="460"/>
      <c r="AC7" s="436"/>
      <c r="AD7" s="458"/>
      <c r="AE7" s="458"/>
      <c r="AF7" s="436"/>
      <c r="AG7" s="458"/>
      <c r="AH7" s="458"/>
      <c r="AI7" s="453"/>
    </row>
    <row r="8" spans="1:35" ht="14.55" customHeight="1">
      <c r="A8" s="420"/>
      <c r="B8" s="425"/>
      <c r="C8" s="426"/>
      <c r="D8" s="420"/>
      <c r="E8" s="420"/>
      <c r="F8" s="420"/>
      <c r="G8" s="420"/>
      <c r="H8" s="420"/>
      <c r="I8" s="437"/>
      <c r="J8" s="432"/>
      <c r="K8" s="466"/>
      <c r="L8" s="469"/>
      <c r="M8" s="466"/>
      <c r="N8" s="433"/>
      <c r="O8" s="433"/>
      <c r="P8" s="444"/>
      <c r="Q8" s="444"/>
      <c r="R8" s="444"/>
      <c r="S8" s="420"/>
      <c r="T8" s="457"/>
      <c r="U8" s="475"/>
      <c r="V8" s="420"/>
      <c r="W8" s="459"/>
      <c r="X8" s="459"/>
      <c r="Z8" s="105" t="s">
        <v>158</v>
      </c>
      <c r="AA8" s="461"/>
      <c r="AB8" s="461"/>
      <c r="AC8" s="437"/>
      <c r="AD8" s="459"/>
      <c r="AE8" s="459"/>
      <c r="AF8" s="437"/>
      <c r="AG8" s="459"/>
      <c r="AH8" s="459"/>
      <c r="AI8" s="453"/>
    </row>
    <row r="9" spans="1:35" ht="38.549999999999997" customHeight="1">
      <c r="A9" s="104" t="s">
        <v>188</v>
      </c>
      <c r="B9" s="103" t="s">
        <v>187</v>
      </c>
      <c r="C9" s="102" t="s">
        <v>186</v>
      </c>
      <c r="D9" s="92" t="s">
        <v>185</v>
      </c>
      <c r="E9" s="99" t="s">
        <v>181</v>
      </c>
      <c r="F9" s="90" t="s">
        <v>128</v>
      </c>
      <c r="G9" s="91">
        <v>0.65800000000000003</v>
      </c>
      <c r="H9" s="90" t="s">
        <v>42</v>
      </c>
      <c r="I9" s="89" t="s">
        <v>184</v>
      </c>
      <c r="J9" s="88">
        <v>4</v>
      </c>
      <c r="K9" s="86">
        <v>25</v>
      </c>
      <c r="L9" s="87">
        <f>IF(K9&gt;0,1/K9*34.6*67.1,"")</f>
        <v>92.866399999999999</v>
      </c>
      <c r="M9" s="86">
        <f>IFERROR(VALUE(IF(AA9="","",(IF(AA9&gt;=2271,"7.4",IF(AA9&gt;=2101,"8.7",IF(AA9&gt;=1991,"9.4",IF(AA9&gt;=1871,"10.2",IF(AA9&gt;=1761,"11.1",IF(AA9&gt;=1651,"12.2",IF(AA9&gt;=1531,"13.2",IF(AA9&gt;=1421,"14.4",IF(AA9&gt;=1311,"15.8",IF(AA9&gt;=1196,"17.2",IF(AA9&gt;=1081,"18.7",IF(AA9&gt;=971,"20.5",IF(AA9&gt;=856,"20.8",IF(AA9&gt;=741,"21.0",IF(AA9&gt;=601,"21.8","22.5")))))))))))))))))),"")</f>
        <v>21.8</v>
      </c>
      <c r="N9" s="85">
        <f>IFERROR(VALUE(IF(AA9="","",(IF(AA9&gt;=2271,"10.6",IF(AA9&gt;=2101,"11.9",IF(AA9&gt;=1991,"12.7",IF(AA9&gt;=1871,"13.5",IF(AA9&gt;=1761,"14.4",IF(AA9&gt;=1651,"15.4",IF(AA9&gt;=1531,"16.5",IF(AA9&gt;=1421,"17.6",IF(AA9&gt;=1311,"19.0",IF(AA9&gt;=1196,"20.3",IF(AA9&gt;=1081,"21.8",IF(AA9&gt;=971,"23.4",IF(AA9&gt;=856,"23.7",IF(AA9&gt;=741,"24.5","24.6"))))))))))))))))),"")</f>
        <v>24.6</v>
      </c>
      <c r="O9" s="84" t="str">
        <f>IF(AA9="","",IF(AF9="",TEXT(AC9,"#,##0.0"),IF(AC9-AF9&gt;0,CONCATENATE(TEXT(AF9,"#,##0.0"),"~",TEXT(AC9,"#,##0.0")),TEXT(AC9,"#,##0.0"))))</f>
        <v>29.0~29.1</v>
      </c>
      <c r="P9" s="82" t="s">
        <v>127</v>
      </c>
      <c r="Q9" s="83" t="s">
        <v>94</v>
      </c>
      <c r="R9" s="82" t="s">
        <v>45</v>
      </c>
      <c r="S9" s="81"/>
      <c r="T9" s="80" t="s">
        <v>125</v>
      </c>
      <c r="U9" s="79">
        <f>IFERROR(IF(K9&lt;M9,"",(ROUNDDOWN(K9/M9*100,0))),"")</f>
        <v>114</v>
      </c>
      <c r="V9" s="78">
        <f>IFERROR(IF(K9&lt;N9,"",(ROUNDDOWN(K9/N9*100,0))),"")</f>
        <v>101</v>
      </c>
      <c r="W9" s="78" t="str">
        <f>IF(AD9&lt;55,"",IF(AB9="",AD9,IF(AG9-AD9&gt;0,CONCATENATE(AD9,"~",AG9),AD9)))</f>
        <v>85~86</v>
      </c>
      <c r="X9" s="77" t="str">
        <f>IF(AD9&lt;55,"",AE9)</f>
        <v>★3.5</v>
      </c>
      <c r="Z9" s="99" t="s">
        <v>181</v>
      </c>
      <c r="AA9" s="75">
        <v>650</v>
      </c>
      <c r="AB9" s="75">
        <v>670</v>
      </c>
      <c r="AC9" s="74">
        <f>IF(AA9="","",(ROUND(IF(AA9&gt;=2759,9.5,IF(AA9&lt;2759,(-2.47/1000000*AA9*AA9)-(8.52/10000*AA9)+30.65)),1)))</f>
        <v>29.1</v>
      </c>
      <c r="AD9" s="73">
        <f>IF(K9="","",ROUNDDOWN(K9/AC9*100,0))</f>
        <v>85</v>
      </c>
      <c r="AE9" s="73" t="str">
        <f>IF(AD9="","",IF(AD9&gt;=125,"★7.5",IF(AD9&gt;=120,"★7.0",IF(AD9&gt;=115,"★6.5",IF(AD9&gt;=110,"★6.0",IF(AD9&gt;=105,"★5.5",IF(AD9&gt;=100,"★5.0",IF(AD9&gt;=95,"★4.5",IF(AD9&gt;=90,"★4.0",IF(AD9&gt;=85,"★3.5",IF(AD9&gt;=80,"★3.0",IF(AD9&gt;=75,"★2.5",IF(AD9&gt;=70,"★2.0",IF(AD9&gt;=65,"★1.5",IF(AD9&gt;=60,"★1.0",IF(AD9&gt;=55,"★0.5"," "))))))))))))))))</f>
        <v>★3.5</v>
      </c>
      <c r="AF9" s="74">
        <f>IF(AB9="","",(ROUND(IF(AB9&gt;=2759,9.5,IF(AB9&lt;2759,(-2.47/1000000*AB9*AB9)-(8.52/10000*AB9)+30.65)),1)))</f>
        <v>29</v>
      </c>
      <c r="AG9" s="73">
        <f>IF(AF9="","",IF(K9="","",ROUNDDOWN(K9/AF9*100,0)))</f>
        <v>86</v>
      </c>
      <c r="AH9" s="73" t="str">
        <f>IF(AG9="","",IF(AG9&gt;=125,"★7.5",IF(AG9&gt;=120,"★7.0",IF(AG9&gt;=115,"★6.5",IF(AG9&gt;=110,"★6.0",IF(AG9&gt;=105,"★5.5",IF(AG9&gt;=100,"★5.0",IF(AG9&gt;=95,"★4.5",IF(AG9&gt;=90,"★4.0",IF(AG9&gt;=85,"★3.5",IF(AG9&gt;=80,"★3.0",IF(AG9&gt;=75,"★2.5",IF(AG9&gt;=70,"★2.0",IF(AG9&gt;=65,"★1.5",IF(AG9&gt;=60,"★1.0",IF(AG9&gt;=55,"★0.5"," "))))))))))))))))</f>
        <v>★3.5</v>
      </c>
      <c r="AI9" s="72"/>
    </row>
    <row r="10" spans="1:35" ht="38.549999999999997" customHeight="1">
      <c r="A10" s="98"/>
      <c r="B10" s="101"/>
      <c r="C10" s="100"/>
      <c r="D10" s="92" t="s">
        <v>183</v>
      </c>
      <c r="E10" s="99" t="s">
        <v>181</v>
      </c>
      <c r="F10" s="90" t="s">
        <v>128</v>
      </c>
      <c r="G10" s="91">
        <v>0.65800000000000003</v>
      </c>
      <c r="H10" s="90" t="s">
        <v>42</v>
      </c>
      <c r="I10" s="89" t="s">
        <v>182</v>
      </c>
      <c r="J10" s="88">
        <v>4</v>
      </c>
      <c r="K10" s="86">
        <v>23.2</v>
      </c>
      <c r="L10" s="87">
        <f>IF(K10&gt;0,1/K10*34.6*67.1,"")</f>
        <v>100.07155172413793</v>
      </c>
      <c r="M10" s="86">
        <f>IFERROR(VALUE(IF(AA10="","",(IF(AA10&gt;=2271,"7.4",IF(AA10&gt;=2101,"8.7",IF(AA10&gt;=1991,"9.4",IF(AA10&gt;=1871,"10.2",IF(AA10&gt;=1761,"11.1",IF(AA10&gt;=1651,"12.2",IF(AA10&gt;=1531,"13.2",IF(AA10&gt;=1421,"14.4",IF(AA10&gt;=1311,"15.8",IF(AA10&gt;=1196,"17.2",IF(AA10&gt;=1081,"18.7",IF(AA10&gt;=971,"20.5",IF(AA10&gt;=856,"20.8",IF(AA10&gt;=741,"21.0",IF(AA10&gt;=601,"21.8","22.5")))))))))))))))))),"")</f>
        <v>21.8</v>
      </c>
      <c r="N10" s="85">
        <f>IFERROR(VALUE(IF(AA10="","",(IF(AA10&gt;=2271,"10.6",IF(AA10&gt;=2101,"11.9",IF(AA10&gt;=1991,"12.7",IF(AA10&gt;=1871,"13.5",IF(AA10&gt;=1761,"14.4",IF(AA10&gt;=1651,"15.4",IF(AA10&gt;=1531,"16.5",IF(AA10&gt;=1421,"17.6",IF(AA10&gt;=1311,"19.0",IF(AA10&gt;=1196,"20.3",IF(AA10&gt;=1081,"21.8",IF(AA10&gt;=971,"23.4",IF(AA10&gt;=856,"23.7",IF(AA10&gt;=741,"24.5","24.6"))))))))))))))))),"")</f>
        <v>24.6</v>
      </c>
      <c r="O10" s="84" t="str">
        <f>IF(AA10="","",IF(AF10="",TEXT(AC10,"#,##0.0"),IF(AC10-AF10&gt;0,CONCATENATE(TEXT(AF10,"#,##0.0"),"~",TEXT(AC10,"#,##0.0")),TEXT(AC10,"#,##0.0"))))</f>
        <v>28.7~28.8</v>
      </c>
      <c r="P10" s="82" t="s">
        <v>127</v>
      </c>
      <c r="Q10" s="83" t="s">
        <v>94</v>
      </c>
      <c r="R10" s="82" t="s">
        <v>49</v>
      </c>
      <c r="S10" s="81"/>
      <c r="T10" s="80" t="s">
        <v>125</v>
      </c>
      <c r="U10" s="79">
        <f>IFERROR(IF(K10&lt;M10,"",(ROUNDDOWN(K10/M10*100,0))),"")</f>
        <v>106</v>
      </c>
      <c r="V10" s="78" t="str">
        <f>IFERROR(IF(K10&lt;N10,"",(ROUNDDOWN(K10/N10*100,0))),"")</f>
        <v/>
      </c>
      <c r="W10" s="78">
        <f>IF(AD10&lt;55,"",IF(AB10="",AD10,IF(AG10-AD10&gt;0,CONCATENATE(AD10,"~",AG10),AD10)))</f>
        <v>80</v>
      </c>
      <c r="X10" s="77" t="str">
        <f>IF(AD10&lt;55,"",AE10)</f>
        <v>★3.0</v>
      </c>
      <c r="Z10" s="99" t="s">
        <v>181</v>
      </c>
      <c r="AA10" s="75">
        <v>720</v>
      </c>
      <c r="AB10" s="75">
        <v>740</v>
      </c>
      <c r="AC10" s="74">
        <f>IF(AA10="","",(ROUND(IF(AA10&gt;=2759,9.5,IF(AA10&lt;2759,(-2.47/1000000*AA10*AA10)-(8.52/10000*AA10)+30.65)),1)))</f>
        <v>28.8</v>
      </c>
      <c r="AD10" s="73">
        <f>IF(K10="","",ROUNDDOWN(K10/AC10*100,0))</f>
        <v>80</v>
      </c>
      <c r="AE10" s="73" t="str">
        <f>IF(AD10="","",IF(AD10&gt;=125,"★7.5",IF(AD10&gt;=120,"★7.0",IF(AD10&gt;=115,"★6.5",IF(AD10&gt;=110,"★6.0",IF(AD10&gt;=105,"★5.5",IF(AD10&gt;=100,"★5.0",IF(AD10&gt;=95,"★4.5",IF(AD10&gt;=90,"★4.0",IF(AD10&gt;=85,"★3.5",IF(AD10&gt;=80,"★3.0",IF(AD10&gt;=75,"★2.5",IF(AD10&gt;=70,"★2.0",IF(AD10&gt;=65,"★1.5",IF(AD10&gt;=60,"★1.0",IF(AD10&gt;=55,"★0.5"," "))))))))))))))))</f>
        <v>★3.0</v>
      </c>
      <c r="AF10" s="74">
        <f>IF(AB10="","",(ROUND(IF(AB10&gt;=2759,9.5,IF(AB10&lt;2759,(-2.47/1000000*AB10*AB10)-(8.52/10000*AB10)+30.65)),1)))</f>
        <v>28.7</v>
      </c>
      <c r="AG10" s="73">
        <f>IF(AF10="","",IF(K10="","",ROUNDDOWN(K10/AF10*100,0)))</f>
        <v>80</v>
      </c>
      <c r="AH10" s="73" t="str">
        <f>IF(AG10="","",IF(AG10&gt;=125,"★7.5",IF(AG10&gt;=120,"★7.0",IF(AG10&gt;=115,"★6.5",IF(AG10&gt;=110,"★6.0",IF(AG10&gt;=105,"★5.5",IF(AG10&gt;=100,"★5.0",IF(AG10&gt;=95,"★4.5",IF(AG10&gt;=90,"★4.0",IF(AG10&gt;=85,"★3.5",IF(AG10&gt;=80,"★3.0",IF(AG10&gt;=75,"★2.5",IF(AG10&gt;=70,"★2.0",IF(AG10&gt;=65,"★1.5",IF(AG10&gt;=60,"★1.0",IF(AG10&gt;=55,"★0.5"," "))))))))))))))))</f>
        <v>★3.0</v>
      </c>
      <c r="AI10" s="72"/>
    </row>
    <row r="11" spans="1:35" ht="38.549999999999997" customHeight="1">
      <c r="A11" s="98"/>
      <c r="B11" s="97" t="s">
        <v>180</v>
      </c>
      <c r="C11" s="96" t="s">
        <v>179</v>
      </c>
      <c r="D11" s="92" t="s">
        <v>177</v>
      </c>
      <c r="E11" s="76" t="s">
        <v>178</v>
      </c>
      <c r="F11" s="90" t="s">
        <v>128</v>
      </c>
      <c r="G11" s="91">
        <v>0.65800000000000003</v>
      </c>
      <c r="H11" s="90" t="s">
        <v>42</v>
      </c>
      <c r="I11" s="89">
        <v>870</v>
      </c>
      <c r="J11" s="88">
        <v>2</v>
      </c>
      <c r="K11" s="86">
        <v>19.2</v>
      </c>
      <c r="L11" s="87">
        <f>IF(K11&gt;0,1/K11*34.6*67.1,"")</f>
        <v>120.91979166666667</v>
      </c>
      <c r="M11" s="86">
        <f>IFERROR(VALUE(IF(AA11="","",(IF(AA11&gt;=2271,"7.4",IF(AA11&gt;=2101,"8.7",IF(AA11&gt;=1991,"9.4",IF(AA11&gt;=1871,"10.2",IF(AA11&gt;=1761,"11.1",IF(AA11&gt;=1651,"12.2",IF(AA11&gt;=1531,"13.2",IF(AA11&gt;=1421,"14.4",IF(AA11&gt;=1311,"15.8",IF(AA11&gt;=1196,"17.2",IF(AA11&gt;=1081,"18.7",IF(AA11&gt;=971,"20.5",IF(AA11&gt;=856,"20.8",IF(AA11&gt;=741,"21.0",IF(AA11&gt;=601,"21.8","22.5")))))))))))))))))),"")</f>
        <v>20.8</v>
      </c>
      <c r="N11" s="85">
        <f>IFERROR(VALUE(IF(AA11="","",(IF(AA11&gt;=2271,"10.6",IF(AA11&gt;=2101,"11.9",IF(AA11&gt;=1991,"12.7",IF(AA11&gt;=1871,"13.5",IF(AA11&gt;=1761,"14.4",IF(AA11&gt;=1651,"15.4",IF(AA11&gt;=1531,"16.5",IF(AA11&gt;=1421,"17.6",IF(AA11&gt;=1311,"19.0",IF(AA11&gt;=1196,"20.3",IF(AA11&gt;=1081,"21.8",IF(AA11&gt;=971,"23.4",IF(AA11&gt;=856,"23.7",IF(AA11&gt;=741,"24.5","24.6"))))))))))))))))),"")</f>
        <v>23.7</v>
      </c>
      <c r="O11" s="84" t="str">
        <f>IF(AA11="","",IF(AF11="",TEXT(AC11,"#,##0.0"),IF(AC11-AF11&gt;0,CONCATENATE(TEXT(AF11,"#,##0.0"),"~",TEXT(AC11,"#,##0.0")),TEXT(AC11,"#,##0.0"))))</f>
        <v>28.0</v>
      </c>
      <c r="P11" s="82" t="s">
        <v>127</v>
      </c>
      <c r="Q11" s="83" t="s">
        <v>53</v>
      </c>
      <c r="R11" s="82" t="s">
        <v>45</v>
      </c>
      <c r="S11" s="81"/>
      <c r="T11" s="80"/>
      <c r="U11" s="79" t="str">
        <f>IFERROR(IF(K11&lt;M11,"",(ROUNDDOWN(K11/M11*100,0))),"")</f>
        <v/>
      </c>
      <c r="V11" s="78" t="str">
        <f>IFERROR(IF(K11&lt;N11,"",(ROUNDDOWN(K11/N11*100,0))),"")</f>
        <v/>
      </c>
      <c r="W11" s="78">
        <f>IF(AD11&lt;55,"",IF(AB11="",AD11,IF(AG11-AD11&gt;0,CONCATENATE(AD11,"~",AG11),AD11)))</f>
        <v>68</v>
      </c>
      <c r="X11" s="77" t="str">
        <f>IF(AD11&lt;55,"",AE11)</f>
        <v>★1.5</v>
      </c>
      <c r="Z11" s="76" t="s">
        <v>178</v>
      </c>
      <c r="AA11" s="75">
        <v>870</v>
      </c>
      <c r="AB11" s="75"/>
      <c r="AC11" s="74">
        <f>IF(AA11="","",(ROUND(IF(AA11&gt;=2759,9.5,IF(AA11&lt;2759,(-2.47/1000000*AA11*AA11)-(8.52/10000*AA11)+30.65)),1)))</f>
        <v>28</v>
      </c>
      <c r="AD11" s="73">
        <f>IF(K11="","",ROUNDDOWN(K11/AC11*100,0))</f>
        <v>68</v>
      </c>
      <c r="AE11" s="73" t="str">
        <f>IF(AD11="","",IF(AD11&gt;=125,"★7.5",IF(AD11&gt;=120,"★7.0",IF(AD11&gt;=115,"★6.5",IF(AD11&gt;=110,"★6.0",IF(AD11&gt;=105,"★5.5",IF(AD11&gt;=100,"★5.0",IF(AD11&gt;=95,"★4.5",IF(AD11&gt;=90,"★4.0",IF(AD11&gt;=85,"★3.5",IF(AD11&gt;=80,"★3.0",IF(AD11&gt;=75,"★2.5",IF(AD11&gt;=70,"★2.0",IF(AD11&gt;=65,"★1.5",IF(AD11&gt;=60,"★1.0",IF(AD11&gt;=55,"★0.5"," "))))))))))))))))</f>
        <v>★1.5</v>
      </c>
      <c r="AF11" s="74" t="str">
        <f>IF(AB11="","",(ROUND(IF(AB11&gt;=2759,9.5,IF(AB11&lt;2759,(-2.47/1000000*AB11*AB11)-(8.52/10000*AB11)+30.65)),1)))</f>
        <v/>
      </c>
      <c r="AG11" s="73" t="str">
        <f>IF(AF11="","",IF(K11="","",ROUNDDOWN(K11/AF11*100,0)))</f>
        <v/>
      </c>
      <c r="AH11" s="73" t="str">
        <f>IF(AG11="","",IF(AG11&gt;=125,"★7.5",IF(AG11&gt;=120,"★7.0",IF(AG11&gt;=115,"★6.5",IF(AG11&gt;=110,"★6.0",IF(AG11&gt;=105,"★5.5",IF(AG11&gt;=100,"★5.0",IF(AG11&gt;=95,"★4.5",IF(AG11&gt;=90,"★4.0",IF(AG11&gt;=85,"★3.5",IF(AG11&gt;=80,"★3.0",IF(AG11&gt;=75,"★2.5",IF(AG11&gt;=70,"★2.0",IF(AG11&gt;=65,"★1.5",IF(AG11&gt;=60,"★1.0",IF(AG11&gt;=55,"★0.5"," "))))))))))))))))</f>
        <v/>
      </c>
      <c r="AI11" s="72"/>
    </row>
    <row r="12" spans="1:35" ht="38.549999999999997" customHeight="1">
      <c r="A12" s="95"/>
      <c r="B12" s="94"/>
      <c r="C12" s="93"/>
      <c r="D12" s="92" t="s">
        <v>177</v>
      </c>
      <c r="E12" s="76" t="s">
        <v>175</v>
      </c>
      <c r="F12" s="90" t="s">
        <v>128</v>
      </c>
      <c r="G12" s="91">
        <v>0.65800000000000003</v>
      </c>
      <c r="H12" s="90" t="s">
        <v>66</v>
      </c>
      <c r="I12" s="89">
        <v>850</v>
      </c>
      <c r="J12" s="88">
        <v>2</v>
      </c>
      <c r="K12" s="86">
        <v>18.600000000000001</v>
      </c>
      <c r="L12" s="87">
        <f>IF(K12&gt;0,1/K12*34.6*67.1,"")</f>
        <v>124.82043010752686</v>
      </c>
      <c r="M12" s="86">
        <f>IFERROR(VALUE(IF(AA12="","",(IF(AA12&gt;=2271,"7.4",IF(AA12&gt;=2101,"8.7",IF(AA12&gt;=1991,"9.4",IF(AA12&gt;=1871,"10.2",IF(AA12&gt;=1761,"11.1",IF(AA12&gt;=1651,"12.2",IF(AA12&gt;=1531,"13.2",IF(AA12&gt;=1421,"14.4",IF(AA12&gt;=1311,"15.8",IF(AA12&gt;=1196,"17.2",IF(AA12&gt;=1081,"18.7",IF(AA12&gt;=971,"20.5",IF(AA12&gt;=856,"20.8",IF(AA12&gt;=741,"21.0",IF(AA12&gt;=601,"21.8","22.5")))))))))))))))))),"")</f>
        <v>21</v>
      </c>
      <c r="N12" s="85">
        <f>IFERROR(VALUE(IF(AA12="","",(IF(AA12&gt;=2271,"10.6",IF(AA12&gt;=2101,"11.9",IF(AA12&gt;=1991,"12.7",IF(AA12&gt;=1871,"13.5",IF(AA12&gt;=1761,"14.4",IF(AA12&gt;=1651,"15.4",IF(AA12&gt;=1531,"16.5",IF(AA12&gt;=1421,"17.6",IF(AA12&gt;=1311,"19.0",IF(AA12&gt;=1196,"20.3",IF(AA12&gt;=1081,"21.8",IF(AA12&gt;=971,"23.4",IF(AA12&gt;=856,"23.7",IF(AA12&gt;=741,"24.5","24.6"))))))))))))))))),"")</f>
        <v>24.5</v>
      </c>
      <c r="O12" s="84" t="str">
        <f>IF(AA12="","",IF(AF12="",TEXT(AC12,"#,##0.0"),IF(AC12-AF12&gt;0,CONCATENATE(TEXT(AF12,"#,##0.0"),"~",TEXT(AC12,"#,##0.0")),TEXT(AC12,"#,##0.0"))))</f>
        <v>28.1</v>
      </c>
      <c r="P12" s="82" t="s">
        <v>176</v>
      </c>
      <c r="Q12" s="83" t="s">
        <v>53</v>
      </c>
      <c r="R12" s="82" t="s">
        <v>45</v>
      </c>
      <c r="S12" s="81"/>
      <c r="T12" s="80"/>
      <c r="U12" s="79" t="str">
        <f>IFERROR(IF(K12&lt;M12,"",(ROUNDDOWN(K12/M12*100,0))),"")</f>
        <v/>
      </c>
      <c r="V12" s="78" t="str">
        <f>IFERROR(IF(K12&lt;N12,"",(ROUNDDOWN(K12/N12*100,0))),"")</f>
        <v/>
      </c>
      <c r="W12" s="78">
        <f>IF(AD12&lt;55,"",IF(AB12="",AD12,IF(AG12-AD12&gt;0,CONCATENATE(AD12,"~",AG12),AD12)))</f>
        <v>66</v>
      </c>
      <c r="X12" s="77" t="str">
        <f>IF(AD12&lt;55,"",AE12)</f>
        <v>★1.5</v>
      </c>
      <c r="Z12" s="76" t="s">
        <v>175</v>
      </c>
      <c r="AA12" s="75">
        <v>850</v>
      </c>
      <c r="AB12" s="75"/>
      <c r="AC12" s="74">
        <f>IF(AA12="","",(ROUND(IF(AA12&gt;=2759,9.5,IF(AA12&lt;2759,(-2.47/1000000*AA12*AA12)-(8.52/10000*AA12)+30.65)),1)))</f>
        <v>28.1</v>
      </c>
      <c r="AD12" s="73">
        <f>IF(K12="","",ROUNDDOWN(K12/AC12*100,0))</f>
        <v>66</v>
      </c>
      <c r="AE12" s="73" t="str">
        <f>IF(AD12="","",IF(AD12&gt;=125,"★7.5",IF(AD12&gt;=120,"★7.0",IF(AD12&gt;=115,"★6.5",IF(AD12&gt;=110,"★6.0",IF(AD12&gt;=105,"★5.5",IF(AD12&gt;=100,"★5.0",IF(AD12&gt;=95,"★4.5",IF(AD12&gt;=90,"★4.0",IF(AD12&gt;=85,"★3.5",IF(AD12&gt;=80,"★3.0",IF(AD12&gt;=75,"★2.5",IF(AD12&gt;=70,"★2.0",IF(AD12&gt;=65,"★1.5",IF(AD12&gt;=60,"★1.0",IF(AD12&gt;=55,"★0.5"," "))))))))))))))))</f>
        <v>★1.5</v>
      </c>
      <c r="AF12" s="74" t="str">
        <f>IF(AB12="","",(ROUND(IF(AB12&gt;=2759,9.5,IF(AB12&lt;2759,(-2.47/1000000*AB12*AB12)-(8.52/10000*AB12)+30.65)),1)))</f>
        <v/>
      </c>
      <c r="AG12" s="73" t="str">
        <f>IF(AF12="","",IF(K12="","",ROUNDDOWN(K12/AF12*100,0)))</f>
        <v/>
      </c>
      <c r="AH12" s="73" t="str">
        <f>IF(AG12="","",IF(AG12&gt;=125,"★7.5",IF(AG12&gt;=120,"★7.0",IF(AG12&gt;=115,"★6.5",IF(AG12&gt;=110,"★6.0",IF(AG12&gt;=105,"★5.5",IF(AG12&gt;=100,"★5.0",IF(AG12&gt;=95,"★4.5",IF(AG12&gt;=90,"★4.0",IF(AG12&gt;=85,"★3.5",IF(AG12&gt;=80,"★3.0",IF(AG12&gt;=75,"★2.5",IF(AG12&gt;=70,"★2.0",IF(AG12&gt;=65,"★1.5",IF(AG12&gt;=60,"★1.0",IF(AG12&gt;=55,"★0.5"," "))))))))))))))))</f>
        <v/>
      </c>
      <c r="AI12" s="72"/>
    </row>
    <row r="13" spans="1:35">
      <c r="B13" s="71" t="s">
        <v>174</v>
      </c>
      <c r="E13" s="68"/>
    </row>
    <row r="14" spans="1:35">
      <c r="B14" s="68" t="s">
        <v>116</v>
      </c>
      <c r="E14" s="68"/>
    </row>
    <row r="15" spans="1:35">
      <c r="B15" s="68" t="s">
        <v>117</v>
      </c>
      <c r="E15" s="68"/>
    </row>
    <row r="16" spans="1:35">
      <c r="B16" s="68" t="s">
        <v>118</v>
      </c>
      <c r="E16" s="68"/>
    </row>
    <row r="17" spans="2:5">
      <c r="B17" s="68" t="s">
        <v>119</v>
      </c>
      <c r="E17" s="68"/>
    </row>
    <row r="18" spans="2:5">
      <c r="B18" s="68" t="s">
        <v>120</v>
      </c>
      <c r="E18" s="68"/>
    </row>
    <row r="19" spans="2:5">
      <c r="B19" s="68" t="s">
        <v>121</v>
      </c>
      <c r="E19" s="68"/>
    </row>
    <row r="20" spans="2:5">
      <c r="B20" s="68" t="s">
        <v>122</v>
      </c>
      <c r="E20" s="68"/>
    </row>
    <row r="21" spans="2:5">
      <c r="B21" s="68" t="s">
        <v>123</v>
      </c>
      <c r="E21" s="68"/>
    </row>
  </sheetData>
  <sheetProtection formatCells="0" formatColumns="0" formatRows="0" insertColumns="0" insertRows="0" insertHyperlinks="0" deleteColumns="0" deleteRows="0" sort="0" autoFilter="0" pivotTables="0"/>
  <mergeCells count="42">
    <mergeCell ref="AF4:AF8"/>
    <mergeCell ref="AG4:AG8"/>
    <mergeCell ref="AH4:AH8"/>
    <mergeCell ref="K5:K8"/>
    <mergeCell ref="L5:L8"/>
    <mergeCell ref="M5:M8"/>
    <mergeCell ref="W5:W8"/>
    <mergeCell ref="V4:V8"/>
    <mergeCell ref="W4:X4"/>
    <mergeCell ref="U4:U8"/>
    <mergeCell ref="AA4:AA8"/>
    <mergeCell ref="AI5:AI8"/>
    <mergeCell ref="D6:D8"/>
    <mergeCell ref="E6:E8"/>
    <mergeCell ref="F6:F8"/>
    <mergeCell ref="G6:G8"/>
    <mergeCell ref="Q6:Q8"/>
    <mergeCell ref="R6:R8"/>
    <mergeCell ref="S6:S8"/>
    <mergeCell ref="T6:T8"/>
    <mergeCell ref="AE4:AE8"/>
    <mergeCell ref="AB4:AB8"/>
    <mergeCell ref="AC4:AC8"/>
    <mergeCell ref="AD4:AD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ageMargins left="0.70866141732283472" right="0.70866141732283472" top="0.74803149606299213" bottom="0.74803149606299213" header="0.31496062992125984" footer="0.31496062992125984"/>
  <pageSetup paperSize="9" scale="29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025515E-3D58-4264-B9ED-4F4E25A0069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AI9</xm:sqref>
        </x14:conditionalFormatting>
        <x14:conditionalFormatting xmlns:xm="http://schemas.microsoft.com/office/excel/2006/main">
          <x14:cfRule type="iconSet" priority="3" id="{CC2AD522-8576-431B-B857-EF1360CAD87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AI10</xm:sqref>
        </x14:conditionalFormatting>
        <x14:conditionalFormatting xmlns:xm="http://schemas.microsoft.com/office/excel/2006/main">
          <x14:cfRule type="iconSet" priority="4" id="{B01A7ED2-B7A7-4738-9723-B4FB5DE707D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AI11</xm:sqref>
        </x14:conditionalFormatting>
        <x14:conditionalFormatting xmlns:xm="http://schemas.microsoft.com/office/excel/2006/main">
          <x14:cfRule type="iconSet" priority="1" id="{E269AE78-D8A7-4150-A106-BAF45968F22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AI12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Daihatsu</vt:lpstr>
      <vt:lpstr>HONDA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HONDA!Print_Titles</vt:lpstr>
      <vt:lpstr>Mitsubishi!Print_Titles</vt:lpstr>
      <vt:lpstr>Nissan!Print_Titles</vt:lpstr>
      <vt:lpstr>Subaru!Print_Titles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