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0347E208-38C3-4B95-86D5-179D7EB3621C}" xr6:coauthVersionLast="47" xr6:coauthVersionMax="47" xr10:uidLastSave="{00000000-0000-0000-0000-000000000000}"/>
  <bookViews>
    <workbookView xWindow="-28920" yWindow="0" windowWidth="29040" windowHeight="15720" activeTab="15" xr2:uid="{C062C556-4CCF-4553-ADAC-F22CEC445AA3}"/>
  </bookViews>
  <sheets>
    <sheet name="Alfa Romeo" sheetId="14" r:id="rId1"/>
    <sheet name="Audi" sheetId="11" r:id="rId2"/>
    <sheet name="BMW" sheetId="2" r:id="rId3"/>
    <sheet name="Citroen" sheetId="4" r:id="rId4"/>
    <sheet name="DS" sheetId="8" r:id="rId5"/>
    <sheet name="Fiat" sheetId="16" r:id="rId6"/>
    <sheet name="Jaguar" sheetId="13" r:id="rId7"/>
    <sheet name="Jeep" sheetId="19" r:id="rId8"/>
    <sheet name="Honda" sheetId="17" r:id="rId9"/>
    <sheet name="Land Rover" sheetId="7" r:id="rId10"/>
    <sheet name="Mazda" sheetId="15" r:id="rId11"/>
    <sheet name="Mercedes-Benz" sheetId="18" r:id="rId12"/>
    <sheet name="Mitsubishi" sheetId="12" r:id="rId13"/>
    <sheet name="Peugeot" sheetId="3" r:id="rId14"/>
    <sheet name="Porsche" sheetId="5" r:id="rId15"/>
    <sheet name="Renault" sheetId="9" r:id="rId16"/>
    <sheet name="Toyota" sheetId="6" r:id="rId17"/>
    <sheet name="Suzuki" sheetId="1" r:id="rId18"/>
    <sheet name="Volkswagen" sheetId="10" r:id="rId19"/>
    <sheet name="Volvo" sheetId="20" r:id="rId20"/>
  </sheets>
  <externalReferences>
    <externalReference r:id="rId21"/>
    <externalReference r:id="rId22"/>
    <externalReference r:id="rId23"/>
  </externalReferences>
  <definedNames>
    <definedName name="_xlnm._FilterDatabase" localSheetId="0" hidden="1">'Alfa Romeo'!$A$8:$X$20</definedName>
    <definedName name="_xlnm._FilterDatabase" localSheetId="2" hidden="1">BMW!$A$7:$X$297</definedName>
    <definedName name="_xlnm._FilterDatabase" localSheetId="5" hidden="1">Fiat!$A$8:$X$8</definedName>
    <definedName name="_xlnm._FilterDatabase" localSheetId="8" hidden="1">Honda!$A$8:$V$8</definedName>
    <definedName name="_xlnm._FilterDatabase" localSheetId="7" hidden="1">Jeep!$A$8:$X$43</definedName>
    <definedName name="_xlnm._FilterDatabase" localSheetId="11" hidden="1">'Mercedes-Benz'!$A$8:$AI$8</definedName>
    <definedName name="_xlnm._FilterDatabase" localSheetId="14" hidden="1">Porsche!$A$8:$V$8</definedName>
    <definedName name="_xlnm._FilterDatabase" localSheetId="15" hidden="1">Renault!$A$8:$V$8</definedName>
    <definedName name="_xlnm._FilterDatabase" localSheetId="16" hidden="1">Toyota!$A$8:$V$8</definedName>
    <definedName name="_xlnm._FilterDatabase" localSheetId="19" hidden="1">Volvo!$A$1:$AI$312</definedName>
    <definedName name="bcdsbj">[1]!製作者選択</definedName>
    <definedName name="fdbsikf">[1]!新型構変選択</definedName>
    <definedName name="hgohgu">[1]!Module1.提出用印刷</definedName>
    <definedName name="hvghkvkh">[2]!提出用印刷</definedName>
    <definedName name="igvhk">[1]!製作者選択</definedName>
    <definedName name="kbkjhb">[2]!社内配布用印刷</definedName>
    <definedName name="Module1.社内配布用印刷" localSheetId="0">[1]!Module1.社内配布用印刷</definedName>
    <definedName name="Module1.社内配布用印刷" localSheetId="2">[1]!Module1.社内配布用印刷</definedName>
    <definedName name="Module1.社内配布用印刷" localSheetId="5">[1]!Module1.社内配布用印刷</definedName>
    <definedName name="Module1.社内配布用印刷" localSheetId="8">[1]!Module1.社内配布用印刷</definedName>
    <definedName name="Module1.社内配布用印刷" localSheetId="7">[1]!Module1.社内配布用印刷</definedName>
    <definedName name="Module1.社内配布用印刷" localSheetId="10">[1]!Module1.社内配布用印刷</definedName>
    <definedName name="Module1.社内配布用印刷" localSheetId="12">[1]!Module1.社内配布用印刷</definedName>
    <definedName name="Module1.社内配布用印刷" localSheetId="14">[1]!Module1.社内配布用印刷</definedName>
    <definedName name="Module1.社内配布用印刷" localSheetId="15">[1]!Module1.社内配布用印刷</definedName>
    <definedName name="Module1.社内配布用印刷" localSheetId="16">[1]!Module1.社内配布用印刷</definedName>
    <definedName name="Module1.社内配布用印刷">[1]!Module1.社内配布用印刷</definedName>
    <definedName name="Module1.提出用印刷" localSheetId="0">[1]!Module1.提出用印刷</definedName>
    <definedName name="Module1.提出用印刷" localSheetId="2">[1]!Module1.提出用印刷</definedName>
    <definedName name="Module1.提出用印刷" localSheetId="5">[1]!Module1.提出用印刷</definedName>
    <definedName name="Module1.提出用印刷" localSheetId="8">[1]!Module1.提出用印刷</definedName>
    <definedName name="Module1.提出用印刷" localSheetId="7">[1]!Module1.提出用印刷</definedName>
    <definedName name="Module1.提出用印刷" localSheetId="10">[1]!Module1.提出用印刷</definedName>
    <definedName name="Module1.提出用印刷" localSheetId="12">[1]!Module1.提出用印刷</definedName>
    <definedName name="Module1.提出用印刷" localSheetId="14">[1]!Module1.提出用印刷</definedName>
    <definedName name="Module1.提出用印刷" localSheetId="15">[1]!Module1.提出用印刷</definedName>
    <definedName name="Module1.提出用印刷" localSheetId="16">[1]!Module1.提出用印刷</definedName>
    <definedName name="Module1.提出用印刷">[1]!Module1.提出用印刷</definedName>
    <definedName name="_xlnm.Print_Area" localSheetId="0">'Alfa Romeo'!$A$1:$X$20</definedName>
    <definedName name="_xlnm.Print_Area" localSheetId="1">Audi!$A$2:$X$89</definedName>
    <definedName name="_xlnm.Print_Area" localSheetId="2">BMW!$A$1:$X$297</definedName>
    <definedName name="_xlnm.Print_Area" localSheetId="3">Citroen!$A$2:$X$20</definedName>
    <definedName name="_xlnm.Print_Area" localSheetId="4">DS!$A$1:$X$19</definedName>
    <definedName name="_xlnm.Print_Area" localSheetId="5">Fiat!$A$2:$X$10</definedName>
    <definedName name="_xlnm.Print_Area" localSheetId="8">Honda!$A$2:$AA$13</definedName>
    <definedName name="_xlnm.Print_Area" localSheetId="6">Jaguar!$A$1:$X$12</definedName>
    <definedName name="_xlnm.Print_Area" localSheetId="7">Jeep!$A$2:$X$30</definedName>
    <definedName name="_xlnm.Print_Area" localSheetId="9">'Land Rover'!$A$1:$X$22</definedName>
    <definedName name="_xlnm.Print_Area" localSheetId="10">Mazda!$A$1:$X$11</definedName>
    <definedName name="_xlnm.Print_Area" localSheetId="11">'Mercedes-Benz'!$A$2:$X$103</definedName>
    <definedName name="_xlnm.Print_Area" localSheetId="12">Mitsubishi!$A$1:$X$18</definedName>
    <definedName name="_xlnm.Print_Area" localSheetId="13">Peugeot!$A$2:$X$28</definedName>
    <definedName name="_xlnm.Print_Area" localSheetId="14">Porsche!$A$2:$X$35</definedName>
    <definedName name="_xlnm.Print_Area" localSheetId="15">Renault!$A$2:$X$33</definedName>
    <definedName name="_xlnm.Print_Area" localSheetId="17">Suzuki!$A$1:$X$13</definedName>
    <definedName name="_xlnm.Print_Area" localSheetId="16">Toyota!$A$2:$X$27</definedName>
    <definedName name="_xlnm.Print_Area" localSheetId="18">Volkswagen!$A$2:$X$33</definedName>
    <definedName name="_xlnm.Print_Area" localSheetId="19">Volvo!$A$1:$X$312</definedName>
    <definedName name="_xlnm.Print_Titles" localSheetId="0">'Alfa Romeo'!$2:$8</definedName>
    <definedName name="_xlnm.Print_Titles" localSheetId="2">BMW!$1:$7</definedName>
    <definedName name="_xlnm.Print_Titles" localSheetId="5">Fiat!$2:$8</definedName>
    <definedName name="_xlnm.Print_Titles" localSheetId="8">Honda!$2:$8</definedName>
    <definedName name="_xlnm.Print_Titles" localSheetId="7">Jeep!$2:$8</definedName>
    <definedName name="_xlnm.Print_Titles" localSheetId="14">Porsche!$2:$8</definedName>
    <definedName name="_xlnm.Print_Titles" localSheetId="15">Renault!$2:$8</definedName>
    <definedName name="_xlnm.Print_Titles" localSheetId="16">Toyota!$2:$8</definedName>
    <definedName name="_xlnm.Print_Titles">[3]乗用・ＲＶ車!$1:$7</definedName>
    <definedName name="sbdfdsjbdj">[2]!提出用印刷</definedName>
    <definedName name="ujvfhvkjh">[1]!新型構変選択</definedName>
    <definedName name="アバルト_WLTC" localSheetId="0">[2]!社内配布用印刷</definedName>
    <definedName name="アバルト_WLTC">[2]!社内配布用印刷</definedName>
    <definedName name="っｄ" localSheetId="8">[2]!社内配布用印刷</definedName>
    <definedName name="っｄ" localSheetId="10">[2]!社内配布用印刷</definedName>
    <definedName name="っｄ" localSheetId="12">[2]!社内配布用印刷</definedName>
    <definedName name="っｄ">[2]!社内配布用印刷</definedName>
    <definedName name="フィアット_WLTC" localSheetId="0">[1]!新型構変選択</definedName>
    <definedName name="フィアット_WLTC">[1]!新型構変選択</definedName>
    <definedName name="削">[2]!社内配布用印刷</definedName>
    <definedName name="削除">[1]!Module1.社内配布用印刷</definedName>
    <definedName name="削除した">[1]!Module1.提出用印刷</definedName>
    <definedName name="削除したもの">[1]!新型構変選択</definedName>
    <definedName name="削除中">[1]!製作者選択</definedName>
    <definedName name="社内配布用印刷" localSheetId="0">[2]!社内配布用印刷</definedName>
    <definedName name="社内配布用印刷" localSheetId="2">[2]!社内配布用印刷</definedName>
    <definedName name="社内配布用印刷" localSheetId="5">[2]!社内配布用印刷</definedName>
    <definedName name="社内配布用印刷" localSheetId="8">[2]!社内配布用印刷</definedName>
    <definedName name="社内配布用印刷" localSheetId="7">[2]!社内配布用印刷</definedName>
    <definedName name="社内配布用印刷" localSheetId="10">[2]!社内配布用印刷</definedName>
    <definedName name="社内配布用印刷" localSheetId="12">[2]!社内配布用印刷</definedName>
    <definedName name="社内配布用印刷" localSheetId="14">[2]!社内配布用印刷</definedName>
    <definedName name="社内配布用印刷" localSheetId="15">[2]!社内配布用印刷</definedName>
    <definedName name="社内配布用印刷" localSheetId="16">[2]!社内配布用印刷</definedName>
    <definedName name="社内配布用印刷">[2]!社内配布用印刷</definedName>
    <definedName name="新型構変選択" localSheetId="0">[1]!新型構変選択</definedName>
    <definedName name="新型構変選択" localSheetId="2">[1]!新型構変選択</definedName>
    <definedName name="新型構変選択" localSheetId="5">[1]!新型構変選択</definedName>
    <definedName name="新型構変選択" localSheetId="8">[1]!新型構変選択</definedName>
    <definedName name="新型構変選択" localSheetId="7">[1]!新型構変選択</definedName>
    <definedName name="新型構変選択" localSheetId="10">[1]!新型構変選択</definedName>
    <definedName name="新型構変選択" localSheetId="12">[1]!新型構変選択</definedName>
    <definedName name="新型構変選択" localSheetId="14">[1]!新型構変選択</definedName>
    <definedName name="新型構変選択" localSheetId="15">[1]!新型構変選択</definedName>
    <definedName name="新型構変選択" localSheetId="16">[1]!新型構変選択</definedName>
    <definedName name="新型構変選択">[1]!新型構変選択</definedName>
    <definedName name="製作者選択" localSheetId="0">[1]!製作者選択</definedName>
    <definedName name="製作者選択" localSheetId="2">[1]!製作者選択</definedName>
    <definedName name="製作者選択" localSheetId="5">[1]!製作者選択</definedName>
    <definedName name="製作者選択" localSheetId="8">[1]!製作者選択</definedName>
    <definedName name="製作者選択" localSheetId="7">[1]!製作者選択</definedName>
    <definedName name="製作者選択" localSheetId="10">[1]!製作者選択</definedName>
    <definedName name="製作者選択" localSheetId="12">[1]!製作者選択</definedName>
    <definedName name="製作者選択" localSheetId="14">[1]!製作者選択</definedName>
    <definedName name="製作者選択" localSheetId="15">[1]!製作者選択</definedName>
    <definedName name="製作者選択" localSheetId="16">[1]!製作者選択</definedName>
    <definedName name="製作者選択">[1]!製作者選択</definedName>
    <definedName name="提出用印刷" localSheetId="0">[2]!提出用印刷</definedName>
    <definedName name="提出用印刷" localSheetId="2">[2]!提出用印刷</definedName>
    <definedName name="提出用印刷" localSheetId="5">[2]!提出用印刷</definedName>
    <definedName name="提出用印刷" localSheetId="8">[2]!提出用印刷</definedName>
    <definedName name="提出用印刷" localSheetId="7">[2]!提出用印刷</definedName>
    <definedName name="提出用印刷" localSheetId="10">[2]!提出用印刷</definedName>
    <definedName name="提出用印刷" localSheetId="12">[2]!提出用印刷</definedName>
    <definedName name="提出用印刷" localSheetId="14">[2]!提出用印刷</definedName>
    <definedName name="提出用印刷" localSheetId="15">[2]!提出用印刷</definedName>
    <definedName name="提出用印刷" localSheetId="16">[2]!提出用印刷</definedName>
    <definedName name="提出用印刷">[2]!提出用印刷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7" l="1"/>
  <c r="L9" i="20"/>
  <c r="M9" i="20"/>
  <c r="U9" i="20" s="1"/>
  <c r="N9" i="20"/>
  <c r="V9" i="20" s="1"/>
  <c r="AB9" i="20"/>
  <c r="AC9" i="20" s="1"/>
  <c r="AD9" i="20" s="1"/>
  <c r="X9" i="20" s="1"/>
  <c r="AE9" i="20"/>
  <c r="L10" i="20"/>
  <c r="M10" i="20"/>
  <c r="U10" i="20" s="1"/>
  <c r="N10" i="20"/>
  <c r="V10" i="20"/>
  <c r="AB10" i="20"/>
  <c r="AC10" i="20"/>
  <c r="AE10" i="20"/>
  <c r="O10" i="20" s="1"/>
  <c r="L11" i="20"/>
  <c r="M11" i="20"/>
  <c r="U11" i="20" s="1"/>
  <c r="N11" i="20"/>
  <c r="V11" i="20"/>
  <c r="AB11" i="20"/>
  <c r="AC11" i="20" s="1"/>
  <c r="W11" i="20" s="1"/>
  <c r="AE11" i="20"/>
  <c r="AF11" i="20" s="1"/>
  <c r="AG11" i="20" s="1"/>
  <c r="L12" i="20"/>
  <c r="M12" i="20"/>
  <c r="U12" i="20" s="1"/>
  <c r="N12" i="20"/>
  <c r="V12" i="20" s="1"/>
  <c r="AB12" i="20"/>
  <c r="AC12" i="20" s="1"/>
  <c r="W12" i="20" s="1"/>
  <c r="AE12" i="20"/>
  <c r="O12" i="20" s="1"/>
  <c r="L13" i="20"/>
  <c r="M13" i="20"/>
  <c r="U13" i="20" s="1"/>
  <c r="N13" i="20"/>
  <c r="V13" i="20" s="1"/>
  <c r="AB13" i="20"/>
  <c r="AC13" i="20"/>
  <c r="AD13" i="20" s="1"/>
  <c r="X13" i="20" s="1"/>
  <c r="AE13" i="20"/>
  <c r="L14" i="20"/>
  <c r="M14" i="20"/>
  <c r="U14" i="20" s="1"/>
  <c r="N14" i="20"/>
  <c r="V14" i="20"/>
  <c r="AB14" i="20"/>
  <c r="AC14" i="20"/>
  <c r="AE14" i="20"/>
  <c r="O14" i="20" s="1"/>
  <c r="L15" i="20"/>
  <c r="M15" i="20"/>
  <c r="U15" i="20" s="1"/>
  <c r="N15" i="20"/>
  <c r="V15" i="20" s="1"/>
  <c r="AB15" i="20"/>
  <c r="AC15" i="20" s="1"/>
  <c r="AE15" i="20"/>
  <c r="L16" i="20"/>
  <c r="M16" i="20"/>
  <c r="U16" i="20" s="1"/>
  <c r="N16" i="20"/>
  <c r="V16" i="20"/>
  <c r="AB16" i="20"/>
  <c r="AC16" i="20"/>
  <c r="W16" i="20" s="1"/>
  <c r="AE16" i="20"/>
  <c r="O16" i="20" s="1"/>
  <c r="L17" i="20"/>
  <c r="M17" i="20"/>
  <c r="U17" i="20" s="1"/>
  <c r="N17" i="20"/>
  <c r="V17" i="20" s="1"/>
  <c r="AB17" i="20"/>
  <c r="AC17" i="20"/>
  <c r="AE17" i="20"/>
  <c r="O17" i="20" s="1"/>
  <c r="L18" i="20"/>
  <c r="M18" i="20"/>
  <c r="U18" i="20" s="1"/>
  <c r="N18" i="20"/>
  <c r="V18" i="20"/>
  <c r="AB18" i="20"/>
  <c r="AC18" i="20" s="1"/>
  <c r="AE18" i="20"/>
  <c r="O18" i="20" s="1"/>
  <c r="L19" i="20"/>
  <c r="M19" i="20"/>
  <c r="U19" i="20" s="1"/>
  <c r="N19" i="20"/>
  <c r="V19" i="20" s="1"/>
  <c r="AB19" i="20"/>
  <c r="AC19" i="20"/>
  <c r="W19" i="20" s="1"/>
  <c r="AD19" i="20"/>
  <c r="AE19" i="20"/>
  <c r="AF19" i="20" s="1"/>
  <c r="AG19" i="20" s="1"/>
  <c r="L20" i="20"/>
  <c r="M20" i="20"/>
  <c r="N20" i="20"/>
  <c r="V20" i="20" s="1"/>
  <c r="U20" i="20"/>
  <c r="AB20" i="20"/>
  <c r="AC20" i="20"/>
  <c r="W20" i="20" s="1"/>
  <c r="AE20" i="20"/>
  <c r="AF20" i="20"/>
  <c r="AG20" i="20" s="1"/>
  <c r="L21" i="20"/>
  <c r="M21" i="20"/>
  <c r="U21" i="20" s="1"/>
  <c r="N21" i="20"/>
  <c r="V21" i="20"/>
  <c r="AB21" i="20"/>
  <c r="AC21" i="20" s="1"/>
  <c r="AE21" i="20"/>
  <c r="L22" i="20"/>
  <c r="M22" i="20"/>
  <c r="U22" i="20" s="1"/>
  <c r="N22" i="20"/>
  <c r="V22" i="20"/>
  <c r="AB22" i="20"/>
  <c r="AC22" i="20"/>
  <c r="AE22" i="20"/>
  <c r="O22" i="20" s="1"/>
  <c r="L23" i="20"/>
  <c r="M23" i="20"/>
  <c r="U23" i="20" s="1"/>
  <c r="N23" i="20"/>
  <c r="V23" i="20" s="1"/>
  <c r="AB23" i="20"/>
  <c r="AC23" i="20" s="1"/>
  <c r="W23" i="20" s="1"/>
  <c r="AE23" i="20"/>
  <c r="AF23" i="20" s="1"/>
  <c r="AG23" i="20" s="1"/>
  <c r="L24" i="20"/>
  <c r="M24" i="20"/>
  <c r="U24" i="20" s="1"/>
  <c r="N24" i="20"/>
  <c r="V24" i="20"/>
  <c r="AB24" i="20"/>
  <c r="AC24" i="20"/>
  <c r="W24" i="20" s="1"/>
  <c r="AE24" i="20"/>
  <c r="O24" i="20" s="1"/>
  <c r="L25" i="20"/>
  <c r="M25" i="20"/>
  <c r="U25" i="20" s="1"/>
  <c r="N25" i="20"/>
  <c r="V25" i="20" s="1"/>
  <c r="AB25" i="20"/>
  <c r="AC25" i="20"/>
  <c r="AE25" i="20"/>
  <c r="L26" i="20"/>
  <c r="M26" i="20"/>
  <c r="U26" i="20" s="1"/>
  <c r="N26" i="20"/>
  <c r="V26" i="20"/>
  <c r="AB26" i="20"/>
  <c r="AC26" i="20" s="1"/>
  <c r="AE26" i="20"/>
  <c r="O26" i="20" s="1"/>
  <c r="L27" i="20"/>
  <c r="M27" i="20"/>
  <c r="U27" i="20" s="1"/>
  <c r="N27" i="20"/>
  <c r="V27" i="20" s="1"/>
  <c r="AB27" i="20"/>
  <c r="AC27" i="20" s="1"/>
  <c r="AE27" i="20"/>
  <c r="L28" i="20"/>
  <c r="M28" i="20"/>
  <c r="U28" i="20" s="1"/>
  <c r="N28" i="20"/>
  <c r="V28" i="20"/>
  <c r="AB28" i="20"/>
  <c r="AC28" i="20" s="1"/>
  <c r="W28" i="20" s="1"/>
  <c r="AE28" i="20"/>
  <c r="L29" i="20"/>
  <c r="M29" i="20"/>
  <c r="U29" i="20" s="1"/>
  <c r="N29" i="20"/>
  <c r="V29" i="20" s="1"/>
  <c r="AB29" i="20"/>
  <c r="AC29" i="20" s="1"/>
  <c r="AE29" i="20"/>
  <c r="L30" i="20"/>
  <c r="M30" i="20"/>
  <c r="U30" i="20" s="1"/>
  <c r="N30" i="20"/>
  <c r="V30" i="20" s="1"/>
  <c r="AB30" i="20"/>
  <c r="AC30" i="20"/>
  <c r="AE30" i="20"/>
  <c r="L31" i="20"/>
  <c r="M31" i="20"/>
  <c r="U31" i="20" s="1"/>
  <c r="N31" i="20"/>
  <c r="V31" i="20" s="1"/>
  <c r="AB31" i="20"/>
  <c r="AC31" i="20" s="1"/>
  <c r="AE31" i="20"/>
  <c r="L32" i="20"/>
  <c r="M32" i="20"/>
  <c r="U32" i="20" s="1"/>
  <c r="N32" i="20"/>
  <c r="V32" i="20"/>
  <c r="AB32" i="20"/>
  <c r="AC32" i="20" s="1"/>
  <c r="W32" i="20" s="1"/>
  <c r="AE32" i="20"/>
  <c r="L33" i="20"/>
  <c r="M33" i="20"/>
  <c r="U33" i="20" s="1"/>
  <c r="N33" i="20"/>
  <c r="V33" i="20" s="1"/>
  <c r="W33" i="20"/>
  <c r="X33" i="20"/>
  <c r="AB33" i="20"/>
  <c r="AC33" i="20"/>
  <c r="AD33" i="20" s="1"/>
  <c r="AE33" i="20"/>
  <c r="O33" i="20" s="1"/>
  <c r="L34" i="20"/>
  <c r="M34" i="20"/>
  <c r="U34" i="20" s="1"/>
  <c r="N34" i="20"/>
  <c r="V34" i="20" s="1"/>
  <c r="AB34" i="20"/>
  <c r="AC34" i="20" s="1"/>
  <c r="AE34" i="20"/>
  <c r="L35" i="20"/>
  <c r="M35" i="20"/>
  <c r="U35" i="20" s="1"/>
  <c r="N35" i="20"/>
  <c r="V35" i="20" s="1"/>
  <c r="AB35" i="20"/>
  <c r="AC35" i="20" s="1"/>
  <c r="W35" i="20" s="1"/>
  <c r="AD35" i="20"/>
  <c r="AE35" i="20"/>
  <c r="AF35" i="20" s="1"/>
  <c r="AG35" i="20" s="1"/>
  <c r="L36" i="20"/>
  <c r="M36" i="20"/>
  <c r="N36" i="20"/>
  <c r="U36" i="20"/>
  <c r="V36" i="20"/>
  <c r="AB36" i="20"/>
  <c r="AC36" i="20"/>
  <c r="W36" i="20" s="1"/>
  <c r="AE36" i="20"/>
  <c r="AF36" i="20"/>
  <c r="AG36" i="20"/>
  <c r="L37" i="20"/>
  <c r="M37" i="20"/>
  <c r="U37" i="20" s="1"/>
  <c r="N37" i="20"/>
  <c r="V37" i="20"/>
  <c r="AB37" i="20"/>
  <c r="AC37" i="20" s="1"/>
  <c r="L38" i="20"/>
  <c r="M38" i="20"/>
  <c r="N38" i="20"/>
  <c r="V38" i="20" s="1"/>
  <c r="U38" i="20"/>
  <c r="AB38" i="20"/>
  <c r="AC38" i="20" s="1"/>
  <c r="L39" i="20"/>
  <c r="M39" i="20"/>
  <c r="U39" i="20" s="1"/>
  <c r="N39" i="20"/>
  <c r="V39" i="20"/>
  <c r="AB39" i="20"/>
  <c r="O39" i="20" s="1"/>
  <c r="L40" i="20"/>
  <c r="M40" i="20"/>
  <c r="N40" i="20"/>
  <c r="V40" i="20" s="1"/>
  <c r="U40" i="20"/>
  <c r="AB40" i="20"/>
  <c r="AC40" i="20" s="1"/>
  <c r="AE40" i="20"/>
  <c r="L41" i="20"/>
  <c r="M41" i="20"/>
  <c r="N41" i="20"/>
  <c r="V41" i="20" s="1"/>
  <c r="U41" i="20"/>
  <c r="AB41" i="20"/>
  <c r="AC41" i="20" s="1"/>
  <c r="AE41" i="20"/>
  <c r="L42" i="20"/>
  <c r="M42" i="20"/>
  <c r="U42" i="20" s="1"/>
  <c r="N42" i="20"/>
  <c r="V42" i="20" s="1"/>
  <c r="AB42" i="20"/>
  <c r="AC42" i="20" s="1"/>
  <c r="W42" i="20" s="1"/>
  <c r="AE42" i="20"/>
  <c r="AF42" i="20" s="1"/>
  <c r="AG42" i="20" s="1"/>
  <c r="L43" i="20"/>
  <c r="M43" i="20"/>
  <c r="N43" i="20"/>
  <c r="V43" i="20" s="1"/>
  <c r="U43" i="20"/>
  <c r="AB43" i="20"/>
  <c r="AC43" i="20" s="1"/>
  <c r="AE43" i="20"/>
  <c r="L44" i="20"/>
  <c r="M44" i="20"/>
  <c r="U44" i="20" s="1"/>
  <c r="N44" i="20"/>
  <c r="V44" i="20" s="1"/>
  <c r="AB44" i="20"/>
  <c r="AC44" i="20" s="1"/>
  <c r="AD44" i="20" s="1"/>
  <c r="AE44" i="20"/>
  <c r="L45" i="20"/>
  <c r="M45" i="20"/>
  <c r="N45" i="20"/>
  <c r="V45" i="20" s="1"/>
  <c r="U45" i="20"/>
  <c r="AB45" i="20"/>
  <c r="AC45" i="20" s="1"/>
  <c r="AE45" i="20"/>
  <c r="L46" i="20"/>
  <c r="M46" i="20"/>
  <c r="U46" i="20" s="1"/>
  <c r="N46" i="20"/>
  <c r="V46" i="20" s="1"/>
  <c r="AB46" i="20"/>
  <c r="AC46" i="20" s="1"/>
  <c r="W46" i="20" s="1"/>
  <c r="AE46" i="20"/>
  <c r="AF46" i="20" s="1"/>
  <c r="AG46" i="20" s="1"/>
  <c r="L47" i="20"/>
  <c r="M47" i="20"/>
  <c r="N47" i="20"/>
  <c r="V47" i="20" s="1"/>
  <c r="U47" i="20"/>
  <c r="AB47" i="20"/>
  <c r="AC47" i="20" s="1"/>
  <c r="AE47" i="20"/>
  <c r="L48" i="20"/>
  <c r="M48" i="20"/>
  <c r="U48" i="20" s="1"/>
  <c r="N48" i="20"/>
  <c r="V48" i="20" s="1"/>
  <c r="AB48" i="20"/>
  <c r="AC48" i="20" s="1"/>
  <c r="AE48" i="20"/>
  <c r="AF48" i="20"/>
  <c r="AG48" i="20" s="1"/>
  <c r="L49" i="20"/>
  <c r="M49" i="20"/>
  <c r="U49" i="20" s="1"/>
  <c r="N49" i="20"/>
  <c r="V49" i="20" s="1"/>
  <c r="AB49" i="20"/>
  <c r="AC49" i="20" s="1"/>
  <c r="AE49" i="20"/>
  <c r="AF49" i="20"/>
  <c r="AG49" i="20" s="1"/>
  <c r="L50" i="20"/>
  <c r="M50" i="20"/>
  <c r="U50" i="20" s="1"/>
  <c r="N50" i="20"/>
  <c r="V50" i="20" s="1"/>
  <c r="AB50" i="20"/>
  <c r="AC50" i="20"/>
  <c r="AD50" i="20" s="1"/>
  <c r="AE50" i="20"/>
  <c r="AF50" i="20"/>
  <c r="AG50" i="20" s="1"/>
  <c r="L51" i="20"/>
  <c r="M51" i="20"/>
  <c r="U51" i="20" s="1"/>
  <c r="N51" i="20"/>
  <c r="V51" i="20" s="1"/>
  <c r="AB51" i="20"/>
  <c r="AC51" i="20" s="1"/>
  <c r="AE51" i="20"/>
  <c r="L52" i="20"/>
  <c r="M52" i="20"/>
  <c r="U52" i="20" s="1"/>
  <c r="N52" i="20"/>
  <c r="V52" i="20" s="1"/>
  <c r="AB52" i="20"/>
  <c r="AC52" i="20" s="1"/>
  <c r="AE52" i="20"/>
  <c r="AF52" i="20"/>
  <c r="AG52" i="20"/>
  <c r="L53" i="20"/>
  <c r="M53" i="20"/>
  <c r="U53" i="20" s="1"/>
  <c r="N53" i="20"/>
  <c r="V53" i="20" s="1"/>
  <c r="AB53" i="20"/>
  <c r="AC53" i="20" s="1"/>
  <c r="AE53" i="20"/>
  <c r="AF53" i="20"/>
  <c r="AG53" i="20" s="1"/>
  <c r="L54" i="20"/>
  <c r="M54" i="20"/>
  <c r="U54" i="20" s="1"/>
  <c r="N54" i="20"/>
  <c r="V54" i="20" s="1"/>
  <c r="AB54" i="20"/>
  <c r="AC54" i="20"/>
  <c r="AE54" i="20"/>
  <c r="O54" i="20" s="1"/>
  <c r="AF54" i="20"/>
  <c r="AG54" i="20" s="1"/>
  <c r="L55" i="20"/>
  <c r="M55" i="20"/>
  <c r="U55" i="20" s="1"/>
  <c r="N55" i="20"/>
  <c r="V55" i="20" s="1"/>
  <c r="AB55" i="20"/>
  <c r="AC55" i="20" s="1"/>
  <c r="AE55" i="20"/>
  <c r="L56" i="20"/>
  <c r="M56" i="20"/>
  <c r="N56" i="20"/>
  <c r="V56" i="20" s="1"/>
  <c r="U56" i="20"/>
  <c r="AB56" i="20"/>
  <c r="AC56" i="20" s="1"/>
  <c r="AE56" i="20"/>
  <c r="AF56" i="20"/>
  <c r="AG56" i="20" s="1"/>
  <c r="L57" i="20"/>
  <c r="M57" i="20"/>
  <c r="N57" i="20"/>
  <c r="V57" i="20" s="1"/>
  <c r="U57" i="20"/>
  <c r="AB57" i="20"/>
  <c r="AC57" i="20" s="1"/>
  <c r="AE57" i="20"/>
  <c r="AF57" i="20"/>
  <c r="AG57" i="20" s="1"/>
  <c r="L58" i="20"/>
  <c r="M58" i="20"/>
  <c r="U58" i="20" s="1"/>
  <c r="N58" i="20"/>
  <c r="V58" i="20" s="1"/>
  <c r="AB58" i="20"/>
  <c r="AC58" i="20" s="1"/>
  <c r="AE58" i="20"/>
  <c r="AF58" i="20"/>
  <c r="AG58" i="20" s="1"/>
  <c r="L59" i="20"/>
  <c r="M59" i="20"/>
  <c r="U59" i="20" s="1"/>
  <c r="N59" i="20"/>
  <c r="V59" i="20" s="1"/>
  <c r="AB59" i="20"/>
  <c r="AC59" i="20" s="1"/>
  <c r="AE59" i="20"/>
  <c r="L60" i="20"/>
  <c r="M60" i="20"/>
  <c r="U60" i="20" s="1"/>
  <c r="N60" i="20"/>
  <c r="V60" i="20" s="1"/>
  <c r="AB60" i="20"/>
  <c r="AC60" i="20" s="1"/>
  <c r="AE60" i="20"/>
  <c r="AF60" i="20"/>
  <c r="AG60" i="20" s="1"/>
  <c r="L61" i="20"/>
  <c r="M61" i="20"/>
  <c r="U61" i="20" s="1"/>
  <c r="N61" i="20"/>
  <c r="V61" i="20" s="1"/>
  <c r="AB61" i="20"/>
  <c r="AC61" i="20" s="1"/>
  <c r="AE61" i="20"/>
  <c r="AF61" i="20"/>
  <c r="AG61" i="20" s="1"/>
  <c r="L62" i="20"/>
  <c r="M62" i="20"/>
  <c r="U62" i="20" s="1"/>
  <c r="N62" i="20"/>
  <c r="V62" i="20" s="1"/>
  <c r="AB62" i="20"/>
  <c r="AC62" i="20"/>
  <c r="AD62" i="20"/>
  <c r="AE62" i="20"/>
  <c r="AF62" i="20"/>
  <c r="AG62" i="20" s="1"/>
  <c r="L63" i="20"/>
  <c r="M63" i="20"/>
  <c r="U63" i="20" s="1"/>
  <c r="N63" i="20"/>
  <c r="V63" i="20" s="1"/>
  <c r="AB63" i="20"/>
  <c r="AC63" i="20" s="1"/>
  <c r="AE63" i="20"/>
  <c r="AF63" i="20" s="1"/>
  <c r="AG63" i="20" s="1"/>
  <c r="L64" i="20"/>
  <c r="M64" i="20"/>
  <c r="U64" i="20" s="1"/>
  <c r="N64" i="20"/>
  <c r="V64" i="20"/>
  <c r="AB64" i="20"/>
  <c r="AC64" i="20" s="1"/>
  <c r="AD64" i="20" s="1"/>
  <c r="AE64" i="20"/>
  <c r="O64" i="20" s="1"/>
  <c r="AF64" i="20"/>
  <c r="AG64" i="20" s="1"/>
  <c r="L65" i="20"/>
  <c r="M65" i="20"/>
  <c r="N65" i="20"/>
  <c r="V65" i="20" s="1"/>
  <c r="U65" i="20"/>
  <c r="AB65" i="20"/>
  <c r="AC65" i="20" s="1"/>
  <c r="W65" i="20" s="1"/>
  <c r="AE65" i="20"/>
  <c r="L66" i="20"/>
  <c r="M66" i="20"/>
  <c r="U66" i="20" s="1"/>
  <c r="N66" i="20"/>
  <c r="V66" i="20" s="1"/>
  <c r="AB66" i="20"/>
  <c r="AC66" i="20" s="1"/>
  <c r="AE66" i="20"/>
  <c r="AF66" i="20" s="1"/>
  <c r="AG66" i="20" s="1"/>
  <c r="L67" i="20"/>
  <c r="M67" i="20"/>
  <c r="U67" i="20" s="1"/>
  <c r="N67" i="20"/>
  <c r="V67" i="20" s="1"/>
  <c r="AB67" i="20"/>
  <c r="AE67" i="20"/>
  <c r="AF67" i="20"/>
  <c r="AG67" i="20" s="1"/>
  <c r="L68" i="20"/>
  <c r="M68" i="20"/>
  <c r="U68" i="20" s="1"/>
  <c r="N68" i="20"/>
  <c r="V68" i="20" s="1"/>
  <c r="W68" i="20"/>
  <c r="AB68" i="20"/>
  <c r="AC68" i="20" s="1"/>
  <c r="AD68" i="20" s="1"/>
  <c r="AE68" i="20"/>
  <c r="AF68" i="20" s="1"/>
  <c r="AG68" i="20" s="1"/>
  <c r="L69" i="20"/>
  <c r="M69" i="20"/>
  <c r="N69" i="20"/>
  <c r="V69" i="20" s="1"/>
  <c r="U69" i="20"/>
  <c r="AB69" i="20"/>
  <c r="AC69" i="20" s="1"/>
  <c r="AE69" i="20"/>
  <c r="AF69" i="20"/>
  <c r="AG69" i="20" s="1"/>
  <c r="L70" i="20"/>
  <c r="M70" i="20"/>
  <c r="U70" i="20" s="1"/>
  <c r="N70" i="20"/>
  <c r="V70" i="20" s="1"/>
  <c r="AB70" i="20"/>
  <c r="AC70" i="20"/>
  <c r="AE70" i="20"/>
  <c r="AF70" i="20"/>
  <c r="AG70" i="20" s="1"/>
  <c r="L71" i="20"/>
  <c r="M71" i="20"/>
  <c r="N71" i="20"/>
  <c r="V71" i="20" s="1"/>
  <c r="U71" i="20"/>
  <c r="AB71" i="20"/>
  <c r="AE71" i="20"/>
  <c r="AF71" i="20" s="1"/>
  <c r="AG71" i="20" s="1"/>
  <c r="L72" i="20"/>
  <c r="M72" i="20"/>
  <c r="N72" i="20"/>
  <c r="V72" i="20" s="1"/>
  <c r="U72" i="20"/>
  <c r="AB72" i="20"/>
  <c r="AC72" i="20" s="1"/>
  <c r="AE72" i="20"/>
  <c r="AF72" i="20"/>
  <c r="AG72" i="20" s="1"/>
  <c r="L73" i="20"/>
  <c r="M73" i="20"/>
  <c r="N73" i="20"/>
  <c r="V73" i="20" s="1"/>
  <c r="U73" i="20"/>
  <c r="AB73" i="20"/>
  <c r="AC73" i="20" s="1"/>
  <c r="AE73" i="20"/>
  <c r="AF73" i="20"/>
  <c r="AG73" i="20" s="1"/>
  <c r="L74" i="20"/>
  <c r="M74" i="20"/>
  <c r="U74" i="20" s="1"/>
  <c r="N74" i="20"/>
  <c r="V74" i="20" s="1"/>
  <c r="AB74" i="20"/>
  <c r="AC74" i="20" s="1"/>
  <c r="AE74" i="20"/>
  <c r="AF74" i="20" s="1"/>
  <c r="AG74" i="20" s="1"/>
  <c r="L75" i="20"/>
  <c r="M75" i="20"/>
  <c r="U75" i="20" s="1"/>
  <c r="N75" i="20"/>
  <c r="V75" i="20" s="1"/>
  <c r="AB75" i="20"/>
  <c r="AE75" i="20"/>
  <c r="AF75" i="20"/>
  <c r="AG75" i="20" s="1"/>
  <c r="L76" i="20"/>
  <c r="M76" i="20"/>
  <c r="U76" i="20" s="1"/>
  <c r="N76" i="20"/>
  <c r="V76" i="20"/>
  <c r="AB76" i="20"/>
  <c r="AC76" i="20"/>
  <c r="AE76" i="20"/>
  <c r="O76" i="20" s="1"/>
  <c r="AF76" i="20"/>
  <c r="AG76" i="20" s="1"/>
  <c r="L77" i="20"/>
  <c r="M77" i="20"/>
  <c r="N77" i="20"/>
  <c r="V77" i="20" s="1"/>
  <c r="U77" i="20"/>
  <c r="AB77" i="20"/>
  <c r="AC77" i="20" s="1"/>
  <c r="W77" i="20" s="1"/>
  <c r="AE77" i="20"/>
  <c r="L78" i="20"/>
  <c r="M78" i="20"/>
  <c r="U78" i="20" s="1"/>
  <c r="N78" i="20"/>
  <c r="V78" i="20" s="1"/>
  <c r="AB78" i="20"/>
  <c r="AC78" i="20" s="1"/>
  <c r="AE78" i="20"/>
  <c r="L79" i="20"/>
  <c r="M79" i="20"/>
  <c r="N79" i="20"/>
  <c r="V79" i="20" s="1"/>
  <c r="U79" i="20"/>
  <c r="AB79" i="20"/>
  <c r="AC79" i="20" s="1"/>
  <c r="AE79" i="20"/>
  <c r="AF79" i="20"/>
  <c r="AG79" i="20" s="1"/>
  <c r="L80" i="20"/>
  <c r="M80" i="20"/>
  <c r="U80" i="20" s="1"/>
  <c r="N80" i="20"/>
  <c r="V80" i="20" s="1"/>
  <c r="W80" i="20"/>
  <c r="AB80" i="20"/>
  <c r="AC80" i="20"/>
  <c r="AE80" i="20"/>
  <c r="O80" i="20" s="1"/>
  <c r="L81" i="20"/>
  <c r="M81" i="20"/>
  <c r="U81" i="20" s="1"/>
  <c r="N81" i="20"/>
  <c r="V81" i="20" s="1"/>
  <c r="O81" i="20"/>
  <c r="AB81" i="20"/>
  <c r="AC81" i="20" s="1"/>
  <c r="AE81" i="20"/>
  <c r="AF81" i="20" s="1"/>
  <c r="AG81" i="20" s="1"/>
  <c r="L82" i="20"/>
  <c r="M82" i="20"/>
  <c r="U82" i="20" s="1"/>
  <c r="N82" i="20"/>
  <c r="V82" i="20"/>
  <c r="AB82" i="20"/>
  <c r="AC82" i="20" s="1"/>
  <c r="AD82" i="20"/>
  <c r="AE82" i="20"/>
  <c r="AF82" i="20" s="1"/>
  <c r="AG82" i="20" s="1"/>
  <c r="L83" i="20"/>
  <c r="M83" i="20"/>
  <c r="U83" i="20" s="1"/>
  <c r="N83" i="20"/>
  <c r="V83" i="20" s="1"/>
  <c r="AB83" i="20"/>
  <c r="AC83" i="20" s="1"/>
  <c r="W83" i="20" s="1"/>
  <c r="AE83" i="20"/>
  <c r="L84" i="20"/>
  <c r="M84" i="20"/>
  <c r="U84" i="20" s="1"/>
  <c r="N84" i="20"/>
  <c r="V84" i="20" s="1"/>
  <c r="AB84" i="20"/>
  <c r="AC84" i="20" s="1"/>
  <c r="AD84" i="20"/>
  <c r="AE84" i="20"/>
  <c r="AF84" i="20" s="1"/>
  <c r="AG84" i="20" s="1"/>
  <c r="L85" i="20"/>
  <c r="M85" i="20"/>
  <c r="N85" i="20"/>
  <c r="V85" i="20" s="1"/>
  <c r="U85" i="20"/>
  <c r="AB85" i="20"/>
  <c r="AC85" i="20" s="1"/>
  <c r="AE85" i="20"/>
  <c r="O85" i="20" s="1"/>
  <c r="L86" i="20"/>
  <c r="M86" i="20"/>
  <c r="U86" i="20" s="1"/>
  <c r="N86" i="20"/>
  <c r="V86" i="20" s="1"/>
  <c r="W86" i="20"/>
  <c r="AB86" i="20"/>
  <c r="AC86" i="20" s="1"/>
  <c r="AD86" i="20" s="1"/>
  <c r="AE86" i="20"/>
  <c r="L87" i="20"/>
  <c r="M87" i="20"/>
  <c r="N87" i="20"/>
  <c r="V87" i="20" s="1"/>
  <c r="U87" i="20"/>
  <c r="AB87" i="20"/>
  <c r="AC87" i="20" s="1"/>
  <c r="AE87" i="20"/>
  <c r="AF87" i="20" s="1"/>
  <c r="AG87" i="20" s="1"/>
  <c r="L88" i="20"/>
  <c r="M88" i="20"/>
  <c r="U88" i="20" s="1"/>
  <c r="N88" i="20"/>
  <c r="V88" i="20" s="1"/>
  <c r="AB88" i="20"/>
  <c r="AC88" i="20" s="1"/>
  <c r="W88" i="20" s="1"/>
  <c r="AD88" i="20"/>
  <c r="AE88" i="20"/>
  <c r="AF88" i="20" s="1"/>
  <c r="AG88" i="20" s="1"/>
  <c r="L89" i="20"/>
  <c r="M89" i="20"/>
  <c r="N89" i="20"/>
  <c r="V89" i="20" s="1"/>
  <c r="U89" i="20"/>
  <c r="AB89" i="20"/>
  <c r="AC89" i="20" s="1"/>
  <c r="AD89" i="20"/>
  <c r="AE89" i="20"/>
  <c r="O89" i="20" s="1"/>
  <c r="L90" i="20"/>
  <c r="M90" i="20"/>
  <c r="U90" i="20" s="1"/>
  <c r="N90" i="20"/>
  <c r="V90" i="20"/>
  <c r="AB90" i="20"/>
  <c r="AC90" i="20" s="1"/>
  <c r="AE90" i="20"/>
  <c r="AF90" i="20" s="1"/>
  <c r="AG90" i="20"/>
  <c r="L91" i="20"/>
  <c r="M91" i="20"/>
  <c r="U91" i="20" s="1"/>
  <c r="N91" i="20"/>
  <c r="V91" i="20" s="1"/>
  <c r="W91" i="20"/>
  <c r="AB91" i="20"/>
  <c r="AC91" i="20" s="1"/>
  <c r="AD91" i="20"/>
  <c r="X91" i="20" s="1"/>
  <c r="AE91" i="20"/>
  <c r="O91" i="20" s="1"/>
  <c r="AF91" i="20"/>
  <c r="AG91" i="20" s="1"/>
  <c r="L92" i="20"/>
  <c r="M92" i="20"/>
  <c r="N92" i="20"/>
  <c r="V92" i="20" s="1"/>
  <c r="U92" i="20"/>
  <c r="AB92" i="20"/>
  <c r="AC92" i="20"/>
  <c r="AD92" i="20" s="1"/>
  <c r="AE92" i="20"/>
  <c r="O92" i="20" s="1"/>
  <c r="AF92" i="20"/>
  <c r="AG92" i="20" s="1"/>
  <c r="L93" i="20"/>
  <c r="M93" i="20"/>
  <c r="U93" i="20" s="1"/>
  <c r="N93" i="20"/>
  <c r="V93" i="20" s="1"/>
  <c r="W93" i="20"/>
  <c r="AB93" i="20"/>
  <c r="AC93" i="20" s="1"/>
  <c r="AE93" i="20"/>
  <c r="O93" i="20" s="1"/>
  <c r="AF93" i="20"/>
  <c r="AG93" i="20" s="1"/>
  <c r="L94" i="20"/>
  <c r="M94" i="20"/>
  <c r="U94" i="20" s="1"/>
  <c r="N94" i="20"/>
  <c r="V94" i="20"/>
  <c r="AB94" i="20"/>
  <c r="AC94" i="20" s="1"/>
  <c r="AD94" i="20"/>
  <c r="AE94" i="20"/>
  <c r="AF94" i="20" s="1"/>
  <c r="AG94" i="20" s="1"/>
  <c r="L95" i="20"/>
  <c r="M95" i="20"/>
  <c r="N95" i="20"/>
  <c r="V95" i="20" s="1"/>
  <c r="U95" i="20"/>
  <c r="AB95" i="20"/>
  <c r="AC95" i="20" s="1"/>
  <c r="AD95" i="20" s="1"/>
  <c r="AE95" i="20"/>
  <c r="L96" i="20"/>
  <c r="M96" i="20"/>
  <c r="U96" i="20" s="1"/>
  <c r="N96" i="20"/>
  <c r="V96" i="20" s="1"/>
  <c r="AB96" i="20"/>
  <c r="AC96" i="20"/>
  <c r="AD96" i="20" s="1"/>
  <c r="AE96" i="20"/>
  <c r="L97" i="20"/>
  <c r="M97" i="20"/>
  <c r="U97" i="20" s="1"/>
  <c r="N97" i="20"/>
  <c r="V97" i="20" s="1"/>
  <c r="W97" i="20"/>
  <c r="AB97" i="20"/>
  <c r="AC97" i="20" s="1"/>
  <c r="AD97" i="20"/>
  <c r="AE97" i="20"/>
  <c r="L98" i="20"/>
  <c r="M98" i="20"/>
  <c r="U98" i="20" s="1"/>
  <c r="N98" i="20"/>
  <c r="V98" i="20" s="1"/>
  <c r="AB98" i="20"/>
  <c r="AC98" i="20" s="1"/>
  <c r="AE98" i="20"/>
  <c r="AF98" i="20"/>
  <c r="AG98" i="20" s="1"/>
  <c r="L99" i="20"/>
  <c r="M99" i="20"/>
  <c r="U99" i="20" s="1"/>
  <c r="N99" i="20"/>
  <c r="V99" i="20" s="1"/>
  <c r="AB99" i="20"/>
  <c r="AC99" i="20" s="1"/>
  <c r="W99" i="20" s="1"/>
  <c r="AE99" i="20"/>
  <c r="L100" i="20"/>
  <c r="M100" i="20"/>
  <c r="U100" i="20" s="1"/>
  <c r="N100" i="20"/>
  <c r="V100" i="20" s="1"/>
  <c r="AB100" i="20"/>
  <c r="AC100" i="20" s="1"/>
  <c r="AE100" i="20"/>
  <c r="O100" i="20" s="1"/>
  <c r="L101" i="20"/>
  <c r="M101" i="20"/>
  <c r="N101" i="20"/>
  <c r="V101" i="20" s="1"/>
  <c r="U101" i="20"/>
  <c r="AB101" i="20"/>
  <c r="AC101" i="20" s="1"/>
  <c r="AD101" i="20"/>
  <c r="AE101" i="20"/>
  <c r="AF101" i="20" s="1"/>
  <c r="AG101" i="20" s="1"/>
  <c r="L102" i="20"/>
  <c r="M102" i="20"/>
  <c r="N102" i="20"/>
  <c r="U102" i="20"/>
  <c r="V102" i="20"/>
  <c r="AB102" i="20"/>
  <c r="AC102" i="20" s="1"/>
  <c r="AE102" i="20"/>
  <c r="L103" i="20"/>
  <c r="M103" i="20"/>
  <c r="U103" i="20" s="1"/>
  <c r="N103" i="20"/>
  <c r="V103" i="20" s="1"/>
  <c r="AB103" i="20"/>
  <c r="AC103" i="20" s="1"/>
  <c r="AD103" i="20" s="1"/>
  <c r="AE103" i="20"/>
  <c r="AF103" i="20"/>
  <c r="AG103" i="20" s="1"/>
  <c r="L104" i="20"/>
  <c r="M104" i="20"/>
  <c r="N104" i="20"/>
  <c r="V104" i="20" s="1"/>
  <c r="U104" i="20"/>
  <c r="AB104" i="20"/>
  <c r="AC104" i="20" s="1"/>
  <c r="AE104" i="20"/>
  <c r="AF104" i="20" s="1"/>
  <c r="AG104" i="20" s="1"/>
  <c r="L105" i="20"/>
  <c r="M105" i="20"/>
  <c r="U105" i="20" s="1"/>
  <c r="N105" i="20"/>
  <c r="V105" i="20" s="1"/>
  <c r="AB105" i="20"/>
  <c r="AC105" i="20" s="1"/>
  <c r="W105" i="20" s="1"/>
  <c r="AE105" i="20"/>
  <c r="AF105" i="20"/>
  <c r="AG105" i="20" s="1"/>
  <c r="L106" i="20"/>
  <c r="M106" i="20"/>
  <c r="N106" i="20"/>
  <c r="V106" i="20" s="1"/>
  <c r="U106" i="20"/>
  <c r="AB106" i="20"/>
  <c r="AC106" i="20" s="1"/>
  <c r="AD106" i="20" s="1"/>
  <c r="AE106" i="20"/>
  <c r="L107" i="20"/>
  <c r="M107" i="20"/>
  <c r="U107" i="20" s="1"/>
  <c r="N107" i="20"/>
  <c r="V107" i="20" s="1"/>
  <c r="AB107" i="20"/>
  <c r="AC107" i="20" s="1"/>
  <c r="AE107" i="20"/>
  <c r="AF107" i="20"/>
  <c r="AG107" i="20" s="1"/>
  <c r="L108" i="20"/>
  <c r="M108" i="20"/>
  <c r="N108" i="20"/>
  <c r="V108" i="20" s="1"/>
  <c r="U108" i="20"/>
  <c r="AB108" i="20"/>
  <c r="AC108" i="20"/>
  <c r="AD108" i="20" s="1"/>
  <c r="AE108" i="20"/>
  <c r="AF108" i="20" s="1"/>
  <c r="AG108" i="20" s="1"/>
  <c r="L109" i="20"/>
  <c r="M109" i="20"/>
  <c r="U109" i="20" s="1"/>
  <c r="N109" i="20"/>
  <c r="V109" i="20" s="1"/>
  <c r="W109" i="20"/>
  <c r="AB109" i="20"/>
  <c r="AC109" i="20" s="1"/>
  <c r="AD109" i="20"/>
  <c r="AE109" i="20"/>
  <c r="O109" i="20" s="1"/>
  <c r="L110" i="20"/>
  <c r="M110" i="20"/>
  <c r="N110" i="20"/>
  <c r="V110" i="20" s="1"/>
  <c r="U110" i="20"/>
  <c r="AB110" i="20"/>
  <c r="AC110" i="20" s="1"/>
  <c r="AD110" i="20"/>
  <c r="AE110" i="20"/>
  <c r="O110" i="20" s="1"/>
  <c r="L111" i="20"/>
  <c r="M111" i="20"/>
  <c r="U111" i="20" s="1"/>
  <c r="N111" i="20"/>
  <c r="V111" i="20" s="1"/>
  <c r="W111" i="20"/>
  <c r="AB111" i="20"/>
  <c r="AC111" i="20" s="1"/>
  <c r="AD111" i="20"/>
  <c r="X111" i="20" s="1"/>
  <c r="AE111" i="20"/>
  <c r="O111" i="20" s="1"/>
  <c r="AF111" i="20"/>
  <c r="AG111" i="20" s="1"/>
  <c r="L112" i="20"/>
  <c r="M112" i="20"/>
  <c r="N112" i="20"/>
  <c r="V112" i="20" s="1"/>
  <c r="U112" i="20"/>
  <c r="AB112" i="20"/>
  <c r="AC112" i="20" s="1"/>
  <c r="AE112" i="20"/>
  <c r="AF112" i="20" s="1"/>
  <c r="AG112" i="20" s="1"/>
  <c r="L113" i="20"/>
  <c r="M113" i="20"/>
  <c r="U113" i="20" s="1"/>
  <c r="N113" i="20"/>
  <c r="V113" i="20" s="1"/>
  <c r="O113" i="20"/>
  <c r="AB113" i="20"/>
  <c r="AC113" i="20" s="1"/>
  <c r="AD113" i="20"/>
  <c r="AE113" i="20"/>
  <c r="AF113" i="20" s="1"/>
  <c r="AG113" i="20" s="1"/>
  <c r="L114" i="20"/>
  <c r="M114" i="20"/>
  <c r="N114" i="20"/>
  <c r="V114" i="20" s="1"/>
  <c r="U114" i="20"/>
  <c r="AB114" i="20"/>
  <c r="AC114" i="20" s="1"/>
  <c r="AE114" i="20"/>
  <c r="AF114" i="20"/>
  <c r="AG114" i="20" s="1"/>
  <c r="L115" i="20"/>
  <c r="M115" i="20"/>
  <c r="N115" i="20"/>
  <c r="V115" i="20" s="1"/>
  <c r="U115" i="20"/>
  <c r="AB115" i="20"/>
  <c r="AC115" i="20" s="1"/>
  <c r="AE115" i="20"/>
  <c r="AF115" i="20"/>
  <c r="AG115" i="20" s="1"/>
  <c r="L116" i="20"/>
  <c r="M116" i="20"/>
  <c r="U116" i="20" s="1"/>
  <c r="N116" i="20"/>
  <c r="V116" i="20" s="1"/>
  <c r="AB116" i="20"/>
  <c r="AC116" i="20" s="1"/>
  <c r="AD116" i="20" s="1"/>
  <c r="AE116" i="20"/>
  <c r="AF116" i="20" s="1"/>
  <c r="AG116" i="20" s="1"/>
  <c r="L117" i="20"/>
  <c r="M117" i="20"/>
  <c r="N117" i="20"/>
  <c r="V117" i="20" s="1"/>
  <c r="U117" i="20"/>
  <c r="AB117" i="20"/>
  <c r="AE117" i="20"/>
  <c r="AF117" i="20"/>
  <c r="AG117" i="20" s="1"/>
  <c r="L118" i="20"/>
  <c r="M118" i="20"/>
  <c r="U118" i="20" s="1"/>
  <c r="N118" i="20"/>
  <c r="V118" i="20"/>
  <c r="AB118" i="20"/>
  <c r="AC118" i="20"/>
  <c r="AD118" i="20"/>
  <c r="AE118" i="20"/>
  <c r="AF118" i="20"/>
  <c r="AG118" i="20" s="1"/>
  <c r="L119" i="20"/>
  <c r="M119" i="20"/>
  <c r="U119" i="20" s="1"/>
  <c r="N119" i="20"/>
  <c r="V119" i="20" s="1"/>
  <c r="AB119" i="20"/>
  <c r="AE119" i="20"/>
  <c r="AF119" i="20"/>
  <c r="AG119" i="20" s="1"/>
  <c r="L120" i="20"/>
  <c r="M120" i="20"/>
  <c r="U120" i="20" s="1"/>
  <c r="N120" i="20"/>
  <c r="V120" i="20" s="1"/>
  <c r="AB120" i="20"/>
  <c r="AC120" i="20"/>
  <c r="AE120" i="20"/>
  <c r="L121" i="20"/>
  <c r="M121" i="20"/>
  <c r="U121" i="20" s="1"/>
  <c r="N121" i="20"/>
  <c r="V121" i="20" s="1"/>
  <c r="W121" i="20"/>
  <c r="AB121" i="20"/>
  <c r="AC121" i="20" s="1"/>
  <c r="AD121" i="20"/>
  <c r="X121" i="20" s="1"/>
  <c r="AE121" i="20"/>
  <c r="L122" i="20"/>
  <c r="M122" i="20"/>
  <c r="U122" i="20" s="1"/>
  <c r="N122" i="20"/>
  <c r="V122" i="20" s="1"/>
  <c r="AB122" i="20"/>
  <c r="AC122" i="20" s="1"/>
  <c r="AE122" i="20"/>
  <c r="AF122" i="20"/>
  <c r="AG122" i="20" s="1"/>
  <c r="L123" i="20"/>
  <c r="M123" i="20"/>
  <c r="N123" i="20"/>
  <c r="V123" i="20" s="1"/>
  <c r="U123" i="20"/>
  <c r="AB123" i="20"/>
  <c r="AC123" i="20" s="1"/>
  <c r="AE123" i="20"/>
  <c r="L124" i="20"/>
  <c r="M124" i="20"/>
  <c r="U124" i="20" s="1"/>
  <c r="N124" i="20"/>
  <c r="V124" i="20"/>
  <c r="AB124" i="20"/>
  <c r="AC124" i="20" s="1"/>
  <c r="AE124" i="20"/>
  <c r="AF124" i="20"/>
  <c r="AG124" i="20" s="1"/>
  <c r="L125" i="20"/>
  <c r="M125" i="20"/>
  <c r="U125" i="20" s="1"/>
  <c r="N125" i="20"/>
  <c r="V125" i="20" s="1"/>
  <c r="O125" i="20"/>
  <c r="AB125" i="20"/>
  <c r="AC125" i="20" s="1"/>
  <c r="AD125" i="20"/>
  <c r="AE125" i="20"/>
  <c r="AF125" i="20"/>
  <c r="AG125" i="20" s="1"/>
  <c r="L126" i="20"/>
  <c r="M126" i="20"/>
  <c r="N126" i="20"/>
  <c r="V126" i="20" s="1"/>
  <c r="U126" i="20"/>
  <c r="AB126" i="20"/>
  <c r="AC126" i="20" s="1"/>
  <c r="AD126" i="20"/>
  <c r="AE126" i="20"/>
  <c r="AF126" i="20" s="1"/>
  <c r="AG126" i="20" s="1"/>
  <c r="L127" i="20"/>
  <c r="M127" i="20"/>
  <c r="U127" i="20" s="1"/>
  <c r="N127" i="20"/>
  <c r="V127" i="20" s="1"/>
  <c r="AB127" i="20"/>
  <c r="AC127" i="20" s="1"/>
  <c r="AE127" i="20"/>
  <c r="AF127" i="20" s="1"/>
  <c r="AG127" i="20" s="1"/>
  <c r="L128" i="20"/>
  <c r="M128" i="20"/>
  <c r="U128" i="20" s="1"/>
  <c r="N128" i="20"/>
  <c r="V128" i="20"/>
  <c r="AB128" i="20"/>
  <c r="AC128" i="20" s="1"/>
  <c r="AE128" i="20"/>
  <c r="AF128" i="20" s="1"/>
  <c r="AG128" i="20" s="1"/>
  <c r="L129" i="20"/>
  <c r="M129" i="20"/>
  <c r="N129" i="20"/>
  <c r="V129" i="20" s="1"/>
  <c r="U129" i="20"/>
  <c r="AB129" i="20"/>
  <c r="AC129" i="20" s="1"/>
  <c r="AE129" i="20"/>
  <c r="L130" i="20"/>
  <c r="M130" i="20"/>
  <c r="U130" i="20" s="1"/>
  <c r="N130" i="20"/>
  <c r="V130" i="20" s="1"/>
  <c r="AB130" i="20"/>
  <c r="AC130" i="20" s="1"/>
  <c r="AE130" i="20"/>
  <c r="AF130" i="20"/>
  <c r="AG130" i="20" s="1"/>
  <c r="L131" i="20"/>
  <c r="M131" i="20"/>
  <c r="N131" i="20"/>
  <c r="V131" i="20" s="1"/>
  <c r="U131" i="20"/>
  <c r="AB131" i="20"/>
  <c r="AE131" i="20"/>
  <c r="AF131" i="20"/>
  <c r="AG131" i="20" s="1"/>
  <c r="L132" i="20"/>
  <c r="M132" i="20"/>
  <c r="U132" i="20" s="1"/>
  <c r="N132" i="20"/>
  <c r="V132" i="20" s="1"/>
  <c r="AB132" i="20"/>
  <c r="AC132" i="20" s="1"/>
  <c r="AE132" i="20"/>
  <c r="L133" i="20"/>
  <c r="M133" i="20"/>
  <c r="U133" i="20" s="1"/>
  <c r="N133" i="20"/>
  <c r="V133" i="20" s="1"/>
  <c r="AB133" i="20"/>
  <c r="AC133" i="20"/>
  <c r="AE133" i="20"/>
  <c r="AF133" i="20" s="1"/>
  <c r="AG133" i="20" s="1"/>
  <c r="L134" i="20"/>
  <c r="M134" i="20"/>
  <c r="N134" i="20"/>
  <c r="V134" i="20" s="1"/>
  <c r="U134" i="20"/>
  <c r="AB134" i="20"/>
  <c r="AC134" i="20" s="1"/>
  <c r="AE134" i="20"/>
  <c r="AF134" i="20" s="1"/>
  <c r="AG134" i="20" s="1"/>
  <c r="L135" i="20"/>
  <c r="M135" i="20"/>
  <c r="U135" i="20" s="1"/>
  <c r="N135" i="20"/>
  <c r="V135" i="20" s="1"/>
  <c r="AB135" i="20"/>
  <c r="AC135" i="20"/>
  <c r="AD135" i="20" s="1"/>
  <c r="X135" i="20" s="1"/>
  <c r="AE135" i="20"/>
  <c r="O135" i="20" s="1"/>
  <c r="L136" i="20"/>
  <c r="M136" i="20"/>
  <c r="U136" i="20" s="1"/>
  <c r="N136" i="20"/>
  <c r="V136" i="20" s="1"/>
  <c r="AB136" i="20"/>
  <c r="AC136" i="20"/>
  <c r="AE136" i="20"/>
  <c r="O136" i="20" s="1"/>
  <c r="L137" i="20"/>
  <c r="M137" i="20"/>
  <c r="U137" i="20" s="1"/>
  <c r="N137" i="20"/>
  <c r="V137" i="20"/>
  <c r="AB137" i="20"/>
  <c r="AC137" i="20"/>
  <c r="AE137" i="20"/>
  <c r="AF137" i="20" s="1"/>
  <c r="AG137" i="20" s="1"/>
  <c r="L138" i="20"/>
  <c r="M138" i="20"/>
  <c r="N138" i="20"/>
  <c r="U138" i="20"/>
  <c r="V138" i="20"/>
  <c r="AB138" i="20"/>
  <c r="AC138" i="20" s="1"/>
  <c r="AE138" i="20"/>
  <c r="L139" i="20"/>
  <c r="M139" i="20"/>
  <c r="U139" i="20" s="1"/>
  <c r="N139" i="20"/>
  <c r="V139" i="20" s="1"/>
  <c r="W139" i="20"/>
  <c r="AB139" i="20"/>
  <c r="AC139" i="20"/>
  <c r="AE139" i="20"/>
  <c r="O139" i="20" s="1"/>
  <c r="AF139" i="20"/>
  <c r="AG139" i="20" s="1"/>
  <c r="L140" i="20"/>
  <c r="M140" i="20"/>
  <c r="N140" i="20"/>
  <c r="V140" i="20" s="1"/>
  <c r="U140" i="20"/>
  <c r="AB140" i="20"/>
  <c r="AC140" i="20"/>
  <c r="AE140" i="20"/>
  <c r="L141" i="20"/>
  <c r="M141" i="20"/>
  <c r="U141" i="20" s="1"/>
  <c r="N141" i="20"/>
  <c r="V141" i="20"/>
  <c r="W141" i="20"/>
  <c r="AB141" i="20"/>
  <c r="AC141" i="20" s="1"/>
  <c r="AD141" i="20"/>
  <c r="AE141" i="20"/>
  <c r="AF141" i="20" s="1"/>
  <c r="AG141" i="20" s="1"/>
  <c r="L142" i="20"/>
  <c r="M142" i="20"/>
  <c r="N142" i="20"/>
  <c r="U142" i="20"/>
  <c r="V142" i="20"/>
  <c r="AB142" i="20"/>
  <c r="AC142" i="20" s="1"/>
  <c r="AE142" i="20"/>
  <c r="AF142" i="20"/>
  <c r="AG142" i="20" s="1"/>
  <c r="L143" i="20"/>
  <c r="M143" i="20"/>
  <c r="U143" i="20" s="1"/>
  <c r="N143" i="20"/>
  <c r="V143" i="20" s="1"/>
  <c r="AB143" i="20"/>
  <c r="AC143" i="20" s="1"/>
  <c r="W143" i="20" s="1"/>
  <c r="AE143" i="20"/>
  <c r="L144" i="20"/>
  <c r="M144" i="20"/>
  <c r="U144" i="20" s="1"/>
  <c r="N144" i="20"/>
  <c r="V144" i="20" s="1"/>
  <c r="AB144" i="20"/>
  <c r="O144" i="20" s="1"/>
  <c r="AC144" i="20"/>
  <c r="AE144" i="20"/>
  <c r="AF144" i="20"/>
  <c r="AG144" i="20" s="1"/>
  <c r="L145" i="20"/>
  <c r="M145" i="20"/>
  <c r="U145" i="20" s="1"/>
  <c r="N145" i="20"/>
  <c r="V145" i="20"/>
  <c r="AB145" i="20"/>
  <c r="AC145" i="20"/>
  <c r="AD145" i="20" s="1"/>
  <c r="AE145" i="20"/>
  <c r="AF145" i="20" s="1"/>
  <c r="AG145" i="20"/>
  <c r="L146" i="20"/>
  <c r="M146" i="20"/>
  <c r="N146" i="20"/>
  <c r="V146" i="20" s="1"/>
  <c r="U146" i="20"/>
  <c r="AB146" i="20"/>
  <c r="AC146" i="20" s="1"/>
  <c r="AE146" i="20"/>
  <c r="L147" i="20"/>
  <c r="M147" i="20"/>
  <c r="U147" i="20" s="1"/>
  <c r="N147" i="20"/>
  <c r="V147" i="20"/>
  <c r="AB147" i="20"/>
  <c r="AC147" i="20" s="1"/>
  <c r="AE147" i="20"/>
  <c r="L148" i="20"/>
  <c r="M148" i="20"/>
  <c r="U148" i="20" s="1"/>
  <c r="N148" i="20"/>
  <c r="V148" i="20" s="1"/>
  <c r="O148" i="20"/>
  <c r="AB148" i="20"/>
  <c r="AC148" i="20"/>
  <c r="AE148" i="20"/>
  <c r="AF148" i="20"/>
  <c r="AG148" i="20" s="1"/>
  <c r="L149" i="20"/>
  <c r="M149" i="20"/>
  <c r="U149" i="20" s="1"/>
  <c r="N149" i="20"/>
  <c r="V149" i="20"/>
  <c r="AB149" i="20"/>
  <c r="AC149" i="20"/>
  <c r="AD149" i="20" s="1"/>
  <c r="AE149" i="20"/>
  <c r="L150" i="20"/>
  <c r="M150" i="20"/>
  <c r="N150" i="20"/>
  <c r="V150" i="20" s="1"/>
  <c r="O150" i="20"/>
  <c r="U150" i="20"/>
  <c r="AB150" i="20"/>
  <c r="AC150" i="20" s="1"/>
  <c r="AE150" i="20"/>
  <c r="AF150" i="20" s="1"/>
  <c r="AG150" i="20" s="1"/>
  <c r="L151" i="20"/>
  <c r="M151" i="20"/>
  <c r="U151" i="20" s="1"/>
  <c r="N151" i="20"/>
  <c r="V151" i="20" s="1"/>
  <c r="AB151" i="20"/>
  <c r="AC151" i="20"/>
  <c r="AE151" i="20"/>
  <c r="L152" i="20"/>
  <c r="M152" i="20"/>
  <c r="N152" i="20"/>
  <c r="V152" i="20" s="1"/>
  <c r="U152" i="20"/>
  <c r="AB152" i="20"/>
  <c r="AC152" i="20"/>
  <c r="AE152" i="20"/>
  <c r="AF152" i="20"/>
  <c r="AG152" i="20" s="1"/>
  <c r="L153" i="20"/>
  <c r="M153" i="20"/>
  <c r="U153" i="20" s="1"/>
  <c r="N153" i="20"/>
  <c r="V153" i="20" s="1"/>
  <c r="O153" i="20"/>
  <c r="AB153" i="20"/>
  <c r="AC153" i="20"/>
  <c r="AD153" i="20" s="1"/>
  <c r="AE153" i="20"/>
  <c r="AF153" i="20" s="1"/>
  <c r="AG153" i="20" s="1"/>
  <c r="L154" i="20"/>
  <c r="M154" i="20"/>
  <c r="N154" i="20"/>
  <c r="U154" i="20"/>
  <c r="V154" i="20"/>
  <c r="AB154" i="20"/>
  <c r="AC154" i="20" s="1"/>
  <c r="AE154" i="20"/>
  <c r="L155" i="20"/>
  <c r="M155" i="20"/>
  <c r="U155" i="20" s="1"/>
  <c r="N155" i="20"/>
  <c r="V155" i="20"/>
  <c r="AB155" i="20"/>
  <c r="AC155" i="20" s="1"/>
  <c r="AE155" i="20"/>
  <c r="O155" i="20" s="1"/>
  <c r="AF155" i="20"/>
  <c r="AG155" i="20" s="1"/>
  <c r="L156" i="20"/>
  <c r="M156" i="20"/>
  <c r="U156" i="20" s="1"/>
  <c r="N156" i="20"/>
  <c r="V156" i="20" s="1"/>
  <c r="AB156" i="20"/>
  <c r="AC156" i="20" s="1"/>
  <c r="AE156" i="20"/>
  <c r="AF156" i="20" s="1"/>
  <c r="AG156" i="20" s="1"/>
  <c r="L157" i="20"/>
  <c r="M157" i="20"/>
  <c r="U157" i="20" s="1"/>
  <c r="N157" i="20"/>
  <c r="V157" i="20"/>
  <c r="AB157" i="20"/>
  <c r="AC157" i="20" s="1"/>
  <c r="AD157" i="20"/>
  <c r="AE157" i="20"/>
  <c r="L158" i="20"/>
  <c r="M158" i="20"/>
  <c r="U158" i="20" s="1"/>
  <c r="N158" i="20"/>
  <c r="V158" i="20" s="1"/>
  <c r="AB158" i="20"/>
  <c r="AC158" i="20" s="1"/>
  <c r="AE158" i="20"/>
  <c r="AF158" i="20" s="1"/>
  <c r="AG158" i="20" s="1"/>
  <c r="L159" i="20"/>
  <c r="M159" i="20"/>
  <c r="U159" i="20" s="1"/>
  <c r="N159" i="20"/>
  <c r="V159" i="20" s="1"/>
  <c r="AB159" i="20"/>
  <c r="AC159" i="20" s="1"/>
  <c r="AE159" i="20"/>
  <c r="AF159" i="20"/>
  <c r="AG159" i="20" s="1"/>
  <c r="L160" i="20"/>
  <c r="M160" i="20"/>
  <c r="N160" i="20"/>
  <c r="V160" i="20" s="1"/>
  <c r="U160" i="20"/>
  <c r="AB160" i="20"/>
  <c r="AC160" i="20"/>
  <c r="AE160" i="20"/>
  <c r="AF160" i="20" s="1"/>
  <c r="AG160" i="20" s="1"/>
  <c r="L161" i="20"/>
  <c r="M161" i="20"/>
  <c r="U161" i="20" s="1"/>
  <c r="N161" i="20"/>
  <c r="V161" i="20" s="1"/>
  <c r="AB161" i="20"/>
  <c r="O161" i="20" s="1"/>
  <c r="AC161" i="20"/>
  <c r="AE161" i="20"/>
  <c r="AF161" i="20" s="1"/>
  <c r="AG161" i="20"/>
  <c r="L162" i="20"/>
  <c r="M162" i="20"/>
  <c r="U162" i="20" s="1"/>
  <c r="N162" i="20"/>
  <c r="V162" i="20" s="1"/>
  <c r="AB162" i="20"/>
  <c r="AC162" i="20" s="1"/>
  <c r="AE162" i="20"/>
  <c r="AF162" i="20"/>
  <c r="AG162" i="20"/>
  <c r="L163" i="20"/>
  <c r="M163" i="20"/>
  <c r="U163" i="20" s="1"/>
  <c r="N163" i="20"/>
  <c r="V163" i="20"/>
  <c r="AB163" i="20"/>
  <c r="AC163" i="20" s="1"/>
  <c r="AD163" i="20" s="1"/>
  <c r="AE163" i="20"/>
  <c r="O163" i="20" s="1"/>
  <c r="L164" i="20"/>
  <c r="M164" i="20"/>
  <c r="U164" i="20" s="1"/>
  <c r="N164" i="20"/>
  <c r="V164" i="20" s="1"/>
  <c r="O164" i="20"/>
  <c r="AB164" i="20"/>
  <c r="AC164" i="20"/>
  <c r="AE164" i="20"/>
  <c r="AF164" i="20"/>
  <c r="AG164" i="20" s="1"/>
  <c r="L165" i="20"/>
  <c r="M165" i="20"/>
  <c r="U165" i="20" s="1"/>
  <c r="N165" i="20"/>
  <c r="V165" i="20" s="1"/>
  <c r="AB165" i="20"/>
  <c r="AC165" i="20"/>
  <c r="AE165" i="20"/>
  <c r="L166" i="20"/>
  <c r="M166" i="20"/>
  <c r="N166" i="20"/>
  <c r="V166" i="20" s="1"/>
  <c r="U166" i="20"/>
  <c r="AB166" i="20"/>
  <c r="AC166" i="20" s="1"/>
  <c r="AD166" i="20" s="1"/>
  <c r="AE166" i="20"/>
  <c r="AF166" i="20"/>
  <c r="AG166" i="20" s="1"/>
  <c r="L167" i="20"/>
  <c r="M167" i="20"/>
  <c r="U167" i="20" s="1"/>
  <c r="N167" i="20"/>
  <c r="V167" i="20" s="1"/>
  <c r="AB167" i="20"/>
  <c r="AC167" i="20" s="1"/>
  <c r="AE167" i="20"/>
  <c r="AF167" i="20"/>
  <c r="AG167" i="20" s="1"/>
  <c r="L168" i="20"/>
  <c r="M168" i="20"/>
  <c r="N168" i="20"/>
  <c r="V168" i="20" s="1"/>
  <c r="U168" i="20"/>
  <c r="AB168" i="20"/>
  <c r="AC168" i="20"/>
  <c r="W168" i="20" s="1"/>
  <c r="AE168" i="20"/>
  <c r="L169" i="20"/>
  <c r="M169" i="20"/>
  <c r="U169" i="20" s="1"/>
  <c r="N169" i="20"/>
  <c r="V169" i="20" s="1"/>
  <c r="AB169" i="20"/>
  <c r="AC169" i="20" s="1"/>
  <c r="AD169" i="20" s="1"/>
  <c r="AE169" i="20"/>
  <c r="L170" i="20"/>
  <c r="M170" i="20"/>
  <c r="N170" i="20"/>
  <c r="U170" i="20"/>
  <c r="V170" i="20"/>
  <c r="X170" i="20"/>
  <c r="AB170" i="20"/>
  <c r="AC170" i="20" s="1"/>
  <c r="AD170" i="20" s="1"/>
  <c r="AE170" i="20"/>
  <c r="O170" i="20" s="1"/>
  <c r="AF170" i="20"/>
  <c r="AG170" i="20" s="1"/>
  <c r="L171" i="20"/>
  <c r="M171" i="20"/>
  <c r="U171" i="20" s="1"/>
  <c r="N171" i="20"/>
  <c r="V171" i="20"/>
  <c r="AB171" i="20"/>
  <c r="AC171" i="20" s="1"/>
  <c r="AE171" i="20"/>
  <c r="AF171" i="20" s="1"/>
  <c r="AG171" i="20"/>
  <c r="L172" i="20"/>
  <c r="M172" i="20"/>
  <c r="N172" i="20"/>
  <c r="V172" i="20" s="1"/>
  <c r="U172" i="20"/>
  <c r="AB172" i="20"/>
  <c r="AC172" i="20" s="1"/>
  <c r="W172" i="20" s="1"/>
  <c r="AE172" i="20"/>
  <c r="O172" i="20" s="1"/>
  <c r="AF172" i="20"/>
  <c r="AG172" i="20" s="1"/>
  <c r="L173" i="20"/>
  <c r="M173" i="20"/>
  <c r="U173" i="20" s="1"/>
  <c r="N173" i="20"/>
  <c r="V173" i="20" s="1"/>
  <c r="AB173" i="20"/>
  <c r="AC173" i="20"/>
  <c r="AD173" i="20" s="1"/>
  <c r="AE173" i="20"/>
  <c r="L174" i="20"/>
  <c r="M174" i="20"/>
  <c r="U174" i="20" s="1"/>
  <c r="N174" i="20"/>
  <c r="V174" i="20"/>
  <c r="X174" i="20"/>
  <c r="AB174" i="20"/>
  <c r="AC174" i="20" s="1"/>
  <c r="AD174" i="20" s="1"/>
  <c r="AE174" i="20"/>
  <c r="O174" i="20" s="1"/>
  <c r="AF174" i="20"/>
  <c r="AG174" i="20" s="1"/>
  <c r="L175" i="20"/>
  <c r="M175" i="20"/>
  <c r="U175" i="20" s="1"/>
  <c r="N175" i="20"/>
  <c r="V175" i="20" s="1"/>
  <c r="AB175" i="20"/>
  <c r="AC175" i="20" s="1"/>
  <c r="AD175" i="20" s="1"/>
  <c r="AE175" i="20"/>
  <c r="AF175" i="20" s="1"/>
  <c r="AG175" i="20"/>
  <c r="L176" i="20"/>
  <c r="M176" i="20"/>
  <c r="N176" i="20"/>
  <c r="V176" i="20" s="1"/>
  <c r="U176" i="20"/>
  <c r="AB176" i="20"/>
  <c r="AC176" i="20" s="1"/>
  <c r="W176" i="20" s="1"/>
  <c r="AE176" i="20"/>
  <c r="AF176" i="20" s="1"/>
  <c r="AG176" i="20" s="1"/>
  <c r="L177" i="20"/>
  <c r="M177" i="20"/>
  <c r="U177" i="20" s="1"/>
  <c r="N177" i="20"/>
  <c r="V177" i="20" s="1"/>
  <c r="AB177" i="20"/>
  <c r="AC177" i="20" s="1"/>
  <c r="AD177" i="20" s="1"/>
  <c r="AE177" i="20"/>
  <c r="L178" i="20"/>
  <c r="M178" i="20"/>
  <c r="U178" i="20" s="1"/>
  <c r="N178" i="20"/>
  <c r="V178" i="20" s="1"/>
  <c r="O178" i="20"/>
  <c r="X178" i="20"/>
  <c r="AB178" i="20"/>
  <c r="AC178" i="20" s="1"/>
  <c r="AD178" i="20" s="1"/>
  <c r="AE178" i="20"/>
  <c r="AF178" i="20" s="1"/>
  <c r="AG178" i="20" s="1"/>
  <c r="L179" i="20"/>
  <c r="M179" i="20"/>
  <c r="U179" i="20" s="1"/>
  <c r="N179" i="20"/>
  <c r="V179" i="20"/>
  <c r="AB179" i="20"/>
  <c r="AC179" i="20" s="1"/>
  <c r="AE179" i="20"/>
  <c r="O179" i="20" s="1"/>
  <c r="L180" i="20"/>
  <c r="M180" i="20"/>
  <c r="U180" i="20" s="1"/>
  <c r="N180" i="20"/>
  <c r="V180" i="20" s="1"/>
  <c r="AB180" i="20"/>
  <c r="AC180" i="20"/>
  <c r="W180" i="20" s="1"/>
  <c r="AE180" i="20"/>
  <c r="O180" i="20" s="1"/>
  <c r="L181" i="20"/>
  <c r="M181" i="20"/>
  <c r="U181" i="20" s="1"/>
  <c r="N181" i="20"/>
  <c r="V181" i="20" s="1"/>
  <c r="AB181" i="20"/>
  <c r="AC181" i="20"/>
  <c r="AE181" i="20"/>
  <c r="L182" i="20"/>
  <c r="M182" i="20"/>
  <c r="U182" i="20" s="1"/>
  <c r="N182" i="20"/>
  <c r="V182" i="20" s="1"/>
  <c r="O182" i="20"/>
  <c r="AB182" i="20"/>
  <c r="AC182" i="20" s="1"/>
  <c r="AD182" i="20" s="1"/>
  <c r="X182" i="20" s="1"/>
  <c r="AE182" i="20"/>
  <c r="AF182" i="20" s="1"/>
  <c r="AG182" i="20" s="1"/>
  <c r="L183" i="20"/>
  <c r="M183" i="20"/>
  <c r="U183" i="20" s="1"/>
  <c r="N183" i="20"/>
  <c r="V183" i="20" s="1"/>
  <c r="AB183" i="20"/>
  <c r="AC183" i="20" s="1"/>
  <c r="AE183" i="20"/>
  <c r="AF183" i="20"/>
  <c r="AG183" i="20"/>
  <c r="L184" i="20"/>
  <c r="M184" i="20"/>
  <c r="N184" i="20"/>
  <c r="V184" i="20" s="1"/>
  <c r="U184" i="20"/>
  <c r="AB184" i="20"/>
  <c r="AC184" i="20"/>
  <c r="W184" i="20" s="1"/>
  <c r="AE184" i="20"/>
  <c r="L185" i="20"/>
  <c r="M185" i="20"/>
  <c r="U185" i="20" s="1"/>
  <c r="N185" i="20"/>
  <c r="V185" i="20" s="1"/>
  <c r="AB185" i="20"/>
  <c r="AC185" i="20"/>
  <c r="AD185" i="20" s="1"/>
  <c r="AE185" i="20"/>
  <c r="L186" i="20"/>
  <c r="M186" i="20"/>
  <c r="U186" i="20" s="1"/>
  <c r="N186" i="20"/>
  <c r="V186" i="20"/>
  <c r="AB186" i="20"/>
  <c r="AE186" i="20"/>
  <c r="AF186" i="20"/>
  <c r="AG186" i="20" s="1"/>
  <c r="L187" i="20"/>
  <c r="M187" i="20"/>
  <c r="U187" i="20" s="1"/>
  <c r="N187" i="20"/>
  <c r="V187" i="20"/>
  <c r="AB187" i="20"/>
  <c r="AC187" i="20" s="1"/>
  <c r="AE187" i="20"/>
  <c r="AF187" i="20" s="1"/>
  <c r="AG187" i="20"/>
  <c r="L188" i="20"/>
  <c r="M188" i="20"/>
  <c r="U188" i="20" s="1"/>
  <c r="N188" i="20"/>
  <c r="V188" i="20" s="1"/>
  <c r="AB188" i="20"/>
  <c r="AC188" i="20" s="1"/>
  <c r="W188" i="20" s="1"/>
  <c r="AE188" i="20"/>
  <c r="AF188" i="20"/>
  <c r="AG188" i="20" s="1"/>
  <c r="L189" i="20"/>
  <c r="M189" i="20"/>
  <c r="U189" i="20" s="1"/>
  <c r="N189" i="20"/>
  <c r="V189" i="20" s="1"/>
  <c r="AB189" i="20"/>
  <c r="AC189" i="20"/>
  <c r="AD189" i="20" s="1"/>
  <c r="AE189" i="20"/>
  <c r="L190" i="20"/>
  <c r="M190" i="20"/>
  <c r="N190" i="20"/>
  <c r="U190" i="20"/>
  <c r="V190" i="20"/>
  <c r="AB190" i="20"/>
  <c r="AC190" i="20" s="1"/>
  <c r="AD190" i="20" s="1"/>
  <c r="AE190" i="20"/>
  <c r="AF190" i="20"/>
  <c r="AG190" i="20" s="1"/>
  <c r="L191" i="20"/>
  <c r="M191" i="20"/>
  <c r="U191" i="20" s="1"/>
  <c r="N191" i="20"/>
  <c r="V191" i="20" s="1"/>
  <c r="AB191" i="20"/>
  <c r="AC191" i="20"/>
  <c r="AD191" i="20" s="1"/>
  <c r="AE191" i="20"/>
  <c r="AF191" i="20" s="1"/>
  <c r="AG191" i="20" s="1"/>
  <c r="L192" i="20"/>
  <c r="M192" i="20"/>
  <c r="U192" i="20" s="1"/>
  <c r="N192" i="20"/>
  <c r="V192" i="20" s="1"/>
  <c r="O192" i="20"/>
  <c r="AB192" i="20"/>
  <c r="AC192" i="20" s="1"/>
  <c r="W192" i="20" s="1"/>
  <c r="AE192" i="20"/>
  <c r="AF192" i="20" s="1"/>
  <c r="AG192" i="20" s="1"/>
  <c r="L193" i="20"/>
  <c r="M193" i="20"/>
  <c r="U193" i="20" s="1"/>
  <c r="N193" i="20"/>
  <c r="V193" i="20" s="1"/>
  <c r="AB193" i="20"/>
  <c r="AC193" i="20"/>
  <c r="AD193" i="20" s="1"/>
  <c r="AE193" i="20"/>
  <c r="L194" i="20"/>
  <c r="M194" i="20"/>
  <c r="N194" i="20"/>
  <c r="V194" i="20" s="1"/>
  <c r="U194" i="20"/>
  <c r="X194" i="20"/>
  <c r="AB194" i="20"/>
  <c r="AC194" i="20" s="1"/>
  <c r="AD194" i="20" s="1"/>
  <c r="AE194" i="20"/>
  <c r="AF194" i="20" s="1"/>
  <c r="AG194" i="20" s="1"/>
  <c r="L195" i="20"/>
  <c r="M195" i="20"/>
  <c r="U195" i="20" s="1"/>
  <c r="N195" i="20"/>
  <c r="V195" i="20"/>
  <c r="AB195" i="20"/>
  <c r="AC195" i="20" s="1"/>
  <c r="AE195" i="20"/>
  <c r="O195" i="20" s="1"/>
  <c r="L196" i="20"/>
  <c r="M196" i="20"/>
  <c r="U196" i="20" s="1"/>
  <c r="N196" i="20"/>
  <c r="V196" i="20" s="1"/>
  <c r="AB196" i="20"/>
  <c r="AC196" i="20" s="1"/>
  <c r="W196" i="20" s="1"/>
  <c r="AE196" i="20"/>
  <c r="O196" i="20" s="1"/>
  <c r="AF196" i="20"/>
  <c r="AG196" i="20" s="1"/>
  <c r="L197" i="20"/>
  <c r="M197" i="20"/>
  <c r="U197" i="20" s="1"/>
  <c r="N197" i="20"/>
  <c r="V197" i="20" s="1"/>
  <c r="AB197" i="20"/>
  <c r="AC197" i="20"/>
  <c r="AE197" i="20"/>
  <c r="L198" i="20"/>
  <c r="M198" i="20"/>
  <c r="U198" i="20" s="1"/>
  <c r="N198" i="20"/>
  <c r="V198" i="20" s="1"/>
  <c r="X198" i="20"/>
  <c r="AB198" i="20"/>
  <c r="AC198" i="20" s="1"/>
  <c r="AD198" i="20" s="1"/>
  <c r="AE198" i="20"/>
  <c r="O198" i="20" s="1"/>
  <c r="AF198" i="20"/>
  <c r="AG198" i="20" s="1"/>
  <c r="L199" i="20"/>
  <c r="M199" i="20"/>
  <c r="U199" i="20" s="1"/>
  <c r="N199" i="20"/>
  <c r="V199" i="20" s="1"/>
  <c r="AB199" i="20"/>
  <c r="AC199" i="20" s="1"/>
  <c r="AE199" i="20"/>
  <c r="AF199" i="20" s="1"/>
  <c r="AG199" i="20" s="1"/>
  <c r="L200" i="20"/>
  <c r="M200" i="20"/>
  <c r="N200" i="20"/>
  <c r="V200" i="20" s="1"/>
  <c r="U200" i="20"/>
  <c r="AB200" i="20"/>
  <c r="AC200" i="20" s="1"/>
  <c r="W200" i="20" s="1"/>
  <c r="AE200" i="20"/>
  <c r="O200" i="20" s="1"/>
  <c r="AF200" i="20"/>
  <c r="AG200" i="20" s="1"/>
  <c r="L201" i="20"/>
  <c r="M201" i="20"/>
  <c r="U201" i="20" s="1"/>
  <c r="N201" i="20"/>
  <c r="V201" i="20" s="1"/>
  <c r="AB201" i="20"/>
  <c r="AC201" i="20" s="1"/>
  <c r="AD201" i="20" s="1"/>
  <c r="AE201" i="20"/>
  <c r="L202" i="20"/>
  <c r="M202" i="20"/>
  <c r="N202" i="20"/>
  <c r="U202" i="20"/>
  <c r="V202" i="20"/>
  <c r="AB202" i="20"/>
  <c r="AC202" i="20" s="1"/>
  <c r="AD202" i="20" s="1"/>
  <c r="AE202" i="20"/>
  <c r="AF202" i="20" s="1"/>
  <c r="AG202" i="20" s="1"/>
  <c r="L203" i="20"/>
  <c r="M203" i="20"/>
  <c r="U203" i="20" s="1"/>
  <c r="N203" i="20"/>
  <c r="V203" i="20" s="1"/>
  <c r="AB203" i="20"/>
  <c r="AC203" i="20" s="1"/>
  <c r="AE203" i="20"/>
  <c r="AF203" i="20"/>
  <c r="AG203" i="20" s="1"/>
  <c r="L204" i="20"/>
  <c r="M204" i="20"/>
  <c r="N204" i="20"/>
  <c r="V204" i="20" s="1"/>
  <c r="U204" i="20"/>
  <c r="AB204" i="20"/>
  <c r="O204" i="20" s="1"/>
  <c r="AC204" i="20"/>
  <c r="W204" i="20" s="1"/>
  <c r="AE204" i="20"/>
  <c r="AF204" i="20"/>
  <c r="AG204" i="20" s="1"/>
  <c r="L205" i="20"/>
  <c r="M205" i="20"/>
  <c r="U205" i="20" s="1"/>
  <c r="N205" i="20"/>
  <c r="V205" i="20" s="1"/>
  <c r="AB205" i="20"/>
  <c r="AC205" i="20"/>
  <c r="AD205" i="20" s="1"/>
  <c r="AE205" i="20"/>
  <c r="L206" i="20"/>
  <c r="M206" i="20"/>
  <c r="N206" i="20"/>
  <c r="U206" i="20"/>
  <c r="V206" i="20"/>
  <c r="AB206" i="20"/>
  <c r="AC206" i="20" s="1"/>
  <c r="AD206" i="20" s="1"/>
  <c r="AE206" i="20"/>
  <c r="AF206" i="20"/>
  <c r="AG206" i="20" s="1"/>
  <c r="L207" i="20"/>
  <c r="M207" i="20"/>
  <c r="U207" i="20" s="1"/>
  <c r="N207" i="20"/>
  <c r="V207" i="20" s="1"/>
  <c r="AB207" i="20"/>
  <c r="AC207" i="20"/>
  <c r="AD207" i="20" s="1"/>
  <c r="AE207" i="20"/>
  <c r="AF207" i="20" s="1"/>
  <c r="AG207" i="20" s="1"/>
  <c r="L208" i="20"/>
  <c r="M208" i="20"/>
  <c r="U208" i="20" s="1"/>
  <c r="N208" i="20"/>
  <c r="V208" i="20" s="1"/>
  <c r="O208" i="20"/>
  <c r="AB208" i="20"/>
  <c r="AC208" i="20" s="1"/>
  <c r="W208" i="20" s="1"/>
  <c r="AE208" i="20"/>
  <c r="AF208" i="20" s="1"/>
  <c r="AG208" i="20" s="1"/>
  <c r="L209" i="20"/>
  <c r="M209" i="20"/>
  <c r="U209" i="20" s="1"/>
  <c r="N209" i="20"/>
  <c r="V209" i="20" s="1"/>
  <c r="AB209" i="20"/>
  <c r="AC209" i="20"/>
  <c r="AD209" i="20" s="1"/>
  <c r="AE209" i="20"/>
  <c r="L210" i="20"/>
  <c r="M210" i="20"/>
  <c r="N210" i="20"/>
  <c r="V210" i="20" s="1"/>
  <c r="U210" i="20"/>
  <c r="AB210" i="20"/>
  <c r="AC210" i="20" s="1"/>
  <c r="W210" i="20" s="1"/>
  <c r="AE210" i="20"/>
  <c r="AF210" i="20" s="1"/>
  <c r="AG210" i="20" s="1"/>
  <c r="L211" i="20"/>
  <c r="M211" i="20"/>
  <c r="U211" i="20" s="1"/>
  <c r="N211" i="20"/>
  <c r="V211" i="20"/>
  <c r="AB211" i="20"/>
  <c r="AC211" i="20" s="1"/>
  <c r="AD211" i="20" s="1"/>
  <c r="AE211" i="20"/>
  <c r="AF211" i="20"/>
  <c r="AG211" i="20"/>
  <c r="L212" i="20"/>
  <c r="M212" i="20"/>
  <c r="U212" i="20" s="1"/>
  <c r="N212" i="20"/>
  <c r="V212" i="20" s="1"/>
  <c r="AB212" i="20"/>
  <c r="AC212" i="20" s="1"/>
  <c r="AE212" i="20"/>
  <c r="AF212" i="20" s="1"/>
  <c r="AG212" i="20" s="1"/>
  <c r="L213" i="20"/>
  <c r="M213" i="20"/>
  <c r="U213" i="20" s="1"/>
  <c r="N213" i="20"/>
  <c r="V213" i="20"/>
  <c r="AB213" i="20"/>
  <c r="AC213" i="20" s="1"/>
  <c r="AE213" i="20"/>
  <c r="AF213" i="20"/>
  <c r="AG213" i="20"/>
  <c r="L214" i="20"/>
  <c r="M214" i="20"/>
  <c r="N214" i="20"/>
  <c r="V214" i="20" s="1"/>
  <c r="U214" i="20"/>
  <c r="AB214" i="20"/>
  <c r="AC214" i="20" s="1"/>
  <c r="W214" i="20" s="1"/>
  <c r="AE214" i="20"/>
  <c r="L215" i="20"/>
  <c r="M215" i="20"/>
  <c r="U215" i="20" s="1"/>
  <c r="N215" i="20"/>
  <c r="V215" i="20" s="1"/>
  <c r="AB215" i="20"/>
  <c r="AC215" i="20" s="1"/>
  <c r="AD215" i="20"/>
  <c r="AE215" i="20"/>
  <c r="O215" i="20" s="1"/>
  <c r="L216" i="20"/>
  <c r="M216" i="20"/>
  <c r="U216" i="20" s="1"/>
  <c r="N216" i="20"/>
  <c r="V216" i="20" s="1"/>
  <c r="AB216" i="20"/>
  <c r="AC216" i="20" s="1"/>
  <c r="AE216" i="20"/>
  <c r="L217" i="20"/>
  <c r="M217" i="20"/>
  <c r="U217" i="20" s="1"/>
  <c r="N217" i="20"/>
  <c r="V217" i="20" s="1"/>
  <c r="O217" i="20"/>
  <c r="AB217" i="20"/>
  <c r="AC217" i="20"/>
  <c r="AD217" i="20" s="1"/>
  <c r="AE217" i="20"/>
  <c r="AF217" i="20" s="1"/>
  <c r="AG217" i="20" s="1"/>
  <c r="L218" i="20"/>
  <c r="M218" i="20"/>
  <c r="U218" i="20" s="1"/>
  <c r="N218" i="20"/>
  <c r="V218" i="20"/>
  <c r="AB218" i="20"/>
  <c r="AC218" i="20" s="1"/>
  <c r="W218" i="20" s="1"/>
  <c r="AD218" i="20"/>
  <c r="AE218" i="20"/>
  <c r="AF218" i="20"/>
  <c r="AG218" i="20" s="1"/>
  <c r="L219" i="20"/>
  <c r="M219" i="20"/>
  <c r="U219" i="20" s="1"/>
  <c r="N219" i="20"/>
  <c r="V219" i="20" s="1"/>
  <c r="AB219" i="20"/>
  <c r="O219" i="20" s="1"/>
  <c r="AC219" i="20"/>
  <c r="W219" i="20" s="1"/>
  <c r="L220" i="20"/>
  <c r="M220" i="20"/>
  <c r="N220" i="20"/>
  <c r="O220" i="20"/>
  <c r="U220" i="20"/>
  <c r="V220" i="20"/>
  <c r="W220" i="20"/>
  <c r="AB220" i="20"/>
  <c r="AC220" i="20"/>
  <c r="AD220" i="20" s="1"/>
  <c r="X220" i="20" s="1"/>
  <c r="L221" i="20"/>
  <c r="M221" i="20"/>
  <c r="U221" i="20" s="1"/>
  <c r="N221" i="20"/>
  <c r="V221" i="20" s="1"/>
  <c r="O221" i="20"/>
  <c r="W221" i="20"/>
  <c r="AB221" i="20"/>
  <c r="AC221" i="20" s="1"/>
  <c r="AD221" i="20"/>
  <c r="L222" i="20"/>
  <c r="M222" i="20"/>
  <c r="U222" i="20" s="1"/>
  <c r="N222" i="20"/>
  <c r="V222" i="20"/>
  <c r="AB222" i="20"/>
  <c r="AC222" i="20" s="1"/>
  <c r="L223" i="20"/>
  <c r="M223" i="20"/>
  <c r="U223" i="20" s="1"/>
  <c r="N223" i="20"/>
  <c r="V223" i="20" s="1"/>
  <c r="AB223" i="20"/>
  <c r="AE223" i="20"/>
  <c r="AF223" i="20"/>
  <c r="AG223" i="20" s="1"/>
  <c r="L224" i="20"/>
  <c r="M224" i="20"/>
  <c r="N224" i="20"/>
  <c r="V224" i="20" s="1"/>
  <c r="U224" i="20"/>
  <c r="AB224" i="20"/>
  <c r="AC224" i="20" s="1"/>
  <c r="AD224" i="20" s="1"/>
  <c r="AE224" i="20"/>
  <c r="AF224" i="20" s="1"/>
  <c r="AG224" i="20" s="1"/>
  <c r="L225" i="20"/>
  <c r="M225" i="20"/>
  <c r="N225" i="20"/>
  <c r="U225" i="20"/>
  <c r="V225" i="20"/>
  <c r="W225" i="20"/>
  <c r="AB225" i="20"/>
  <c r="AC225" i="20" s="1"/>
  <c r="AD225" i="20" s="1"/>
  <c r="AE225" i="20"/>
  <c r="AF225" i="20"/>
  <c r="AG225" i="20" s="1"/>
  <c r="L226" i="20"/>
  <c r="M226" i="20"/>
  <c r="U226" i="20" s="1"/>
  <c r="N226" i="20"/>
  <c r="V226" i="20" s="1"/>
  <c r="AB226" i="20"/>
  <c r="AC226" i="20" s="1"/>
  <c r="AE226" i="20"/>
  <c r="L227" i="20"/>
  <c r="M227" i="20"/>
  <c r="U227" i="20" s="1"/>
  <c r="N227" i="20"/>
  <c r="V227" i="20" s="1"/>
  <c r="AB227" i="20"/>
  <c r="AC227" i="20"/>
  <c r="AD227" i="20" s="1"/>
  <c r="AE227" i="20"/>
  <c r="O227" i="20" s="1"/>
  <c r="L228" i="20"/>
  <c r="M228" i="20"/>
  <c r="U228" i="20" s="1"/>
  <c r="N228" i="20"/>
  <c r="V228" i="20"/>
  <c r="AB228" i="20"/>
  <c r="AE228" i="20"/>
  <c r="AF228" i="20" s="1"/>
  <c r="AG228" i="20" s="1"/>
  <c r="L229" i="20"/>
  <c r="M229" i="20"/>
  <c r="U229" i="20" s="1"/>
  <c r="N229" i="20"/>
  <c r="V229" i="20" s="1"/>
  <c r="AB229" i="20"/>
  <c r="AC229" i="20"/>
  <c r="AD229" i="20" s="1"/>
  <c r="AE229" i="20"/>
  <c r="O229" i="20" s="1"/>
  <c r="AF229" i="20"/>
  <c r="AG229" i="20"/>
  <c r="L230" i="20"/>
  <c r="M230" i="20"/>
  <c r="N230" i="20"/>
  <c r="V230" i="20" s="1"/>
  <c r="U230" i="20"/>
  <c r="AB230" i="20"/>
  <c r="AC230" i="20" s="1"/>
  <c r="AD230" i="20" s="1"/>
  <c r="AE230" i="20"/>
  <c r="AF230" i="20"/>
  <c r="AG230" i="20" s="1"/>
  <c r="L231" i="20"/>
  <c r="M231" i="20"/>
  <c r="U231" i="20" s="1"/>
  <c r="N231" i="20"/>
  <c r="V231" i="20" s="1"/>
  <c r="AB231" i="20"/>
  <c r="AC231" i="20"/>
  <c r="AD231" i="20" s="1"/>
  <c r="AE231" i="20"/>
  <c r="O231" i="20" s="1"/>
  <c r="AF231" i="20"/>
  <c r="AG231" i="20" s="1"/>
  <c r="L232" i="20"/>
  <c r="M232" i="20"/>
  <c r="N232" i="20"/>
  <c r="U232" i="20"/>
  <c r="V232" i="20"/>
  <c r="AB232" i="20"/>
  <c r="AC232" i="20" s="1"/>
  <c r="W232" i="20" s="1"/>
  <c r="AE232" i="20"/>
  <c r="AF232" i="20" s="1"/>
  <c r="AG232" i="20" s="1"/>
  <c r="L233" i="20"/>
  <c r="M233" i="20"/>
  <c r="U233" i="20" s="1"/>
  <c r="N233" i="20"/>
  <c r="V233" i="20" s="1"/>
  <c r="AB233" i="20"/>
  <c r="AC233" i="20" s="1"/>
  <c r="AE233" i="20"/>
  <c r="AF233" i="20"/>
  <c r="AG233" i="20" s="1"/>
  <c r="L234" i="20"/>
  <c r="M234" i="20"/>
  <c r="U234" i="20" s="1"/>
  <c r="N234" i="20"/>
  <c r="V234" i="20" s="1"/>
  <c r="AB234" i="20"/>
  <c r="AC234" i="20" s="1"/>
  <c r="AD234" i="20" s="1"/>
  <c r="AE234" i="20"/>
  <c r="AF234" i="20" s="1"/>
  <c r="AG234" i="20" s="1"/>
  <c r="L235" i="20"/>
  <c r="M235" i="20"/>
  <c r="N235" i="20"/>
  <c r="V235" i="20" s="1"/>
  <c r="U235" i="20"/>
  <c r="AB235" i="20"/>
  <c r="AC235" i="20" s="1"/>
  <c r="W235" i="20" s="1"/>
  <c r="AE235" i="20"/>
  <c r="L236" i="20"/>
  <c r="M236" i="20"/>
  <c r="U236" i="20" s="1"/>
  <c r="N236" i="20"/>
  <c r="V236" i="20" s="1"/>
  <c r="AB236" i="20"/>
  <c r="AC236" i="20" s="1"/>
  <c r="W236" i="20" s="1"/>
  <c r="AE236" i="20"/>
  <c r="AF236" i="20"/>
  <c r="AG236" i="20" s="1"/>
  <c r="L237" i="20"/>
  <c r="M237" i="20"/>
  <c r="U237" i="20" s="1"/>
  <c r="N237" i="20"/>
  <c r="V237" i="20" s="1"/>
  <c r="AB237" i="20"/>
  <c r="AC237" i="20"/>
  <c r="AD237" i="20" s="1"/>
  <c r="AE237" i="20"/>
  <c r="AF237" i="20"/>
  <c r="AG237" i="20" s="1"/>
  <c r="L238" i="20"/>
  <c r="M238" i="20"/>
  <c r="U238" i="20" s="1"/>
  <c r="N238" i="20"/>
  <c r="V238" i="20" s="1"/>
  <c r="AB238" i="20"/>
  <c r="AC238" i="20" s="1"/>
  <c r="AE238" i="20"/>
  <c r="AF238" i="20" s="1"/>
  <c r="AG238" i="20" s="1"/>
  <c r="L239" i="20"/>
  <c r="M239" i="20"/>
  <c r="U239" i="20" s="1"/>
  <c r="N239" i="20"/>
  <c r="V239" i="20" s="1"/>
  <c r="AB239" i="20"/>
  <c r="AC239" i="20" s="1"/>
  <c r="AD239" i="20"/>
  <c r="AE239" i="20"/>
  <c r="O239" i="20" s="1"/>
  <c r="L240" i="20"/>
  <c r="M240" i="20"/>
  <c r="N240" i="20"/>
  <c r="V240" i="20" s="1"/>
  <c r="U240" i="20"/>
  <c r="AB240" i="20"/>
  <c r="L241" i="20"/>
  <c r="M241" i="20"/>
  <c r="N241" i="20"/>
  <c r="U241" i="20"/>
  <c r="V241" i="20"/>
  <c r="AB241" i="20"/>
  <c r="O241" i="20" s="1"/>
  <c r="AC241" i="20"/>
  <c r="L242" i="20"/>
  <c r="M242" i="20"/>
  <c r="N242" i="20"/>
  <c r="U242" i="20"/>
  <c r="V242" i="20"/>
  <c r="AB242" i="20"/>
  <c r="O242" i="20" s="1"/>
  <c r="L243" i="20"/>
  <c r="M243" i="20"/>
  <c r="U243" i="20" s="1"/>
  <c r="N243" i="20"/>
  <c r="V243" i="20" s="1"/>
  <c r="AB243" i="20"/>
  <c r="O243" i="20" s="1"/>
  <c r="L244" i="20"/>
  <c r="M244" i="20"/>
  <c r="U244" i="20" s="1"/>
  <c r="N244" i="20"/>
  <c r="V244" i="20" s="1"/>
  <c r="AB244" i="20"/>
  <c r="AC244" i="20" s="1"/>
  <c r="W244" i="20" s="1"/>
  <c r="AE244" i="20"/>
  <c r="AF244" i="20" s="1"/>
  <c r="AG244" i="20" s="1"/>
  <c r="L245" i="20"/>
  <c r="M245" i="20"/>
  <c r="U245" i="20" s="1"/>
  <c r="N245" i="20"/>
  <c r="V245" i="20" s="1"/>
  <c r="AB245" i="20"/>
  <c r="AC245" i="20" s="1"/>
  <c r="AE245" i="20"/>
  <c r="AF245" i="20" s="1"/>
  <c r="AG245" i="20" s="1"/>
  <c r="L246" i="20"/>
  <c r="M246" i="20"/>
  <c r="U246" i="20" s="1"/>
  <c r="N246" i="20"/>
  <c r="V246" i="20" s="1"/>
  <c r="O246" i="20"/>
  <c r="W246" i="20"/>
  <c r="AB246" i="20"/>
  <c r="AC246" i="20"/>
  <c r="AD246" i="20" s="1"/>
  <c r="AE246" i="20"/>
  <c r="AF246" i="20"/>
  <c r="AG246" i="20" s="1"/>
  <c r="L247" i="20"/>
  <c r="M247" i="20"/>
  <c r="N247" i="20"/>
  <c r="V247" i="20" s="1"/>
  <c r="U247" i="20"/>
  <c r="AB247" i="20"/>
  <c r="AC247" i="20" s="1"/>
  <c r="AD247" i="20"/>
  <c r="AE247" i="20"/>
  <c r="AF247" i="20"/>
  <c r="AG247" i="20" s="1"/>
  <c r="L248" i="20"/>
  <c r="M248" i="20"/>
  <c r="N248" i="20"/>
  <c r="V248" i="20" s="1"/>
  <c r="U248" i="20"/>
  <c r="AB248" i="20"/>
  <c r="AC248" i="20" s="1"/>
  <c r="W248" i="20" s="1"/>
  <c r="AD248" i="20"/>
  <c r="X248" i="20" s="1"/>
  <c r="AE248" i="20"/>
  <c r="AF248" i="20" s="1"/>
  <c r="AG248" i="20" s="1"/>
  <c r="L249" i="20"/>
  <c r="M249" i="20"/>
  <c r="N249" i="20"/>
  <c r="V249" i="20" s="1"/>
  <c r="U249" i="20"/>
  <c r="AB249" i="20"/>
  <c r="AC249" i="20" s="1"/>
  <c r="AD249" i="20" s="1"/>
  <c r="AE249" i="20"/>
  <c r="AF249" i="20"/>
  <c r="AG249" i="20"/>
  <c r="L250" i="20"/>
  <c r="M250" i="20"/>
  <c r="U250" i="20" s="1"/>
  <c r="N250" i="20"/>
  <c r="V250" i="20" s="1"/>
  <c r="O250" i="20"/>
  <c r="AB250" i="20"/>
  <c r="AC250" i="20" s="1"/>
  <c r="AE250" i="20"/>
  <c r="AF250" i="20"/>
  <c r="AG250" i="20" s="1"/>
  <c r="L251" i="20"/>
  <c r="M251" i="20"/>
  <c r="U251" i="20" s="1"/>
  <c r="N251" i="20"/>
  <c r="V251" i="20" s="1"/>
  <c r="AB251" i="20"/>
  <c r="AC251" i="20" s="1"/>
  <c r="AE251" i="20"/>
  <c r="AF251" i="20" s="1"/>
  <c r="AG251" i="20" s="1"/>
  <c r="L252" i="20"/>
  <c r="M252" i="20"/>
  <c r="U252" i="20" s="1"/>
  <c r="N252" i="20"/>
  <c r="V252" i="20" s="1"/>
  <c r="AB252" i="20"/>
  <c r="AC252" i="20" s="1"/>
  <c r="W252" i="20" s="1"/>
  <c r="AD252" i="20"/>
  <c r="AE252" i="20"/>
  <c r="O252" i="20" s="1"/>
  <c r="L253" i="20"/>
  <c r="M253" i="20"/>
  <c r="U253" i="20" s="1"/>
  <c r="N253" i="20"/>
  <c r="V253" i="20" s="1"/>
  <c r="AB253" i="20"/>
  <c r="AC253" i="20" s="1"/>
  <c r="AE253" i="20"/>
  <c r="AF253" i="20" s="1"/>
  <c r="AG253" i="20" s="1"/>
  <c r="L254" i="20"/>
  <c r="M254" i="20"/>
  <c r="U254" i="20" s="1"/>
  <c r="N254" i="20"/>
  <c r="V254" i="20" s="1"/>
  <c r="AB254" i="20"/>
  <c r="AC254" i="20"/>
  <c r="AD254" i="20" s="1"/>
  <c r="AE254" i="20"/>
  <c r="O254" i="20" s="1"/>
  <c r="L255" i="20"/>
  <c r="M255" i="20"/>
  <c r="U255" i="20" s="1"/>
  <c r="N255" i="20"/>
  <c r="V255" i="20" s="1"/>
  <c r="AB255" i="20"/>
  <c r="AC255" i="20" s="1"/>
  <c r="AE255" i="20"/>
  <c r="O255" i="20" s="1"/>
  <c r="AF255" i="20"/>
  <c r="AG255" i="20"/>
  <c r="L256" i="20"/>
  <c r="M256" i="20"/>
  <c r="N256" i="20"/>
  <c r="O256" i="20"/>
  <c r="U256" i="20"/>
  <c r="V256" i="20"/>
  <c r="W256" i="20"/>
  <c r="X256" i="20"/>
  <c r="AB256" i="20"/>
  <c r="AC256" i="20" s="1"/>
  <c r="AD256" i="20"/>
  <c r="AE256" i="20"/>
  <c r="AF256" i="20"/>
  <c r="AG256" i="20" s="1"/>
  <c r="L257" i="20"/>
  <c r="M257" i="20"/>
  <c r="U257" i="20" s="1"/>
  <c r="N257" i="20"/>
  <c r="V257" i="20" s="1"/>
  <c r="AB257" i="20"/>
  <c r="AC257" i="20" s="1"/>
  <c r="AE257" i="20"/>
  <c r="AF257" i="20"/>
  <c r="AG257" i="20" s="1"/>
  <c r="L258" i="20"/>
  <c r="M258" i="20"/>
  <c r="U258" i="20" s="1"/>
  <c r="N258" i="20"/>
  <c r="V258" i="20" s="1"/>
  <c r="AB258" i="20"/>
  <c r="AC258" i="20" s="1"/>
  <c r="AE258" i="20"/>
  <c r="O258" i="20" s="1"/>
  <c r="L259" i="20"/>
  <c r="M259" i="20"/>
  <c r="U259" i="20" s="1"/>
  <c r="N259" i="20"/>
  <c r="V259" i="20" s="1"/>
  <c r="AB259" i="20"/>
  <c r="AC259" i="20" s="1"/>
  <c r="AE259" i="20"/>
  <c r="AF259" i="20" s="1"/>
  <c r="AG259" i="20" s="1"/>
  <c r="L260" i="20"/>
  <c r="M260" i="20"/>
  <c r="U260" i="20" s="1"/>
  <c r="N260" i="20"/>
  <c r="V260" i="20" s="1"/>
  <c r="W260" i="20"/>
  <c r="AB260" i="20"/>
  <c r="AC260" i="20" s="1"/>
  <c r="AE260" i="20"/>
  <c r="AF260" i="20"/>
  <c r="AG260" i="20"/>
  <c r="L261" i="20"/>
  <c r="M261" i="20"/>
  <c r="U261" i="20" s="1"/>
  <c r="N261" i="20"/>
  <c r="V261" i="20" s="1"/>
  <c r="AB261" i="20"/>
  <c r="AC261" i="20" s="1"/>
  <c r="AE261" i="20"/>
  <c r="AF261" i="20" s="1"/>
  <c r="AG261" i="20" s="1"/>
  <c r="L262" i="20"/>
  <c r="M262" i="20"/>
  <c r="U262" i="20" s="1"/>
  <c r="N262" i="20"/>
  <c r="V262" i="20" s="1"/>
  <c r="AB262" i="20"/>
  <c r="AC262" i="20" s="1"/>
  <c r="AE262" i="20"/>
  <c r="O262" i="20" s="1"/>
  <c r="L263" i="20"/>
  <c r="M263" i="20"/>
  <c r="U263" i="20" s="1"/>
  <c r="N263" i="20"/>
  <c r="V263" i="20" s="1"/>
  <c r="AB263" i="20"/>
  <c r="AC263" i="20" s="1"/>
  <c r="AE263" i="20"/>
  <c r="L264" i="20"/>
  <c r="M264" i="20"/>
  <c r="U264" i="20" s="1"/>
  <c r="N264" i="20"/>
  <c r="V264" i="20"/>
  <c r="AB264" i="20"/>
  <c r="AC264" i="20" s="1"/>
  <c r="W264" i="20" s="1"/>
  <c r="AE264" i="20"/>
  <c r="AF264" i="20"/>
  <c r="AG264" i="20" s="1"/>
  <c r="L265" i="20"/>
  <c r="M265" i="20"/>
  <c r="N265" i="20"/>
  <c r="U265" i="20"/>
  <c r="V265" i="20"/>
  <c r="AB265" i="20"/>
  <c r="O265" i="20" s="1"/>
  <c r="L266" i="20"/>
  <c r="M266" i="20"/>
  <c r="U266" i="20" s="1"/>
  <c r="N266" i="20"/>
  <c r="V266" i="20" s="1"/>
  <c r="O266" i="20"/>
  <c r="AB266" i="20"/>
  <c r="AC266" i="20"/>
  <c r="W266" i="20" s="1"/>
  <c r="L267" i="20"/>
  <c r="M267" i="20"/>
  <c r="U267" i="20" s="1"/>
  <c r="N267" i="20"/>
  <c r="V267" i="20" s="1"/>
  <c r="AB267" i="20"/>
  <c r="AC267" i="20" s="1"/>
  <c r="L268" i="20"/>
  <c r="M268" i="20"/>
  <c r="N268" i="20"/>
  <c r="V268" i="20" s="1"/>
  <c r="U268" i="20"/>
  <c r="AB268" i="20"/>
  <c r="AC268" i="20" s="1"/>
  <c r="AD268" i="20" s="1"/>
  <c r="L269" i="20"/>
  <c r="M269" i="20"/>
  <c r="U269" i="20" s="1"/>
  <c r="N269" i="20"/>
  <c r="V269" i="20" s="1"/>
  <c r="O269" i="20"/>
  <c r="AB269" i="20"/>
  <c r="AC269" i="20" s="1"/>
  <c r="AE269" i="20"/>
  <c r="AF269" i="20"/>
  <c r="AG269" i="20" s="1"/>
  <c r="L270" i="20"/>
  <c r="M270" i="20"/>
  <c r="N270" i="20"/>
  <c r="U270" i="20"/>
  <c r="V270" i="20"/>
  <c r="AB270" i="20"/>
  <c r="AC270" i="20" s="1"/>
  <c r="W270" i="20" s="1"/>
  <c r="AE270" i="20"/>
  <c r="O270" i="20" s="1"/>
  <c r="L271" i="20"/>
  <c r="M271" i="20"/>
  <c r="U271" i="20" s="1"/>
  <c r="N271" i="20"/>
  <c r="V271" i="20"/>
  <c r="AB271" i="20"/>
  <c r="AC271" i="20" s="1"/>
  <c r="AE271" i="20"/>
  <c r="AF271" i="20" s="1"/>
  <c r="AG271" i="20" s="1"/>
  <c r="L272" i="20"/>
  <c r="M272" i="20"/>
  <c r="U272" i="20" s="1"/>
  <c r="N272" i="20"/>
  <c r="V272" i="20" s="1"/>
  <c r="O272" i="20"/>
  <c r="AB272" i="20"/>
  <c r="AC272" i="20"/>
  <c r="W272" i="20" s="1"/>
  <c r="AE272" i="20"/>
  <c r="AF272" i="20"/>
  <c r="AG272" i="20" s="1"/>
  <c r="L273" i="20"/>
  <c r="M273" i="20"/>
  <c r="U273" i="20" s="1"/>
  <c r="N273" i="20"/>
  <c r="V273" i="20" s="1"/>
  <c r="AB273" i="20"/>
  <c r="AC273" i="20"/>
  <c r="W273" i="20" s="1"/>
  <c r="AE273" i="20"/>
  <c r="L274" i="20"/>
  <c r="M274" i="20"/>
  <c r="U274" i="20" s="1"/>
  <c r="N274" i="20"/>
  <c r="V274" i="20" s="1"/>
  <c r="AB274" i="20"/>
  <c r="AC274" i="20" s="1"/>
  <c r="AD274" i="20" s="1"/>
  <c r="X274" i="20" s="1"/>
  <c r="AE274" i="20"/>
  <c r="AF274" i="20" s="1"/>
  <c r="AG274" i="20" s="1"/>
  <c r="L275" i="20"/>
  <c r="M275" i="20"/>
  <c r="U275" i="20" s="1"/>
  <c r="N275" i="20"/>
  <c r="V275" i="20"/>
  <c r="W275" i="20"/>
  <c r="AB275" i="20"/>
  <c r="AC275" i="20"/>
  <c r="AD275" i="20" s="1"/>
  <c r="X275" i="20" s="1"/>
  <c r="AE275" i="20"/>
  <c r="O275" i="20" s="1"/>
  <c r="AF275" i="20"/>
  <c r="AG275" i="20"/>
  <c r="L276" i="20"/>
  <c r="M276" i="20"/>
  <c r="U276" i="20" s="1"/>
  <c r="N276" i="20"/>
  <c r="V276" i="20" s="1"/>
  <c r="AB276" i="20"/>
  <c r="AC276" i="20"/>
  <c r="W276" i="20" s="1"/>
  <c r="AE276" i="20"/>
  <c r="AF276" i="20"/>
  <c r="AG276" i="20" s="1"/>
  <c r="L277" i="20"/>
  <c r="M277" i="20"/>
  <c r="U277" i="20" s="1"/>
  <c r="N277" i="20"/>
  <c r="V277" i="20" s="1"/>
  <c r="AB277" i="20"/>
  <c r="AC277" i="20" s="1"/>
  <c r="AE277" i="20"/>
  <c r="O277" i="20" s="1"/>
  <c r="L278" i="20"/>
  <c r="M278" i="20"/>
  <c r="N278" i="20"/>
  <c r="V278" i="20" s="1"/>
  <c r="U278" i="20"/>
  <c r="AB278" i="20"/>
  <c r="AC278" i="20" s="1"/>
  <c r="AD278" i="20" s="1"/>
  <c r="AE278" i="20"/>
  <c r="O278" i="20" s="1"/>
  <c r="L279" i="20"/>
  <c r="M279" i="20"/>
  <c r="U279" i="20" s="1"/>
  <c r="N279" i="20"/>
  <c r="V279" i="20" s="1"/>
  <c r="AB279" i="20"/>
  <c r="AC279" i="20" s="1"/>
  <c r="AE279" i="20"/>
  <c r="AF279" i="20"/>
  <c r="AG279" i="20" s="1"/>
  <c r="L280" i="20"/>
  <c r="M280" i="20"/>
  <c r="N280" i="20"/>
  <c r="V280" i="20" s="1"/>
  <c r="U280" i="20"/>
  <c r="AB280" i="20"/>
  <c r="AC280" i="20" s="1"/>
  <c r="AE280" i="20"/>
  <c r="O280" i="20" s="1"/>
  <c r="L281" i="20"/>
  <c r="M281" i="20"/>
  <c r="U281" i="20" s="1"/>
  <c r="N281" i="20"/>
  <c r="V281" i="20" s="1"/>
  <c r="AB281" i="20"/>
  <c r="AC281" i="20" s="1"/>
  <c r="AD281" i="20" s="1"/>
  <c r="AE281" i="20"/>
  <c r="L282" i="20"/>
  <c r="M282" i="20"/>
  <c r="N282" i="20"/>
  <c r="V282" i="20" s="1"/>
  <c r="U282" i="20"/>
  <c r="AB282" i="20"/>
  <c r="AC282" i="20" s="1"/>
  <c r="W282" i="20" s="1"/>
  <c r="AE282" i="20"/>
  <c r="O282" i="20" s="1"/>
  <c r="AF282" i="20"/>
  <c r="AG282" i="20" s="1"/>
  <c r="L283" i="20"/>
  <c r="M283" i="20"/>
  <c r="U283" i="20" s="1"/>
  <c r="N283" i="20"/>
  <c r="V283" i="20"/>
  <c r="AB283" i="20"/>
  <c r="AC283" i="20"/>
  <c r="AD283" i="20" s="1"/>
  <c r="AE283" i="20"/>
  <c r="AF283" i="20"/>
  <c r="AG283" i="20"/>
  <c r="L284" i="20"/>
  <c r="M284" i="20"/>
  <c r="U284" i="20" s="1"/>
  <c r="N284" i="20"/>
  <c r="V284" i="20" s="1"/>
  <c r="AB284" i="20"/>
  <c r="AC284" i="20" s="1"/>
  <c r="AE284" i="20"/>
  <c r="AF284" i="20"/>
  <c r="AG284" i="20" s="1"/>
  <c r="L285" i="20"/>
  <c r="M285" i="20"/>
  <c r="U285" i="20" s="1"/>
  <c r="N285" i="20"/>
  <c r="V285" i="20" s="1"/>
  <c r="AB285" i="20"/>
  <c r="AC285" i="20" s="1"/>
  <c r="AE285" i="20"/>
  <c r="AF285" i="20" s="1"/>
  <c r="AG285" i="20" s="1"/>
  <c r="L286" i="20"/>
  <c r="M286" i="20"/>
  <c r="U286" i="20" s="1"/>
  <c r="N286" i="20"/>
  <c r="V286" i="20" s="1"/>
  <c r="AB286" i="20"/>
  <c r="AC286" i="20" s="1"/>
  <c r="W286" i="20" s="1"/>
  <c r="AD286" i="20"/>
  <c r="AE286" i="20"/>
  <c r="O286" i="20" s="1"/>
  <c r="L287" i="20"/>
  <c r="M287" i="20"/>
  <c r="U287" i="20" s="1"/>
  <c r="N287" i="20"/>
  <c r="V287" i="20" s="1"/>
  <c r="AB287" i="20"/>
  <c r="AC287" i="20" s="1"/>
  <c r="AE287" i="20"/>
  <c r="AF287" i="20"/>
  <c r="AG287" i="20" s="1"/>
  <c r="L288" i="20"/>
  <c r="M288" i="20"/>
  <c r="U288" i="20" s="1"/>
  <c r="N288" i="20"/>
  <c r="V288" i="20" s="1"/>
  <c r="AB288" i="20"/>
  <c r="O288" i="20" s="1"/>
  <c r="AC288" i="20"/>
  <c r="AD288" i="20" s="1"/>
  <c r="L289" i="20"/>
  <c r="M289" i="20"/>
  <c r="N289" i="20"/>
  <c r="V289" i="20" s="1"/>
  <c r="U289" i="20"/>
  <c r="AB289" i="20"/>
  <c r="AC289" i="20" s="1"/>
  <c r="L290" i="20"/>
  <c r="M290" i="20"/>
  <c r="N290" i="20"/>
  <c r="V290" i="20" s="1"/>
  <c r="U290" i="20"/>
  <c r="AB290" i="20"/>
  <c r="AC290" i="20" s="1"/>
  <c r="AD290" i="20" s="1"/>
  <c r="AE290" i="20"/>
  <c r="O290" i="20" s="1"/>
  <c r="AF290" i="20"/>
  <c r="AG290" i="20"/>
  <c r="L291" i="20"/>
  <c r="M291" i="20"/>
  <c r="U291" i="20" s="1"/>
  <c r="N291" i="20"/>
  <c r="V291" i="20" s="1"/>
  <c r="O291" i="20"/>
  <c r="AB291" i="20"/>
  <c r="AC291" i="20" s="1"/>
  <c r="AE291" i="20"/>
  <c r="AF291" i="20"/>
  <c r="AG291" i="20" s="1"/>
  <c r="L292" i="20"/>
  <c r="M292" i="20"/>
  <c r="U292" i="20" s="1"/>
  <c r="N292" i="20"/>
  <c r="V292" i="20" s="1"/>
  <c r="AB292" i="20"/>
  <c r="AC292" i="20"/>
  <c r="AD292" i="20" s="1"/>
  <c r="AE292" i="20"/>
  <c r="O292" i="20" s="1"/>
  <c r="AF292" i="20"/>
  <c r="AG292" i="20" s="1"/>
  <c r="L293" i="20"/>
  <c r="M293" i="20"/>
  <c r="U293" i="20" s="1"/>
  <c r="N293" i="20"/>
  <c r="V293" i="20" s="1"/>
  <c r="AB293" i="20"/>
  <c r="AC293" i="20" s="1"/>
  <c r="AE293" i="20"/>
  <c r="AF293" i="20" s="1"/>
  <c r="AG293" i="20" s="1"/>
  <c r="L294" i="20"/>
  <c r="M294" i="20"/>
  <c r="U294" i="20" s="1"/>
  <c r="N294" i="20"/>
  <c r="V294" i="20"/>
  <c r="AB294" i="20"/>
  <c r="O294" i="20" s="1"/>
  <c r="AC294" i="20"/>
  <c r="W294" i="20" s="1"/>
  <c r="AD294" i="20"/>
  <c r="AE294" i="20"/>
  <c r="AF294" i="20"/>
  <c r="AG294" i="20" s="1"/>
  <c r="L295" i="20"/>
  <c r="M295" i="20"/>
  <c r="N295" i="20"/>
  <c r="V295" i="20" s="1"/>
  <c r="U295" i="20"/>
  <c r="AB295" i="20"/>
  <c r="AC295" i="20" s="1"/>
  <c r="W295" i="20" s="1"/>
  <c r="AE295" i="20"/>
  <c r="AF295" i="20"/>
  <c r="AG295" i="20"/>
  <c r="L296" i="20"/>
  <c r="M296" i="20"/>
  <c r="U296" i="20" s="1"/>
  <c r="N296" i="20"/>
  <c r="V296" i="20" s="1"/>
  <c r="AB296" i="20"/>
  <c r="AC296" i="20" s="1"/>
  <c r="AE296" i="20"/>
  <c r="AF296" i="20"/>
  <c r="AG296" i="20" s="1"/>
  <c r="L297" i="20"/>
  <c r="M297" i="20"/>
  <c r="U297" i="20" s="1"/>
  <c r="N297" i="20"/>
  <c r="V297" i="20" s="1"/>
  <c r="AB297" i="20"/>
  <c r="AC297" i="20"/>
  <c r="W297" i="20" s="1"/>
  <c r="AD297" i="20"/>
  <c r="AE297" i="20"/>
  <c r="L298" i="20"/>
  <c r="M298" i="20"/>
  <c r="N298" i="20"/>
  <c r="V298" i="20" s="1"/>
  <c r="U298" i="20"/>
  <c r="AB298" i="20"/>
  <c r="AC298" i="20" s="1"/>
  <c r="AE298" i="20"/>
  <c r="L299" i="20"/>
  <c r="M299" i="20"/>
  <c r="U299" i="20" s="1"/>
  <c r="N299" i="20"/>
  <c r="V299" i="20" s="1"/>
  <c r="AB299" i="20"/>
  <c r="AC299" i="20" s="1"/>
  <c r="AE299" i="20"/>
  <c r="AF299" i="20"/>
  <c r="AG299" i="20" s="1"/>
  <c r="L300" i="20"/>
  <c r="M300" i="20"/>
  <c r="U300" i="20" s="1"/>
  <c r="N300" i="20"/>
  <c r="V300" i="20"/>
  <c r="AB300" i="20"/>
  <c r="AC300" i="20"/>
  <c r="W300" i="20" s="1"/>
  <c r="AE300" i="20"/>
  <c r="O300" i="20" s="1"/>
  <c r="AF300" i="20"/>
  <c r="AG300" i="20"/>
  <c r="L301" i="20"/>
  <c r="M301" i="20"/>
  <c r="U301" i="20" s="1"/>
  <c r="N301" i="20"/>
  <c r="V301" i="20" s="1"/>
  <c r="AB301" i="20"/>
  <c r="AC301" i="20"/>
  <c r="AD301" i="20" s="1"/>
  <c r="X301" i="20" s="1"/>
  <c r="AE301" i="20"/>
  <c r="O301" i="20" s="1"/>
  <c r="L302" i="20"/>
  <c r="M302" i="20"/>
  <c r="U302" i="20" s="1"/>
  <c r="N302" i="20"/>
  <c r="V302" i="20" s="1"/>
  <c r="AB302" i="20"/>
  <c r="AC302" i="20"/>
  <c r="AD302" i="20" s="1"/>
  <c r="AE302" i="20"/>
  <c r="O302" i="20" s="1"/>
  <c r="L303" i="20"/>
  <c r="M303" i="20"/>
  <c r="U303" i="20" s="1"/>
  <c r="N303" i="20"/>
  <c r="V303" i="20" s="1"/>
  <c r="AB303" i="20"/>
  <c r="AC303" i="20" s="1"/>
  <c r="AE303" i="20"/>
  <c r="AF303" i="20" s="1"/>
  <c r="AG303" i="20" s="1"/>
  <c r="L304" i="20"/>
  <c r="M304" i="20"/>
  <c r="N304" i="20"/>
  <c r="U304" i="20"/>
  <c r="V304" i="20"/>
  <c r="AB304" i="20"/>
  <c r="AC304" i="20"/>
  <c r="W304" i="20" s="1"/>
  <c r="AE304" i="20"/>
  <c r="O304" i="20" s="1"/>
  <c r="AF304" i="20"/>
  <c r="AG304" i="20"/>
  <c r="L305" i="20"/>
  <c r="M305" i="20"/>
  <c r="U305" i="20" s="1"/>
  <c r="N305" i="20"/>
  <c r="V305" i="20" s="1"/>
  <c r="AB305" i="20"/>
  <c r="AC305" i="20"/>
  <c r="AD305" i="20" s="1"/>
  <c r="X305" i="20" s="1"/>
  <c r="AE305" i="20"/>
  <c r="O305" i="20" s="1"/>
  <c r="W257" i="20" l="1"/>
  <c r="AD257" i="20"/>
  <c r="AD255" i="20"/>
  <c r="W255" i="20"/>
  <c r="W159" i="20"/>
  <c r="AD159" i="20"/>
  <c r="W259" i="20"/>
  <c r="AD259" i="20"/>
  <c r="AD280" i="20"/>
  <c r="X280" i="20" s="1"/>
  <c r="W280" i="20"/>
  <c r="W262" i="20"/>
  <c r="AD262" i="20"/>
  <c r="AD303" i="20"/>
  <c r="X303" i="20" s="1"/>
  <c r="AD298" i="20"/>
  <c r="X298" i="20" s="1"/>
  <c r="W298" i="20"/>
  <c r="W271" i="20"/>
  <c r="AD271" i="20"/>
  <c r="AD263" i="20"/>
  <c r="W263" i="20"/>
  <c r="O154" i="20"/>
  <c r="AF154" i="20"/>
  <c r="AG154" i="20" s="1"/>
  <c r="O151" i="20"/>
  <c r="AF151" i="20"/>
  <c r="AG151" i="20" s="1"/>
  <c r="W274" i="20"/>
  <c r="O210" i="20"/>
  <c r="X206" i="20"/>
  <c r="O194" i="20"/>
  <c r="X190" i="20"/>
  <c r="X166" i="20"/>
  <c r="W151" i="20"/>
  <c r="AD151" i="20"/>
  <c r="O140" i="20"/>
  <c r="AF140" i="20"/>
  <c r="AG140" i="20" s="1"/>
  <c r="O138" i="20"/>
  <c r="AF138" i="20"/>
  <c r="AG138" i="20" s="1"/>
  <c r="X137" i="20"/>
  <c r="W137" i="20"/>
  <c r="AD137" i="20"/>
  <c r="O120" i="20"/>
  <c r="AF120" i="20"/>
  <c r="AG120" i="20" s="1"/>
  <c r="O106" i="20"/>
  <c r="AF106" i="20"/>
  <c r="AG106" i="20" s="1"/>
  <c r="O40" i="20"/>
  <c r="AF40" i="20"/>
  <c r="AG40" i="20" s="1"/>
  <c r="AD37" i="20"/>
  <c r="X37" i="20" s="1"/>
  <c r="W37" i="20"/>
  <c r="O28" i="20"/>
  <c r="AF28" i="20"/>
  <c r="AG28" i="20" s="1"/>
  <c r="O47" i="20"/>
  <c r="AF47" i="20"/>
  <c r="AG47" i="20" s="1"/>
  <c r="O295" i="20"/>
  <c r="AD291" i="20"/>
  <c r="X291" i="20" s="1"/>
  <c r="AF277" i="20"/>
  <c r="AG277" i="20" s="1"/>
  <c r="AC265" i="20"/>
  <c r="W265" i="20" s="1"/>
  <c r="O263" i="20"/>
  <c r="AC242" i="20"/>
  <c r="W242" i="20" s="1"/>
  <c r="O238" i="20"/>
  <c r="O236" i="20"/>
  <c r="AF227" i="20"/>
  <c r="AG227" i="20" s="1"/>
  <c r="O223" i="20"/>
  <c r="O222" i="20"/>
  <c r="X218" i="20"/>
  <c r="AF215" i="20"/>
  <c r="AG215" i="20" s="1"/>
  <c r="AD214" i="20"/>
  <c r="X202" i="20"/>
  <c r="O188" i="20"/>
  <c r="AF180" i="20"/>
  <c r="AG180" i="20" s="1"/>
  <c r="AD155" i="20"/>
  <c r="X155" i="20" s="1"/>
  <c r="W155" i="20"/>
  <c r="W153" i="20"/>
  <c r="O143" i="20"/>
  <c r="AF143" i="20"/>
  <c r="AG143" i="20" s="1"/>
  <c r="X141" i="20"/>
  <c r="AD139" i="20"/>
  <c r="X139" i="20" s="1"/>
  <c r="W135" i="20"/>
  <c r="AC131" i="20"/>
  <c r="O131" i="20"/>
  <c r="W120" i="20"/>
  <c r="AD120" i="20"/>
  <c r="O105" i="20"/>
  <c r="O102" i="20"/>
  <c r="AF102" i="20"/>
  <c r="AG102" i="20" s="1"/>
  <c r="AD79" i="20"/>
  <c r="X79" i="20" s="1"/>
  <c r="W79" i="20"/>
  <c r="AD69" i="20"/>
  <c r="W69" i="20"/>
  <c r="O44" i="20"/>
  <c r="AF44" i="20"/>
  <c r="AG44" i="20" s="1"/>
  <c r="W31" i="20"/>
  <c r="AD31" i="20"/>
  <c r="AD23" i="20"/>
  <c r="AD17" i="20"/>
  <c r="W17" i="20"/>
  <c r="X17" i="20"/>
  <c r="O65" i="20"/>
  <c r="AF65" i="20"/>
  <c r="AG65" i="20" s="1"/>
  <c r="O274" i="20"/>
  <c r="O268" i="20"/>
  <c r="AD266" i="20"/>
  <c r="AD264" i="20"/>
  <c r="AF258" i="20"/>
  <c r="AG258" i="20" s="1"/>
  <c r="AC243" i="20"/>
  <c r="W243" i="20" s="1"/>
  <c r="AF195" i="20"/>
  <c r="AG195" i="20" s="1"/>
  <c r="AF179" i="20"/>
  <c r="AG179" i="20" s="1"/>
  <c r="O176" i="20"/>
  <c r="O166" i="20"/>
  <c r="O156" i="20"/>
  <c r="AD143" i="20"/>
  <c r="O132" i="20"/>
  <c r="AF132" i="20"/>
  <c r="AG132" i="20" s="1"/>
  <c r="W127" i="20"/>
  <c r="AD127" i="20"/>
  <c r="O115" i="20"/>
  <c r="W102" i="20"/>
  <c r="AD102" i="20"/>
  <c r="O41" i="20"/>
  <c r="AF41" i="20"/>
  <c r="AG41" i="20" s="1"/>
  <c r="O32" i="20"/>
  <c r="AF32" i="20"/>
  <c r="AG32" i="20" s="1"/>
  <c r="AD25" i="20"/>
  <c r="X25" i="20"/>
  <c r="O190" i="20"/>
  <c r="O137" i="20"/>
  <c r="AD115" i="20"/>
  <c r="W115" i="20"/>
  <c r="X115" i="20"/>
  <c r="AD90" i="20"/>
  <c r="W90" i="20"/>
  <c r="O86" i="20"/>
  <c r="AF86" i="20"/>
  <c r="AG86" i="20" s="1"/>
  <c r="AD76" i="20"/>
  <c r="W76" i="20"/>
  <c r="AC75" i="20"/>
  <c r="O75" i="20"/>
  <c r="AC71" i="20"/>
  <c r="AD71" i="20" s="1"/>
  <c r="O71" i="20"/>
  <c r="O45" i="20"/>
  <c r="AF45" i="20"/>
  <c r="AG45" i="20" s="1"/>
  <c r="AF168" i="20"/>
  <c r="AG168" i="20" s="1"/>
  <c r="O168" i="20"/>
  <c r="W15" i="20"/>
  <c r="AD15" i="20"/>
  <c r="O293" i="20"/>
  <c r="O234" i="20"/>
  <c r="W291" i="20"/>
  <c r="AD282" i="20"/>
  <c r="X282" i="20" s="1"/>
  <c r="O281" i="20"/>
  <c r="O279" i="20"/>
  <c r="AD276" i="20"/>
  <c r="O257" i="20"/>
  <c r="AD244" i="20"/>
  <c r="X244" i="20" s="1"/>
  <c r="O232" i="20"/>
  <c r="AD210" i="20"/>
  <c r="X210" i="20" s="1"/>
  <c r="O202" i="20"/>
  <c r="AF184" i="20"/>
  <c r="AG184" i="20" s="1"/>
  <c r="O184" i="20"/>
  <c r="O147" i="20"/>
  <c r="AF147" i="20"/>
  <c r="AG147" i="20" s="1"/>
  <c r="W145" i="20"/>
  <c r="O141" i="20"/>
  <c r="X133" i="20"/>
  <c r="AD133" i="20"/>
  <c r="O99" i="20"/>
  <c r="AF99" i="20"/>
  <c r="AG99" i="20" s="1"/>
  <c r="O95" i="20"/>
  <c r="AF95" i="20"/>
  <c r="AG95" i="20" s="1"/>
  <c r="AD58" i="20"/>
  <c r="W58" i="20"/>
  <c r="AD29" i="20"/>
  <c r="X29" i="20" s="1"/>
  <c r="W29" i="20"/>
  <c r="W25" i="20"/>
  <c r="AD161" i="20"/>
  <c r="W161" i="20"/>
  <c r="W27" i="20"/>
  <c r="AD27" i="20"/>
  <c r="W305" i="20"/>
  <c r="W301" i="20"/>
  <c r="O298" i="20"/>
  <c r="O260" i="20"/>
  <c r="O259" i="20"/>
  <c r="W227" i="20"/>
  <c r="O218" i="20"/>
  <c r="O213" i="20"/>
  <c r="O159" i="20"/>
  <c r="O83" i="20"/>
  <c r="AF83" i="20"/>
  <c r="AG83" i="20" s="1"/>
  <c r="AD54" i="20"/>
  <c r="W54" i="20"/>
  <c r="AD42" i="20"/>
  <c r="X292" i="20"/>
  <c r="O284" i="20"/>
  <c r="O206" i="20"/>
  <c r="AD299" i="20"/>
  <c r="X299" i="20" s="1"/>
  <c r="O297" i="20"/>
  <c r="O276" i="20"/>
  <c r="O273" i="20"/>
  <c r="AF239" i="20"/>
  <c r="AG239" i="20" s="1"/>
  <c r="O237" i="20"/>
  <c r="AC186" i="20"/>
  <c r="O186" i="20"/>
  <c r="AF163" i="20"/>
  <c r="AG163" i="20" s="1"/>
  <c r="O158" i="20"/>
  <c r="W133" i="20"/>
  <c r="X129" i="20"/>
  <c r="W129" i="20"/>
  <c r="AD129" i="20"/>
  <c r="O96" i="20"/>
  <c r="AF96" i="20"/>
  <c r="AG96" i="20" s="1"/>
  <c r="O78" i="20"/>
  <c r="AF78" i="20"/>
  <c r="AG78" i="20" s="1"/>
  <c r="AC67" i="20"/>
  <c r="O67" i="20"/>
  <c r="AD46" i="20"/>
  <c r="O43" i="20"/>
  <c r="AF43" i="20"/>
  <c r="AG43" i="20" s="1"/>
  <c r="AF27" i="20"/>
  <c r="AG27" i="20" s="1"/>
  <c r="O27" i="20"/>
  <c r="AD21" i="20"/>
  <c r="X21" i="20" s="1"/>
  <c r="W21" i="20"/>
  <c r="O152" i="20"/>
  <c r="AF135" i="20"/>
  <c r="AG135" i="20" s="1"/>
  <c r="O129" i="20"/>
  <c r="AF110" i="20"/>
  <c r="AG110" i="20" s="1"/>
  <c r="AF109" i="20"/>
  <c r="AG109" i="20" s="1"/>
  <c r="O58" i="20"/>
  <c r="O56" i="20"/>
  <c r="AC39" i="20"/>
  <c r="O37" i="20"/>
  <c r="AF24" i="20"/>
  <c r="AG24" i="20" s="1"/>
  <c r="O21" i="20"/>
  <c r="O9" i="20"/>
  <c r="O90" i="20"/>
  <c r="O88" i="20"/>
  <c r="O84" i="20"/>
  <c r="O46" i="20"/>
  <c r="O42" i="20"/>
  <c r="O160" i="20"/>
  <c r="O145" i="20"/>
  <c r="O118" i="20"/>
  <c r="AF100" i="20"/>
  <c r="AG100" i="20" s="1"/>
  <c r="AD99" i="20"/>
  <c r="AD83" i="20"/>
  <c r="AF80" i="20"/>
  <c r="AG80" i="20" s="1"/>
  <c r="AD65" i="20"/>
  <c r="O61" i="20"/>
  <c r="O60" i="20"/>
  <c r="O50" i="20"/>
  <c r="O48" i="20"/>
  <c r="O20" i="20"/>
  <c r="AF16" i="20"/>
  <c r="AG16" i="20" s="1"/>
  <c r="O13" i="20"/>
  <c r="X95" i="20"/>
  <c r="W95" i="20"/>
  <c r="X83" i="20"/>
  <c r="O79" i="20"/>
  <c r="O69" i="20"/>
  <c r="X65" i="20"/>
  <c r="O34" i="20"/>
  <c r="O29" i="20"/>
  <c r="O23" i="20"/>
  <c r="O146" i="20"/>
  <c r="O53" i="20"/>
  <c r="O52" i="20"/>
  <c r="W50" i="20"/>
  <c r="O36" i="20"/>
  <c r="O30" i="20"/>
  <c r="O25" i="20"/>
  <c r="AD287" i="20"/>
  <c r="X287" i="20" s="1"/>
  <c r="W287" i="20"/>
  <c r="X258" i="20"/>
  <c r="W258" i="20"/>
  <c r="AD258" i="20"/>
  <c r="X253" i="20"/>
  <c r="W253" i="20"/>
  <c r="AD253" i="20"/>
  <c r="AD216" i="20"/>
  <c r="X216" i="20" s="1"/>
  <c r="W216" i="20"/>
  <c r="W195" i="20"/>
  <c r="AD195" i="20"/>
  <c r="X195" i="20" s="1"/>
  <c r="W179" i="20"/>
  <c r="AD179" i="20"/>
  <c r="X179" i="20" s="1"/>
  <c r="AD261" i="20"/>
  <c r="X261" i="20"/>
  <c r="W261" i="20"/>
  <c r="W199" i="20"/>
  <c r="AD199" i="20"/>
  <c r="X199" i="20" s="1"/>
  <c r="AD289" i="20"/>
  <c r="X289" i="20" s="1"/>
  <c r="W289" i="20"/>
  <c r="W279" i="20"/>
  <c r="AD279" i="20"/>
  <c r="X279" i="20" s="1"/>
  <c r="AD251" i="20"/>
  <c r="X251" i="20" s="1"/>
  <c r="W251" i="20"/>
  <c r="W183" i="20"/>
  <c r="AD183" i="20"/>
  <c r="X183" i="20" s="1"/>
  <c r="W226" i="20"/>
  <c r="AD226" i="20"/>
  <c r="X226" i="20" s="1"/>
  <c r="AD296" i="20"/>
  <c r="X296" i="20" s="1"/>
  <c r="W296" i="20"/>
  <c r="AD293" i="20"/>
  <c r="X293" i="20" s="1"/>
  <c r="W293" i="20"/>
  <c r="W238" i="20"/>
  <c r="AD238" i="20"/>
  <c r="X238" i="20" s="1"/>
  <c r="AD285" i="20"/>
  <c r="X285" i="20" s="1"/>
  <c r="W285" i="20"/>
  <c r="W277" i="20"/>
  <c r="AD277" i="20"/>
  <c r="X277" i="20" s="1"/>
  <c r="W212" i="20"/>
  <c r="AD212" i="20"/>
  <c r="X212" i="20" s="1"/>
  <c r="W167" i="20"/>
  <c r="AD167" i="20"/>
  <c r="X167" i="20" s="1"/>
  <c r="AD267" i="20"/>
  <c r="X267" i="20" s="1"/>
  <c r="W267" i="20"/>
  <c r="AD245" i="20"/>
  <c r="X245" i="20"/>
  <c r="W245" i="20"/>
  <c r="W269" i="20"/>
  <c r="AD269" i="20"/>
  <c r="X269" i="20" s="1"/>
  <c r="W233" i="20"/>
  <c r="AD233" i="20"/>
  <c r="X233" i="20" s="1"/>
  <c r="W203" i="20"/>
  <c r="X203" i="20"/>
  <c r="AD203" i="20"/>
  <c r="W187" i="20"/>
  <c r="X187" i="20"/>
  <c r="AD187" i="20"/>
  <c r="W171" i="20"/>
  <c r="AD171" i="20"/>
  <c r="X171" i="20" s="1"/>
  <c r="W284" i="20"/>
  <c r="AD284" i="20"/>
  <c r="X284" i="20" s="1"/>
  <c r="X260" i="20"/>
  <c r="W250" i="20"/>
  <c r="X250" i="20"/>
  <c r="AD250" i="20"/>
  <c r="O201" i="20"/>
  <c r="AF201" i="20"/>
  <c r="AG201" i="20" s="1"/>
  <c r="W130" i="20"/>
  <c r="AD130" i="20"/>
  <c r="X130" i="20" s="1"/>
  <c r="W114" i="20"/>
  <c r="AD114" i="20"/>
  <c r="X114" i="20" s="1"/>
  <c r="X247" i="20"/>
  <c r="X215" i="20"/>
  <c r="W207" i="20"/>
  <c r="X207" i="20"/>
  <c r="W175" i="20"/>
  <c r="X175" i="20"/>
  <c r="X254" i="20"/>
  <c r="W247" i="20"/>
  <c r="X237" i="20"/>
  <c r="W224" i="20"/>
  <c r="X224" i="20"/>
  <c r="AD222" i="20"/>
  <c r="W222" i="20"/>
  <c r="W215" i="20"/>
  <c r="X211" i="20"/>
  <c r="O205" i="20"/>
  <c r="AF205" i="20"/>
  <c r="AG205" i="20" s="1"/>
  <c r="X201" i="20"/>
  <c r="W201" i="20"/>
  <c r="O189" i="20"/>
  <c r="AF189" i="20"/>
  <c r="AG189" i="20" s="1"/>
  <c r="X185" i="20"/>
  <c r="W185" i="20"/>
  <c r="O173" i="20"/>
  <c r="AF173" i="20"/>
  <c r="AG173" i="20" s="1"/>
  <c r="X169" i="20"/>
  <c r="W169" i="20"/>
  <c r="X157" i="20"/>
  <c r="W157" i="20"/>
  <c r="AF149" i="20"/>
  <c r="AG149" i="20" s="1"/>
  <c r="O149" i="20"/>
  <c r="W123" i="20"/>
  <c r="AD123" i="20"/>
  <c r="X123" i="20" s="1"/>
  <c r="AD122" i="20"/>
  <c r="X122" i="20" s="1"/>
  <c r="W122" i="20"/>
  <c r="AF97" i="20"/>
  <c r="AG97" i="20" s="1"/>
  <c r="O97" i="20"/>
  <c r="W73" i="20"/>
  <c r="AD73" i="20"/>
  <c r="X73" i="20" s="1"/>
  <c r="X72" i="20"/>
  <c r="W72" i="20"/>
  <c r="AD72" i="20"/>
  <c r="O212" i="20"/>
  <c r="X288" i="20"/>
  <c r="X281" i="20"/>
  <c r="W278" i="20"/>
  <c r="X264" i="20"/>
  <c r="X249" i="20"/>
  <c r="X230" i="20"/>
  <c r="AF305" i="20"/>
  <c r="AG305" i="20" s="1"/>
  <c r="AD304" i="20"/>
  <c r="X304" i="20" s="1"/>
  <c r="W302" i="20"/>
  <c r="AF301" i="20"/>
  <c r="AG301" i="20" s="1"/>
  <c r="AD300" i="20"/>
  <c r="W299" i="20"/>
  <c r="AF298" i="20"/>
  <c r="AG298" i="20" s="1"/>
  <c r="AD295" i="20"/>
  <c r="O289" i="20"/>
  <c r="W288" i="20"/>
  <c r="O287" i="20"/>
  <c r="X286" i="20"/>
  <c r="W283" i="20"/>
  <c r="AF280" i="20"/>
  <c r="AG280" i="20" s="1"/>
  <c r="X276" i="20"/>
  <c r="AD272" i="20"/>
  <c r="X271" i="20"/>
  <c r="AF270" i="20"/>
  <c r="AG270" i="20" s="1"/>
  <c r="X266" i="20"/>
  <c r="AD265" i="20"/>
  <c r="AF263" i="20"/>
  <c r="AG263" i="20" s="1"/>
  <c r="AD260" i="20"/>
  <c r="W254" i="20"/>
  <c r="O253" i="20"/>
  <c r="X252" i="20"/>
  <c r="W249" i="20"/>
  <c r="O248" i="20"/>
  <c r="AD243" i="20"/>
  <c r="X243" i="20" s="1"/>
  <c r="X239" i="20"/>
  <c r="W239" i="20"/>
  <c r="W237" i="20"/>
  <c r="AD236" i="20"/>
  <c r="W230" i="20"/>
  <c r="O226" i="20"/>
  <c r="AF226" i="20"/>
  <c r="AG226" i="20" s="1"/>
  <c r="AC223" i="20"/>
  <c r="X221" i="20"/>
  <c r="X214" i="20"/>
  <c r="W211" i="20"/>
  <c r="O199" i="20"/>
  <c r="O183" i="20"/>
  <c r="O167" i="20"/>
  <c r="X163" i="20"/>
  <c r="O162" i="20"/>
  <c r="AF136" i="20"/>
  <c r="AG136" i="20" s="1"/>
  <c r="AD124" i="20"/>
  <c r="X124" i="20" s="1"/>
  <c r="W124" i="20"/>
  <c r="O214" i="20"/>
  <c r="AF214" i="20"/>
  <c r="AG214" i="20" s="1"/>
  <c r="W197" i="20"/>
  <c r="X181" i="20"/>
  <c r="W181" i="20"/>
  <c r="W165" i="20"/>
  <c r="W152" i="20"/>
  <c r="AD152" i="20"/>
  <c r="X152" i="20" s="1"/>
  <c r="X302" i="20"/>
  <c r="O267" i="20"/>
  <c r="X262" i="20"/>
  <c r="X257" i="20"/>
  <c r="X255" i="20"/>
  <c r="O251" i="20"/>
  <c r="X246" i="20"/>
  <c r="O224" i="20"/>
  <c r="X222" i="20"/>
  <c r="O216" i="20"/>
  <c r="X213" i="20"/>
  <c r="AD213" i="20"/>
  <c r="O209" i="20"/>
  <c r="AF209" i="20"/>
  <c r="AG209" i="20" s="1"/>
  <c r="X205" i="20"/>
  <c r="W205" i="20"/>
  <c r="O193" i="20"/>
  <c r="AF193" i="20"/>
  <c r="AG193" i="20" s="1"/>
  <c r="X189" i="20"/>
  <c r="W189" i="20"/>
  <c r="O177" i="20"/>
  <c r="AF177" i="20"/>
  <c r="AG177" i="20" s="1"/>
  <c r="X173" i="20"/>
  <c r="W173" i="20"/>
  <c r="W163" i="20"/>
  <c r="AD162" i="20"/>
  <c r="X162" i="20" s="1"/>
  <c r="W162" i="20"/>
  <c r="X149" i="20"/>
  <c r="W149" i="20"/>
  <c r="AC117" i="20"/>
  <c r="O117" i="20"/>
  <c r="AD104" i="20"/>
  <c r="X104" i="20" s="1"/>
  <c r="O303" i="20"/>
  <c r="W144" i="20"/>
  <c r="AD144" i="20"/>
  <c r="X144" i="20" s="1"/>
  <c r="AD39" i="20"/>
  <c r="X39" i="20" s="1"/>
  <c r="W39" i="20"/>
  <c r="X297" i="20"/>
  <c r="X290" i="20"/>
  <c r="O285" i="20"/>
  <c r="W281" i="20"/>
  <c r="W303" i="20"/>
  <c r="AF302" i="20"/>
  <c r="AG302" i="20" s="1"/>
  <c r="O296" i="20"/>
  <c r="X295" i="20"/>
  <c r="W292" i="20"/>
  <c r="AF278" i="20"/>
  <c r="AG278" i="20" s="1"/>
  <c r="AF273" i="20"/>
  <c r="AG273" i="20" s="1"/>
  <c r="AD270" i="20"/>
  <c r="X270" i="20" s="1"/>
  <c r="O261" i="20"/>
  <c r="AF254" i="20"/>
  <c r="AG254" i="20" s="1"/>
  <c r="O247" i="20"/>
  <c r="O245" i="20"/>
  <c r="AD242" i="20"/>
  <c r="X242" i="20" s="1"/>
  <c r="X236" i="20"/>
  <c r="O235" i="20"/>
  <c r="AF235" i="20"/>
  <c r="AG235" i="20" s="1"/>
  <c r="O230" i="20"/>
  <c r="W229" i="20"/>
  <c r="X229" i="20"/>
  <c r="AD219" i="20"/>
  <c r="X219" i="20" s="1"/>
  <c r="X217" i="20"/>
  <c r="W217" i="20"/>
  <c r="W213" i="20"/>
  <c r="O203" i="20"/>
  <c r="O187" i="20"/>
  <c r="O171" i="20"/>
  <c r="AD147" i="20"/>
  <c r="W147" i="20"/>
  <c r="AF146" i="20"/>
  <c r="AG146" i="20" s="1"/>
  <c r="W104" i="20"/>
  <c r="W103" i="20"/>
  <c r="X103" i="20"/>
  <c r="O185" i="20"/>
  <c r="AF185" i="20"/>
  <c r="AG185" i="20" s="1"/>
  <c r="AF157" i="20"/>
  <c r="AG157" i="20" s="1"/>
  <c r="O157" i="20"/>
  <c r="W128" i="20"/>
  <c r="X294" i="20"/>
  <c r="X259" i="20"/>
  <c r="W191" i="20"/>
  <c r="X191" i="20"/>
  <c r="X283" i="20"/>
  <c r="X300" i="20"/>
  <c r="O299" i="20"/>
  <c r="W290" i="20"/>
  <c r="O283" i="20"/>
  <c r="X272" i="20"/>
  <c r="O264" i="20"/>
  <c r="O249" i="20"/>
  <c r="W241" i="20"/>
  <c r="AD241" i="20"/>
  <c r="X241" i="20" s="1"/>
  <c r="AD235" i="20"/>
  <c r="X235" i="20" s="1"/>
  <c r="X209" i="20"/>
  <c r="W209" i="20"/>
  <c r="O197" i="20"/>
  <c r="AF197" i="20"/>
  <c r="AG197" i="20" s="1"/>
  <c r="X193" i="20"/>
  <c r="W193" i="20"/>
  <c r="O181" i="20"/>
  <c r="AF181" i="20"/>
  <c r="AG181" i="20" s="1"/>
  <c r="X177" i="20"/>
  <c r="W177" i="20"/>
  <c r="AF165" i="20"/>
  <c r="AG165" i="20" s="1"/>
  <c r="O165" i="20"/>
  <c r="W160" i="20"/>
  <c r="AD160" i="20"/>
  <c r="X160" i="20" s="1"/>
  <c r="AD154" i="20"/>
  <c r="X154" i="20" s="1"/>
  <c r="W154" i="20"/>
  <c r="W140" i="20"/>
  <c r="AD140" i="20"/>
  <c r="X140" i="20" s="1"/>
  <c r="W100" i="20"/>
  <c r="AD100" i="20"/>
  <c r="X100" i="20" s="1"/>
  <c r="O169" i="20"/>
  <c r="AF169" i="20"/>
  <c r="AG169" i="20" s="1"/>
  <c r="X278" i="20"/>
  <c r="W234" i="20"/>
  <c r="X234" i="20"/>
  <c r="X231" i="20"/>
  <c r="W231" i="20"/>
  <c r="X268" i="20"/>
  <c r="X265" i="20"/>
  <c r="X263" i="20"/>
  <c r="AF297" i="20"/>
  <c r="AG297" i="20" s="1"/>
  <c r="AF286" i="20"/>
  <c r="AG286" i="20" s="1"/>
  <c r="AF281" i="20"/>
  <c r="AG281" i="20" s="1"/>
  <c r="AD273" i="20"/>
  <c r="X273" i="20" s="1"/>
  <c r="O271" i="20"/>
  <c r="W268" i="20"/>
  <c r="AF262" i="20"/>
  <c r="AG262" i="20" s="1"/>
  <c r="AF252" i="20"/>
  <c r="AG252" i="20" s="1"/>
  <c r="O244" i="20"/>
  <c r="AC240" i="20"/>
  <c r="O240" i="20"/>
  <c r="AC228" i="20"/>
  <c r="O228" i="20"/>
  <c r="X225" i="20"/>
  <c r="O207" i="20"/>
  <c r="AD197" i="20"/>
  <c r="X197" i="20" s="1"/>
  <c r="O191" i="20"/>
  <c r="AD181" i="20"/>
  <c r="O175" i="20"/>
  <c r="AD165" i="20"/>
  <c r="X165" i="20" s="1"/>
  <c r="X147" i="20"/>
  <c r="W132" i="20"/>
  <c r="AD132" i="20"/>
  <c r="X132" i="20" s="1"/>
  <c r="AD128" i="20"/>
  <c r="X128" i="20" s="1"/>
  <c r="X112" i="20"/>
  <c r="AD112" i="20"/>
  <c r="W112" i="20"/>
  <c r="AD134" i="20"/>
  <c r="X134" i="20" s="1"/>
  <c r="W134" i="20"/>
  <c r="O128" i="20"/>
  <c r="O123" i="20"/>
  <c r="AF121" i="20"/>
  <c r="AG121" i="20" s="1"/>
  <c r="O121" i="20"/>
  <c r="AD146" i="20"/>
  <c r="W146" i="20"/>
  <c r="W136" i="20"/>
  <c r="AD136" i="20"/>
  <c r="X136" i="20" s="1"/>
  <c r="W164" i="20"/>
  <c r="AD164" i="20"/>
  <c r="W156" i="20"/>
  <c r="AD156" i="20"/>
  <c r="X156" i="20" s="1"/>
  <c r="W148" i="20"/>
  <c r="AD148" i="20"/>
  <c r="X148" i="20" s="1"/>
  <c r="X146" i="20"/>
  <c r="O127" i="20"/>
  <c r="X126" i="20"/>
  <c r="X116" i="20"/>
  <c r="W116" i="20"/>
  <c r="X89" i="20"/>
  <c r="W89" i="20"/>
  <c r="W87" i="20"/>
  <c r="AD87" i="20"/>
  <c r="X87" i="20"/>
  <c r="AD85" i="20"/>
  <c r="X85" i="20" s="1"/>
  <c r="W85" i="20"/>
  <c r="AD74" i="20"/>
  <c r="X74" i="20" s="1"/>
  <c r="W74" i="20"/>
  <c r="W66" i="20"/>
  <c r="AD66" i="20"/>
  <c r="X66" i="20" s="1"/>
  <c r="AD232" i="20"/>
  <c r="X232" i="20" s="1"/>
  <c r="O225" i="20"/>
  <c r="AF216" i="20"/>
  <c r="AG216" i="20" s="1"/>
  <c r="AD208" i="20"/>
  <c r="X208" i="20" s="1"/>
  <c r="AD204" i="20"/>
  <c r="X204" i="20" s="1"/>
  <c r="AD200" i="20"/>
  <c r="X200" i="20" s="1"/>
  <c r="AD196" i="20"/>
  <c r="X196" i="20" s="1"/>
  <c r="AD192" i="20"/>
  <c r="X192" i="20" s="1"/>
  <c r="AD188" i="20"/>
  <c r="X188" i="20" s="1"/>
  <c r="AD184" i="20"/>
  <c r="X184" i="20" s="1"/>
  <c r="AD180" i="20"/>
  <c r="X180" i="20" s="1"/>
  <c r="AD176" i="20"/>
  <c r="X176" i="20" s="1"/>
  <c r="AD172" i="20"/>
  <c r="X172" i="20" s="1"/>
  <c r="AD168" i="20"/>
  <c r="X168" i="20" s="1"/>
  <c r="O142" i="20"/>
  <c r="AF129" i="20"/>
  <c r="AG129" i="20" s="1"/>
  <c r="X108" i="20"/>
  <c r="O107" i="20"/>
  <c r="X101" i="20"/>
  <c r="W101" i="20"/>
  <c r="X98" i="20"/>
  <c r="AD98" i="20"/>
  <c r="W98" i="20"/>
  <c r="X96" i="20"/>
  <c r="W96" i="20"/>
  <c r="X227" i="20"/>
  <c r="O211" i="20"/>
  <c r="X164" i="20"/>
  <c r="X161" i="20"/>
  <c r="X159" i="20"/>
  <c r="X153" i="20"/>
  <c r="X151" i="20"/>
  <c r="X145" i="20"/>
  <c r="X143" i="20"/>
  <c r="AD142" i="20"/>
  <c r="X142" i="20" s="1"/>
  <c r="W142" i="20"/>
  <c r="W126" i="20"/>
  <c r="AC119" i="20"/>
  <c r="O119" i="20"/>
  <c r="O114" i="20"/>
  <c r="W107" i="20"/>
  <c r="AD107" i="20"/>
  <c r="X107" i="20" s="1"/>
  <c r="AD81" i="20"/>
  <c r="X81" i="20" s="1"/>
  <c r="W81" i="20"/>
  <c r="O233" i="20"/>
  <c r="W206" i="20"/>
  <c r="W202" i="20"/>
  <c r="W198" i="20"/>
  <c r="W194" i="20"/>
  <c r="W190" i="20"/>
  <c r="W186" i="20"/>
  <c r="W182" i="20"/>
  <c r="W178" i="20"/>
  <c r="W174" i="20"/>
  <c r="W170" i="20"/>
  <c r="W166" i="20"/>
  <c r="AD158" i="20"/>
  <c r="X158" i="20" s="1"/>
  <c r="W158" i="20"/>
  <c r="AD150" i="20"/>
  <c r="X150" i="20" s="1"/>
  <c r="W150" i="20"/>
  <c r="AD138" i="20"/>
  <c r="X138" i="20" s="1"/>
  <c r="W138" i="20"/>
  <c r="O134" i="20"/>
  <c r="O133" i="20"/>
  <c r="O130" i="20"/>
  <c r="W125" i="20"/>
  <c r="X125" i="20"/>
  <c r="AF123" i="20"/>
  <c r="AG123" i="20" s="1"/>
  <c r="W108" i="20"/>
  <c r="AD105" i="20"/>
  <c r="X105" i="20" s="1"/>
  <c r="O104" i="20"/>
  <c r="O101" i="20"/>
  <c r="AD93" i="20"/>
  <c r="X93" i="20" s="1"/>
  <c r="X94" i="20"/>
  <c r="AF89" i="20"/>
  <c r="AG89" i="20" s="1"/>
  <c r="AF85" i="20"/>
  <c r="AG85" i="20" s="1"/>
  <c r="X82" i="20"/>
  <c r="W82" i="20"/>
  <c r="AF77" i="20"/>
  <c r="AG77" i="20" s="1"/>
  <c r="O77" i="20"/>
  <c r="O59" i="20"/>
  <c r="AF59" i="20"/>
  <c r="AG59" i="20" s="1"/>
  <c r="AD56" i="20"/>
  <c r="X56" i="20" s="1"/>
  <c r="W56" i="20"/>
  <c r="O116" i="20"/>
  <c r="O103" i="20"/>
  <c r="X97" i="20"/>
  <c r="W94" i="20"/>
  <c r="X90" i="20"/>
  <c r="X86" i="20"/>
  <c r="AD80" i="20"/>
  <c r="X80" i="20" s="1"/>
  <c r="AD61" i="20"/>
  <c r="W61" i="20"/>
  <c r="X61" i="20"/>
  <c r="X60" i="20"/>
  <c r="W60" i="20"/>
  <c r="AD60" i="20"/>
  <c r="O51" i="20"/>
  <c r="AF51" i="20"/>
  <c r="AG51" i="20" s="1"/>
  <c r="AD48" i="20"/>
  <c r="X48" i="20" s="1"/>
  <c r="W48" i="20"/>
  <c r="AF15" i="20"/>
  <c r="AG15" i="20" s="1"/>
  <c r="O15" i="20"/>
  <c r="O122" i="20"/>
  <c r="X118" i="20"/>
  <c r="X110" i="20"/>
  <c r="X92" i="20"/>
  <c r="X84" i="20"/>
  <c r="W78" i="20"/>
  <c r="AD78" i="20"/>
  <c r="X78" i="20" s="1"/>
  <c r="W63" i="20"/>
  <c r="AD63" i="20"/>
  <c r="X63" i="20" s="1"/>
  <c r="X62" i="20"/>
  <c r="W62" i="20"/>
  <c r="X127" i="20"/>
  <c r="O124" i="20"/>
  <c r="X120" i="20"/>
  <c r="X113" i="20"/>
  <c r="O112" i="20"/>
  <c r="W110" i="20"/>
  <c r="X106" i="20"/>
  <c r="X99" i="20"/>
  <c r="O98" i="20"/>
  <c r="X88" i="20"/>
  <c r="O87" i="20"/>
  <c r="AD70" i="20"/>
  <c r="X70" i="20" s="1"/>
  <c r="W70" i="20"/>
  <c r="X69" i="20"/>
  <c r="AF55" i="20"/>
  <c r="AG55" i="20" s="1"/>
  <c r="O55" i="20"/>
  <c r="O126" i="20"/>
  <c r="W118" i="20"/>
  <c r="W113" i="20"/>
  <c r="X109" i="20"/>
  <c r="O108" i="20"/>
  <c r="W106" i="20"/>
  <c r="X102" i="20"/>
  <c r="O94" i="20"/>
  <c r="W92" i="20"/>
  <c r="W84" i="20"/>
  <c r="W52" i="20"/>
  <c r="AD52" i="20"/>
  <c r="X52" i="20" s="1"/>
  <c r="AF31" i="20"/>
  <c r="AG31" i="20" s="1"/>
  <c r="O31" i="20"/>
  <c r="W55" i="20"/>
  <c r="AD55" i="20"/>
  <c r="X55" i="20" s="1"/>
  <c r="W47" i="20"/>
  <c r="AD47" i="20"/>
  <c r="X47" i="20" s="1"/>
  <c r="X46" i="20"/>
  <c r="AD45" i="20"/>
  <c r="X45" i="20" s="1"/>
  <c r="W45" i="20"/>
  <c r="AD30" i="20"/>
  <c r="X30" i="20" s="1"/>
  <c r="W30" i="20"/>
  <c r="X76" i="20"/>
  <c r="O72" i="20"/>
  <c r="O63" i="20"/>
  <c r="X54" i="20"/>
  <c r="AD53" i="20"/>
  <c r="X53" i="20" s="1"/>
  <c r="W53" i="20"/>
  <c r="X44" i="20"/>
  <c r="W43" i="20"/>
  <c r="AD43" i="20"/>
  <c r="X43" i="20" s="1"/>
  <c r="X42" i="20"/>
  <c r="AD41" i="20"/>
  <c r="X41" i="20" s="1"/>
  <c r="W41" i="20"/>
  <c r="AD40" i="20"/>
  <c r="X40" i="20" s="1"/>
  <c r="O35" i="20"/>
  <c r="O19" i="20"/>
  <c r="AD14" i="20"/>
  <c r="X14" i="20" s="1"/>
  <c r="W14" i="20"/>
  <c r="AD10" i="20"/>
  <c r="X10" i="20" s="1"/>
  <c r="W10" i="20"/>
  <c r="O82" i="20"/>
  <c r="O68" i="20"/>
  <c r="W44" i="20"/>
  <c r="W40" i="20"/>
  <c r="AD26" i="20"/>
  <c r="X26" i="20" s="1"/>
  <c r="W26" i="20"/>
  <c r="AD77" i="20"/>
  <c r="X77" i="20" s="1"/>
  <c r="O74" i="20"/>
  <c r="X68" i="20"/>
  <c r="W59" i="20"/>
  <c r="AD59" i="20"/>
  <c r="X59" i="20" s="1"/>
  <c r="O57" i="20"/>
  <c r="W51" i="20"/>
  <c r="AD51" i="20"/>
  <c r="X51" i="20" s="1"/>
  <c r="O49" i="20"/>
  <c r="AD22" i="20"/>
  <c r="X22" i="20" s="1"/>
  <c r="W22" i="20"/>
  <c r="O11" i="20"/>
  <c r="X71" i="20"/>
  <c r="O70" i="20"/>
  <c r="X64" i="20"/>
  <c r="X58" i="20"/>
  <c r="AD57" i="20"/>
  <c r="X57" i="20" s="1"/>
  <c r="W57" i="20"/>
  <c r="X50" i="20"/>
  <c r="AD49" i="20"/>
  <c r="W49" i="20"/>
  <c r="W38" i="20"/>
  <c r="AD38" i="20"/>
  <c r="X38" i="20" s="1"/>
  <c r="O73" i="20"/>
  <c r="W71" i="20"/>
  <c r="O66" i="20"/>
  <c r="W64" i="20"/>
  <c r="O62" i="20"/>
  <c r="X49" i="20"/>
  <c r="AD34" i="20"/>
  <c r="X34" i="20" s="1"/>
  <c r="W34" i="20"/>
  <c r="AD18" i="20"/>
  <c r="X18" i="20" s="1"/>
  <c r="W18" i="20"/>
  <c r="O38" i="20"/>
  <c r="W13" i="20"/>
  <c r="AF12" i="20"/>
  <c r="AG12" i="20" s="1"/>
  <c r="AD11" i="20"/>
  <c r="X11" i="20" s="1"/>
  <c r="W9" i="20"/>
  <c r="AD36" i="20"/>
  <c r="AF33" i="20"/>
  <c r="AG33" i="20" s="1"/>
  <c r="AD32" i="20"/>
  <c r="X32" i="20" s="1"/>
  <c r="AF29" i="20"/>
  <c r="AG29" i="20" s="1"/>
  <c r="AD28" i="20"/>
  <c r="X28" i="20" s="1"/>
  <c r="AF25" i="20"/>
  <c r="AG25" i="20" s="1"/>
  <c r="AD24" i="20"/>
  <c r="X24" i="20" s="1"/>
  <c r="AF21" i="20"/>
  <c r="AG21" i="20" s="1"/>
  <c r="AD20" i="20"/>
  <c r="X20" i="20" s="1"/>
  <c r="AF17" i="20"/>
  <c r="AG17" i="20" s="1"/>
  <c r="AD16" i="20"/>
  <c r="X16" i="20" s="1"/>
  <c r="AF13" i="20"/>
  <c r="AG13" i="20" s="1"/>
  <c r="AD12" i="20"/>
  <c r="X12" i="20" s="1"/>
  <c r="AF9" i="20"/>
  <c r="AG9" i="20" s="1"/>
  <c r="X35" i="20"/>
  <c r="X31" i="20"/>
  <c r="X27" i="20"/>
  <c r="X23" i="20"/>
  <c r="X19" i="20"/>
  <c r="X15" i="20"/>
  <c r="AF34" i="20"/>
  <c r="AG34" i="20" s="1"/>
  <c r="AF30" i="20"/>
  <c r="AG30" i="20" s="1"/>
  <c r="AF26" i="20"/>
  <c r="AG26" i="20" s="1"/>
  <c r="AF22" i="20"/>
  <c r="AG22" i="20" s="1"/>
  <c r="AF18" i="20"/>
  <c r="AG18" i="20" s="1"/>
  <c r="AF14" i="20"/>
  <c r="AG14" i="20" s="1"/>
  <c r="AF10" i="20"/>
  <c r="AG10" i="20" s="1"/>
  <c r="X36" i="20"/>
  <c r="L9" i="19"/>
  <c r="M9" i="19"/>
  <c r="U9" i="19" s="1"/>
  <c r="N9" i="19"/>
  <c r="T9" i="19"/>
  <c r="V9" i="19"/>
  <c r="AB9" i="19"/>
  <c r="AC9" i="19" s="1"/>
  <c r="AE9" i="19"/>
  <c r="O9" i="19" s="1"/>
  <c r="L10" i="19"/>
  <c r="M10" i="19"/>
  <c r="N10" i="19"/>
  <c r="T10" i="19"/>
  <c r="U10" i="19"/>
  <c r="V10" i="19"/>
  <c r="AB10" i="19"/>
  <c r="AC10" i="19" s="1"/>
  <c r="AE10" i="19"/>
  <c r="AF10" i="19" s="1"/>
  <c r="AG10" i="19" s="1"/>
  <c r="I11" i="19"/>
  <c r="L11" i="19"/>
  <c r="M11" i="19"/>
  <c r="U11" i="19" s="1"/>
  <c r="N11" i="19"/>
  <c r="V11" i="19" s="1"/>
  <c r="T11" i="19"/>
  <c r="AB11" i="19"/>
  <c r="AC11" i="19" s="1"/>
  <c r="AE11" i="19"/>
  <c r="AF11" i="19"/>
  <c r="AG11" i="19" s="1"/>
  <c r="I12" i="19"/>
  <c r="L12" i="19"/>
  <c r="M12" i="19"/>
  <c r="N12" i="19"/>
  <c r="V12" i="19" s="1"/>
  <c r="T12" i="19"/>
  <c r="U12" i="19"/>
  <c r="AB12" i="19"/>
  <c r="AC12" i="19" s="1"/>
  <c r="AE12" i="19"/>
  <c r="AF12" i="19" s="1"/>
  <c r="AG12" i="19" s="1"/>
  <c r="I13" i="19"/>
  <c r="L13" i="19"/>
  <c r="M13" i="19"/>
  <c r="U13" i="19" s="1"/>
  <c r="N13" i="19"/>
  <c r="V13" i="19" s="1"/>
  <c r="T13" i="19"/>
  <c r="AB13" i="19"/>
  <c r="AC13" i="19" s="1"/>
  <c r="AE13" i="19"/>
  <c r="AF13" i="19"/>
  <c r="AG13" i="19" s="1"/>
  <c r="I14" i="19"/>
  <c r="L14" i="19"/>
  <c r="M14" i="19"/>
  <c r="N14" i="19"/>
  <c r="V14" i="19" s="1"/>
  <c r="T14" i="19"/>
  <c r="U14" i="19"/>
  <c r="AB14" i="19"/>
  <c r="AC14" i="19" s="1"/>
  <c r="AE14" i="19"/>
  <c r="AF14" i="19" s="1"/>
  <c r="AG14" i="19" s="1"/>
  <c r="I15" i="19"/>
  <c r="L15" i="19"/>
  <c r="M15" i="19"/>
  <c r="U15" i="19" s="1"/>
  <c r="N15" i="19"/>
  <c r="V15" i="19" s="1"/>
  <c r="T15" i="19"/>
  <c r="AB15" i="19"/>
  <c r="AC15" i="19" s="1"/>
  <c r="AE15" i="19"/>
  <c r="AF15" i="19"/>
  <c r="AG15" i="19" s="1"/>
  <c r="I16" i="19"/>
  <c r="L16" i="19"/>
  <c r="M16" i="19"/>
  <c r="N16" i="19"/>
  <c r="V16" i="19" s="1"/>
  <c r="T16" i="19"/>
  <c r="U16" i="19"/>
  <c r="AB16" i="19"/>
  <c r="AC16" i="19" s="1"/>
  <c r="AE16" i="19"/>
  <c r="AF16" i="19" s="1"/>
  <c r="AG16" i="19" s="1"/>
  <c r="I17" i="19"/>
  <c r="L17" i="19"/>
  <c r="M17" i="19"/>
  <c r="U17" i="19" s="1"/>
  <c r="N17" i="19"/>
  <c r="V17" i="19" s="1"/>
  <c r="T17" i="19"/>
  <c r="AB17" i="19"/>
  <c r="AC17" i="19" s="1"/>
  <c r="AE17" i="19"/>
  <c r="AF17" i="19"/>
  <c r="AG17" i="19" s="1"/>
  <c r="I18" i="19"/>
  <c r="L18" i="19"/>
  <c r="M18" i="19"/>
  <c r="N18" i="19"/>
  <c r="V18" i="19" s="1"/>
  <c r="T18" i="19"/>
  <c r="U18" i="19"/>
  <c r="AB18" i="19"/>
  <c r="AC18" i="19" s="1"/>
  <c r="AE18" i="19"/>
  <c r="AF18" i="19" s="1"/>
  <c r="AG18" i="19" s="1"/>
  <c r="I19" i="19"/>
  <c r="L19" i="19"/>
  <c r="M19" i="19"/>
  <c r="U19" i="19" s="1"/>
  <c r="N19" i="19"/>
  <c r="V19" i="19" s="1"/>
  <c r="T19" i="19"/>
  <c r="AB19" i="19"/>
  <c r="AC19" i="19" s="1"/>
  <c r="AE19" i="19"/>
  <c r="AF19" i="19"/>
  <c r="AG19" i="19" s="1"/>
  <c r="I20" i="19"/>
  <c r="L20" i="19"/>
  <c r="M20" i="19"/>
  <c r="N20" i="19"/>
  <c r="V20" i="19" s="1"/>
  <c r="T20" i="19"/>
  <c r="U20" i="19"/>
  <c r="AB20" i="19"/>
  <c r="AC20" i="19" s="1"/>
  <c r="AE20" i="19"/>
  <c r="AF20" i="19" s="1"/>
  <c r="AG20" i="19" s="1"/>
  <c r="I21" i="19"/>
  <c r="L21" i="19"/>
  <c r="M21" i="19"/>
  <c r="U21" i="19" s="1"/>
  <c r="N21" i="19"/>
  <c r="V21" i="19" s="1"/>
  <c r="T21" i="19"/>
  <c r="AB21" i="19"/>
  <c r="AC21" i="19" s="1"/>
  <c r="AE21" i="19"/>
  <c r="AF21" i="19"/>
  <c r="AG21" i="19" s="1"/>
  <c r="I22" i="19"/>
  <c r="L22" i="19"/>
  <c r="M22" i="19"/>
  <c r="N22" i="19"/>
  <c r="V22" i="19" s="1"/>
  <c r="T22" i="19"/>
  <c r="U22" i="19"/>
  <c r="AB22" i="19"/>
  <c r="AC22" i="19" s="1"/>
  <c r="AE22" i="19"/>
  <c r="AF22" i="19" s="1"/>
  <c r="AG22" i="19" s="1"/>
  <c r="I23" i="19"/>
  <c r="L23" i="19"/>
  <c r="M23" i="19"/>
  <c r="U23" i="19" s="1"/>
  <c r="N23" i="19"/>
  <c r="V23" i="19" s="1"/>
  <c r="T23" i="19"/>
  <c r="AB23" i="19"/>
  <c r="AC23" i="19" s="1"/>
  <c r="AE23" i="19"/>
  <c r="AF23" i="19"/>
  <c r="AG23" i="19" s="1"/>
  <c r="I24" i="19"/>
  <c r="L24" i="19"/>
  <c r="M24" i="19"/>
  <c r="N24" i="19"/>
  <c r="V24" i="19" s="1"/>
  <c r="T24" i="19"/>
  <c r="U24" i="19"/>
  <c r="AB24" i="19"/>
  <c r="AC24" i="19" s="1"/>
  <c r="AE24" i="19"/>
  <c r="AF24" i="19" s="1"/>
  <c r="AG24" i="19" s="1"/>
  <c r="I25" i="19"/>
  <c r="L25" i="19"/>
  <c r="M25" i="19"/>
  <c r="U25" i="19" s="1"/>
  <c r="N25" i="19"/>
  <c r="V25" i="19" s="1"/>
  <c r="T25" i="19"/>
  <c r="AB25" i="19"/>
  <c r="AC25" i="19" s="1"/>
  <c r="AE25" i="19"/>
  <c r="AF25" i="19"/>
  <c r="AG25" i="19" s="1"/>
  <c r="I26" i="19"/>
  <c r="L26" i="19"/>
  <c r="M26" i="19"/>
  <c r="N26" i="19"/>
  <c r="V26" i="19" s="1"/>
  <c r="T26" i="19"/>
  <c r="U26" i="19"/>
  <c r="AB26" i="19"/>
  <c r="AC26" i="19" s="1"/>
  <c r="AE26" i="19"/>
  <c r="AF26" i="19" s="1"/>
  <c r="AG26" i="19" s="1"/>
  <c r="I27" i="19"/>
  <c r="L27" i="19"/>
  <c r="M27" i="19"/>
  <c r="U27" i="19" s="1"/>
  <c r="N27" i="19"/>
  <c r="V27" i="19" s="1"/>
  <c r="T27" i="19"/>
  <c r="AB27" i="19"/>
  <c r="AC27" i="19" s="1"/>
  <c r="AE27" i="19"/>
  <c r="AF27" i="19"/>
  <c r="AG27" i="19" s="1"/>
  <c r="I28" i="19"/>
  <c r="L28" i="19"/>
  <c r="M28" i="19"/>
  <c r="N28" i="19"/>
  <c r="V28" i="19" s="1"/>
  <c r="T28" i="19"/>
  <c r="U28" i="19"/>
  <c r="AB28" i="19"/>
  <c r="AC28" i="19" s="1"/>
  <c r="AE28" i="19"/>
  <c r="AF28" i="19" s="1"/>
  <c r="AG28" i="19" s="1"/>
  <c r="I29" i="19"/>
  <c r="L29" i="19"/>
  <c r="M29" i="19"/>
  <c r="U29" i="19" s="1"/>
  <c r="N29" i="19"/>
  <c r="V29" i="19" s="1"/>
  <c r="T29" i="19"/>
  <c r="AB29" i="19"/>
  <c r="AC29" i="19" s="1"/>
  <c r="AE29" i="19"/>
  <c r="AF29" i="19"/>
  <c r="AG29" i="19" s="1"/>
  <c r="I30" i="19"/>
  <c r="L30" i="19"/>
  <c r="M30" i="19"/>
  <c r="N30" i="19"/>
  <c r="V30" i="19" s="1"/>
  <c r="T30" i="19"/>
  <c r="U30" i="19"/>
  <c r="AB30" i="19"/>
  <c r="AC30" i="19" s="1"/>
  <c r="AE30" i="19"/>
  <c r="AF30" i="19" s="1"/>
  <c r="AG30" i="19" s="1"/>
  <c r="AD131" i="20" l="1"/>
  <c r="X131" i="20" s="1"/>
  <c r="W131" i="20"/>
  <c r="AD186" i="20"/>
  <c r="X186" i="20"/>
  <c r="W75" i="20"/>
  <c r="AD75" i="20"/>
  <c r="X75" i="20" s="1"/>
  <c r="W67" i="20"/>
  <c r="AD67" i="20"/>
  <c r="X67" i="20" s="1"/>
  <c r="AD228" i="20"/>
  <c r="W228" i="20"/>
  <c r="X228" i="20"/>
  <c r="AD240" i="20"/>
  <c r="X240" i="20" s="1"/>
  <c r="W240" i="20"/>
  <c r="X223" i="20"/>
  <c r="W223" i="20"/>
  <c r="AD223" i="20"/>
  <c r="W119" i="20"/>
  <c r="AD119" i="20"/>
  <c r="X119" i="20" s="1"/>
  <c r="AD117" i="20"/>
  <c r="X117" i="20" s="1"/>
  <c r="W117" i="20"/>
  <c r="AD18" i="19"/>
  <c r="W18" i="19"/>
  <c r="X18" i="19"/>
  <c r="AD14" i="19"/>
  <c r="W14" i="19"/>
  <c r="X14" i="19"/>
  <c r="AD12" i="19"/>
  <c r="W12" i="19"/>
  <c r="X12" i="19"/>
  <c r="AD10" i="19"/>
  <c r="X10" i="19" s="1"/>
  <c r="W10" i="19"/>
  <c r="AD20" i="19"/>
  <c r="W20" i="19"/>
  <c r="X20" i="19"/>
  <c r="AD15" i="19"/>
  <c r="W15" i="19"/>
  <c r="X15" i="19"/>
  <c r="AD26" i="19"/>
  <c r="W26" i="19"/>
  <c r="X26" i="19"/>
  <c r="AD16" i="19"/>
  <c r="W16" i="19"/>
  <c r="X16" i="19"/>
  <c r="AD27" i="19"/>
  <c r="W27" i="19"/>
  <c r="X27" i="19"/>
  <c r="AD23" i="19"/>
  <c r="W23" i="19"/>
  <c r="X23" i="19"/>
  <c r="AD19" i="19"/>
  <c r="W19" i="19"/>
  <c r="X19" i="19"/>
  <c r="AD11" i="19"/>
  <c r="W11" i="19"/>
  <c r="X11" i="19"/>
  <c r="AD30" i="19"/>
  <c r="W30" i="19"/>
  <c r="X30" i="19"/>
  <c r="AD22" i="19"/>
  <c r="W22" i="19"/>
  <c r="X22" i="19"/>
  <c r="AD29" i="19"/>
  <c r="W29" i="19"/>
  <c r="X29" i="19"/>
  <c r="AD25" i="19"/>
  <c r="W25" i="19"/>
  <c r="X25" i="19"/>
  <c r="AD21" i="19"/>
  <c r="W21" i="19"/>
  <c r="X21" i="19"/>
  <c r="AD17" i="19"/>
  <c r="W17" i="19"/>
  <c r="X17" i="19"/>
  <c r="AD13" i="19"/>
  <c r="W13" i="19"/>
  <c r="X13" i="19"/>
  <c r="AD28" i="19"/>
  <c r="X28" i="19"/>
  <c r="W28" i="19"/>
  <c r="AD24" i="19"/>
  <c r="W24" i="19"/>
  <c r="X24" i="19"/>
  <c r="O27" i="19"/>
  <c r="O21" i="19"/>
  <c r="O19" i="19"/>
  <c r="O15" i="19"/>
  <c r="O13" i="19"/>
  <c r="O11" i="19"/>
  <c r="O29" i="19"/>
  <c r="O25" i="19"/>
  <c r="O23" i="19"/>
  <c r="O17" i="19"/>
  <c r="O30" i="19"/>
  <c r="O28" i="19"/>
  <c r="O26" i="19"/>
  <c r="O24" i="19"/>
  <c r="O22" i="19"/>
  <c r="O20" i="19"/>
  <c r="O12" i="19"/>
  <c r="O18" i="19"/>
  <c r="O16" i="19"/>
  <c r="O14" i="19"/>
  <c r="O10" i="19"/>
  <c r="W9" i="19"/>
  <c r="AD9" i="19"/>
  <c r="X9" i="19" s="1"/>
  <c r="AF9" i="19"/>
  <c r="AG9" i="19" s="1"/>
  <c r="I9" i="18"/>
  <c r="L9" i="18"/>
  <c r="M9" i="18"/>
  <c r="N9" i="18"/>
  <c r="T9" i="18"/>
  <c r="U9" i="18"/>
  <c r="V9" i="18"/>
  <c r="AB9" i="18"/>
  <c r="AC9" i="18" s="1"/>
  <c r="AE9" i="18"/>
  <c r="AF9" i="18" s="1"/>
  <c r="I10" i="18"/>
  <c r="L10" i="18"/>
  <c r="M10" i="18"/>
  <c r="N10" i="18"/>
  <c r="V10" i="18" s="1"/>
  <c r="T10" i="18"/>
  <c r="U10" i="18"/>
  <c r="AB10" i="18"/>
  <c r="AC10" i="18" s="1"/>
  <c r="AE10" i="18"/>
  <c r="O10" i="18" s="1"/>
  <c r="I11" i="18"/>
  <c r="L11" i="18"/>
  <c r="M11" i="18"/>
  <c r="U11" i="18" s="1"/>
  <c r="N11" i="18"/>
  <c r="V11" i="18" s="1"/>
  <c r="T11" i="18"/>
  <c r="AB11" i="18"/>
  <c r="AC11" i="18" s="1"/>
  <c r="AE11" i="18"/>
  <c r="O11" i="18" s="1"/>
  <c r="AF11" i="18"/>
  <c r="AG11" i="18" s="1"/>
  <c r="I12" i="18"/>
  <c r="L12" i="18"/>
  <c r="M12" i="18"/>
  <c r="U12" i="18" s="1"/>
  <c r="N12" i="18"/>
  <c r="T12" i="18"/>
  <c r="V12" i="18"/>
  <c r="AB12" i="18"/>
  <c r="AC12" i="18" s="1"/>
  <c r="AE12" i="18"/>
  <c r="O12" i="18" s="1"/>
  <c r="I13" i="18"/>
  <c r="L13" i="18"/>
  <c r="M13" i="18"/>
  <c r="N13" i="18"/>
  <c r="T13" i="18"/>
  <c r="U13" i="18"/>
  <c r="V13" i="18"/>
  <c r="AB13" i="18"/>
  <c r="AC13" i="18" s="1"/>
  <c r="AE13" i="18"/>
  <c r="O13" i="18" s="1"/>
  <c r="AF13" i="18"/>
  <c r="AG13" i="18" s="1"/>
  <c r="I14" i="18"/>
  <c r="L14" i="18"/>
  <c r="M14" i="18"/>
  <c r="U14" i="18" s="1"/>
  <c r="N14" i="18"/>
  <c r="V14" i="18" s="1"/>
  <c r="T14" i="18"/>
  <c r="AB14" i="18"/>
  <c r="AC14" i="18" s="1"/>
  <c r="AE14" i="18"/>
  <c r="AF14" i="18"/>
  <c r="AG14" i="18" s="1"/>
  <c r="I15" i="18"/>
  <c r="L15" i="18"/>
  <c r="M15" i="18"/>
  <c r="U15" i="18" s="1"/>
  <c r="N15" i="18"/>
  <c r="T15" i="18"/>
  <c r="V15" i="18"/>
  <c r="AB15" i="18"/>
  <c r="AC15" i="18" s="1"/>
  <c r="AE15" i="18"/>
  <c r="O15" i="18" s="1"/>
  <c r="AF15" i="18"/>
  <c r="AG15" i="18" s="1"/>
  <c r="I16" i="18"/>
  <c r="L16" i="18"/>
  <c r="M16" i="18"/>
  <c r="U16" i="18" s="1"/>
  <c r="N16" i="18"/>
  <c r="T16" i="18"/>
  <c r="V16" i="18"/>
  <c r="AB16" i="18"/>
  <c r="AC16" i="18" s="1"/>
  <c r="AE16" i="18"/>
  <c r="O16" i="18" s="1"/>
  <c r="I17" i="18"/>
  <c r="L17" i="18"/>
  <c r="M17" i="18"/>
  <c r="N17" i="18"/>
  <c r="T17" i="18"/>
  <c r="U17" i="18"/>
  <c r="V17" i="18"/>
  <c r="AB17" i="18"/>
  <c r="AC17" i="18" s="1"/>
  <c r="AE17" i="18"/>
  <c r="O17" i="18" s="1"/>
  <c r="I18" i="18"/>
  <c r="L18" i="18"/>
  <c r="M18" i="18"/>
  <c r="U18" i="18" s="1"/>
  <c r="N18" i="18"/>
  <c r="V18" i="18" s="1"/>
  <c r="T18" i="18"/>
  <c r="AB18" i="18"/>
  <c r="AC18" i="18" s="1"/>
  <c r="AE18" i="18"/>
  <c r="I19" i="18"/>
  <c r="L19" i="18"/>
  <c r="M19" i="18"/>
  <c r="U19" i="18" s="1"/>
  <c r="N19" i="18"/>
  <c r="V19" i="18" s="1"/>
  <c r="T19" i="18"/>
  <c r="AB19" i="18"/>
  <c r="AC19" i="18" s="1"/>
  <c r="AE19" i="18"/>
  <c r="O19" i="18" s="1"/>
  <c r="AF19" i="18"/>
  <c r="AG19" i="18" s="1"/>
  <c r="I20" i="18"/>
  <c r="L20" i="18"/>
  <c r="M20" i="18"/>
  <c r="U20" i="18" s="1"/>
  <c r="N20" i="18"/>
  <c r="V20" i="18" s="1"/>
  <c r="T20" i="18"/>
  <c r="AB20" i="18"/>
  <c r="AC20" i="18" s="1"/>
  <c r="AE20" i="18"/>
  <c r="AF20" i="18"/>
  <c r="AG20" i="18" s="1"/>
  <c r="I21" i="18"/>
  <c r="L21" i="18"/>
  <c r="M21" i="18"/>
  <c r="N21" i="18"/>
  <c r="T21" i="18"/>
  <c r="U21" i="18"/>
  <c r="V21" i="18"/>
  <c r="AB21" i="18"/>
  <c r="AC21" i="18" s="1"/>
  <c r="AE21" i="18"/>
  <c r="AF21" i="18"/>
  <c r="AG21" i="18" s="1"/>
  <c r="I22" i="18"/>
  <c r="L22" i="18"/>
  <c r="M22" i="18"/>
  <c r="U22" i="18" s="1"/>
  <c r="N22" i="18"/>
  <c r="T22" i="18"/>
  <c r="V22" i="18"/>
  <c r="AB22" i="18"/>
  <c r="AC22" i="18" s="1"/>
  <c r="AE22" i="18"/>
  <c r="O22" i="18" s="1"/>
  <c r="I23" i="18"/>
  <c r="L23" i="18"/>
  <c r="M23" i="18"/>
  <c r="N23" i="18"/>
  <c r="V23" i="18" s="1"/>
  <c r="T23" i="18"/>
  <c r="U23" i="18"/>
  <c r="AB23" i="18"/>
  <c r="AC23" i="18" s="1"/>
  <c r="AE23" i="18"/>
  <c r="AF23" i="18" s="1"/>
  <c r="I24" i="18"/>
  <c r="L24" i="18"/>
  <c r="M24" i="18"/>
  <c r="U24" i="18" s="1"/>
  <c r="N24" i="18"/>
  <c r="V24" i="18" s="1"/>
  <c r="T24" i="18"/>
  <c r="AB24" i="18"/>
  <c r="AC24" i="18" s="1"/>
  <c r="AE24" i="18"/>
  <c r="I25" i="18"/>
  <c r="L25" i="18"/>
  <c r="M25" i="18"/>
  <c r="U25" i="18" s="1"/>
  <c r="N25" i="18"/>
  <c r="V25" i="18" s="1"/>
  <c r="T25" i="18"/>
  <c r="AB25" i="18"/>
  <c r="AC25" i="18" s="1"/>
  <c r="AE25" i="18"/>
  <c r="AF25" i="18"/>
  <c r="AG25" i="18"/>
  <c r="I26" i="18"/>
  <c r="L26" i="18"/>
  <c r="M26" i="18"/>
  <c r="U26" i="18" s="1"/>
  <c r="N26" i="18"/>
  <c r="V26" i="18" s="1"/>
  <c r="T26" i="18"/>
  <c r="AB26" i="18"/>
  <c r="AC26" i="18" s="1"/>
  <c r="AE26" i="18"/>
  <c r="AF26" i="18"/>
  <c r="AG26" i="18" s="1"/>
  <c r="I27" i="18"/>
  <c r="L27" i="18"/>
  <c r="M27" i="18"/>
  <c r="U27" i="18" s="1"/>
  <c r="N27" i="18"/>
  <c r="V27" i="18" s="1"/>
  <c r="T27" i="18"/>
  <c r="AB27" i="18"/>
  <c r="AC27" i="18" s="1"/>
  <c r="AE27" i="18"/>
  <c r="O27" i="18" s="1"/>
  <c r="AF27" i="18"/>
  <c r="W27" i="18" s="1"/>
  <c r="I28" i="18"/>
  <c r="L28" i="18"/>
  <c r="M28" i="18"/>
  <c r="N28" i="18"/>
  <c r="V28" i="18" s="1"/>
  <c r="T28" i="18"/>
  <c r="U28" i="18"/>
  <c r="AB28" i="18"/>
  <c r="AC28" i="18"/>
  <c r="AE28" i="18"/>
  <c r="O28" i="18" s="1"/>
  <c r="I29" i="18"/>
  <c r="L29" i="18"/>
  <c r="M29" i="18"/>
  <c r="N29" i="18"/>
  <c r="V29" i="18" s="1"/>
  <c r="T29" i="18"/>
  <c r="U29" i="18"/>
  <c r="AB29" i="18"/>
  <c r="AC29" i="18"/>
  <c r="AE29" i="18"/>
  <c r="I30" i="18"/>
  <c r="L30" i="18"/>
  <c r="M30" i="18"/>
  <c r="N30" i="18"/>
  <c r="V30" i="18" s="1"/>
  <c r="T30" i="18"/>
  <c r="U30" i="18"/>
  <c r="AB30" i="18"/>
  <c r="AC30" i="18" s="1"/>
  <c r="AE30" i="18"/>
  <c r="AF30" i="18"/>
  <c r="AG30" i="18" s="1"/>
  <c r="I31" i="18"/>
  <c r="L31" i="18"/>
  <c r="M31" i="18"/>
  <c r="U31" i="18" s="1"/>
  <c r="N31" i="18"/>
  <c r="V31" i="18" s="1"/>
  <c r="T31" i="18"/>
  <c r="AB31" i="18"/>
  <c r="AC31" i="18" s="1"/>
  <c r="AE31" i="18"/>
  <c r="AF31" i="18" s="1"/>
  <c r="AG31" i="18" s="1"/>
  <c r="I32" i="18"/>
  <c r="L32" i="18"/>
  <c r="M32" i="18"/>
  <c r="U32" i="18" s="1"/>
  <c r="N32" i="18"/>
  <c r="V32" i="18" s="1"/>
  <c r="T32" i="18"/>
  <c r="AB32" i="18"/>
  <c r="AC32" i="18" s="1"/>
  <c r="AE32" i="18"/>
  <c r="O32" i="18" s="1"/>
  <c r="I33" i="18"/>
  <c r="L33" i="18"/>
  <c r="M33" i="18"/>
  <c r="U33" i="18" s="1"/>
  <c r="N33" i="18"/>
  <c r="T33" i="18"/>
  <c r="V33" i="18"/>
  <c r="AB33" i="18"/>
  <c r="AC33" i="18" s="1"/>
  <c r="AE33" i="18"/>
  <c r="AF33" i="18"/>
  <c r="AG33" i="18"/>
  <c r="I34" i="18"/>
  <c r="L34" i="18"/>
  <c r="M34" i="18"/>
  <c r="U34" i="18" s="1"/>
  <c r="N34" i="18"/>
  <c r="V34" i="18" s="1"/>
  <c r="T34" i="18"/>
  <c r="AB34" i="18"/>
  <c r="AC34" i="18" s="1"/>
  <c r="AE34" i="18"/>
  <c r="AF34" i="18"/>
  <c r="AG34" i="18" s="1"/>
  <c r="I35" i="18"/>
  <c r="L35" i="18"/>
  <c r="M35" i="18"/>
  <c r="U35" i="18" s="1"/>
  <c r="N35" i="18"/>
  <c r="V35" i="18" s="1"/>
  <c r="T35" i="18"/>
  <c r="AB35" i="18"/>
  <c r="AC35" i="18" s="1"/>
  <c r="AE35" i="18"/>
  <c r="O35" i="18" s="1"/>
  <c r="AF35" i="18"/>
  <c r="I36" i="18"/>
  <c r="L36" i="18"/>
  <c r="M36" i="18"/>
  <c r="N36" i="18"/>
  <c r="T36" i="18"/>
  <c r="U36" i="18"/>
  <c r="V36" i="18"/>
  <c r="AB36" i="18"/>
  <c r="AC36" i="18" s="1"/>
  <c r="AE36" i="18"/>
  <c r="I37" i="18"/>
  <c r="L37" i="18"/>
  <c r="M37" i="18"/>
  <c r="N37" i="18"/>
  <c r="V37" i="18" s="1"/>
  <c r="T37" i="18"/>
  <c r="U37" i="18"/>
  <c r="AB37" i="18"/>
  <c r="AC37" i="18"/>
  <c r="AE37" i="18"/>
  <c r="I38" i="18"/>
  <c r="L38" i="18"/>
  <c r="M38" i="18"/>
  <c r="U38" i="18" s="1"/>
  <c r="N38" i="18"/>
  <c r="V38" i="18" s="1"/>
  <c r="T38" i="18"/>
  <c r="AB38" i="18"/>
  <c r="AC38" i="18" s="1"/>
  <c r="AE38" i="18"/>
  <c r="AF38" i="18" s="1"/>
  <c r="I39" i="18"/>
  <c r="L39" i="18"/>
  <c r="M39" i="18"/>
  <c r="U39" i="18" s="1"/>
  <c r="N39" i="18"/>
  <c r="T39" i="18"/>
  <c r="V39" i="18"/>
  <c r="AB39" i="18"/>
  <c r="AC39" i="18" s="1"/>
  <c r="AE39" i="18"/>
  <c r="O39" i="18" s="1"/>
  <c r="AF39" i="18"/>
  <c r="AG39" i="18" s="1"/>
  <c r="I40" i="18"/>
  <c r="L40" i="18"/>
  <c r="M40" i="18"/>
  <c r="U40" i="18" s="1"/>
  <c r="N40" i="18"/>
  <c r="V40" i="18" s="1"/>
  <c r="T40" i="18"/>
  <c r="AB40" i="18"/>
  <c r="AC40" i="18" s="1"/>
  <c r="AE40" i="18"/>
  <c r="O40" i="18" s="1"/>
  <c r="I41" i="18"/>
  <c r="L41" i="18"/>
  <c r="M41" i="18"/>
  <c r="N41" i="18"/>
  <c r="T41" i="18"/>
  <c r="U41" i="18"/>
  <c r="V41" i="18"/>
  <c r="AB41" i="18"/>
  <c r="AC41" i="18" s="1"/>
  <c r="AE41" i="18"/>
  <c r="AF41" i="18" s="1"/>
  <c r="AG41" i="18" s="1"/>
  <c r="I42" i="18"/>
  <c r="L42" i="18"/>
  <c r="M42" i="18"/>
  <c r="U42" i="18" s="1"/>
  <c r="N42" i="18"/>
  <c r="V42" i="18" s="1"/>
  <c r="T42" i="18"/>
  <c r="AB42" i="18"/>
  <c r="AC42" i="18" s="1"/>
  <c r="AE42" i="18"/>
  <c r="AF42" i="18"/>
  <c r="AG42" i="18" s="1"/>
  <c r="I43" i="18"/>
  <c r="L43" i="18"/>
  <c r="M43" i="18"/>
  <c r="U43" i="18" s="1"/>
  <c r="N43" i="18"/>
  <c r="V43" i="18" s="1"/>
  <c r="T43" i="18"/>
  <c r="AB43" i="18"/>
  <c r="AC43" i="18" s="1"/>
  <c r="AE43" i="18"/>
  <c r="AF43" i="18"/>
  <c r="I44" i="18"/>
  <c r="L44" i="18"/>
  <c r="M44" i="18"/>
  <c r="N44" i="18"/>
  <c r="V44" i="18" s="1"/>
  <c r="T44" i="18"/>
  <c r="U44" i="18"/>
  <c r="AB44" i="18"/>
  <c r="AC44" i="18"/>
  <c r="AE44" i="18"/>
  <c r="I45" i="18"/>
  <c r="L45" i="18"/>
  <c r="M45" i="18"/>
  <c r="U45" i="18" s="1"/>
  <c r="N45" i="18"/>
  <c r="V45" i="18" s="1"/>
  <c r="T45" i="18"/>
  <c r="AB45" i="18"/>
  <c r="AC45" i="18" s="1"/>
  <c r="AE45" i="18"/>
  <c r="I46" i="18"/>
  <c r="L46" i="18"/>
  <c r="M46" i="18"/>
  <c r="U46" i="18" s="1"/>
  <c r="N46" i="18"/>
  <c r="V46" i="18" s="1"/>
  <c r="T46" i="18"/>
  <c r="AB46" i="18"/>
  <c r="AC46" i="18" s="1"/>
  <c r="AE46" i="18"/>
  <c r="AF46" i="18" s="1"/>
  <c r="I47" i="18"/>
  <c r="L47" i="18"/>
  <c r="M47" i="18"/>
  <c r="U47" i="18" s="1"/>
  <c r="N47" i="18"/>
  <c r="T47" i="18"/>
  <c r="V47" i="18"/>
  <c r="AB47" i="18"/>
  <c r="AC47" i="18" s="1"/>
  <c r="AE47" i="18"/>
  <c r="O47" i="18" s="1"/>
  <c r="I48" i="18"/>
  <c r="L48" i="18"/>
  <c r="M48" i="18"/>
  <c r="U48" i="18" s="1"/>
  <c r="N48" i="18"/>
  <c r="T48" i="18"/>
  <c r="V48" i="18"/>
  <c r="AB48" i="18"/>
  <c r="AC48" i="18"/>
  <c r="AE48" i="18"/>
  <c r="O48" i="18" s="1"/>
  <c r="I49" i="18"/>
  <c r="L49" i="18"/>
  <c r="M49" i="18"/>
  <c r="U49" i="18" s="1"/>
  <c r="N49" i="18"/>
  <c r="T49" i="18"/>
  <c r="V49" i="18"/>
  <c r="AB49" i="18"/>
  <c r="AC49" i="18" s="1"/>
  <c r="AE49" i="18"/>
  <c r="AF49" i="18"/>
  <c r="AG49" i="18"/>
  <c r="I50" i="18"/>
  <c r="L50" i="18"/>
  <c r="M50" i="18"/>
  <c r="U50" i="18" s="1"/>
  <c r="N50" i="18"/>
  <c r="V50" i="18" s="1"/>
  <c r="T50" i="18"/>
  <c r="AB50" i="18"/>
  <c r="AC50" i="18" s="1"/>
  <c r="AE50" i="18"/>
  <c r="AF50" i="18"/>
  <c r="AG50" i="18" s="1"/>
  <c r="I51" i="18"/>
  <c r="L51" i="18"/>
  <c r="M51" i="18"/>
  <c r="U51" i="18" s="1"/>
  <c r="N51" i="18"/>
  <c r="V51" i="18" s="1"/>
  <c r="T51" i="18"/>
  <c r="AB51" i="18"/>
  <c r="AC51" i="18" s="1"/>
  <c r="AE51" i="18"/>
  <c r="O51" i="18" s="1"/>
  <c r="I52" i="18"/>
  <c r="L52" i="18"/>
  <c r="M52" i="18"/>
  <c r="N52" i="18"/>
  <c r="V52" i="18" s="1"/>
  <c r="T52" i="18"/>
  <c r="U52" i="18"/>
  <c r="AB52" i="18"/>
  <c r="AC52" i="18" s="1"/>
  <c r="AE52" i="18"/>
  <c r="O52" i="18" s="1"/>
  <c r="AF52" i="18"/>
  <c r="W52" i="18" s="1"/>
  <c r="I53" i="18"/>
  <c r="L53" i="18"/>
  <c r="M53" i="18"/>
  <c r="U53" i="18" s="1"/>
  <c r="N53" i="18"/>
  <c r="V53" i="18" s="1"/>
  <c r="T53" i="18"/>
  <c r="AB53" i="18"/>
  <c r="AC53" i="18" s="1"/>
  <c r="AE53" i="18"/>
  <c r="AF53" i="18"/>
  <c r="AG53" i="18" s="1"/>
  <c r="I54" i="18"/>
  <c r="L54" i="18"/>
  <c r="M54" i="18"/>
  <c r="U54" i="18" s="1"/>
  <c r="N54" i="18"/>
  <c r="V54" i="18" s="1"/>
  <c r="T54" i="18"/>
  <c r="AB54" i="18"/>
  <c r="AC54" i="18" s="1"/>
  <c r="X54" i="18" s="1"/>
  <c r="AE54" i="18"/>
  <c r="O54" i="18" s="1"/>
  <c r="I55" i="18"/>
  <c r="L55" i="18"/>
  <c r="M55" i="18"/>
  <c r="U55" i="18" s="1"/>
  <c r="N55" i="18"/>
  <c r="V55" i="18" s="1"/>
  <c r="T55" i="18"/>
  <c r="AB55" i="18"/>
  <c r="AC55" i="18" s="1"/>
  <c r="AE55" i="18"/>
  <c r="I56" i="18"/>
  <c r="L56" i="18"/>
  <c r="M56" i="18"/>
  <c r="U56" i="18" s="1"/>
  <c r="N56" i="18"/>
  <c r="V56" i="18" s="1"/>
  <c r="T56" i="18"/>
  <c r="AB56" i="18"/>
  <c r="AC56" i="18" s="1"/>
  <c r="AE56" i="18"/>
  <c r="O56" i="18" s="1"/>
  <c r="I57" i="18"/>
  <c r="L57" i="18"/>
  <c r="M57" i="18"/>
  <c r="U57" i="18" s="1"/>
  <c r="N57" i="18"/>
  <c r="V57" i="18" s="1"/>
  <c r="T57" i="18"/>
  <c r="AB57" i="18"/>
  <c r="AC57" i="18" s="1"/>
  <c r="X57" i="18" s="1"/>
  <c r="AE57" i="18"/>
  <c r="AF57" i="18" s="1"/>
  <c r="AG57" i="18" s="1"/>
  <c r="I58" i="18"/>
  <c r="L58" i="18"/>
  <c r="M58" i="18"/>
  <c r="N58" i="18"/>
  <c r="V58" i="18" s="1"/>
  <c r="T58" i="18"/>
  <c r="U58" i="18"/>
  <c r="AB58" i="18"/>
  <c r="AC58" i="18" s="1"/>
  <c r="AE58" i="18"/>
  <c r="AF58" i="18" s="1"/>
  <c r="I59" i="18"/>
  <c r="L59" i="18"/>
  <c r="M59" i="18"/>
  <c r="U59" i="18" s="1"/>
  <c r="N59" i="18"/>
  <c r="T59" i="18"/>
  <c r="V59" i="18"/>
  <c r="AB59" i="18"/>
  <c r="AC59" i="18" s="1"/>
  <c r="AE59" i="18"/>
  <c r="O59" i="18" s="1"/>
  <c r="I60" i="18"/>
  <c r="L60" i="18"/>
  <c r="M60" i="18"/>
  <c r="U60" i="18" s="1"/>
  <c r="N60" i="18"/>
  <c r="V60" i="18" s="1"/>
  <c r="T60" i="18"/>
  <c r="AB60" i="18"/>
  <c r="AC60" i="18" s="1"/>
  <c r="AE60" i="18"/>
  <c r="O60" i="18" s="1"/>
  <c r="I61" i="18"/>
  <c r="L61" i="18"/>
  <c r="M61" i="18"/>
  <c r="N61" i="18"/>
  <c r="T61" i="18"/>
  <c r="U61" i="18"/>
  <c r="V61" i="18"/>
  <c r="AB61" i="18"/>
  <c r="AC61" i="18" s="1"/>
  <c r="AE61" i="18"/>
  <c r="O61" i="18" s="1"/>
  <c r="I62" i="18"/>
  <c r="L62" i="18"/>
  <c r="M62" i="18"/>
  <c r="U62" i="18" s="1"/>
  <c r="N62" i="18"/>
  <c r="V62" i="18" s="1"/>
  <c r="T62" i="18"/>
  <c r="AB62" i="18"/>
  <c r="AC62" i="18" s="1"/>
  <c r="AD62" i="18" s="1"/>
  <c r="AE62" i="18"/>
  <c r="I63" i="18"/>
  <c r="L63" i="18"/>
  <c r="M63" i="18"/>
  <c r="U63" i="18" s="1"/>
  <c r="N63" i="18"/>
  <c r="V63" i="18" s="1"/>
  <c r="T63" i="18"/>
  <c r="AB63" i="18"/>
  <c r="AC63" i="18" s="1"/>
  <c r="AE63" i="18"/>
  <c r="O63" i="18" s="1"/>
  <c r="I64" i="18"/>
  <c r="L64" i="18"/>
  <c r="M64" i="18"/>
  <c r="U64" i="18" s="1"/>
  <c r="N64" i="18"/>
  <c r="T64" i="18"/>
  <c r="V64" i="18"/>
  <c r="AB64" i="18"/>
  <c r="AC64" i="18" s="1"/>
  <c r="AE64" i="18"/>
  <c r="O64" i="18" s="1"/>
  <c r="I65" i="18"/>
  <c r="L65" i="18"/>
  <c r="M65" i="18"/>
  <c r="U65" i="18" s="1"/>
  <c r="N65" i="18"/>
  <c r="V65" i="18" s="1"/>
  <c r="T65" i="18"/>
  <c r="AB65" i="18"/>
  <c r="AC65" i="18" s="1"/>
  <c r="AD65" i="18" s="1"/>
  <c r="AE65" i="18"/>
  <c r="O65" i="18" s="1"/>
  <c r="I66" i="18"/>
  <c r="L66" i="18"/>
  <c r="M66" i="18"/>
  <c r="N66" i="18"/>
  <c r="V66" i="18" s="1"/>
  <c r="T66" i="18"/>
  <c r="U66" i="18"/>
  <c r="AB66" i="18"/>
  <c r="AC66" i="18" s="1"/>
  <c r="AD66" i="18" s="1"/>
  <c r="AE66" i="18"/>
  <c r="AF66" i="18" s="1"/>
  <c r="I67" i="18"/>
  <c r="L67" i="18"/>
  <c r="M67" i="18"/>
  <c r="U67" i="18" s="1"/>
  <c r="N67" i="18"/>
  <c r="T67" i="18"/>
  <c r="V67" i="18"/>
  <c r="AB67" i="18"/>
  <c r="AC67" i="18"/>
  <c r="X67" i="18" s="1"/>
  <c r="AE67" i="18"/>
  <c r="AF67" i="18" s="1"/>
  <c r="I68" i="18"/>
  <c r="L68" i="18"/>
  <c r="M68" i="18"/>
  <c r="N68" i="18"/>
  <c r="V68" i="18" s="1"/>
  <c r="T68" i="18"/>
  <c r="U68" i="18"/>
  <c r="AB68" i="18"/>
  <c r="AC68" i="18" s="1"/>
  <c r="AE68" i="18"/>
  <c r="O68" i="18" s="1"/>
  <c r="I69" i="18"/>
  <c r="L69" i="18"/>
  <c r="M69" i="18"/>
  <c r="U69" i="18" s="1"/>
  <c r="N69" i="18"/>
  <c r="V69" i="18" s="1"/>
  <c r="T69" i="18"/>
  <c r="AB69" i="18"/>
  <c r="AC69" i="18" s="1"/>
  <c r="AE69" i="18"/>
  <c r="AF69" i="18"/>
  <c r="W69" i="18" s="1"/>
  <c r="I70" i="18"/>
  <c r="L70" i="18"/>
  <c r="M70" i="18"/>
  <c r="U70" i="18" s="1"/>
  <c r="N70" i="18"/>
  <c r="T70" i="18"/>
  <c r="V70" i="18"/>
  <c r="AB70" i="18"/>
  <c r="AC70" i="18" s="1"/>
  <c r="AE70" i="18"/>
  <c r="AF70" i="18"/>
  <c r="I71" i="18"/>
  <c r="L71" i="18"/>
  <c r="M71" i="18"/>
  <c r="N71" i="18"/>
  <c r="T71" i="18"/>
  <c r="U71" i="18"/>
  <c r="V71" i="18"/>
  <c r="AB71" i="18"/>
  <c r="AC71" i="18" s="1"/>
  <c r="AE71" i="18"/>
  <c r="O71" i="18" s="1"/>
  <c r="I72" i="18"/>
  <c r="L72" i="18"/>
  <c r="M72" i="18"/>
  <c r="N72" i="18"/>
  <c r="T72" i="18"/>
  <c r="U72" i="18"/>
  <c r="V72" i="18"/>
  <c r="AB72" i="18"/>
  <c r="AC72" i="18" s="1"/>
  <c r="AE72" i="18"/>
  <c r="O72" i="18" s="1"/>
  <c r="I73" i="18"/>
  <c r="L73" i="18"/>
  <c r="M73" i="18"/>
  <c r="U73" i="18" s="1"/>
  <c r="N73" i="18"/>
  <c r="V73" i="18" s="1"/>
  <c r="T73" i="18"/>
  <c r="AB73" i="18"/>
  <c r="AC73" i="18" s="1"/>
  <c r="AE73" i="18"/>
  <c r="AF73" i="18"/>
  <c r="W73" i="18" s="1"/>
  <c r="I74" i="18"/>
  <c r="L74" i="18"/>
  <c r="M74" i="18"/>
  <c r="U74" i="18" s="1"/>
  <c r="N74" i="18"/>
  <c r="T74" i="18"/>
  <c r="V74" i="18"/>
  <c r="AB74" i="18"/>
  <c r="AC74" i="18" s="1"/>
  <c r="AE74" i="18"/>
  <c r="AF74" i="18"/>
  <c r="I75" i="18"/>
  <c r="L75" i="18"/>
  <c r="M75" i="18"/>
  <c r="N75" i="18"/>
  <c r="T75" i="18"/>
  <c r="U75" i="18"/>
  <c r="V75" i="18"/>
  <c r="AB75" i="18"/>
  <c r="AC75" i="18" s="1"/>
  <c r="AE75" i="18"/>
  <c r="O75" i="18" s="1"/>
  <c r="I76" i="18"/>
  <c r="L76" i="18"/>
  <c r="M76" i="18"/>
  <c r="N76" i="18"/>
  <c r="T76" i="18"/>
  <c r="U76" i="18"/>
  <c r="V76" i="18"/>
  <c r="AB76" i="18"/>
  <c r="AC76" i="18" s="1"/>
  <c r="AE76" i="18"/>
  <c r="O76" i="18" s="1"/>
  <c r="I77" i="18"/>
  <c r="L77" i="18"/>
  <c r="M77" i="18"/>
  <c r="U77" i="18" s="1"/>
  <c r="N77" i="18"/>
  <c r="V77" i="18" s="1"/>
  <c r="T77" i="18"/>
  <c r="AB77" i="18"/>
  <c r="AC77" i="18" s="1"/>
  <c r="AE77" i="18"/>
  <c r="AF77" i="18"/>
  <c r="W77" i="18" s="1"/>
  <c r="I78" i="18"/>
  <c r="L78" i="18"/>
  <c r="M78" i="18"/>
  <c r="U78" i="18" s="1"/>
  <c r="N78" i="18"/>
  <c r="T78" i="18"/>
  <c r="V78" i="18"/>
  <c r="AB78" i="18"/>
  <c r="AC78" i="18" s="1"/>
  <c r="AE78" i="18"/>
  <c r="AF78" i="18"/>
  <c r="AG78" i="18" s="1"/>
  <c r="I79" i="18"/>
  <c r="L79" i="18"/>
  <c r="M79" i="18"/>
  <c r="N79" i="18"/>
  <c r="T79" i="18"/>
  <c r="U79" i="18"/>
  <c r="V79" i="18"/>
  <c r="AB79" i="18"/>
  <c r="AC79" i="18" s="1"/>
  <c r="AE79" i="18"/>
  <c r="O79" i="18" s="1"/>
  <c r="I80" i="18"/>
  <c r="L80" i="18"/>
  <c r="M80" i="18"/>
  <c r="N80" i="18"/>
  <c r="T80" i="18"/>
  <c r="U80" i="18"/>
  <c r="V80" i="18"/>
  <c r="AB80" i="18"/>
  <c r="AC80" i="18" s="1"/>
  <c r="AE80" i="18"/>
  <c r="O80" i="18" s="1"/>
  <c r="I81" i="18"/>
  <c r="L81" i="18"/>
  <c r="M81" i="18"/>
  <c r="U81" i="18" s="1"/>
  <c r="N81" i="18"/>
  <c r="V81" i="18" s="1"/>
  <c r="T81" i="18"/>
  <c r="AB81" i="18"/>
  <c r="AC81" i="18" s="1"/>
  <c r="AE81" i="18"/>
  <c r="O81" i="18" s="1"/>
  <c r="AF81" i="18"/>
  <c r="AG81" i="18" s="1"/>
  <c r="I82" i="18"/>
  <c r="L82" i="18"/>
  <c r="M82" i="18"/>
  <c r="U82" i="18" s="1"/>
  <c r="N82" i="18"/>
  <c r="T82" i="18"/>
  <c r="V82" i="18"/>
  <c r="AB82" i="18"/>
  <c r="AC82" i="18" s="1"/>
  <c r="AE82" i="18"/>
  <c r="O82" i="18" s="1"/>
  <c r="AF82" i="18"/>
  <c r="I83" i="18"/>
  <c r="L83" i="18"/>
  <c r="M83" i="18"/>
  <c r="N83" i="18"/>
  <c r="T83" i="18"/>
  <c r="U83" i="18"/>
  <c r="V83" i="18"/>
  <c r="AB83" i="18"/>
  <c r="AC83" i="18" s="1"/>
  <c r="AE83" i="18"/>
  <c r="O83" i="18" s="1"/>
  <c r="I84" i="18"/>
  <c r="L84" i="18"/>
  <c r="M84" i="18"/>
  <c r="N84" i="18"/>
  <c r="T84" i="18"/>
  <c r="U84" i="18"/>
  <c r="V84" i="18"/>
  <c r="AB84" i="18"/>
  <c r="AC84" i="18" s="1"/>
  <c r="AE84" i="18"/>
  <c r="O84" i="18" s="1"/>
  <c r="I85" i="18"/>
  <c r="L85" i="18"/>
  <c r="M85" i="18"/>
  <c r="U85" i="18" s="1"/>
  <c r="N85" i="18"/>
  <c r="V85" i="18" s="1"/>
  <c r="T85" i="18"/>
  <c r="AB85" i="18"/>
  <c r="AC85" i="18" s="1"/>
  <c r="AE85" i="18"/>
  <c r="O85" i="18" s="1"/>
  <c r="I86" i="18"/>
  <c r="L86" i="18"/>
  <c r="M86" i="18"/>
  <c r="U86" i="18" s="1"/>
  <c r="N86" i="18"/>
  <c r="T86" i="18"/>
  <c r="V86" i="18"/>
  <c r="AB86" i="18"/>
  <c r="AC86" i="18" s="1"/>
  <c r="AE86" i="18"/>
  <c r="O86" i="18" s="1"/>
  <c r="AF86" i="18"/>
  <c r="I87" i="18"/>
  <c r="L87" i="18"/>
  <c r="M87" i="18"/>
  <c r="U87" i="18" s="1"/>
  <c r="N87" i="18"/>
  <c r="T87" i="18"/>
  <c r="V87" i="18"/>
  <c r="AB87" i="18"/>
  <c r="AC87" i="18" s="1"/>
  <c r="AE87" i="18"/>
  <c r="O87" i="18" s="1"/>
  <c r="I88" i="18"/>
  <c r="L88" i="18"/>
  <c r="M88" i="18"/>
  <c r="N88" i="18"/>
  <c r="T88" i="18"/>
  <c r="U88" i="18"/>
  <c r="V88" i="18"/>
  <c r="AB88" i="18"/>
  <c r="AC88" i="18" s="1"/>
  <c r="AE88" i="18"/>
  <c r="O88" i="18" s="1"/>
  <c r="I89" i="18"/>
  <c r="L89" i="18"/>
  <c r="M89" i="18"/>
  <c r="U89" i="18" s="1"/>
  <c r="N89" i="18"/>
  <c r="V89" i="18" s="1"/>
  <c r="T89" i="18"/>
  <c r="AB89" i="18"/>
  <c r="AC89" i="18" s="1"/>
  <c r="AE89" i="18"/>
  <c r="O89" i="18" s="1"/>
  <c r="I90" i="18"/>
  <c r="L90" i="18"/>
  <c r="M90" i="18"/>
  <c r="U90" i="18" s="1"/>
  <c r="N90" i="18"/>
  <c r="T90" i="18"/>
  <c r="V90" i="18"/>
  <c r="AB90" i="18"/>
  <c r="AC90" i="18" s="1"/>
  <c r="AE90" i="18"/>
  <c r="O90" i="18" s="1"/>
  <c r="AF90" i="18"/>
  <c r="I91" i="18"/>
  <c r="L91" i="18"/>
  <c r="M91" i="18"/>
  <c r="U91" i="18" s="1"/>
  <c r="N91" i="18"/>
  <c r="T91" i="18"/>
  <c r="V91" i="18"/>
  <c r="AB91" i="18"/>
  <c r="AC91" i="18" s="1"/>
  <c r="AE91" i="18"/>
  <c r="O91" i="18" s="1"/>
  <c r="I92" i="18"/>
  <c r="L92" i="18"/>
  <c r="M92" i="18"/>
  <c r="N92" i="18"/>
  <c r="T92" i="18"/>
  <c r="U92" i="18"/>
  <c r="V92" i="18"/>
  <c r="AB92" i="18"/>
  <c r="AC92" i="18" s="1"/>
  <c r="AE92" i="18"/>
  <c r="O92" i="18" s="1"/>
  <c r="I93" i="18"/>
  <c r="L93" i="18"/>
  <c r="M93" i="18"/>
  <c r="U93" i="18" s="1"/>
  <c r="N93" i="18"/>
  <c r="V93" i="18" s="1"/>
  <c r="T93" i="18"/>
  <c r="AB93" i="18"/>
  <c r="AC93" i="18" s="1"/>
  <c r="AE93" i="18"/>
  <c r="O93" i="18" s="1"/>
  <c r="I94" i="18"/>
  <c r="L94" i="18"/>
  <c r="M94" i="18"/>
  <c r="U94" i="18" s="1"/>
  <c r="N94" i="18"/>
  <c r="T94" i="18"/>
  <c r="V94" i="18"/>
  <c r="AB94" i="18"/>
  <c r="AC94" i="18" s="1"/>
  <c r="AE94" i="18"/>
  <c r="O94" i="18" s="1"/>
  <c r="AF94" i="18"/>
  <c r="X58" i="18" l="1"/>
  <c r="AD58" i="18"/>
  <c r="W46" i="18"/>
  <c r="AG46" i="18"/>
  <c r="W38" i="18"/>
  <c r="AG38" i="18"/>
  <c r="O78" i="18"/>
  <c r="O74" i="18"/>
  <c r="O70" i="18"/>
  <c r="AF65" i="18"/>
  <c r="AG65" i="18" s="1"/>
  <c r="O55" i="18"/>
  <c r="AF93" i="18"/>
  <c r="AG93" i="18" s="1"/>
  <c r="AF89" i="18"/>
  <c r="AG89" i="18" s="1"/>
  <c r="AF85" i="18"/>
  <c r="AG85" i="18" s="1"/>
  <c r="O62" i="18"/>
  <c r="O57" i="18"/>
  <c r="W53" i="18"/>
  <c r="W25" i="18"/>
  <c r="W20" i="18"/>
  <c r="O77" i="18"/>
  <c r="O73" i="18"/>
  <c r="O69" i="18"/>
  <c r="O53" i="18"/>
  <c r="O44" i="18"/>
  <c r="O18" i="18"/>
  <c r="O14" i="18"/>
  <c r="AF10" i="18"/>
  <c r="AF92" i="18"/>
  <c r="AF88" i="18"/>
  <c r="AF84" i="18"/>
  <c r="AF80" i="18"/>
  <c r="W80" i="18" s="1"/>
  <c r="AF76" i="18"/>
  <c r="AG76" i="18" s="1"/>
  <c r="AF72" i="18"/>
  <c r="AF68" i="18"/>
  <c r="AF61" i="18"/>
  <c r="O31" i="18"/>
  <c r="O24" i="18"/>
  <c r="AF17" i="18"/>
  <c r="AG17" i="18" s="1"/>
  <c r="O36" i="18"/>
  <c r="AF91" i="18"/>
  <c r="AG91" i="18" s="1"/>
  <c r="AF87" i="18"/>
  <c r="AG87" i="18" s="1"/>
  <c r="AF83" i="18"/>
  <c r="AG83" i="18" s="1"/>
  <c r="AF79" i="18"/>
  <c r="AF75" i="18"/>
  <c r="AF71" i="18"/>
  <c r="AD67" i="18"/>
  <c r="AF60" i="18"/>
  <c r="W60" i="18" s="1"/>
  <c r="O43" i="18"/>
  <c r="AF16" i="18"/>
  <c r="AG16" i="18" s="1"/>
  <c r="AF12" i="18"/>
  <c r="O9" i="18"/>
  <c r="AG58" i="18"/>
  <c r="W58" i="18"/>
  <c r="AD49" i="18"/>
  <c r="X49" i="18" s="1"/>
  <c r="X43" i="18"/>
  <c r="AD43" i="18"/>
  <c r="X42" i="18"/>
  <c r="AD42" i="18"/>
  <c r="W35" i="18"/>
  <c r="X30" i="18"/>
  <c r="AD30" i="18"/>
  <c r="AG66" i="18"/>
  <c r="W66" i="18"/>
  <c r="W94" i="18"/>
  <c r="AD91" i="18"/>
  <c r="X91" i="18" s="1"/>
  <c r="W90" i="18"/>
  <c r="AD87" i="18"/>
  <c r="X87" i="18" s="1"/>
  <c r="W86" i="18"/>
  <c r="AD83" i="18"/>
  <c r="W82" i="18"/>
  <c r="X79" i="18"/>
  <c r="AD79" i="18"/>
  <c r="X75" i="18"/>
  <c r="AD75" i="18"/>
  <c r="W74" i="18"/>
  <c r="X71" i="18"/>
  <c r="AD71" i="18"/>
  <c r="W70" i="18"/>
  <c r="X60" i="18"/>
  <c r="AD60" i="18"/>
  <c r="X59" i="18"/>
  <c r="AD59" i="18"/>
  <c r="X41" i="18"/>
  <c r="AD41" i="18"/>
  <c r="AD47" i="18"/>
  <c r="X47" i="18" s="1"/>
  <c r="X35" i="18"/>
  <c r="AD35" i="18"/>
  <c r="AD34" i="18"/>
  <c r="X34" i="18" s="1"/>
  <c r="W34" i="18"/>
  <c r="X55" i="18"/>
  <c r="AD55" i="18"/>
  <c r="AD33" i="18"/>
  <c r="X33" i="18" s="1"/>
  <c r="W33" i="18"/>
  <c r="AD86" i="18"/>
  <c r="X86" i="18" s="1"/>
  <c r="AD74" i="18"/>
  <c r="X74" i="18" s="1"/>
  <c r="X70" i="18"/>
  <c r="AD70" i="18"/>
  <c r="X46" i="18"/>
  <c r="AD46" i="18"/>
  <c r="AD39" i="18"/>
  <c r="X39" i="18" s="1"/>
  <c r="W39" i="18"/>
  <c r="X27" i="18"/>
  <c r="AD27" i="18"/>
  <c r="X26" i="18"/>
  <c r="AD26" i="18"/>
  <c r="X94" i="18"/>
  <c r="AD94" i="18"/>
  <c r="AD64" i="18"/>
  <c r="X64" i="18" s="1"/>
  <c r="AD63" i="18"/>
  <c r="X63" i="18" s="1"/>
  <c r="X56" i="18"/>
  <c r="AD56" i="18"/>
  <c r="X93" i="18"/>
  <c r="AD93" i="18"/>
  <c r="W92" i="18"/>
  <c r="AD89" i="18"/>
  <c r="X89" i="18" s="1"/>
  <c r="W88" i="18"/>
  <c r="AD85" i="18"/>
  <c r="X85" i="18" s="1"/>
  <c r="W84" i="18"/>
  <c r="X81" i="18"/>
  <c r="AD81" i="18"/>
  <c r="X77" i="18"/>
  <c r="AD77" i="18"/>
  <c r="X73" i="18"/>
  <c r="AD73" i="18"/>
  <c r="W72" i="18"/>
  <c r="X69" i="18"/>
  <c r="AD69" i="18"/>
  <c r="W68" i="18"/>
  <c r="X53" i="18"/>
  <c r="AD53" i="18"/>
  <c r="X25" i="18"/>
  <c r="AD25" i="18"/>
  <c r="W23" i="18"/>
  <c r="AG23" i="18"/>
  <c r="W49" i="18"/>
  <c r="W43" i="18"/>
  <c r="AD38" i="18"/>
  <c r="X38" i="18" s="1"/>
  <c r="AD31" i="18"/>
  <c r="X31" i="18" s="1"/>
  <c r="W31" i="18"/>
  <c r="W30" i="18"/>
  <c r="AD90" i="18"/>
  <c r="X90" i="18" s="1"/>
  <c r="AD82" i="18"/>
  <c r="X82" i="18" s="1"/>
  <c r="X78" i="18"/>
  <c r="AD78" i="18"/>
  <c r="AG67" i="18"/>
  <c r="W67" i="18"/>
  <c r="X92" i="18"/>
  <c r="AD92" i="18"/>
  <c r="AD88" i="18"/>
  <c r="X88" i="18" s="1"/>
  <c r="AD84" i="18"/>
  <c r="X84" i="18" s="1"/>
  <c r="X80" i="18"/>
  <c r="AD80" i="18"/>
  <c r="W79" i="18"/>
  <c r="X76" i="18"/>
  <c r="AD76" i="18"/>
  <c r="W75" i="18"/>
  <c r="AD72" i="18"/>
  <c r="X72" i="18" s="1"/>
  <c r="W71" i="18"/>
  <c r="X68" i="18"/>
  <c r="AD68" i="18"/>
  <c r="AD61" i="18"/>
  <c r="X61" i="18" s="1"/>
  <c r="X52" i="18"/>
  <c r="AD52" i="18"/>
  <c r="X51" i="18"/>
  <c r="AD51" i="18"/>
  <c r="X50" i="18"/>
  <c r="AD50" i="18"/>
  <c r="W41" i="18"/>
  <c r="O67" i="18"/>
  <c r="W93" i="18"/>
  <c r="W89" i="18"/>
  <c r="W87" i="18"/>
  <c r="W85" i="18"/>
  <c r="W83" i="18"/>
  <c r="W81" i="18"/>
  <c r="W78" i="18"/>
  <c r="AG94" i="18"/>
  <c r="AG92" i="18"/>
  <c r="AG90" i="18"/>
  <c r="AG88" i="18"/>
  <c r="AG86" i="18"/>
  <c r="AG84" i="18"/>
  <c r="AG82" i="18"/>
  <c r="AG79" i="18"/>
  <c r="AG77" i="18"/>
  <c r="AG75" i="18"/>
  <c r="AG74" i="18"/>
  <c r="AG73" i="18"/>
  <c r="AG72" i="18"/>
  <c r="AG71" i="18"/>
  <c r="AG70" i="18"/>
  <c r="AG69" i="18"/>
  <c r="AG68" i="18"/>
  <c r="O66" i="18"/>
  <c r="AF59" i="18"/>
  <c r="O58" i="18"/>
  <c r="AD57" i="18"/>
  <c r="AG52" i="18"/>
  <c r="AF51" i="18"/>
  <c r="AF48" i="18"/>
  <c r="O45" i="18"/>
  <c r="AG43" i="18"/>
  <c r="AF40" i="18"/>
  <c r="O37" i="18"/>
  <c r="AG35" i="18"/>
  <c r="AF32" i="18"/>
  <c r="O29" i="18"/>
  <c r="AG27" i="18"/>
  <c r="AF24" i="18"/>
  <c r="AF22" i="18"/>
  <c r="X20" i="18"/>
  <c r="AD20" i="18"/>
  <c r="W15" i="18"/>
  <c r="X12" i="18"/>
  <c r="AD12" i="18"/>
  <c r="AD9" i="18"/>
  <c r="X9" i="18" s="1"/>
  <c r="AD17" i="18"/>
  <c r="X17" i="18" s="1"/>
  <c r="X66" i="18"/>
  <c r="W42" i="18"/>
  <c r="AD40" i="18"/>
  <c r="X40" i="18" s="1"/>
  <c r="AD32" i="18"/>
  <c r="X32" i="18" s="1"/>
  <c r="W26" i="18"/>
  <c r="X24" i="18"/>
  <c r="AD24" i="18"/>
  <c r="X22" i="18"/>
  <c r="AD22" i="18"/>
  <c r="W17" i="18"/>
  <c r="AD14" i="18"/>
  <c r="X14" i="18" s="1"/>
  <c r="AD45" i="18"/>
  <c r="X45" i="18" s="1"/>
  <c r="AD29" i="18"/>
  <c r="X29" i="18" s="1"/>
  <c r="W50" i="18"/>
  <c r="X48" i="18"/>
  <c r="AD48" i="18"/>
  <c r="W65" i="18"/>
  <c r="AF62" i="18"/>
  <c r="W57" i="18"/>
  <c r="AF54" i="18"/>
  <c r="O46" i="18"/>
  <c r="O38" i="18"/>
  <c r="O30" i="18"/>
  <c r="X19" i="18"/>
  <c r="AD19" i="18"/>
  <c r="W14" i="18"/>
  <c r="X11" i="18"/>
  <c r="AD11" i="18"/>
  <c r="AD37" i="18"/>
  <c r="X37" i="18" s="1"/>
  <c r="AF63" i="18"/>
  <c r="AF55" i="18"/>
  <c r="O49" i="18"/>
  <c r="AF44" i="18"/>
  <c r="O41" i="18"/>
  <c r="AF36" i="18"/>
  <c r="O33" i="18"/>
  <c r="AF28" i="18"/>
  <c r="O25" i="18"/>
  <c r="O21" i="18"/>
  <c r="W19" i="18"/>
  <c r="AF18" i="18"/>
  <c r="AD16" i="18"/>
  <c r="X16" i="18" s="1"/>
  <c r="W11" i="18"/>
  <c r="W10" i="18"/>
  <c r="AG10" i="18"/>
  <c r="X65" i="18"/>
  <c r="AF64" i="18"/>
  <c r="AF56" i="18"/>
  <c r="AD54" i="18"/>
  <c r="AF47" i="18"/>
  <c r="O23" i="18"/>
  <c r="X21" i="18"/>
  <c r="AD21" i="18"/>
  <c r="W16" i="18"/>
  <c r="X13" i="18"/>
  <c r="AD13" i="18"/>
  <c r="X62" i="18"/>
  <c r="X44" i="18"/>
  <c r="AD44" i="18"/>
  <c r="AD36" i="18"/>
  <c r="X36" i="18" s="1"/>
  <c r="X28" i="18"/>
  <c r="AD28" i="18"/>
  <c r="X23" i="18"/>
  <c r="AD23" i="18"/>
  <c r="W21" i="18"/>
  <c r="X18" i="18"/>
  <c r="AD18" i="18"/>
  <c r="W13" i="18"/>
  <c r="AD10" i="18"/>
  <c r="X10" i="18" s="1"/>
  <c r="W9" i="18"/>
  <c r="AG9" i="18"/>
  <c r="O50" i="18"/>
  <c r="AF45" i="18"/>
  <c r="O42" i="18"/>
  <c r="AF37" i="18"/>
  <c r="O34" i="18"/>
  <c r="AF29" i="18"/>
  <c r="O26" i="18"/>
  <c r="O20" i="18"/>
  <c r="X15" i="18"/>
  <c r="AD15" i="18"/>
  <c r="L9" i="16"/>
  <c r="M9" i="16"/>
  <c r="N9" i="16"/>
  <c r="T9" i="16"/>
  <c r="U9" i="16"/>
  <c r="V9" i="16"/>
  <c r="AB9" i="16"/>
  <c r="AC9" i="16" s="1"/>
  <c r="W9" i="16" s="1"/>
  <c r="AE9" i="16"/>
  <c r="AF9" i="16" s="1"/>
  <c r="AG9" i="16" s="1"/>
  <c r="L10" i="16"/>
  <c r="M10" i="16"/>
  <c r="U10" i="16" s="1"/>
  <c r="N10" i="16"/>
  <c r="V10" i="16" s="1"/>
  <c r="T10" i="16"/>
  <c r="AB10" i="16"/>
  <c r="AC10" i="16" s="1"/>
  <c r="AE10" i="16"/>
  <c r="O10" i="16" s="1"/>
  <c r="AG60" i="18" l="1"/>
  <c r="W91" i="18"/>
  <c r="AG80" i="18"/>
  <c r="W76" i="18"/>
  <c r="W61" i="18"/>
  <c r="AG61" i="18"/>
  <c r="AG12" i="18"/>
  <c r="W12" i="18"/>
  <c r="W55" i="18"/>
  <c r="AG55" i="18"/>
  <c r="AG48" i="18"/>
  <c r="W48" i="18"/>
  <c r="AG37" i="18"/>
  <c r="W37" i="18"/>
  <c r="W63" i="18"/>
  <c r="AG63" i="18"/>
  <c r="AG51" i="18"/>
  <c r="W51" i="18"/>
  <c r="AG28" i="18"/>
  <c r="W28" i="18"/>
  <c r="AG32" i="18"/>
  <c r="W32" i="18"/>
  <c r="AG29" i="18"/>
  <c r="W29" i="18"/>
  <c r="AG64" i="18"/>
  <c r="W64" i="18"/>
  <c r="AG47" i="18"/>
  <c r="W47" i="18"/>
  <c r="AG36" i="18"/>
  <c r="W36" i="18"/>
  <c r="AG54" i="18"/>
  <c r="W54" i="18"/>
  <c r="AG45" i="18"/>
  <c r="W45" i="18"/>
  <c r="AG40" i="18"/>
  <c r="W40" i="18"/>
  <c r="AG59" i="18"/>
  <c r="W59" i="18"/>
  <c r="AG56" i="18"/>
  <c r="W56" i="18"/>
  <c r="AG18" i="18"/>
  <c r="W18" i="18"/>
  <c r="AG44" i="18"/>
  <c r="W44" i="18"/>
  <c r="AG62" i="18"/>
  <c r="W62" i="18"/>
  <c r="AG22" i="18"/>
  <c r="W22" i="18"/>
  <c r="AG24" i="18"/>
  <c r="W24" i="18"/>
  <c r="AF10" i="16"/>
  <c r="AG10" i="16" s="1"/>
  <c r="W10" i="16"/>
  <c r="AD10" i="16"/>
  <c r="X10" i="16"/>
  <c r="O9" i="16"/>
  <c r="AD9" i="16"/>
  <c r="X9" i="16" s="1"/>
  <c r="I9" i="15"/>
  <c r="L9" i="15"/>
  <c r="M9" i="15"/>
  <c r="N9" i="15"/>
  <c r="U9" i="15"/>
  <c r="V9" i="15"/>
  <c r="AB9" i="15"/>
  <c r="AC9" i="15" s="1"/>
  <c r="AE9" i="15"/>
  <c r="AF9" i="15"/>
  <c r="AG9" i="15" s="1"/>
  <c r="I10" i="15"/>
  <c r="L10" i="15"/>
  <c r="M10" i="15"/>
  <c r="N10" i="15"/>
  <c r="V10" i="15" s="1"/>
  <c r="U10" i="15"/>
  <c r="AB10" i="15"/>
  <c r="AC10" i="15" s="1"/>
  <c r="AE10" i="15"/>
  <c r="AF10" i="15" s="1"/>
  <c r="AG10" i="15" s="1"/>
  <c r="AD9" i="15" l="1"/>
  <c r="X9" i="15" s="1"/>
  <c r="W9" i="15"/>
  <c r="O9" i="15"/>
  <c r="AD10" i="15"/>
  <c r="X10" i="15" s="1"/>
  <c r="W10" i="15"/>
  <c r="O10" i="15"/>
  <c r="L9" i="14"/>
  <c r="M9" i="14"/>
  <c r="U9" i="14" s="1"/>
  <c r="N9" i="14"/>
  <c r="V9" i="14" s="1"/>
  <c r="T9" i="14"/>
  <c r="AB9" i="14"/>
  <c r="AC9" i="14" s="1"/>
  <c r="AE9" i="14"/>
  <c r="O9" i="14" s="1"/>
  <c r="AF9" i="14"/>
  <c r="AG9" i="14" s="1"/>
  <c r="L10" i="14"/>
  <c r="M10" i="14"/>
  <c r="U10" i="14" s="1"/>
  <c r="N10" i="14"/>
  <c r="V10" i="14" s="1"/>
  <c r="T10" i="14"/>
  <c r="AB10" i="14"/>
  <c r="AC10" i="14" s="1"/>
  <c r="AD10" i="14" s="1"/>
  <c r="AE10" i="14"/>
  <c r="O10" i="14" s="1"/>
  <c r="AF10" i="14"/>
  <c r="AG10" i="14" s="1"/>
  <c r="I11" i="14"/>
  <c r="L11" i="14"/>
  <c r="M11" i="14"/>
  <c r="U11" i="14" s="1"/>
  <c r="N11" i="14"/>
  <c r="V11" i="14" s="1"/>
  <c r="T11" i="14"/>
  <c r="AB11" i="14"/>
  <c r="AC11" i="14"/>
  <c r="AD11" i="14" s="1"/>
  <c r="AE11" i="14"/>
  <c r="AF11" i="14"/>
  <c r="AG11" i="14" s="1"/>
  <c r="I12" i="14"/>
  <c r="L12" i="14"/>
  <c r="M12" i="14"/>
  <c r="U12" i="14" s="1"/>
  <c r="N12" i="14"/>
  <c r="V12" i="14" s="1"/>
  <c r="T12" i="14"/>
  <c r="AB12" i="14"/>
  <c r="AC12" i="14"/>
  <c r="AD12" i="14" s="1"/>
  <c r="AE12" i="14"/>
  <c r="O12" i="14" s="1"/>
  <c r="AF12" i="14"/>
  <c r="AG12" i="14" s="1"/>
  <c r="I13" i="14"/>
  <c r="L13" i="14"/>
  <c r="M13" i="14"/>
  <c r="U13" i="14" s="1"/>
  <c r="N13" i="14"/>
  <c r="V13" i="14" s="1"/>
  <c r="T13" i="14"/>
  <c r="AB13" i="14"/>
  <c r="AC13" i="14" s="1"/>
  <c r="AD13" i="14" s="1"/>
  <c r="AE13" i="14"/>
  <c r="AF13" i="14"/>
  <c r="AG13" i="14"/>
  <c r="I14" i="14"/>
  <c r="L14" i="14"/>
  <c r="M14" i="14"/>
  <c r="U14" i="14" s="1"/>
  <c r="N14" i="14"/>
  <c r="V14" i="14" s="1"/>
  <c r="T14" i="14"/>
  <c r="AB14" i="14"/>
  <c r="AC14" i="14"/>
  <c r="AD14" i="14" s="1"/>
  <c r="AE14" i="14"/>
  <c r="O14" i="14" s="1"/>
  <c r="AF14" i="14"/>
  <c r="AG14" i="14" s="1"/>
  <c r="I15" i="14"/>
  <c r="L15" i="14"/>
  <c r="M15" i="14"/>
  <c r="U15" i="14" s="1"/>
  <c r="N15" i="14"/>
  <c r="V15" i="14" s="1"/>
  <c r="T15" i="14"/>
  <c r="AB15" i="14"/>
  <c r="AC15" i="14"/>
  <c r="AD15" i="14" s="1"/>
  <c r="AE15" i="14"/>
  <c r="AF15" i="14"/>
  <c r="AG15" i="14"/>
  <c r="I16" i="14"/>
  <c r="L16" i="14"/>
  <c r="M16" i="14"/>
  <c r="U16" i="14" s="1"/>
  <c r="N16" i="14"/>
  <c r="V16" i="14" s="1"/>
  <c r="T16" i="14"/>
  <c r="AB16" i="14"/>
  <c r="AC16" i="14"/>
  <c r="AD16" i="14" s="1"/>
  <c r="AE16" i="14"/>
  <c r="O16" i="14" s="1"/>
  <c r="I17" i="14"/>
  <c r="L17" i="14"/>
  <c r="M17" i="14"/>
  <c r="U17" i="14" s="1"/>
  <c r="N17" i="14"/>
  <c r="V17" i="14" s="1"/>
  <c r="T17" i="14"/>
  <c r="AB17" i="14"/>
  <c r="AC17" i="14" s="1"/>
  <c r="AD17" i="14" s="1"/>
  <c r="AE17" i="14"/>
  <c r="AF17" i="14"/>
  <c r="AG17" i="14"/>
  <c r="I18" i="14"/>
  <c r="L18" i="14"/>
  <c r="M18" i="14"/>
  <c r="U18" i="14" s="1"/>
  <c r="N18" i="14"/>
  <c r="V18" i="14" s="1"/>
  <c r="T18" i="14"/>
  <c r="AB18" i="14"/>
  <c r="AC18" i="14"/>
  <c r="AD18" i="14" s="1"/>
  <c r="AE18" i="14"/>
  <c r="O18" i="14" s="1"/>
  <c r="AF18" i="14"/>
  <c r="AG18" i="14" s="1"/>
  <c r="I19" i="14"/>
  <c r="L19" i="14"/>
  <c r="M19" i="14"/>
  <c r="U19" i="14" s="1"/>
  <c r="N19" i="14"/>
  <c r="V19" i="14" s="1"/>
  <c r="T19" i="14"/>
  <c r="AB19" i="14"/>
  <c r="AC19" i="14"/>
  <c r="AD19" i="14" s="1"/>
  <c r="AE19" i="14"/>
  <c r="AF19" i="14"/>
  <c r="AG19" i="14"/>
  <c r="I20" i="14"/>
  <c r="L20" i="14"/>
  <c r="M20" i="14"/>
  <c r="U20" i="14" s="1"/>
  <c r="N20" i="14"/>
  <c r="V20" i="14" s="1"/>
  <c r="T20" i="14"/>
  <c r="AB20" i="14"/>
  <c r="AC20" i="14"/>
  <c r="AD20" i="14" s="1"/>
  <c r="AE20" i="14"/>
  <c r="O20" i="14" s="1"/>
  <c r="AF20" i="14"/>
  <c r="AG20" i="14" s="1"/>
  <c r="O19" i="14" l="1"/>
  <c r="O15" i="14"/>
  <c r="O11" i="14"/>
  <c r="O17" i="14"/>
  <c r="O13" i="14"/>
  <c r="AF16" i="14"/>
  <c r="AG16" i="14" s="1"/>
  <c r="AD9" i="14"/>
  <c r="X9" i="14" s="1"/>
  <c r="W9" i="14"/>
  <c r="X20" i="14"/>
  <c r="X19" i="14"/>
  <c r="X18" i="14"/>
  <c r="X15" i="14"/>
  <c r="X14" i="14"/>
  <c r="X13" i="14"/>
  <c r="W20" i="14"/>
  <c r="W19" i="14"/>
  <c r="W17" i="14"/>
  <c r="W16" i="14"/>
  <c r="W13" i="14"/>
  <c r="W12" i="14"/>
  <c r="W11" i="14"/>
  <c r="W10" i="14"/>
  <c r="X17" i="14"/>
  <c r="X16" i="14"/>
  <c r="X12" i="14"/>
  <c r="X11" i="14"/>
  <c r="X10" i="14"/>
  <c r="W15" i="14"/>
  <c r="W14" i="14"/>
  <c r="W18" i="14"/>
  <c r="L9" i="13"/>
  <c r="M9" i="13"/>
  <c r="U9" i="13" s="1"/>
  <c r="N9" i="13"/>
  <c r="V9" i="13" s="1"/>
  <c r="AB9" i="13"/>
  <c r="AC9" i="13" s="1"/>
  <c r="AE9" i="13"/>
  <c r="L10" i="13"/>
  <c r="M10" i="13"/>
  <c r="U10" i="13" s="1"/>
  <c r="N10" i="13"/>
  <c r="V10" i="13" s="1"/>
  <c r="AB10" i="13"/>
  <c r="AC10" i="13"/>
  <c r="AD10" i="13" s="1"/>
  <c r="AE10" i="13"/>
  <c r="O10" i="13" s="1"/>
  <c r="L11" i="13"/>
  <c r="M11" i="13"/>
  <c r="U11" i="13" s="1"/>
  <c r="N11" i="13"/>
  <c r="V11" i="13" s="1"/>
  <c r="AB11" i="13"/>
  <c r="AC11" i="13"/>
  <c r="AD11" i="13" s="1"/>
  <c r="AE11" i="13"/>
  <c r="AF11" i="13" s="1"/>
  <c r="AG11" i="13" s="1"/>
  <c r="AD9" i="13" l="1"/>
  <c r="X9" i="13"/>
  <c r="O9" i="13"/>
  <c r="W11" i="13"/>
  <c r="X11" i="13"/>
  <c r="O11" i="13"/>
  <c r="W9" i="13"/>
  <c r="X10" i="13"/>
  <c r="W10" i="13"/>
  <c r="AF9" i="13"/>
  <c r="AG9" i="13" s="1"/>
  <c r="AF10" i="13"/>
  <c r="AG10" i="13" s="1"/>
  <c r="L9" i="12"/>
  <c r="M9" i="12"/>
  <c r="U9" i="12" s="1"/>
  <c r="N9" i="12"/>
  <c r="V9" i="12" s="1"/>
  <c r="AB9" i="12"/>
  <c r="AC9" i="12"/>
  <c r="AD9" i="12" s="1"/>
  <c r="X9" i="12" s="1"/>
  <c r="AE9" i="12"/>
  <c r="AF9" i="12"/>
  <c r="W9" i="12" l="1"/>
  <c r="O9" i="12"/>
  <c r="AG9" i="12"/>
  <c r="I9" i="11"/>
  <c r="L9" i="11"/>
  <c r="M9" i="11"/>
  <c r="U9" i="11" s="1"/>
  <c r="N9" i="11"/>
  <c r="V9" i="11" s="1"/>
  <c r="AB9" i="11"/>
  <c r="AC9" i="11" s="1"/>
  <c r="AE9" i="11"/>
  <c r="AF9" i="11"/>
  <c r="AG9" i="11" s="1"/>
  <c r="I10" i="11"/>
  <c r="L10" i="11"/>
  <c r="M10" i="11"/>
  <c r="U10" i="11" s="1"/>
  <c r="N10" i="11"/>
  <c r="V10" i="11"/>
  <c r="AB10" i="11"/>
  <c r="AC10" i="11" s="1"/>
  <c r="AE10" i="11"/>
  <c r="O10" i="11" s="1"/>
  <c r="I11" i="11"/>
  <c r="L11" i="11"/>
  <c r="M11" i="11"/>
  <c r="U11" i="11" s="1"/>
  <c r="N11" i="11"/>
  <c r="V11" i="11" s="1"/>
  <c r="AB11" i="11"/>
  <c r="AC11" i="11" s="1"/>
  <c r="AE11" i="11"/>
  <c r="O11" i="11" s="1"/>
  <c r="I12" i="11"/>
  <c r="L12" i="11"/>
  <c r="M12" i="11"/>
  <c r="U12" i="11" s="1"/>
  <c r="N12" i="11"/>
  <c r="V12" i="11" s="1"/>
  <c r="AB12" i="11"/>
  <c r="AC12" i="11" s="1"/>
  <c r="AE12" i="11"/>
  <c r="O12" i="11" s="1"/>
  <c r="I13" i="11"/>
  <c r="L13" i="11"/>
  <c r="M13" i="11"/>
  <c r="U13" i="11" s="1"/>
  <c r="N13" i="11"/>
  <c r="V13" i="11" s="1"/>
  <c r="AB13" i="11"/>
  <c r="AC13" i="11" s="1"/>
  <c r="AE13" i="11"/>
  <c r="I14" i="11"/>
  <c r="L14" i="11"/>
  <c r="M14" i="11"/>
  <c r="U14" i="11" s="1"/>
  <c r="N14" i="11"/>
  <c r="V14" i="11" s="1"/>
  <c r="AB14" i="11"/>
  <c r="AC14" i="11" s="1"/>
  <c r="AD14" i="11" s="1"/>
  <c r="AE14" i="11"/>
  <c r="AF14" i="11" s="1"/>
  <c r="AG14" i="11" s="1"/>
  <c r="I15" i="11"/>
  <c r="L15" i="11"/>
  <c r="M15" i="11"/>
  <c r="U15" i="11" s="1"/>
  <c r="N15" i="11"/>
  <c r="V15" i="11" s="1"/>
  <c r="AB15" i="11"/>
  <c r="AC15" i="11" s="1"/>
  <c r="AD15" i="11" s="1"/>
  <c r="X15" i="11" s="1"/>
  <c r="AE15" i="11"/>
  <c r="O15" i="11" s="1"/>
  <c r="I16" i="11"/>
  <c r="L16" i="11"/>
  <c r="M16" i="11"/>
  <c r="U16" i="11" s="1"/>
  <c r="N16" i="11"/>
  <c r="V16" i="11" s="1"/>
  <c r="AB16" i="11"/>
  <c r="AC16" i="11" s="1"/>
  <c r="AE16" i="11"/>
  <c r="O16" i="11" s="1"/>
  <c r="I17" i="11"/>
  <c r="L17" i="11"/>
  <c r="M17" i="11"/>
  <c r="U17" i="11" s="1"/>
  <c r="N17" i="11"/>
  <c r="V17" i="11" s="1"/>
  <c r="AB17" i="11"/>
  <c r="AC17" i="11" s="1"/>
  <c r="AD17" i="11" s="1"/>
  <c r="X17" i="11" s="1"/>
  <c r="AE17" i="11"/>
  <c r="AF17" i="11" s="1"/>
  <c r="AG17" i="11" s="1"/>
  <c r="I18" i="11"/>
  <c r="L18" i="11"/>
  <c r="M18" i="11"/>
  <c r="U18" i="11" s="1"/>
  <c r="N18" i="11"/>
  <c r="V18" i="11" s="1"/>
  <c r="AB18" i="11"/>
  <c r="AC18" i="11" s="1"/>
  <c r="AE18" i="11"/>
  <c r="AF18" i="11"/>
  <c r="AG18" i="11" s="1"/>
  <c r="I19" i="11"/>
  <c r="L19" i="11"/>
  <c r="M19" i="11"/>
  <c r="U19" i="11" s="1"/>
  <c r="N19" i="11"/>
  <c r="V19" i="11" s="1"/>
  <c r="AB19" i="11"/>
  <c r="AC19" i="11" s="1"/>
  <c r="AE19" i="11"/>
  <c r="I20" i="11"/>
  <c r="L20" i="11"/>
  <c r="M20" i="11"/>
  <c r="U20" i="11" s="1"/>
  <c r="N20" i="11"/>
  <c r="V20" i="11" s="1"/>
  <c r="AB20" i="11"/>
  <c r="AC20" i="11" s="1"/>
  <c r="AE20" i="11"/>
  <c r="AF20" i="11"/>
  <c r="AG20" i="11" s="1"/>
  <c r="I21" i="11"/>
  <c r="L21" i="11"/>
  <c r="M21" i="11"/>
  <c r="U21" i="11" s="1"/>
  <c r="N21" i="11"/>
  <c r="V21" i="11" s="1"/>
  <c r="AB21" i="11"/>
  <c r="AC21" i="11"/>
  <c r="AE21" i="11"/>
  <c r="O21" i="11" s="1"/>
  <c r="I22" i="11"/>
  <c r="L22" i="11"/>
  <c r="M22" i="11"/>
  <c r="U22" i="11" s="1"/>
  <c r="N22" i="11"/>
  <c r="V22" i="11" s="1"/>
  <c r="AB22" i="11"/>
  <c r="AC22" i="11" s="1"/>
  <c r="AD22" i="11" s="1"/>
  <c r="AE22" i="11"/>
  <c r="AF22" i="11" s="1"/>
  <c r="AG22" i="11" s="1"/>
  <c r="I23" i="11"/>
  <c r="L23" i="11"/>
  <c r="M23" i="11"/>
  <c r="U23" i="11" s="1"/>
  <c r="N23" i="11"/>
  <c r="V23" i="11" s="1"/>
  <c r="AB23" i="11"/>
  <c r="AC23" i="11"/>
  <c r="AD23" i="11" s="1"/>
  <c r="X23" i="11" s="1"/>
  <c r="AE23" i="11"/>
  <c r="AF23" i="11" s="1"/>
  <c r="AG23" i="11" s="1"/>
  <c r="I24" i="11"/>
  <c r="L24" i="11"/>
  <c r="M24" i="11"/>
  <c r="U24" i="11" s="1"/>
  <c r="N24" i="11"/>
  <c r="V24" i="11"/>
  <c r="AB24" i="11"/>
  <c r="AC24" i="11" s="1"/>
  <c r="AE24" i="11"/>
  <c r="O24" i="11" s="1"/>
  <c r="I25" i="11"/>
  <c r="L25" i="11"/>
  <c r="M25" i="11"/>
  <c r="N25" i="11"/>
  <c r="U25" i="11"/>
  <c r="V25" i="11"/>
  <c r="AB25" i="11"/>
  <c r="AC25" i="11" s="1"/>
  <c r="AE25" i="11"/>
  <c r="AF25" i="11" s="1"/>
  <c r="AG25" i="11" s="1"/>
  <c r="I26" i="11"/>
  <c r="L26" i="11"/>
  <c r="M26" i="11"/>
  <c r="U26" i="11" s="1"/>
  <c r="N26" i="11"/>
  <c r="V26" i="11" s="1"/>
  <c r="AB26" i="11"/>
  <c r="AC26" i="11" s="1"/>
  <c r="AE26" i="11"/>
  <c r="AF26" i="11" s="1"/>
  <c r="AG26" i="11" s="1"/>
  <c r="I27" i="11"/>
  <c r="L27" i="11"/>
  <c r="M27" i="11"/>
  <c r="U27" i="11" s="1"/>
  <c r="N27" i="11"/>
  <c r="V27" i="11" s="1"/>
  <c r="AB27" i="11"/>
  <c r="AC27" i="11" s="1"/>
  <c r="AE27" i="11"/>
  <c r="I28" i="11"/>
  <c r="L28" i="11"/>
  <c r="M28" i="11"/>
  <c r="U28" i="11" s="1"/>
  <c r="N28" i="11"/>
  <c r="V28" i="11" s="1"/>
  <c r="AB28" i="11"/>
  <c r="AC28" i="11" s="1"/>
  <c r="AE28" i="11"/>
  <c r="AF28" i="11"/>
  <c r="AG28" i="11" s="1"/>
  <c r="I29" i="11"/>
  <c r="L29" i="11"/>
  <c r="M29" i="11"/>
  <c r="U29" i="11" s="1"/>
  <c r="N29" i="11"/>
  <c r="V29" i="11" s="1"/>
  <c r="AB29" i="11"/>
  <c r="AC29" i="11"/>
  <c r="W29" i="11" s="1"/>
  <c r="AE29" i="11"/>
  <c r="I30" i="11"/>
  <c r="L30" i="11"/>
  <c r="M30" i="11"/>
  <c r="U30" i="11" s="1"/>
  <c r="N30" i="11"/>
  <c r="V30" i="11" s="1"/>
  <c r="AB30" i="11"/>
  <c r="AC30" i="11" s="1"/>
  <c r="AD30" i="11" s="1"/>
  <c r="AE30" i="11"/>
  <c r="AF30" i="11" s="1"/>
  <c r="AG30" i="11" s="1"/>
  <c r="I31" i="11"/>
  <c r="L31" i="11"/>
  <c r="M31" i="11"/>
  <c r="N31" i="11"/>
  <c r="V31" i="11" s="1"/>
  <c r="U31" i="11"/>
  <c r="AB31" i="11"/>
  <c r="AC31" i="11" s="1"/>
  <c r="AE31" i="11"/>
  <c r="I32" i="11"/>
  <c r="L32" i="11"/>
  <c r="M32" i="11"/>
  <c r="N32" i="11"/>
  <c r="V32" i="11" s="1"/>
  <c r="U32" i="11"/>
  <c r="AB32" i="11"/>
  <c r="AC32" i="11" s="1"/>
  <c r="AE32" i="11"/>
  <c r="AF32" i="11"/>
  <c r="AG32" i="11" s="1"/>
  <c r="I33" i="11"/>
  <c r="L33" i="11"/>
  <c r="M33" i="11"/>
  <c r="U33" i="11" s="1"/>
  <c r="N33" i="11"/>
  <c r="V33" i="11" s="1"/>
  <c r="AB33" i="11"/>
  <c r="AC33" i="11"/>
  <c r="X33" i="11" s="1"/>
  <c r="AE33" i="11"/>
  <c r="AF33" i="11"/>
  <c r="AG33" i="11" s="1"/>
  <c r="I34" i="11"/>
  <c r="L34" i="11"/>
  <c r="M34" i="11"/>
  <c r="U34" i="11" s="1"/>
  <c r="N34" i="11"/>
  <c r="V34" i="11"/>
  <c r="AB34" i="11"/>
  <c r="AC34" i="11" s="1"/>
  <c r="AE34" i="11"/>
  <c r="O34" i="11" s="1"/>
  <c r="I35" i="11"/>
  <c r="L35" i="11"/>
  <c r="M35" i="11"/>
  <c r="U35" i="11" s="1"/>
  <c r="N35" i="11"/>
  <c r="V35" i="11" s="1"/>
  <c r="AB35" i="11"/>
  <c r="AC35" i="11" s="1"/>
  <c r="AE35" i="11"/>
  <c r="O35" i="11" s="1"/>
  <c r="I36" i="11"/>
  <c r="L36" i="11"/>
  <c r="M36" i="11"/>
  <c r="U36" i="11" s="1"/>
  <c r="N36" i="11"/>
  <c r="V36" i="11" s="1"/>
  <c r="AB36" i="11"/>
  <c r="AC36" i="11" s="1"/>
  <c r="AE36" i="11"/>
  <c r="O36" i="11" s="1"/>
  <c r="I37" i="11"/>
  <c r="L37" i="11"/>
  <c r="M37" i="11"/>
  <c r="U37" i="11" s="1"/>
  <c r="N37" i="11"/>
  <c r="V37" i="11" s="1"/>
  <c r="AB37" i="11"/>
  <c r="AC37" i="11" s="1"/>
  <c r="AE37" i="11"/>
  <c r="I38" i="11"/>
  <c r="L38" i="11"/>
  <c r="M38" i="11"/>
  <c r="U38" i="11" s="1"/>
  <c r="N38" i="11"/>
  <c r="V38" i="11" s="1"/>
  <c r="AB38" i="11"/>
  <c r="AC38" i="11"/>
  <c r="W38" i="11" s="1"/>
  <c r="AE38" i="11"/>
  <c r="AF38" i="11" s="1"/>
  <c r="AG38" i="11" s="1"/>
  <c r="I39" i="11"/>
  <c r="L39" i="11"/>
  <c r="M39" i="11"/>
  <c r="N39" i="11"/>
  <c r="V39" i="11" s="1"/>
  <c r="U39" i="11"/>
  <c r="AB39" i="11"/>
  <c r="AC39" i="11" s="1"/>
  <c r="AD39" i="11" s="1"/>
  <c r="X39" i="11" s="1"/>
  <c r="AE39" i="11"/>
  <c r="I40" i="11"/>
  <c r="L40" i="11"/>
  <c r="M40" i="11"/>
  <c r="N40" i="11"/>
  <c r="V40" i="11" s="1"/>
  <c r="U40" i="11"/>
  <c r="AB40" i="11"/>
  <c r="AC40" i="11" s="1"/>
  <c r="AE40" i="11"/>
  <c r="AF40" i="11"/>
  <c r="AG40" i="11" s="1"/>
  <c r="I41" i="11"/>
  <c r="L41" i="11"/>
  <c r="M41" i="11"/>
  <c r="U41" i="11" s="1"/>
  <c r="N41" i="11"/>
  <c r="V41" i="11" s="1"/>
  <c r="AB41" i="11"/>
  <c r="AC41" i="11"/>
  <c r="AE41" i="11"/>
  <c r="AF41" i="11"/>
  <c r="AG41" i="11" s="1"/>
  <c r="I42" i="11"/>
  <c r="L42" i="11"/>
  <c r="M42" i="11"/>
  <c r="U42" i="11" s="1"/>
  <c r="N42" i="11"/>
  <c r="V42" i="11"/>
  <c r="AB42" i="11"/>
  <c r="AC42" i="11" s="1"/>
  <c r="AE42" i="11"/>
  <c r="O42" i="11" s="1"/>
  <c r="I43" i="11"/>
  <c r="L43" i="11"/>
  <c r="M43" i="11"/>
  <c r="U43" i="11" s="1"/>
  <c r="N43" i="11"/>
  <c r="V43" i="11" s="1"/>
  <c r="AB43" i="11"/>
  <c r="AC43" i="11" s="1"/>
  <c r="AE43" i="11"/>
  <c r="O43" i="11" s="1"/>
  <c r="I44" i="11"/>
  <c r="L44" i="11"/>
  <c r="M44" i="11"/>
  <c r="U44" i="11" s="1"/>
  <c r="N44" i="11"/>
  <c r="V44" i="11" s="1"/>
  <c r="AB44" i="11"/>
  <c r="AC44" i="11" s="1"/>
  <c r="AE44" i="11"/>
  <c r="O44" i="11" s="1"/>
  <c r="I45" i="11"/>
  <c r="L45" i="11"/>
  <c r="M45" i="11"/>
  <c r="U45" i="11" s="1"/>
  <c r="N45" i="11"/>
  <c r="V45" i="11" s="1"/>
  <c r="AB45" i="11"/>
  <c r="AC45" i="11" s="1"/>
  <c r="W45" i="11" s="1"/>
  <c r="AE45" i="11"/>
  <c r="I46" i="11"/>
  <c r="L46" i="11"/>
  <c r="M46" i="11"/>
  <c r="U46" i="11" s="1"/>
  <c r="N46" i="11"/>
  <c r="V46" i="11" s="1"/>
  <c r="AB46" i="11"/>
  <c r="AC46" i="11"/>
  <c r="AD46" i="11" s="1"/>
  <c r="AE46" i="11"/>
  <c r="AF46" i="11" s="1"/>
  <c r="AG46" i="11" s="1"/>
  <c r="I47" i="11"/>
  <c r="L47" i="11"/>
  <c r="M47" i="11"/>
  <c r="N47" i="11"/>
  <c r="V47" i="11" s="1"/>
  <c r="U47" i="11"/>
  <c r="AB47" i="11"/>
  <c r="AC47" i="11" s="1"/>
  <c r="AE47" i="11"/>
  <c r="I48" i="11"/>
  <c r="L48" i="11"/>
  <c r="M48" i="11"/>
  <c r="N48" i="11"/>
  <c r="U48" i="11"/>
  <c r="V48" i="11"/>
  <c r="AB48" i="11"/>
  <c r="AC48" i="11" s="1"/>
  <c r="AE48" i="11"/>
  <c r="AF48" i="11"/>
  <c r="AG48" i="11" s="1"/>
  <c r="I49" i="11"/>
  <c r="L49" i="11"/>
  <c r="M49" i="11"/>
  <c r="N49" i="11"/>
  <c r="U49" i="11"/>
  <c r="V49" i="11"/>
  <c r="AB49" i="11"/>
  <c r="AC49" i="11"/>
  <c r="X49" i="11" s="1"/>
  <c r="AE49" i="11"/>
  <c r="O49" i="11" s="1"/>
  <c r="AF49" i="11"/>
  <c r="AG49" i="11" s="1"/>
  <c r="I50" i="11"/>
  <c r="L50" i="11"/>
  <c r="M50" i="11"/>
  <c r="U50" i="11" s="1"/>
  <c r="N50" i="11"/>
  <c r="V50" i="11"/>
  <c r="AB50" i="11"/>
  <c r="AC50" i="11" s="1"/>
  <c r="AE50" i="11"/>
  <c r="I51" i="11"/>
  <c r="L51" i="11"/>
  <c r="M51" i="11"/>
  <c r="U51" i="11" s="1"/>
  <c r="N51" i="11"/>
  <c r="V51" i="11" s="1"/>
  <c r="AB51" i="11"/>
  <c r="AC51" i="11" s="1"/>
  <c r="AE51" i="11"/>
  <c r="O51" i="11" s="1"/>
  <c r="I52" i="11"/>
  <c r="L52" i="11"/>
  <c r="M52" i="11"/>
  <c r="N52" i="11"/>
  <c r="V52" i="11" s="1"/>
  <c r="U52" i="11"/>
  <c r="AB52" i="11"/>
  <c r="AC52" i="11" s="1"/>
  <c r="AE52" i="11"/>
  <c r="AF52" i="11"/>
  <c r="AG52" i="11" s="1"/>
  <c r="I53" i="11"/>
  <c r="L53" i="11"/>
  <c r="M53" i="11"/>
  <c r="U53" i="11" s="1"/>
  <c r="N53" i="11"/>
  <c r="V53" i="11" s="1"/>
  <c r="AB53" i="11"/>
  <c r="AC53" i="11" s="1"/>
  <c r="AE53" i="11"/>
  <c r="I54" i="11"/>
  <c r="L54" i="11"/>
  <c r="M54" i="11"/>
  <c r="U54" i="11" s="1"/>
  <c r="N54" i="11"/>
  <c r="V54" i="11" s="1"/>
  <c r="AB54" i="11"/>
  <c r="AC54" i="11"/>
  <c r="AD54" i="11" s="1"/>
  <c r="AE54" i="11"/>
  <c r="AF54" i="11" s="1"/>
  <c r="AG54" i="11" s="1"/>
  <c r="I55" i="11"/>
  <c r="L55" i="11"/>
  <c r="M55" i="11"/>
  <c r="U55" i="11" s="1"/>
  <c r="N55" i="11"/>
  <c r="V55" i="11" s="1"/>
  <c r="AB55" i="11"/>
  <c r="AC55" i="11" s="1"/>
  <c r="AE55" i="11"/>
  <c r="AF55" i="11" s="1"/>
  <c r="AG55" i="11" s="1"/>
  <c r="I56" i="11"/>
  <c r="L56" i="11"/>
  <c r="M56" i="11"/>
  <c r="N56" i="11"/>
  <c r="V56" i="11" s="1"/>
  <c r="U56" i="11"/>
  <c r="AB56" i="11"/>
  <c r="AC56" i="11" s="1"/>
  <c r="AE56" i="11"/>
  <c r="AF56" i="11"/>
  <c r="AG56" i="11" s="1"/>
  <c r="I57" i="11"/>
  <c r="L57" i="11"/>
  <c r="M57" i="11"/>
  <c r="U57" i="11" s="1"/>
  <c r="N57" i="11"/>
  <c r="V57" i="11"/>
  <c r="AB57" i="11"/>
  <c r="AC57" i="11"/>
  <c r="X57" i="11" s="1"/>
  <c r="AE57" i="11"/>
  <c r="O57" i="11" s="1"/>
  <c r="I58" i="11"/>
  <c r="L58" i="11"/>
  <c r="M58" i="11"/>
  <c r="U58" i="11" s="1"/>
  <c r="N58" i="11"/>
  <c r="V58" i="11"/>
  <c r="AB58" i="11"/>
  <c r="AC58" i="11" s="1"/>
  <c r="AE58" i="11"/>
  <c r="I59" i="11"/>
  <c r="L59" i="11"/>
  <c r="M59" i="11"/>
  <c r="U59" i="11" s="1"/>
  <c r="N59" i="11"/>
  <c r="V59" i="11" s="1"/>
  <c r="AB59" i="11"/>
  <c r="AC59" i="11" s="1"/>
  <c r="X59" i="11" s="1"/>
  <c r="AE59" i="11"/>
  <c r="O59" i="11" s="1"/>
  <c r="I60" i="11"/>
  <c r="L60" i="11"/>
  <c r="M60" i="11"/>
  <c r="N60" i="11"/>
  <c r="V60" i="11" s="1"/>
  <c r="U60" i="11"/>
  <c r="AB60" i="11"/>
  <c r="AC60" i="11" s="1"/>
  <c r="AE60" i="11"/>
  <c r="AF60" i="11"/>
  <c r="AG60" i="11" s="1"/>
  <c r="I61" i="11"/>
  <c r="L61" i="11"/>
  <c r="M61" i="11"/>
  <c r="U61" i="11" s="1"/>
  <c r="N61" i="11"/>
  <c r="V61" i="11"/>
  <c r="AB61" i="11"/>
  <c r="AC61" i="11"/>
  <c r="AE61" i="11"/>
  <c r="O61" i="11" s="1"/>
  <c r="I62" i="11"/>
  <c r="L62" i="11"/>
  <c r="M62" i="11"/>
  <c r="U62" i="11" s="1"/>
  <c r="N62" i="11"/>
  <c r="V62" i="11" s="1"/>
  <c r="AB62" i="11"/>
  <c r="AC62" i="11" s="1"/>
  <c r="AE62" i="11"/>
  <c r="AF62" i="11" s="1"/>
  <c r="AG62" i="11" s="1"/>
  <c r="I63" i="11"/>
  <c r="L63" i="11"/>
  <c r="M63" i="11"/>
  <c r="U63" i="11" s="1"/>
  <c r="N63" i="11"/>
  <c r="V63" i="11" s="1"/>
  <c r="AB63" i="11"/>
  <c r="AC63" i="11" s="1"/>
  <c r="AE63" i="11"/>
  <c r="AF63" i="11" s="1"/>
  <c r="AG63" i="11" s="1"/>
  <c r="I64" i="11"/>
  <c r="L64" i="11"/>
  <c r="M64" i="11"/>
  <c r="N64" i="11"/>
  <c r="U64" i="11"/>
  <c r="V64" i="11"/>
  <c r="AB64" i="11"/>
  <c r="AC64" i="11" s="1"/>
  <c r="AE64" i="11"/>
  <c r="O64" i="11" s="1"/>
  <c r="I65" i="11"/>
  <c r="L65" i="11"/>
  <c r="M65" i="11"/>
  <c r="N65" i="11"/>
  <c r="V65" i="11" s="1"/>
  <c r="U65" i="11"/>
  <c r="AB65" i="11"/>
  <c r="AC65" i="11" s="1"/>
  <c r="X65" i="11" s="1"/>
  <c r="AE65" i="11"/>
  <c r="AF65" i="11" s="1"/>
  <c r="AG65" i="11" s="1"/>
  <c r="I66" i="11"/>
  <c r="L66" i="11"/>
  <c r="M66" i="11"/>
  <c r="U66" i="11" s="1"/>
  <c r="N66" i="11"/>
  <c r="V66" i="11" s="1"/>
  <c r="W66" i="11"/>
  <c r="AB66" i="11"/>
  <c r="AC66" i="11" s="1"/>
  <c r="AE66" i="11"/>
  <c r="O66" i="11" s="1"/>
  <c r="AF66" i="11"/>
  <c r="AG66" i="11" s="1"/>
  <c r="I67" i="11"/>
  <c r="L67" i="11"/>
  <c r="M67" i="11"/>
  <c r="U67" i="11" s="1"/>
  <c r="N67" i="11"/>
  <c r="V67" i="11" s="1"/>
  <c r="AB67" i="11"/>
  <c r="AC67" i="11" s="1"/>
  <c r="X67" i="11" s="1"/>
  <c r="AE67" i="11"/>
  <c r="O67" i="11" s="1"/>
  <c r="I68" i="11"/>
  <c r="L68" i="11"/>
  <c r="M68" i="11"/>
  <c r="U68" i="11" s="1"/>
  <c r="N68" i="11"/>
  <c r="V68" i="11" s="1"/>
  <c r="AB68" i="11"/>
  <c r="AC68" i="11" s="1"/>
  <c r="AE68" i="11"/>
  <c r="AF68" i="11"/>
  <c r="AG68" i="11" s="1"/>
  <c r="I69" i="11"/>
  <c r="L69" i="11"/>
  <c r="M69" i="11"/>
  <c r="U69" i="11" s="1"/>
  <c r="N69" i="11"/>
  <c r="V69" i="11"/>
  <c r="AB69" i="11"/>
  <c r="AC69" i="11"/>
  <c r="AE69" i="11"/>
  <c r="O69" i="11" s="1"/>
  <c r="I70" i="11"/>
  <c r="L70" i="11"/>
  <c r="M70" i="11"/>
  <c r="U70" i="11" s="1"/>
  <c r="N70" i="11"/>
  <c r="V70" i="11" s="1"/>
  <c r="AB70" i="11"/>
  <c r="AC70" i="11" s="1"/>
  <c r="AE70" i="11"/>
  <c r="AF70" i="11" s="1"/>
  <c r="AG70" i="11" s="1"/>
  <c r="I71" i="11"/>
  <c r="L71" i="11"/>
  <c r="M71" i="11"/>
  <c r="U71" i="11" s="1"/>
  <c r="N71" i="11"/>
  <c r="V71" i="11" s="1"/>
  <c r="AB71" i="11"/>
  <c r="AC71" i="11" s="1"/>
  <c r="AE71" i="11"/>
  <c r="AF71" i="11" s="1"/>
  <c r="AG71" i="11" s="1"/>
  <c r="I72" i="11"/>
  <c r="L72" i="11"/>
  <c r="M72" i="11"/>
  <c r="N72" i="11"/>
  <c r="U72" i="11"/>
  <c r="V72" i="11"/>
  <c r="AB72" i="11"/>
  <c r="AC72" i="11" s="1"/>
  <c r="AE72" i="11"/>
  <c r="O72" i="11" s="1"/>
  <c r="I73" i="11"/>
  <c r="L73" i="11"/>
  <c r="M73" i="11"/>
  <c r="N73" i="11"/>
  <c r="V73" i="11" s="1"/>
  <c r="U73" i="11"/>
  <c r="AB73" i="11"/>
  <c r="AC73" i="11" s="1"/>
  <c r="X73" i="11" s="1"/>
  <c r="AE73" i="11"/>
  <c r="AF73" i="11" s="1"/>
  <c r="AG73" i="11" s="1"/>
  <c r="I74" i="11"/>
  <c r="L74" i="11"/>
  <c r="M74" i="11"/>
  <c r="U74" i="11" s="1"/>
  <c r="N74" i="11"/>
  <c r="V74" i="11" s="1"/>
  <c r="W74" i="11"/>
  <c r="AB74" i="11"/>
  <c r="AC74" i="11" s="1"/>
  <c r="AE74" i="11"/>
  <c r="O74" i="11" s="1"/>
  <c r="AF74" i="11"/>
  <c r="AG74" i="11" s="1"/>
  <c r="I75" i="11"/>
  <c r="L75" i="11"/>
  <c r="M75" i="11"/>
  <c r="U75" i="11" s="1"/>
  <c r="N75" i="11"/>
  <c r="V75" i="11" s="1"/>
  <c r="AB75" i="11"/>
  <c r="AC75" i="11" s="1"/>
  <c r="X75" i="11" s="1"/>
  <c r="AE75" i="11"/>
  <c r="O75" i="11" s="1"/>
  <c r="I76" i="11"/>
  <c r="L76" i="11"/>
  <c r="M76" i="11"/>
  <c r="U76" i="11" s="1"/>
  <c r="N76" i="11"/>
  <c r="V76" i="11" s="1"/>
  <c r="AB76" i="11"/>
  <c r="AC76" i="11" s="1"/>
  <c r="AE76" i="11"/>
  <c r="AF76" i="11"/>
  <c r="AG76" i="11" s="1"/>
  <c r="I77" i="11"/>
  <c r="L77" i="11"/>
  <c r="M77" i="11"/>
  <c r="U77" i="11" s="1"/>
  <c r="N77" i="11"/>
  <c r="V77" i="11" s="1"/>
  <c r="AB77" i="11"/>
  <c r="AC77" i="11"/>
  <c r="AE77" i="11"/>
  <c r="I78" i="11"/>
  <c r="L78" i="11"/>
  <c r="M78" i="11"/>
  <c r="U78" i="11" s="1"/>
  <c r="N78" i="11"/>
  <c r="V78" i="11" s="1"/>
  <c r="AB78" i="11"/>
  <c r="AC78" i="11" s="1"/>
  <c r="AE78" i="11"/>
  <c r="AF78" i="11" s="1"/>
  <c r="AG78" i="11" s="1"/>
  <c r="I79" i="11"/>
  <c r="L79" i="11"/>
  <c r="M79" i="11"/>
  <c r="N79" i="11"/>
  <c r="O79" i="11"/>
  <c r="AB79" i="11"/>
  <c r="AC79" i="11" s="1"/>
  <c r="AE79" i="11"/>
  <c r="AF79" i="11"/>
  <c r="AG79" i="11"/>
  <c r="I80" i="11"/>
  <c r="L80" i="11"/>
  <c r="M80" i="11"/>
  <c r="U80" i="11" s="1"/>
  <c r="N80" i="11"/>
  <c r="O80" i="11"/>
  <c r="V80" i="11"/>
  <c r="W80" i="11"/>
  <c r="AB80" i="11"/>
  <c r="AC80" i="11"/>
  <c r="AD80" i="11" s="1"/>
  <c r="X80" i="11" s="1"/>
  <c r="AE80" i="11"/>
  <c r="AF80" i="11" s="1"/>
  <c r="AG80" i="11" s="1"/>
  <c r="W63" i="11" l="1"/>
  <c r="X63" i="11"/>
  <c r="AD63" i="11"/>
  <c r="W78" i="11"/>
  <c r="AD78" i="11"/>
  <c r="X79" i="11"/>
  <c r="W79" i="11"/>
  <c r="W31" i="11"/>
  <c r="AD31" i="11"/>
  <c r="X31" i="11"/>
  <c r="W71" i="11"/>
  <c r="AD71" i="11"/>
  <c r="X71" i="11"/>
  <c r="W70" i="11"/>
  <c r="AD70" i="11"/>
  <c r="W62" i="11"/>
  <c r="AD62" i="11"/>
  <c r="O45" i="11"/>
  <c r="O77" i="11"/>
  <c r="O56" i="11"/>
  <c r="O52" i="11"/>
  <c r="O48" i="11"/>
  <c r="O47" i="11"/>
  <c r="AD38" i="11"/>
  <c r="O29" i="11"/>
  <c r="O28" i="11"/>
  <c r="AF24" i="11"/>
  <c r="AG24" i="11" s="1"/>
  <c r="O19" i="11"/>
  <c r="O18" i="11"/>
  <c r="O9" i="11"/>
  <c r="O73" i="11"/>
  <c r="O17" i="11"/>
  <c r="O71" i="11"/>
  <c r="O65" i="11"/>
  <c r="O63" i="11"/>
  <c r="AF72" i="11"/>
  <c r="AG72" i="11" s="1"/>
  <c r="AF64" i="11"/>
  <c r="AG64" i="11" s="1"/>
  <c r="O20" i="11"/>
  <c r="AF16" i="11"/>
  <c r="AG16" i="11" s="1"/>
  <c r="O41" i="11"/>
  <c r="O33" i="11"/>
  <c r="O13" i="11"/>
  <c r="O58" i="11"/>
  <c r="AF57" i="11"/>
  <c r="AG57" i="11" s="1"/>
  <c r="O50" i="11"/>
  <c r="AF44" i="11"/>
  <c r="AG44" i="11" s="1"/>
  <c r="O40" i="11"/>
  <c r="O39" i="11"/>
  <c r="AF36" i="11"/>
  <c r="AG36" i="11" s="1"/>
  <c r="O32" i="11"/>
  <c r="O31" i="11"/>
  <c r="O27" i="11"/>
  <c r="O26" i="11"/>
  <c r="O53" i="11"/>
  <c r="O37" i="11"/>
  <c r="O25" i="11"/>
  <c r="W55" i="11"/>
  <c r="AD55" i="11"/>
  <c r="X55" i="11" s="1"/>
  <c r="AD51" i="11"/>
  <c r="X51" i="11"/>
  <c r="W51" i="11"/>
  <c r="AD44" i="11"/>
  <c r="X44" i="11" s="1"/>
  <c r="W44" i="11"/>
  <c r="AD36" i="11"/>
  <c r="W36" i="11"/>
  <c r="X36" i="11"/>
  <c r="AD10" i="11"/>
  <c r="X10" i="11" s="1"/>
  <c r="AD19" i="11"/>
  <c r="X19" i="11"/>
  <c r="AD18" i="11"/>
  <c r="X18" i="11" s="1"/>
  <c r="W18" i="11"/>
  <c r="AD9" i="11"/>
  <c r="X9" i="11" s="1"/>
  <c r="W9" i="11"/>
  <c r="AD53" i="11"/>
  <c r="X53" i="11" s="1"/>
  <c r="W54" i="11"/>
  <c r="AD52" i="11"/>
  <c r="X52" i="11" s="1"/>
  <c r="W52" i="11"/>
  <c r="W48" i="11"/>
  <c r="X48" i="11"/>
  <c r="AD48" i="11"/>
  <c r="W47" i="11"/>
  <c r="X47" i="11"/>
  <c r="AD47" i="11"/>
  <c r="W46" i="11"/>
  <c r="AD28" i="11"/>
  <c r="X28" i="11" s="1"/>
  <c r="W28" i="11"/>
  <c r="W72" i="11"/>
  <c r="X72" i="11"/>
  <c r="AD72" i="11"/>
  <c r="W64" i="11"/>
  <c r="X64" i="11"/>
  <c r="AD64" i="11"/>
  <c r="O55" i="11"/>
  <c r="W30" i="11"/>
  <c r="W24" i="11"/>
  <c r="AD24" i="11"/>
  <c r="X24" i="11" s="1"/>
  <c r="AD11" i="11"/>
  <c r="X11" i="11" s="1"/>
  <c r="W23" i="11"/>
  <c r="AD20" i="11"/>
  <c r="X20" i="11" s="1"/>
  <c r="W20" i="11"/>
  <c r="AD58" i="11"/>
  <c r="X58" i="11"/>
  <c r="AD42" i="11"/>
  <c r="X42" i="11" s="1"/>
  <c r="AD34" i="11"/>
  <c r="W34" i="11"/>
  <c r="X34" i="11"/>
  <c r="W22" i="11"/>
  <c r="AD16" i="11"/>
  <c r="X16" i="11" s="1"/>
  <c r="AD12" i="11"/>
  <c r="X12" i="11"/>
  <c r="W77" i="11"/>
  <c r="X77" i="11"/>
  <c r="AD77" i="11"/>
  <c r="AD76" i="11"/>
  <c r="X76" i="11"/>
  <c r="W76" i="11"/>
  <c r="W56" i="11"/>
  <c r="X56" i="11"/>
  <c r="AD56" i="11"/>
  <c r="AD75" i="11"/>
  <c r="W75" i="11"/>
  <c r="W69" i="11"/>
  <c r="X69" i="11"/>
  <c r="AD69" i="11"/>
  <c r="O68" i="11"/>
  <c r="AD67" i="11"/>
  <c r="W67" i="11"/>
  <c r="W61" i="11"/>
  <c r="X61" i="11"/>
  <c r="AD61" i="11"/>
  <c r="O60" i="11"/>
  <c r="AD59" i="11"/>
  <c r="W59" i="11"/>
  <c r="W58" i="11"/>
  <c r="O76" i="11"/>
  <c r="AD74" i="11"/>
  <c r="X74" i="11"/>
  <c r="AD68" i="11"/>
  <c r="X68" i="11"/>
  <c r="W68" i="11"/>
  <c r="AD66" i="11"/>
  <c r="X66" i="11"/>
  <c r="AD60" i="11"/>
  <c r="W60" i="11"/>
  <c r="X60" i="11"/>
  <c r="AD50" i="11"/>
  <c r="W50" i="11"/>
  <c r="X50" i="11"/>
  <c r="AD43" i="11"/>
  <c r="X43" i="11" s="1"/>
  <c r="AD35" i="11"/>
  <c r="X35" i="11" s="1"/>
  <c r="W14" i="11"/>
  <c r="W40" i="11"/>
  <c r="AD40" i="11"/>
  <c r="X40" i="11" s="1"/>
  <c r="W32" i="11"/>
  <c r="AD32" i="11"/>
  <c r="X32" i="11" s="1"/>
  <c r="AD27" i="11"/>
  <c r="X27" i="11" s="1"/>
  <c r="AD26" i="11"/>
  <c r="X26" i="11" s="1"/>
  <c r="W26" i="11"/>
  <c r="O23" i="11"/>
  <c r="O78" i="11"/>
  <c r="W73" i="11"/>
  <c r="O70" i="11"/>
  <c r="W65" i="11"/>
  <c r="O62" i="11"/>
  <c r="W57" i="11"/>
  <c r="O54" i="11"/>
  <c r="W49" i="11"/>
  <c r="AF47" i="11"/>
  <c r="AG47" i="11" s="1"/>
  <c r="O46" i="11"/>
  <c r="AD45" i="11"/>
  <c r="W41" i="11"/>
  <c r="AF39" i="11"/>
  <c r="AG39" i="11" s="1"/>
  <c r="O38" i="11"/>
  <c r="AD37" i="11"/>
  <c r="W33" i="11"/>
  <c r="AF31" i="11"/>
  <c r="AG31" i="11" s="1"/>
  <c r="O30" i="11"/>
  <c r="AD29" i="11"/>
  <c r="W25" i="11"/>
  <c r="O22" i="11"/>
  <c r="AD21" i="11"/>
  <c r="W17" i="11"/>
  <c r="AF15" i="11"/>
  <c r="AG15" i="11" s="1"/>
  <c r="O14" i="11"/>
  <c r="AD13" i="11"/>
  <c r="X13" i="11" s="1"/>
  <c r="AF58" i="11"/>
  <c r="AG58" i="11" s="1"/>
  <c r="AF50" i="11"/>
  <c r="AG50" i="11" s="1"/>
  <c r="X45" i="11"/>
  <c r="AF42" i="11"/>
  <c r="AG42" i="11" s="1"/>
  <c r="X37" i="11"/>
  <c r="AF34" i="11"/>
  <c r="AG34" i="11" s="1"/>
  <c r="X29" i="11"/>
  <c r="X21" i="11"/>
  <c r="AF10" i="11"/>
  <c r="AG10" i="11" s="1"/>
  <c r="AD79" i="11"/>
  <c r="X78" i="11"/>
  <c r="AF75" i="11"/>
  <c r="AG75" i="11" s="1"/>
  <c r="AD73" i="11"/>
  <c r="X70" i="11"/>
  <c r="AF67" i="11"/>
  <c r="AG67" i="11" s="1"/>
  <c r="AD65" i="11"/>
  <c r="X62" i="11"/>
  <c r="AF59" i="11"/>
  <c r="AG59" i="11" s="1"/>
  <c r="AD57" i="11"/>
  <c r="X54" i="11"/>
  <c r="AF51" i="11"/>
  <c r="AG51" i="11" s="1"/>
  <c r="AD49" i="11"/>
  <c r="X46" i="11"/>
  <c r="AF43" i="11"/>
  <c r="AG43" i="11" s="1"/>
  <c r="AD41" i="11"/>
  <c r="X41" i="11" s="1"/>
  <c r="X38" i="11"/>
  <c r="AF35" i="11"/>
  <c r="AG35" i="11" s="1"/>
  <c r="AD33" i="11"/>
  <c r="X30" i="11"/>
  <c r="AF27" i="11"/>
  <c r="AG27" i="11" s="1"/>
  <c r="AD25" i="11"/>
  <c r="X25" i="11" s="1"/>
  <c r="X22" i="11"/>
  <c r="AF19" i="11"/>
  <c r="AG19" i="11" s="1"/>
  <c r="X14" i="11"/>
  <c r="AF11" i="11"/>
  <c r="AG11" i="11" s="1"/>
  <c r="AF12" i="11"/>
  <c r="AG12" i="11" s="1"/>
  <c r="AF77" i="11"/>
  <c r="AG77" i="11" s="1"/>
  <c r="AF69" i="11"/>
  <c r="AG69" i="11" s="1"/>
  <c r="AF61" i="11"/>
  <c r="AG61" i="11" s="1"/>
  <c r="AF53" i="11"/>
  <c r="AG53" i="11" s="1"/>
  <c r="AF45" i="11"/>
  <c r="AG45" i="11" s="1"/>
  <c r="AF37" i="11"/>
  <c r="AG37" i="11" s="1"/>
  <c r="AF29" i="11"/>
  <c r="AG29" i="11" s="1"/>
  <c r="AF21" i="11"/>
  <c r="AG21" i="11" s="1"/>
  <c r="AF13" i="11"/>
  <c r="AG13" i="11" s="1"/>
  <c r="I9" i="10"/>
  <c r="L9" i="10"/>
  <c r="M9" i="10"/>
  <c r="N9" i="10"/>
  <c r="V9" i="10" s="1"/>
  <c r="U9" i="10"/>
  <c r="AB9" i="10"/>
  <c r="AC9" i="10" s="1"/>
  <c r="AE9" i="10"/>
  <c r="AF9" i="10"/>
  <c r="AG9" i="10" s="1"/>
  <c r="I10" i="10"/>
  <c r="L10" i="10"/>
  <c r="M10" i="10"/>
  <c r="U10" i="10" s="1"/>
  <c r="N10" i="10"/>
  <c r="V10" i="10"/>
  <c r="AB10" i="10"/>
  <c r="AC10" i="10" s="1"/>
  <c r="AE10" i="10"/>
  <c r="I11" i="10"/>
  <c r="L11" i="10"/>
  <c r="M11" i="10"/>
  <c r="U11" i="10" s="1"/>
  <c r="N11" i="10"/>
  <c r="V11" i="10"/>
  <c r="AB11" i="10"/>
  <c r="AC11" i="10" s="1"/>
  <c r="AE11" i="10"/>
  <c r="O11" i="10" s="1"/>
  <c r="I12" i="10"/>
  <c r="L12" i="10"/>
  <c r="M12" i="10"/>
  <c r="U12" i="10" s="1"/>
  <c r="N12" i="10"/>
  <c r="V12" i="10" s="1"/>
  <c r="AB12" i="10"/>
  <c r="AC12" i="10" s="1"/>
  <c r="AD12" i="10" s="1"/>
  <c r="AE12" i="10"/>
  <c r="O12" i="10" s="1"/>
  <c r="I13" i="10"/>
  <c r="L13" i="10"/>
  <c r="M13" i="10"/>
  <c r="U13" i="10" s="1"/>
  <c r="N13" i="10"/>
  <c r="V13" i="10" s="1"/>
  <c r="AB13" i="10"/>
  <c r="AC13" i="10"/>
  <c r="AD13" i="10" s="1"/>
  <c r="AE13" i="10"/>
  <c r="O13" i="10" s="1"/>
  <c r="I14" i="10"/>
  <c r="L14" i="10"/>
  <c r="M14" i="10"/>
  <c r="U14" i="10" s="1"/>
  <c r="N14" i="10"/>
  <c r="V14" i="10" s="1"/>
  <c r="AB14" i="10"/>
  <c r="AC14" i="10"/>
  <c r="AD14" i="10" s="1"/>
  <c r="AE14" i="10"/>
  <c r="AF14" i="10" s="1"/>
  <c r="AG14" i="10" s="1"/>
  <c r="I15" i="10"/>
  <c r="L15" i="10"/>
  <c r="M15" i="10"/>
  <c r="U15" i="10" s="1"/>
  <c r="N15" i="10"/>
  <c r="V15" i="10" s="1"/>
  <c r="AB15" i="10"/>
  <c r="AC15" i="10" s="1"/>
  <c r="AE15" i="10"/>
  <c r="AF15" i="10"/>
  <c r="AG15" i="10" s="1"/>
  <c r="I16" i="10"/>
  <c r="L16" i="10"/>
  <c r="M16" i="10"/>
  <c r="U16" i="10" s="1"/>
  <c r="N16" i="10"/>
  <c r="V16" i="10"/>
  <c r="AB16" i="10"/>
  <c r="AC16" i="10"/>
  <c r="AE16" i="10"/>
  <c r="O16" i="10" s="1"/>
  <c r="I17" i="10"/>
  <c r="L17" i="10"/>
  <c r="M17" i="10"/>
  <c r="N17" i="10"/>
  <c r="U17" i="10"/>
  <c r="V17" i="10"/>
  <c r="AB17" i="10"/>
  <c r="AC17" i="10"/>
  <c r="AE17" i="10"/>
  <c r="O17" i="10" s="1"/>
  <c r="I18" i="10"/>
  <c r="L18" i="10"/>
  <c r="M18" i="10"/>
  <c r="U18" i="10" s="1"/>
  <c r="N18" i="10"/>
  <c r="V18" i="10"/>
  <c r="AB18" i="10"/>
  <c r="AC18" i="10" s="1"/>
  <c r="AE18" i="10"/>
  <c r="O18" i="10" s="1"/>
  <c r="I19" i="10"/>
  <c r="L19" i="10"/>
  <c r="M19" i="10"/>
  <c r="U19" i="10" s="1"/>
  <c r="N19" i="10"/>
  <c r="V19" i="10" s="1"/>
  <c r="AB19" i="10"/>
  <c r="AC19" i="10" s="1"/>
  <c r="AE19" i="10"/>
  <c r="AF19" i="10"/>
  <c r="AG19" i="10" s="1"/>
  <c r="I20" i="10"/>
  <c r="L20" i="10"/>
  <c r="M20" i="10"/>
  <c r="U20" i="10" s="1"/>
  <c r="N20" i="10"/>
  <c r="V20" i="10" s="1"/>
  <c r="AB20" i="10"/>
  <c r="AC20" i="10"/>
  <c r="AD20" i="10" s="1"/>
  <c r="AE20" i="10"/>
  <c r="O20" i="10" s="1"/>
  <c r="AF20" i="10"/>
  <c r="AG20" i="10"/>
  <c r="I21" i="10"/>
  <c r="L21" i="10"/>
  <c r="M21" i="10"/>
  <c r="U21" i="10" s="1"/>
  <c r="N21" i="10"/>
  <c r="V21" i="10" s="1"/>
  <c r="AB21" i="10"/>
  <c r="AC21" i="10" s="1"/>
  <c r="AD21" i="10" s="1"/>
  <c r="AE21" i="10"/>
  <c r="O21" i="10" s="1"/>
  <c r="I22" i="10"/>
  <c r="L22" i="10"/>
  <c r="M22" i="10"/>
  <c r="U22" i="10" s="1"/>
  <c r="N22" i="10"/>
  <c r="V22" i="10" s="1"/>
  <c r="AB22" i="10"/>
  <c r="AC22" i="10" s="1"/>
  <c r="AD22" i="10" s="1"/>
  <c r="AE22" i="10"/>
  <c r="AF22" i="10" s="1"/>
  <c r="AG22" i="10" s="1"/>
  <c r="I23" i="10"/>
  <c r="L23" i="10"/>
  <c r="M23" i="10"/>
  <c r="N23" i="10"/>
  <c r="V23" i="10" s="1"/>
  <c r="U23" i="10"/>
  <c r="AB23" i="10"/>
  <c r="AC23" i="10"/>
  <c r="AD23" i="10"/>
  <c r="AE23" i="10"/>
  <c r="O23" i="10" s="1"/>
  <c r="I24" i="10"/>
  <c r="L24" i="10"/>
  <c r="M24" i="10"/>
  <c r="N24" i="10"/>
  <c r="V24" i="10" s="1"/>
  <c r="O24" i="10"/>
  <c r="U24" i="10"/>
  <c r="AB24" i="10"/>
  <c r="AC24" i="10"/>
  <c r="W24" i="10" s="1"/>
  <c r="AD24" i="10"/>
  <c r="AE24" i="10"/>
  <c r="AF24" i="10"/>
  <c r="AG24" i="10"/>
  <c r="W16" i="11" l="1"/>
  <c r="W15" i="11"/>
  <c r="W10" i="11"/>
  <c r="W27" i="11"/>
  <c r="W12" i="11"/>
  <c r="W19" i="11"/>
  <c r="W35" i="11"/>
  <c r="W21" i="11"/>
  <c r="W53" i="11"/>
  <c r="W37" i="11"/>
  <c r="W43" i="11"/>
  <c r="W42" i="11"/>
  <c r="W11" i="11"/>
  <c r="W39" i="11"/>
  <c r="W13" i="11"/>
  <c r="AD9" i="10"/>
  <c r="X9" i="10"/>
  <c r="W9" i="10"/>
  <c r="O19" i="10"/>
  <c r="AF17" i="10"/>
  <c r="AG17" i="10" s="1"/>
  <c r="O15" i="10"/>
  <c r="AF12" i="10"/>
  <c r="AG12" i="10" s="1"/>
  <c r="AF11" i="10"/>
  <c r="AG11" i="10" s="1"/>
  <c r="O10" i="10"/>
  <c r="AD17" i="10"/>
  <c r="X17" i="10" s="1"/>
  <c r="O9" i="10"/>
  <c r="AF23" i="10"/>
  <c r="AG23" i="10" s="1"/>
  <c r="AF16" i="10"/>
  <c r="AG16" i="10" s="1"/>
  <c r="AD19" i="10"/>
  <c r="X19" i="10" s="1"/>
  <c r="W19" i="10"/>
  <c r="AD10" i="10"/>
  <c r="X10" i="10"/>
  <c r="W15" i="10"/>
  <c r="AD15" i="10"/>
  <c r="X15" i="10" s="1"/>
  <c r="W14" i="10"/>
  <c r="W22" i="10"/>
  <c r="AD11" i="10"/>
  <c r="X11" i="10" s="1"/>
  <c r="W11" i="10"/>
  <c r="AD18" i="10"/>
  <c r="X18" i="10"/>
  <c r="O14" i="10"/>
  <c r="O22" i="10"/>
  <c r="X21" i="10"/>
  <c r="W20" i="10"/>
  <c r="AF18" i="10"/>
  <c r="AG18" i="10" s="1"/>
  <c r="AD16" i="10"/>
  <c r="X13" i="10"/>
  <c r="W12" i="10"/>
  <c r="AF10" i="10"/>
  <c r="AG10" i="10" s="1"/>
  <c r="X12" i="10"/>
  <c r="X14" i="10"/>
  <c r="X22" i="10"/>
  <c r="X20" i="10"/>
  <c r="X23" i="10"/>
  <c r="X24" i="10"/>
  <c r="AF21" i="10"/>
  <c r="AG21" i="10" s="1"/>
  <c r="X16" i="10"/>
  <c r="AF13" i="10"/>
  <c r="AG13" i="10" s="1"/>
  <c r="L9" i="9"/>
  <c r="U9" i="9"/>
  <c r="V9" i="9"/>
  <c r="W9" i="9"/>
  <c r="L10" i="9"/>
  <c r="U10" i="9"/>
  <c r="V10" i="9"/>
  <c r="W10" i="9"/>
  <c r="L11" i="9"/>
  <c r="U11" i="9"/>
  <c r="V11" i="9"/>
  <c r="W11" i="9"/>
  <c r="L12" i="9"/>
  <c r="U12" i="9"/>
  <c r="V12" i="9"/>
  <c r="W12" i="9"/>
  <c r="L13" i="9"/>
  <c r="U13" i="9"/>
  <c r="V13" i="9"/>
  <c r="W13" i="9"/>
  <c r="L14" i="9"/>
  <c r="U14" i="9"/>
  <c r="V14" i="9"/>
  <c r="W14" i="9"/>
  <c r="L15" i="9"/>
  <c r="U15" i="9"/>
  <c r="V15" i="9"/>
  <c r="W15" i="9"/>
  <c r="L16" i="9"/>
  <c r="U16" i="9"/>
  <c r="V16" i="9"/>
  <c r="W16" i="9"/>
  <c r="L17" i="9"/>
  <c r="U17" i="9"/>
  <c r="V17" i="9"/>
  <c r="W17" i="9"/>
  <c r="L18" i="9"/>
  <c r="U18" i="9"/>
  <c r="V18" i="9"/>
  <c r="W18" i="9"/>
  <c r="L19" i="9"/>
  <c r="U19" i="9"/>
  <c r="V19" i="9"/>
  <c r="W19" i="9"/>
  <c r="L20" i="9"/>
  <c r="U20" i="9"/>
  <c r="V20" i="9"/>
  <c r="W20" i="9"/>
  <c r="L21" i="9"/>
  <c r="U21" i="9"/>
  <c r="V21" i="9"/>
  <c r="W21" i="9"/>
  <c r="L22" i="9"/>
  <c r="U22" i="9"/>
  <c r="V22" i="9"/>
  <c r="W22" i="9"/>
  <c r="L23" i="9"/>
  <c r="L24" i="9"/>
  <c r="I9" i="8"/>
  <c r="L9" i="8"/>
  <c r="M9" i="8"/>
  <c r="U9" i="8" s="1"/>
  <c r="N9" i="8"/>
  <c r="V9" i="8" s="1"/>
  <c r="T9" i="8"/>
  <c r="AB9" i="8"/>
  <c r="AC9" i="8"/>
  <c r="AE9" i="8"/>
  <c r="AF9" i="8"/>
  <c r="AG9" i="8" s="1"/>
  <c r="I10" i="8"/>
  <c r="L10" i="8"/>
  <c r="M10" i="8"/>
  <c r="U10" i="8" s="1"/>
  <c r="N10" i="8"/>
  <c r="V10" i="8" s="1"/>
  <c r="T10" i="8"/>
  <c r="AB10" i="8"/>
  <c r="AC10" i="8" s="1"/>
  <c r="AE10" i="8"/>
  <c r="O10" i="8" s="1"/>
  <c r="AF10" i="8"/>
  <c r="AG10" i="8" s="1"/>
  <c r="W23" i="10" l="1"/>
  <c r="W21" i="10"/>
  <c r="W17" i="10"/>
  <c r="W16" i="10"/>
  <c r="W10" i="10"/>
  <c r="W13" i="10"/>
  <c r="W18" i="10"/>
  <c r="W10" i="8"/>
  <c r="AD10" i="8"/>
  <c r="X10" i="8" s="1"/>
  <c r="W9" i="8"/>
  <c r="O9" i="8"/>
  <c r="AD9" i="8"/>
  <c r="X9" i="8" s="1"/>
  <c r="L9" i="7"/>
  <c r="M9" i="7"/>
  <c r="N9" i="7"/>
  <c r="U9" i="7"/>
  <c r="V9" i="7"/>
  <c r="AB9" i="7"/>
  <c r="AC9" i="7" s="1"/>
  <c r="AE9" i="7"/>
  <c r="AF9" i="7" s="1"/>
  <c r="AG9" i="7" s="1"/>
  <c r="L10" i="7"/>
  <c r="M10" i="7"/>
  <c r="U10" i="7" s="1"/>
  <c r="N10" i="7"/>
  <c r="V10" i="7" s="1"/>
  <c r="AB10" i="7"/>
  <c r="AC10" i="7" s="1"/>
  <c r="AD10" i="7" s="1"/>
  <c r="AE10" i="7"/>
  <c r="L11" i="7"/>
  <c r="M11" i="7"/>
  <c r="U11" i="7" s="1"/>
  <c r="N11" i="7"/>
  <c r="V11" i="7" s="1"/>
  <c r="AB11" i="7"/>
  <c r="AC11" i="7" s="1"/>
  <c r="AE11" i="7"/>
  <c r="AF11" i="7" s="1"/>
  <c r="AG11" i="7" s="1"/>
  <c r="L12" i="7"/>
  <c r="M12" i="7"/>
  <c r="N12" i="7"/>
  <c r="U12" i="7"/>
  <c r="V12" i="7"/>
  <c r="AB12" i="7"/>
  <c r="AC12" i="7" s="1"/>
  <c r="AE12" i="7"/>
  <c r="L13" i="7"/>
  <c r="M13" i="7"/>
  <c r="U13" i="7" s="1"/>
  <c r="N13" i="7"/>
  <c r="V13" i="7" s="1"/>
  <c r="AC13" i="7"/>
  <c r="AD13" i="7" s="1"/>
  <c r="X13" i="7" s="1"/>
  <c r="AE13" i="7"/>
  <c r="O13" i="7" s="1"/>
  <c r="L14" i="7"/>
  <c r="M14" i="7"/>
  <c r="U14" i="7" s="1"/>
  <c r="N14" i="7"/>
  <c r="V14" i="7"/>
  <c r="AB14" i="7"/>
  <c r="AC14" i="7"/>
  <c r="AD14" i="7" s="1"/>
  <c r="AE14" i="7"/>
  <c r="O14" i="7" s="1"/>
  <c r="L15" i="7"/>
  <c r="M15" i="7"/>
  <c r="U15" i="7" s="1"/>
  <c r="N15" i="7"/>
  <c r="V15" i="7" s="1"/>
  <c r="AB15" i="7"/>
  <c r="AC15" i="7" s="1"/>
  <c r="AE15" i="7"/>
  <c r="AF15" i="7" s="1"/>
  <c r="AG15" i="7" s="1"/>
  <c r="L16" i="7"/>
  <c r="M16" i="7"/>
  <c r="U16" i="7" s="1"/>
  <c r="N16" i="7"/>
  <c r="V16" i="7" s="1"/>
  <c r="AB16" i="7"/>
  <c r="AC16" i="7"/>
  <c r="W16" i="7" s="1"/>
  <c r="AD16" i="7"/>
  <c r="AE16" i="7"/>
  <c r="O16" i="7" s="1"/>
  <c r="L17" i="7"/>
  <c r="M17" i="7"/>
  <c r="U17" i="7" s="1"/>
  <c r="N17" i="7"/>
  <c r="V17" i="7"/>
  <c r="AB17" i="7"/>
  <c r="AC17" i="7" s="1"/>
  <c r="AE17" i="7"/>
  <c r="O17" i="7" s="1"/>
  <c r="L18" i="7"/>
  <c r="M18" i="7"/>
  <c r="U18" i="7" s="1"/>
  <c r="N18" i="7"/>
  <c r="V18" i="7"/>
  <c r="AB18" i="7"/>
  <c r="AC18" i="7"/>
  <c r="AD18" i="7" s="1"/>
  <c r="AE18" i="7"/>
  <c r="L19" i="7"/>
  <c r="M19" i="7"/>
  <c r="U19" i="7" s="1"/>
  <c r="N19" i="7"/>
  <c r="V19" i="7" s="1"/>
  <c r="AB19" i="7"/>
  <c r="AC19" i="7"/>
  <c r="W19" i="7" s="1"/>
  <c r="AE19" i="7"/>
  <c r="AF19" i="7" s="1"/>
  <c r="AG19" i="7" s="1"/>
  <c r="L20" i="7"/>
  <c r="M20" i="7"/>
  <c r="N20" i="7"/>
  <c r="U20" i="7"/>
  <c r="V20" i="7"/>
  <c r="AB20" i="7"/>
  <c r="AC20" i="7" s="1"/>
  <c r="AE20" i="7"/>
  <c r="AF20" i="7"/>
  <c r="AG20" i="7" s="1"/>
  <c r="L21" i="7"/>
  <c r="M21" i="7"/>
  <c r="U21" i="7" s="1"/>
  <c r="N21" i="7"/>
  <c r="V21" i="7"/>
  <c r="AB21" i="7"/>
  <c r="AC21" i="7"/>
  <c r="W21" i="7" s="1"/>
  <c r="AD21" i="7"/>
  <c r="AE21" i="7"/>
  <c r="O21" i="7" s="1"/>
  <c r="W12" i="7" l="1"/>
  <c r="AD12" i="7"/>
  <c r="AD17" i="7"/>
  <c r="W17" i="7"/>
  <c r="X17" i="7"/>
  <c r="W20" i="7"/>
  <c r="AD20" i="7"/>
  <c r="AD9" i="7"/>
  <c r="W9" i="7"/>
  <c r="X9" i="7"/>
  <c r="O12" i="7"/>
  <c r="AF21" i="7"/>
  <c r="AG21" i="7" s="1"/>
  <c r="AD19" i="7"/>
  <c r="X21" i="7"/>
  <c r="O10" i="7"/>
  <c r="O9" i="7"/>
  <c r="O20" i="7"/>
  <c r="O18" i="7"/>
  <c r="AF17" i="7"/>
  <c r="AG17" i="7" s="1"/>
  <c r="AF13" i="7"/>
  <c r="AG13" i="7" s="1"/>
  <c r="W11" i="7"/>
  <c r="X11" i="7"/>
  <c r="AD11" i="7"/>
  <c r="W15" i="7"/>
  <c r="X15" i="7"/>
  <c r="AD15" i="7"/>
  <c r="AF16" i="7"/>
  <c r="AG16" i="7" s="1"/>
  <c r="W13" i="7"/>
  <c r="AF12" i="7"/>
  <c r="AG12" i="7" s="1"/>
  <c r="O19" i="7"/>
  <c r="X14" i="7"/>
  <c r="X10" i="7"/>
  <c r="W10" i="7"/>
  <c r="O15" i="7"/>
  <c r="O11" i="7"/>
  <c r="X19" i="7"/>
  <c r="AF18" i="7"/>
  <c r="AG18" i="7" s="1"/>
  <c r="AF14" i="7"/>
  <c r="AG14" i="7" s="1"/>
  <c r="AF10" i="7"/>
  <c r="AG10" i="7" s="1"/>
  <c r="X18" i="7"/>
  <c r="W14" i="7"/>
  <c r="X16" i="7"/>
  <c r="X12" i="7"/>
  <c r="W18" i="7"/>
  <c r="X20" i="7"/>
  <c r="L9" i="6"/>
  <c r="U9" i="6"/>
  <c r="V9" i="6"/>
  <c r="L10" i="6"/>
  <c r="U10" i="6"/>
  <c r="V10" i="6"/>
  <c r="L11" i="6"/>
  <c r="U11" i="6"/>
  <c r="V11" i="6"/>
  <c r="L12" i="6"/>
  <c r="U12" i="6"/>
  <c r="V12" i="6"/>
  <c r="L13" i="6"/>
  <c r="U13" i="6"/>
  <c r="V13" i="6"/>
  <c r="L14" i="6"/>
  <c r="U14" i="6"/>
  <c r="V14" i="6"/>
  <c r="X14" i="6"/>
  <c r="L15" i="6"/>
  <c r="U15" i="6"/>
  <c r="V15" i="6"/>
  <c r="L16" i="6"/>
  <c r="U16" i="6"/>
  <c r="V16" i="6"/>
  <c r="X16" i="6"/>
  <c r="L17" i="6"/>
  <c r="U17" i="6"/>
  <c r="V17" i="6"/>
  <c r="L18" i="6"/>
  <c r="U18" i="6"/>
  <c r="V18" i="6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9" i="4"/>
  <c r="M9" i="4"/>
  <c r="N9" i="4"/>
  <c r="V9" i="4" s="1"/>
  <c r="T9" i="4"/>
  <c r="U9" i="4"/>
  <c r="AB9" i="4"/>
  <c r="AC9" i="4" s="1"/>
  <c r="W9" i="4" s="1"/>
  <c r="AE9" i="4"/>
  <c r="L10" i="4"/>
  <c r="M10" i="4"/>
  <c r="N10" i="4"/>
  <c r="T10" i="4"/>
  <c r="U10" i="4"/>
  <c r="V10" i="4"/>
  <c r="AB10" i="4"/>
  <c r="AC10" i="4"/>
  <c r="W10" i="4" s="1"/>
  <c r="AD10" i="4"/>
  <c r="AE10" i="4"/>
  <c r="O10" i="4" s="1"/>
  <c r="L11" i="4"/>
  <c r="M11" i="4"/>
  <c r="U11" i="4" s="1"/>
  <c r="N11" i="4"/>
  <c r="T11" i="4"/>
  <c r="V11" i="4"/>
  <c r="AB11" i="4"/>
  <c r="AC11" i="4" s="1"/>
  <c r="AE11" i="4"/>
  <c r="O11" i="4" s="1"/>
  <c r="AF10" i="4" l="1"/>
  <c r="AG10" i="4" s="1"/>
  <c r="O9" i="4"/>
  <c r="X10" i="4"/>
  <c r="AD11" i="4"/>
  <c r="X11" i="4" s="1"/>
  <c r="W11" i="4"/>
  <c r="AF9" i="4"/>
  <c r="AG9" i="4" s="1"/>
  <c r="AF11" i="4"/>
  <c r="AG11" i="4" s="1"/>
  <c r="AD9" i="4"/>
  <c r="X9" i="4" s="1"/>
  <c r="I9" i="3"/>
  <c r="L9" i="3"/>
  <c r="M9" i="3"/>
  <c r="N9" i="3"/>
  <c r="T9" i="3"/>
  <c r="U9" i="3"/>
  <c r="V9" i="3"/>
  <c r="AB9" i="3"/>
  <c r="AC9" i="3" s="1"/>
  <c r="AE9" i="3"/>
  <c r="O9" i="3" s="1"/>
  <c r="I10" i="3"/>
  <c r="L10" i="3"/>
  <c r="M10" i="3"/>
  <c r="N10" i="3"/>
  <c r="T10" i="3"/>
  <c r="U10" i="3"/>
  <c r="V10" i="3"/>
  <c r="AB10" i="3"/>
  <c r="AC10" i="3" s="1"/>
  <c r="AE10" i="3"/>
  <c r="I11" i="3"/>
  <c r="L11" i="3"/>
  <c r="M11" i="3"/>
  <c r="U11" i="3" s="1"/>
  <c r="N11" i="3"/>
  <c r="V11" i="3" s="1"/>
  <c r="T11" i="3"/>
  <c r="AB11" i="3"/>
  <c r="AC11" i="3" s="1"/>
  <c r="AE11" i="3"/>
  <c r="I12" i="3"/>
  <c r="L12" i="3"/>
  <c r="M12" i="3"/>
  <c r="U12" i="3" s="1"/>
  <c r="N12" i="3"/>
  <c r="V12" i="3" s="1"/>
  <c r="T12" i="3"/>
  <c r="AB12" i="3"/>
  <c r="AC12" i="3" s="1"/>
  <c r="AE12" i="3"/>
  <c r="I13" i="3"/>
  <c r="L13" i="3"/>
  <c r="M13" i="3"/>
  <c r="U13" i="3" s="1"/>
  <c r="N13" i="3"/>
  <c r="V13" i="3" s="1"/>
  <c r="T13" i="3"/>
  <c r="AB13" i="3"/>
  <c r="AC13" i="3" s="1"/>
  <c r="AE13" i="3"/>
  <c r="I14" i="3"/>
  <c r="L14" i="3"/>
  <c r="M14" i="3"/>
  <c r="U14" i="3" s="1"/>
  <c r="N14" i="3"/>
  <c r="V14" i="3" s="1"/>
  <c r="T14" i="3"/>
  <c r="AB14" i="3"/>
  <c r="AC14" i="3" s="1"/>
  <c r="AE14" i="3"/>
  <c r="I15" i="3"/>
  <c r="L15" i="3"/>
  <c r="M15" i="3"/>
  <c r="U15" i="3" s="1"/>
  <c r="N15" i="3"/>
  <c r="V15" i="3" s="1"/>
  <c r="T15" i="3"/>
  <c r="AB15" i="3"/>
  <c r="AC15" i="3" s="1"/>
  <c r="AE15" i="3"/>
  <c r="I16" i="3"/>
  <c r="L16" i="3"/>
  <c r="M16" i="3"/>
  <c r="U16" i="3" s="1"/>
  <c r="N16" i="3"/>
  <c r="V16" i="3" s="1"/>
  <c r="T16" i="3"/>
  <c r="AB16" i="3"/>
  <c r="AC16" i="3" s="1"/>
  <c r="AE16" i="3"/>
  <c r="I17" i="3"/>
  <c r="L17" i="3"/>
  <c r="M17" i="3"/>
  <c r="U17" i="3" s="1"/>
  <c r="N17" i="3"/>
  <c r="V17" i="3" s="1"/>
  <c r="T17" i="3"/>
  <c r="AB17" i="3"/>
  <c r="AC17" i="3" s="1"/>
  <c r="AE17" i="3"/>
  <c r="I18" i="3"/>
  <c r="L18" i="3"/>
  <c r="M18" i="3"/>
  <c r="U18" i="3" s="1"/>
  <c r="N18" i="3"/>
  <c r="V18" i="3" s="1"/>
  <c r="T18" i="3"/>
  <c r="AB18" i="3"/>
  <c r="AC18" i="3" s="1"/>
  <c r="AE18" i="3"/>
  <c r="I19" i="3"/>
  <c r="L19" i="3"/>
  <c r="M19" i="3"/>
  <c r="U19" i="3" s="1"/>
  <c r="N19" i="3"/>
  <c r="V19" i="3" s="1"/>
  <c r="T19" i="3"/>
  <c r="AB19" i="3"/>
  <c r="AC19" i="3" s="1"/>
  <c r="AE19" i="3"/>
  <c r="I20" i="3"/>
  <c r="L20" i="3"/>
  <c r="M20" i="3"/>
  <c r="U20" i="3" s="1"/>
  <c r="N20" i="3"/>
  <c r="V20" i="3" s="1"/>
  <c r="T20" i="3"/>
  <c r="AB20" i="3"/>
  <c r="AC20" i="3" s="1"/>
  <c r="W20" i="3" s="1"/>
  <c r="AE20" i="3"/>
  <c r="O20" i="3" s="1"/>
  <c r="I21" i="3"/>
  <c r="L21" i="3"/>
  <c r="M21" i="3"/>
  <c r="U21" i="3" s="1"/>
  <c r="N21" i="3"/>
  <c r="V21" i="3" s="1"/>
  <c r="T21" i="3"/>
  <c r="AB21" i="3"/>
  <c r="AC21" i="3"/>
  <c r="W21" i="3" s="1"/>
  <c r="AE21" i="3"/>
  <c r="I22" i="3"/>
  <c r="L22" i="3"/>
  <c r="M22" i="3"/>
  <c r="U22" i="3" s="1"/>
  <c r="N22" i="3"/>
  <c r="V22" i="3" s="1"/>
  <c r="T22" i="3"/>
  <c r="AB22" i="3"/>
  <c r="AC22" i="3" s="1"/>
  <c r="W22" i="3" s="1"/>
  <c r="AE22" i="3"/>
  <c r="I23" i="3"/>
  <c r="L23" i="3"/>
  <c r="M23" i="3"/>
  <c r="U23" i="3" s="1"/>
  <c r="N23" i="3"/>
  <c r="V23" i="3" s="1"/>
  <c r="T23" i="3"/>
  <c r="W23" i="3"/>
  <c r="AB23" i="3"/>
  <c r="AC23" i="3"/>
  <c r="AE23" i="3"/>
  <c r="O23" i="3" s="1"/>
  <c r="I24" i="3"/>
  <c r="L24" i="3"/>
  <c r="M24" i="3"/>
  <c r="U24" i="3" s="1"/>
  <c r="N24" i="3"/>
  <c r="V24" i="3" s="1"/>
  <c r="T24" i="3"/>
  <c r="AB24" i="3"/>
  <c r="AC24" i="3"/>
  <c r="W24" i="3" s="1"/>
  <c r="AE24" i="3"/>
  <c r="O24" i="3" s="1"/>
  <c r="I25" i="3"/>
  <c r="L25" i="3"/>
  <c r="M25" i="3"/>
  <c r="U25" i="3" s="1"/>
  <c r="N25" i="3"/>
  <c r="V25" i="3" s="1"/>
  <c r="T25" i="3"/>
  <c r="AB25" i="3"/>
  <c r="AC25" i="3"/>
  <c r="W25" i="3" s="1"/>
  <c r="AE25" i="3"/>
  <c r="I26" i="3"/>
  <c r="L26" i="3"/>
  <c r="M26" i="3"/>
  <c r="U26" i="3" s="1"/>
  <c r="N26" i="3"/>
  <c r="V26" i="3" s="1"/>
  <c r="T26" i="3"/>
  <c r="AB26" i="3"/>
  <c r="AC26" i="3" s="1"/>
  <c r="W26" i="3" s="1"/>
  <c r="AE26" i="3"/>
  <c r="I27" i="3"/>
  <c r="L27" i="3"/>
  <c r="M27" i="3"/>
  <c r="U27" i="3" s="1"/>
  <c r="N27" i="3"/>
  <c r="V27" i="3" s="1"/>
  <c r="T27" i="3"/>
  <c r="W27" i="3"/>
  <c r="AB27" i="3"/>
  <c r="AC27" i="3"/>
  <c r="AE27" i="3"/>
  <c r="O27" i="3" s="1"/>
  <c r="O26" i="3" l="1"/>
  <c r="O25" i="3"/>
  <c r="O22" i="3"/>
  <c r="O21" i="3"/>
  <c r="O19" i="3"/>
  <c r="O18" i="3"/>
  <c r="O17" i="3"/>
  <c r="O16" i="3"/>
  <c r="O15" i="3"/>
  <c r="O14" i="3"/>
  <c r="O13" i="3"/>
  <c r="O12" i="3"/>
  <c r="O11" i="3"/>
  <c r="O10" i="3"/>
  <c r="W9" i="3"/>
  <c r="AD9" i="3"/>
  <c r="X9" i="3" s="1"/>
  <c r="AD19" i="3"/>
  <c r="X19" i="3" s="1"/>
  <c r="W19" i="3"/>
  <c r="AD18" i="3"/>
  <c r="X18" i="3" s="1"/>
  <c r="W18" i="3"/>
  <c r="W17" i="3"/>
  <c r="AD17" i="3"/>
  <c r="X17" i="3" s="1"/>
  <c r="AD16" i="3"/>
  <c r="X16" i="3" s="1"/>
  <c r="W16" i="3"/>
  <c r="W15" i="3"/>
  <c r="AD15" i="3"/>
  <c r="X15" i="3" s="1"/>
  <c r="W14" i="3"/>
  <c r="AD14" i="3"/>
  <c r="X14" i="3" s="1"/>
  <c r="AD13" i="3"/>
  <c r="X13" i="3" s="1"/>
  <c r="W13" i="3"/>
  <c r="W12" i="3"/>
  <c r="AD12" i="3"/>
  <c r="X12" i="3" s="1"/>
  <c r="W11" i="3"/>
  <c r="AD11" i="3"/>
  <c r="X11" i="3" s="1"/>
  <c r="W10" i="3"/>
  <c r="AD10" i="3"/>
  <c r="X10" i="3" s="1"/>
  <c r="AF27" i="3"/>
  <c r="AG27" i="3" s="1"/>
  <c r="AF26" i="3"/>
  <c r="AG26" i="3" s="1"/>
  <c r="AF25" i="3"/>
  <c r="AG25" i="3" s="1"/>
  <c r="AF24" i="3"/>
  <c r="AG24" i="3" s="1"/>
  <c r="AF23" i="3"/>
  <c r="AG23" i="3" s="1"/>
  <c r="AF22" i="3"/>
  <c r="AG22" i="3" s="1"/>
  <c r="AF21" i="3"/>
  <c r="AG21" i="3" s="1"/>
  <c r="AF20" i="3"/>
  <c r="AG20" i="3" s="1"/>
  <c r="AF19" i="3"/>
  <c r="AG19" i="3" s="1"/>
  <c r="AF18" i="3"/>
  <c r="AG18" i="3" s="1"/>
  <c r="AF17" i="3"/>
  <c r="AG17" i="3" s="1"/>
  <c r="AF16" i="3"/>
  <c r="AG16" i="3" s="1"/>
  <c r="AF15" i="3"/>
  <c r="AG15" i="3" s="1"/>
  <c r="AF14" i="3"/>
  <c r="AG14" i="3" s="1"/>
  <c r="AF13" i="3"/>
  <c r="AG13" i="3" s="1"/>
  <c r="AF12" i="3"/>
  <c r="AG12" i="3" s="1"/>
  <c r="AF11" i="3"/>
  <c r="AG11" i="3" s="1"/>
  <c r="AF10" i="3"/>
  <c r="AG10" i="3" s="1"/>
  <c r="AF9" i="3"/>
  <c r="AG9" i="3" s="1"/>
  <c r="AD27" i="3"/>
  <c r="X27" i="3" s="1"/>
  <c r="AD26" i="3"/>
  <c r="X26" i="3" s="1"/>
  <c r="AD25" i="3"/>
  <c r="X25" i="3" s="1"/>
  <c r="AD24" i="3"/>
  <c r="X24" i="3" s="1"/>
  <c r="AD23" i="3"/>
  <c r="X23" i="3" s="1"/>
  <c r="AD22" i="3"/>
  <c r="X22" i="3" s="1"/>
  <c r="AD21" i="3"/>
  <c r="X21" i="3" s="1"/>
  <c r="AD20" i="3"/>
  <c r="X20" i="3" s="1"/>
  <c r="AE12" i="1"/>
  <c r="AF12" i="1" s="1"/>
  <c r="AG12" i="1" s="1"/>
  <c r="AC12" i="1"/>
  <c r="AD12" i="1" s="1"/>
  <c r="AB12" i="1"/>
  <c r="N12" i="1"/>
  <c r="V12" i="1" s="1"/>
  <c r="M12" i="1"/>
  <c r="U12" i="1" s="1"/>
  <c r="L12" i="1"/>
  <c r="I12" i="1"/>
  <c r="AE11" i="1"/>
  <c r="AF11" i="1" s="1"/>
  <c r="AG11" i="1" s="1"/>
  <c r="AB11" i="1"/>
  <c r="AC11" i="1" s="1"/>
  <c r="N11" i="1"/>
  <c r="V11" i="1" s="1"/>
  <c r="M11" i="1"/>
  <c r="U11" i="1" s="1"/>
  <c r="L11" i="1"/>
  <c r="I11" i="1"/>
  <c r="AE10" i="1"/>
  <c r="AF10" i="1" s="1"/>
  <c r="AG10" i="1" s="1"/>
  <c r="AC10" i="1"/>
  <c r="AB10" i="1"/>
  <c r="O10" i="1" s="1"/>
  <c r="W10" i="1"/>
  <c r="V10" i="1"/>
  <c r="N10" i="1"/>
  <c r="M10" i="1"/>
  <c r="U10" i="1" s="1"/>
  <c r="L10" i="1"/>
  <c r="I10" i="1"/>
  <c r="AF9" i="1"/>
  <c r="AG9" i="1" s="1"/>
  <c r="AE9" i="1"/>
  <c r="AB9" i="1"/>
  <c r="O9" i="1" s="1"/>
  <c r="V9" i="1"/>
  <c r="U9" i="1"/>
  <c r="N9" i="1"/>
  <c r="M9" i="1"/>
  <c r="L9" i="1"/>
  <c r="I9" i="1"/>
  <c r="W11" i="1" l="1"/>
  <c r="AD11" i="1"/>
  <c r="X11" i="1" s="1"/>
  <c r="O12" i="1"/>
  <c r="AC9" i="1"/>
  <c r="AD10" i="1"/>
  <c r="X10" i="1" s="1"/>
  <c r="O11" i="1"/>
  <c r="W12" i="1"/>
  <c r="X12" i="1"/>
  <c r="AD9" i="1" l="1"/>
  <c r="X9" i="1" s="1"/>
  <c r="W9" i="1"/>
</calcChain>
</file>

<file path=xl/sharedStrings.xml><?xml version="1.0" encoding="utf-8"?>
<sst xmlns="http://schemas.openxmlformats.org/spreadsheetml/2006/main" count="9611" uniqueCount="1823">
  <si>
    <r>
      <rPr>
        <sz val="8"/>
        <rFont val="ＭＳ ゴシック"/>
        <family val="3"/>
        <charset val="128"/>
      </rPr>
      <t>当</t>
    </r>
    <r>
      <rPr>
        <sz val="8"/>
        <rFont val="ＭＳ Ｐゴシック"/>
        <family val="3"/>
        <charset val="128"/>
      </rPr>
      <t>該自動車の製造又は輸入の事業を行う者の氏名又は名称　　　　スズキ株式会社　</t>
    </r>
    <phoneticPr fontId="2"/>
  </si>
  <si>
    <t>ガソリン乗用車（普通・小型）</t>
    <rPh sb="4" eb="7">
      <t>ジョウヨウシャ</t>
    </rPh>
    <rPh sb="8" eb="10">
      <t>フツウ</t>
    </rPh>
    <rPh sb="11" eb="13">
      <t>コガタ</t>
    </rPh>
    <phoneticPr fontId="2"/>
  </si>
  <si>
    <r>
      <t>目</t>
    </r>
    <r>
      <rPr>
        <sz val="8"/>
        <rFont val="ＭＳ Ｐゴシック"/>
        <family val="3"/>
        <charset val="128"/>
      </rPr>
      <t>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12</t>
    </r>
    <r>
      <rPr>
        <sz val="8"/>
        <rFont val="ＭＳ Ｐゴシック"/>
        <family val="3"/>
        <charset val="128"/>
      </rPr>
      <t>年度）</t>
    </r>
    <rPh sb="12" eb="14">
      <t>レイワ</t>
    </rPh>
    <rPh sb="15" eb="17">
      <t>ネンド</t>
    </rPh>
    <rPh sb="17" eb="19">
      <t>ヘイネンド</t>
    </rPh>
    <rPh sb="18" eb="20">
      <t>レイワ</t>
    </rPh>
    <rPh sb="22" eb="24">
      <t>ネンド</t>
    </rPh>
    <phoneticPr fontId="2"/>
  </si>
  <si>
    <r>
      <rPr>
        <sz val="8"/>
        <rFont val="ＭＳ Ｐゴシック"/>
        <family val="3"/>
        <charset val="128"/>
      </rPr>
      <t>メーカー入力欄</t>
    </r>
    <rPh sb="4" eb="6">
      <t>ニュウリョク</t>
    </rPh>
    <rPh sb="6" eb="7">
      <t>ラン</t>
    </rPh>
    <phoneticPr fontId="2"/>
  </si>
  <si>
    <r>
      <rPr>
        <sz val="8"/>
        <rFont val="ＭＳ Ｐゴシック"/>
        <family val="3"/>
        <charset val="128"/>
      </rPr>
      <t>最小車両重量（自動計算）</t>
    </r>
    <rPh sb="0" eb="2">
      <t>サイショウ</t>
    </rPh>
    <rPh sb="2" eb="4">
      <t>シャリョウ</t>
    </rPh>
    <rPh sb="4" eb="6">
      <t>ジュウリョウ</t>
    </rPh>
    <rPh sb="7" eb="9">
      <t>ジドウ</t>
    </rPh>
    <rPh sb="9" eb="11">
      <t>ケイサン</t>
    </rPh>
    <phoneticPr fontId="2"/>
  </si>
  <si>
    <r>
      <rPr>
        <sz val="8"/>
        <rFont val="ＭＳ Ｐゴシック"/>
        <family val="3"/>
        <charset val="128"/>
      </rPr>
      <t>最大車両重量（自動計算）</t>
    </r>
    <rPh sb="1" eb="2">
      <t>ダイ</t>
    </rPh>
    <rPh sb="7" eb="9">
      <t>ジドウ</t>
    </rPh>
    <phoneticPr fontId="2"/>
  </si>
  <si>
    <r>
      <t>車</t>
    </r>
    <r>
      <rPr>
        <sz val="8"/>
        <rFont val="ＭＳ Ｐゴシック"/>
        <family val="3"/>
        <charset val="128"/>
      </rPr>
      <t>名</t>
    </r>
    <rPh sb="0" eb="2">
      <t>シャメイ</t>
    </rPh>
    <phoneticPr fontId="2"/>
  </si>
  <si>
    <r>
      <t>通</t>
    </r>
    <r>
      <rPr>
        <sz val="8"/>
        <rFont val="ＭＳ Ｐゴシック"/>
        <family val="3"/>
        <charset val="128"/>
      </rPr>
      <t>称名</t>
    </r>
  </si>
  <si>
    <r>
      <t>原</t>
    </r>
    <r>
      <rPr>
        <sz val="8"/>
        <rFont val="ＭＳ Ｐゴシック"/>
        <family val="3"/>
        <charset val="128"/>
      </rPr>
      <t>動機</t>
    </r>
  </si>
  <si>
    <r>
      <rPr>
        <sz val="8"/>
        <rFont val="ＭＳ Ｐゴシック"/>
        <family val="3"/>
        <charset val="128"/>
      </rPr>
      <t>変速装置の
型式及び変速段数</t>
    </r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2"/>
  </si>
  <si>
    <r>
      <t>車</t>
    </r>
    <r>
      <rPr>
        <sz val="8"/>
        <rFont val="ＭＳ Ｐゴシック"/>
        <family val="3"/>
        <charset val="128"/>
      </rPr>
      <t>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2"/>
  </si>
  <si>
    <r>
      <t>乗</t>
    </r>
    <r>
      <rPr>
        <sz val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2"/>
  </si>
  <si>
    <r>
      <t>WLTC</t>
    </r>
    <r>
      <rPr>
        <sz val="8"/>
        <rFont val="ＭＳ Ｐゴシック"/>
        <family val="3"/>
        <charset val="128"/>
      </rPr>
      <t>モード</t>
    </r>
    <phoneticPr fontId="2"/>
  </si>
  <si>
    <r>
      <rPr>
        <sz val="8"/>
        <rFont val="ＭＳ Ｐゴシック"/>
        <family val="3"/>
        <charset val="128"/>
      </rPr>
      <t>主要燃費
改善対策</t>
    </r>
    <rPh sb="0" eb="2">
      <t>シュヨウ</t>
    </rPh>
    <rPh sb="2" eb="4">
      <t>ネンピ</t>
    </rPh>
    <rPh sb="5" eb="7">
      <t>カイゼン</t>
    </rPh>
    <rPh sb="7" eb="9">
      <t>タイサク</t>
    </rPh>
    <phoneticPr fontId="2"/>
  </si>
  <si>
    <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2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</si>
  <si>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2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</si>
  <si>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達成・向上
達成レベル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2"/>
  </si>
  <si>
    <r>
      <rPr>
        <sz val="8"/>
        <rFont val="ＭＳ Ｐゴシック"/>
        <family val="3"/>
        <charset val="128"/>
      </rPr>
      <t>令和２年度
燃費基準
達成・向上
達成レベル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2"/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</si>
  <si>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12</t>
    </r>
    <r>
      <rPr>
        <sz val="8"/>
        <rFont val="ＭＳ Ｐゴシック"/>
        <family val="3"/>
        <charset val="128"/>
      </rPr>
      <t>年度</t>
    </r>
    <rPh sb="0" eb="2">
      <t>レイワ</t>
    </rPh>
    <rPh sb="4" eb="6">
      <t>ネンド</t>
    </rPh>
    <phoneticPr fontId="2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</si>
  <si>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 xml:space="preserve">）
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2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</si>
  <si>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
最大
（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2"/>
  </si>
  <si>
    <r>
      <t>令</t>
    </r>
    <r>
      <rPr>
        <sz val="8"/>
        <rFont val="ＭＳ Ｐゴシック"/>
        <family val="3"/>
        <charset val="128"/>
      </rPr>
      <t>和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1" eb="12">
      <t>チ</t>
    </rPh>
    <phoneticPr fontId="2"/>
  </si>
  <si>
    <r>
      <rPr>
        <sz val="8"/>
        <rFont val="ＭＳ Ｐゴシック"/>
        <family val="3"/>
        <charset val="128"/>
      </rPr>
      <t>燃費基準
達成・向上
達成レベル</t>
    </r>
    <rPh sb="0" eb="2">
      <t>ネンピ</t>
    </rPh>
    <rPh sb="2" eb="4">
      <t>キジュン</t>
    </rPh>
    <rPh sb="5" eb="7">
      <t>タッセイ</t>
    </rPh>
    <rPh sb="8" eb="10">
      <t>コウジョウ</t>
    </rPh>
    <rPh sb="11" eb="13">
      <t>タッセイ</t>
    </rPh>
    <phoneticPr fontId="2"/>
  </si>
  <si>
    <r>
      <rPr>
        <sz val="8"/>
        <rFont val="ＭＳ Ｐゴシック"/>
        <family val="3"/>
        <charset val="128"/>
      </rPr>
      <t>多段階評価</t>
    </r>
    <rPh sb="0" eb="1">
      <t>タ</t>
    </rPh>
    <rPh sb="1" eb="3">
      <t>ダンカイ</t>
    </rPh>
    <rPh sb="3" eb="5">
      <t>ヒョウカ</t>
    </rPh>
    <phoneticPr fontId="2"/>
  </si>
  <si>
    <r>
      <rPr>
        <sz val="8"/>
        <rFont val="ＭＳ Ｐゴシック"/>
        <family val="3"/>
        <charset val="128"/>
      </rPr>
      <t>多段階評価</t>
    </r>
    <r>
      <rPr>
        <sz val="8"/>
        <rFont val="Arial"/>
        <family val="2"/>
      </rPr>
      <t>2</t>
    </r>
    <rPh sb="0" eb="1">
      <t>タ</t>
    </rPh>
    <rPh sb="1" eb="3">
      <t>ダンカイ</t>
    </rPh>
    <rPh sb="3" eb="5">
      <t>ヒョウカ</t>
    </rPh>
    <phoneticPr fontId="2"/>
  </si>
  <si>
    <r>
      <t>燃</t>
    </r>
    <r>
      <rPr>
        <sz val="8"/>
        <rFont val="ＭＳ Ｐゴシック"/>
        <family val="3"/>
        <charset val="128"/>
      </rPr>
      <t>費値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2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</si>
  <si>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2"/>
  </si>
  <si>
    <r>
      <t>平</t>
    </r>
    <r>
      <rPr>
        <sz val="8"/>
        <rFont val="ＭＳ Ｐゴシック"/>
        <family val="3"/>
        <charset val="128"/>
      </rPr>
      <t>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2"/>
  </si>
  <si>
    <r>
      <t>令</t>
    </r>
    <r>
      <rPr>
        <sz val="8"/>
        <rFont val="ＭＳ Ｐゴシック"/>
        <family val="3"/>
        <charset val="128"/>
      </rPr>
      <t>和２年度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2"/>
  </si>
  <si>
    <r>
      <t>型</t>
    </r>
    <r>
      <rPr>
        <sz val="8"/>
        <rFont val="ＭＳ Ｐゴシック"/>
        <family val="3"/>
        <charset val="128"/>
      </rPr>
      <t>式</t>
    </r>
  </si>
  <si>
    <r>
      <rPr>
        <sz val="8"/>
        <rFont val="ＭＳ Ｐゴシック"/>
        <family val="3"/>
        <charset val="128"/>
      </rPr>
      <t>類別区分番号</t>
    </r>
    <rPh sb="0" eb="2">
      <t>ルイベツ</t>
    </rPh>
    <rPh sb="2" eb="4">
      <t>クブン</t>
    </rPh>
    <rPh sb="4" eb="6">
      <t>バンゴウ</t>
    </rPh>
    <phoneticPr fontId="2"/>
  </si>
  <si>
    <r>
      <rPr>
        <sz val="8"/>
        <rFont val="ＭＳ Ｐゴシック"/>
        <family val="3"/>
        <charset val="128"/>
      </rPr>
      <t>総排気量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2"/>
  </si>
  <si>
    <r>
      <rPr>
        <sz val="8"/>
        <rFont val="ＭＳ Ｐゴシック"/>
        <family val="3"/>
        <charset val="128"/>
      </rPr>
      <t>主要排出
ガス対策</t>
    </r>
    <phoneticPr fontId="2"/>
  </si>
  <si>
    <r>
      <rPr>
        <sz val="8"/>
        <rFont val="ＭＳ Ｐゴシック"/>
        <family val="3"/>
        <charset val="128"/>
      </rPr>
      <t>駆動
形式</t>
    </r>
    <rPh sb="3" eb="5">
      <t>ケイシキ</t>
    </rPh>
    <phoneticPr fontId="2"/>
  </si>
  <si>
    <r>
      <t>そ</t>
    </r>
    <r>
      <rPr>
        <sz val="8"/>
        <rFont val="ＭＳ Ｐゴシック"/>
        <family val="3"/>
        <charset val="128"/>
      </rPr>
      <t>の他</t>
    </r>
  </si>
  <si>
    <r>
      <rPr>
        <sz val="8"/>
        <rFont val="ＭＳ Ｐゴシック"/>
        <family val="3"/>
        <charset val="128"/>
      </rPr>
      <t>低排出ガス
認定レベル</t>
    </r>
    <rPh sb="6" eb="8">
      <t>ニンテイ</t>
    </rPh>
    <phoneticPr fontId="2"/>
  </si>
  <si>
    <t>スズキ</t>
    <phoneticPr fontId="2"/>
  </si>
  <si>
    <t>フロンクス</t>
    <phoneticPr fontId="2"/>
  </si>
  <si>
    <t>4AA-WDB3S</t>
    <phoneticPr fontId="2"/>
  </si>
  <si>
    <t>0001</t>
    <phoneticPr fontId="2"/>
  </si>
  <si>
    <t>K15C
-WA06A</t>
    <phoneticPr fontId="2"/>
  </si>
  <si>
    <r>
      <t>6AT
(E</t>
    </r>
    <r>
      <rPr>
        <sz val="8"/>
        <rFont val="Yu Gothic"/>
        <family val="2"/>
        <charset val="128"/>
      </rPr>
      <t>･</t>
    </r>
    <r>
      <rPr>
        <sz val="8"/>
        <rFont val="Arial"/>
        <family val="2"/>
      </rPr>
      <t>LTC)</t>
    </r>
    <phoneticPr fontId="2"/>
  </si>
  <si>
    <t>H,I,V,EP,B</t>
    <phoneticPr fontId="2"/>
  </si>
  <si>
    <r>
      <t>3</t>
    </r>
    <r>
      <rPr>
        <sz val="8"/>
        <rFont val="ＭＳ Ｐゴシック"/>
        <family val="2"/>
        <charset val="128"/>
      </rPr>
      <t>Ｗ</t>
    </r>
    <r>
      <rPr>
        <sz val="8"/>
        <rFont val="Arial"/>
        <family val="2"/>
      </rPr>
      <t>,EGR</t>
    </r>
    <phoneticPr fontId="2"/>
  </si>
  <si>
    <t>F</t>
    <phoneticPr fontId="2"/>
  </si>
  <si>
    <r>
      <rPr>
        <u/>
        <sz val="8"/>
        <rFont val="ＭＳ Ｐゴシック"/>
        <family val="3"/>
        <charset val="128"/>
      </rPr>
      <t>☆☆☆</t>
    </r>
  </si>
  <si>
    <t>4AA-WEB3S</t>
    <phoneticPr fontId="2"/>
  </si>
  <si>
    <t>0601</t>
    <phoneticPr fontId="2"/>
  </si>
  <si>
    <t>A</t>
    <phoneticPr fontId="2"/>
  </si>
  <si>
    <t>ジムニー</t>
    <phoneticPr fontId="2"/>
  </si>
  <si>
    <t>3BA-JC74W</t>
    <phoneticPr fontId="2"/>
  </si>
  <si>
    <t>K15B</t>
    <phoneticPr fontId="2"/>
  </si>
  <si>
    <t>5MT×2</t>
    <phoneticPr fontId="2"/>
  </si>
  <si>
    <t>I,V,EP</t>
    <phoneticPr fontId="2"/>
  </si>
  <si>
    <t>0002</t>
    <phoneticPr fontId="2"/>
  </si>
  <si>
    <r>
      <t>＜</t>
    </r>
    <r>
      <rPr>
        <sz val="8"/>
        <rFont val="ＭＳ Ｐゴシック"/>
        <family val="3"/>
        <charset val="128"/>
      </rPr>
      <t>記入要領＞</t>
    </r>
    <rPh sb="1" eb="3">
      <t>キニュウ</t>
    </rPh>
    <rPh sb="3" eb="5">
      <t>ヨウリョウ</t>
    </rPh>
    <phoneticPr fontId="2"/>
  </si>
  <si>
    <r>
      <t>１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2"/>
  </si>
  <si>
    <r>
      <t>２</t>
    </r>
    <r>
      <rPr>
        <sz val="8"/>
        <rFont val="ＭＳ Ｐゴシック"/>
        <family val="3"/>
        <charset val="128"/>
      </rPr>
      <t>．一つの通称名に複数の型式がある場合は、通称名は大枠に一つ記入。</t>
    </r>
    <phoneticPr fontId="2"/>
  </si>
  <si>
    <r>
      <t>３</t>
    </r>
    <r>
      <rPr>
        <sz val="8"/>
        <rFont val="ＭＳ Ｐゴシック"/>
        <family val="3"/>
        <charset val="128"/>
      </rPr>
      <t>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2"/>
  </si>
  <si>
    <r>
      <t>４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2"/>
  </si>
  <si>
    <r>
      <t>５</t>
    </r>
    <r>
      <rPr>
        <sz val="8"/>
        <rFont val="ＭＳ Ｐゴシック"/>
        <family val="3"/>
        <charset val="128"/>
      </rPr>
      <t>．「その他」について、以下に留意し記載する。</t>
    </r>
    <phoneticPr fontId="2"/>
  </si>
  <si>
    <r>
      <t>　</t>
    </r>
    <r>
      <rPr>
        <sz val="8"/>
        <rFont val="ＭＳ Ｐゴシック"/>
        <family val="3"/>
        <charset val="128"/>
      </rPr>
      <t>①燃費の異なる要因と関係のない事項は記入しない。</t>
    </r>
    <phoneticPr fontId="2"/>
  </si>
  <si>
    <r>
      <t>　</t>
    </r>
    <r>
      <rPr>
        <sz val="8"/>
        <rFont val="ＭＳ Ｐゴシック"/>
        <family val="3"/>
        <charset val="128"/>
      </rPr>
      <t>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2"/>
  </si>
  <si>
    <r>
      <t>3</t>
    </r>
    <r>
      <rPr>
        <sz val="8"/>
        <rFont val="ＭＳ Ｐゴシック"/>
        <family val="2"/>
        <charset val="128"/>
      </rPr>
      <t>Ｗ</t>
    </r>
    <phoneticPr fontId="2"/>
  </si>
  <si>
    <r>
      <t>4AT×2
(E</t>
    </r>
    <r>
      <rPr>
        <sz val="8"/>
        <rFont val="Yu Gothic"/>
        <family val="2"/>
        <charset val="128"/>
      </rPr>
      <t>･</t>
    </r>
    <r>
      <rPr>
        <sz val="8"/>
        <rFont val="Arial"/>
        <family val="2"/>
      </rPr>
      <t>LTC)</t>
    </r>
    <phoneticPr fontId="2"/>
  </si>
  <si>
    <t>BMW</t>
    <phoneticPr fontId="2"/>
  </si>
  <si>
    <t/>
  </si>
  <si>
    <t xml:space="preserve"> </t>
  </si>
  <si>
    <t>R</t>
    <phoneticPr fontId="2"/>
  </si>
  <si>
    <t>3W</t>
  </si>
  <si>
    <t>I,V,D,EP,B</t>
  </si>
  <si>
    <r>
      <t>8AT(E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LTC)</t>
    </r>
    <phoneticPr fontId="2"/>
  </si>
  <si>
    <t>B48B20B</t>
    <phoneticPr fontId="2"/>
  </si>
  <si>
    <t>3BA-HF20</t>
    <phoneticPr fontId="2"/>
  </si>
  <si>
    <t>BMW Z4 sDrive20i</t>
    <phoneticPr fontId="2"/>
  </si>
  <si>
    <t>★0.5</t>
  </si>
  <si>
    <t>R</t>
  </si>
  <si>
    <t>8AT(E･LTC)</t>
  </si>
  <si>
    <t>B48B20B</t>
  </si>
  <si>
    <t>0201</t>
  </si>
  <si>
    <t>3BA-HF20</t>
  </si>
  <si>
    <t>B58B30B</t>
    <phoneticPr fontId="2"/>
  </si>
  <si>
    <t>3BA-HF30T</t>
    <phoneticPr fontId="2"/>
  </si>
  <si>
    <t>BMW Z4 M40i</t>
    <phoneticPr fontId="2"/>
  </si>
  <si>
    <t>B58B30B</t>
  </si>
  <si>
    <t>3BA-HF30T</t>
  </si>
  <si>
    <t>B58B30C</t>
    <phoneticPr fontId="2"/>
  </si>
  <si>
    <t>3BA-HF30</t>
    <phoneticPr fontId="2"/>
  </si>
  <si>
    <t>★2</t>
  </si>
  <si>
    <t>A</t>
  </si>
  <si>
    <t>D,V,H,I,FI,EP,B</t>
    <phoneticPr fontId="2"/>
  </si>
  <si>
    <t>8AT (E-LCT)</t>
  </si>
  <si>
    <t>S68B44A</t>
  </si>
  <si>
    <t>0004</t>
  </si>
  <si>
    <t>3AA-32EM44</t>
  </si>
  <si>
    <t>BMW X7 M60i xDrive</t>
    <phoneticPr fontId="2"/>
  </si>
  <si>
    <t>0003</t>
  </si>
  <si>
    <t>0002</t>
  </si>
  <si>
    <t>0001</t>
  </si>
  <si>
    <t>★1.5</t>
    <phoneticPr fontId="2"/>
  </si>
  <si>
    <t>6,7</t>
    <phoneticPr fontId="2"/>
  </si>
  <si>
    <t>N63B44D</t>
    <phoneticPr fontId="2"/>
  </si>
  <si>
    <r>
      <t>0101</t>
    </r>
    <r>
      <rPr>
        <sz val="8"/>
        <rFont val="游ゴシック"/>
        <family val="3"/>
        <charset val="128"/>
      </rPr>
      <t>～</t>
    </r>
    <r>
      <rPr>
        <sz val="8"/>
        <rFont val="Arial"/>
        <family val="2"/>
      </rPr>
      <t>0102</t>
    </r>
    <phoneticPr fontId="2"/>
  </si>
  <si>
    <t>3BA-CX44</t>
    <phoneticPr fontId="2"/>
  </si>
  <si>
    <t>BMW X7 M50i</t>
    <phoneticPr fontId="2"/>
  </si>
  <si>
    <t>★1</t>
    <phoneticPr fontId="2"/>
  </si>
  <si>
    <r>
      <t>0001</t>
    </r>
    <r>
      <rPr>
        <sz val="8"/>
        <rFont val="游ゴシック"/>
        <family val="3"/>
        <charset val="128"/>
      </rPr>
      <t>～</t>
    </r>
    <r>
      <rPr>
        <sz val="8"/>
        <rFont val="Arial"/>
        <family val="2"/>
      </rPr>
      <t>0002</t>
    </r>
    <phoneticPr fontId="2"/>
  </si>
  <si>
    <t>D,V,H,I,B,
TC,IC,EP</t>
  </si>
  <si>
    <t>S68B44A-PA0001N0</t>
  </si>
  <si>
    <t>3AA-12ET44</t>
  </si>
  <si>
    <t>BMW X6M Competition</t>
    <phoneticPr fontId="2"/>
  </si>
  <si>
    <t>S63B44B</t>
    <phoneticPr fontId="2"/>
  </si>
  <si>
    <r>
      <t>0101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0104</t>
    </r>
    <phoneticPr fontId="2"/>
  </si>
  <si>
    <t>3BA-JU44M</t>
    <phoneticPr fontId="2"/>
  </si>
  <si>
    <t>BMW X6M</t>
    <phoneticPr fontId="2"/>
  </si>
  <si>
    <t>★1</t>
  </si>
  <si>
    <t>0006</t>
  </si>
  <si>
    <t>3AA-42EX44</t>
  </si>
  <si>
    <t>BMW X6 M60i xDrive</t>
    <phoneticPr fontId="2"/>
  </si>
  <si>
    <t>0005</t>
  </si>
  <si>
    <t>14.9~15.9</t>
  </si>
  <si>
    <r>
      <t>2280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2360</t>
    </r>
    <phoneticPr fontId="2"/>
  </si>
  <si>
    <r>
      <t>0102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0112</t>
    </r>
    <phoneticPr fontId="2"/>
  </si>
  <si>
    <t>3BA-CY44</t>
    <phoneticPr fontId="2"/>
  </si>
  <si>
    <t>BMW X6 M50i</t>
    <phoneticPr fontId="2"/>
  </si>
  <si>
    <r>
      <t>0002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0012</t>
    </r>
    <phoneticPr fontId="2"/>
  </si>
  <si>
    <t>0101</t>
    <phoneticPr fontId="2"/>
  </si>
  <si>
    <t>BMW X5M Competition</t>
    <phoneticPr fontId="2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</si>
  <si>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0002</t>
    </r>
    <phoneticPr fontId="2"/>
  </si>
  <si>
    <t>BMW X5M</t>
    <phoneticPr fontId="2"/>
  </si>
  <si>
    <t>3AA-32EU44S</t>
  </si>
  <si>
    <t>BMW X5 M60i xDrive</t>
    <phoneticPr fontId="2"/>
  </si>
  <si>
    <t>3AA-32EU44A</t>
  </si>
  <si>
    <t>★0.5</t>
    <phoneticPr fontId="2"/>
  </si>
  <si>
    <r>
      <t>55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56</t>
    </r>
    <phoneticPr fontId="2"/>
  </si>
  <si>
    <t>14.1~14.3</t>
  </si>
  <si>
    <r>
      <t>2410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2420</t>
    </r>
    <phoneticPr fontId="2"/>
  </si>
  <si>
    <r>
      <t>0111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0112</t>
    </r>
    <phoneticPr fontId="2"/>
  </si>
  <si>
    <t>3BA-JU44S</t>
    <phoneticPr fontId="2"/>
  </si>
  <si>
    <t>BMW X5 M50i</t>
    <phoneticPr fontId="2"/>
  </si>
  <si>
    <t>14.4~15.5</t>
  </si>
  <si>
    <r>
      <t>2310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2400</t>
    </r>
    <phoneticPr fontId="2"/>
  </si>
  <si>
    <r>
      <t>0101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0110</t>
    </r>
    <phoneticPr fontId="2"/>
  </si>
  <si>
    <t>14.1~14.5</t>
  </si>
  <si>
    <r>
      <t>2390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2420</t>
    </r>
    <phoneticPr fontId="2"/>
  </si>
  <si>
    <r>
      <t>0008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0012</t>
    </r>
    <phoneticPr fontId="2"/>
  </si>
  <si>
    <t>14.8~15.5</t>
  </si>
  <si>
    <r>
      <t>2310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2370</t>
    </r>
    <phoneticPr fontId="2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</si>
  <si>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0007</t>
    </r>
    <phoneticPr fontId="2"/>
  </si>
  <si>
    <t>14.8~15.4</t>
  </si>
  <si>
    <r>
      <t>2320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2370</t>
    </r>
    <phoneticPr fontId="2"/>
  </si>
  <si>
    <r>
      <t>0101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0106</t>
    </r>
    <phoneticPr fontId="2"/>
  </si>
  <si>
    <t>3BA-JU44A</t>
    <phoneticPr fontId="2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</si>
  <si>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0006</t>
    </r>
    <phoneticPr fontId="2"/>
  </si>
  <si>
    <t>S58B30A</t>
    <phoneticPr fontId="2"/>
  </si>
  <si>
    <r>
      <t>0301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0302</t>
    </r>
    <phoneticPr fontId="2"/>
  </si>
  <si>
    <t>3BA-TS30</t>
    <phoneticPr fontId="2"/>
  </si>
  <si>
    <t>BMW X4M</t>
    <phoneticPr fontId="2"/>
  </si>
  <si>
    <r>
      <t>0101</t>
    </r>
    <r>
      <rPr>
        <sz val="8"/>
        <rFont val="游ゴシック"/>
        <family val="3"/>
        <charset val="128"/>
      </rPr>
      <t>～0102</t>
    </r>
    <phoneticPr fontId="2"/>
  </si>
  <si>
    <t>8AT(E,LTC)</t>
  </si>
  <si>
    <t>0102</t>
  </si>
  <si>
    <t>3BA-2V20</t>
  </si>
  <si>
    <t>BMW X4 xDrive30i</t>
    <phoneticPr fontId="2"/>
  </si>
  <si>
    <t>0102</t>
    <phoneticPr fontId="2"/>
  </si>
  <si>
    <t>3BA-2V20</t>
    <phoneticPr fontId="2"/>
  </si>
  <si>
    <t>0101</t>
  </si>
  <si>
    <t>19.9~20.3</t>
  </si>
  <si>
    <r>
      <t>1880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1920</t>
    </r>
    <phoneticPr fontId="2"/>
  </si>
  <si>
    <r>
      <t>0101</t>
    </r>
    <r>
      <rPr>
        <sz val="8"/>
        <rFont val="游ゴシック"/>
        <family val="3"/>
        <charset val="128"/>
      </rPr>
      <t>～0</t>
    </r>
    <r>
      <rPr>
        <sz val="8"/>
        <rFont val="Arial"/>
        <family val="2"/>
      </rPr>
      <t>102</t>
    </r>
    <phoneticPr fontId="2"/>
  </si>
  <si>
    <t>3BA-2V30</t>
    <phoneticPr fontId="2"/>
  </si>
  <si>
    <t>BMW X4 M40i</t>
    <phoneticPr fontId="2"/>
  </si>
  <si>
    <t>3BA-2V30</t>
  </si>
  <si>
    <t>S58B30A</t>
  </si>
  <si>
    <t>0302</t>
  </si>
  <si>
    <t>3BA-TS30</t>
  </si>
  <si>
    <t>BMW X4 M</t>
    <phoneticPr fontId="2"/>
  </si>
  <si>
    <t>0301</t>
  </si>
  <si>
    <r>
      <t>0201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0202</t>
    </r>
    <phoneticPr fontId="2"/>
  </si>
  <si>
    <t>BMW X3M</t>
    <phoneticPr fontId="2"/>
  </si>
  <si>
    <r>
      <t>57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58</t>
    </r>
    <phoneticPr fontId="2"/>
  </si>
  <si>
    <t>20.5~20.8</t>
  </si>
  <si>
    <r>
      <t>1830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1860</t>
    </r>
    <phoneticPr fontId="2"/>
  </si>
  <si>
    <t>B48B20A</t>
    <phoneticPr fontId="2"/>
  </si>
  <si>
    <t>3BA-TY20</t>
    <phoneticPr fontId="2"/>
  </si>
  <si>
    <t>BMW X3 xDrive20i</t>
    <phoneticPr fontId="2"/>
  </si>
  <si>
    <r>
      <t>0001</t>
    </r>
    <r>
      <rPr>
        <sz val="8"/>
        <rFont val="ＭＳ Ｐゴシック"/>
        <family val="3"/>
        <charset val="128"/>
      </rPr>
      <t>～0</t>
    </r>
    <r>
      <rPr>
        <sz val="8"/>
        <rFont val="Arial"/>
        <family val="2"/>
      </rPr>
      <t>002</t>
    </r>
    <phoneticPr fontId="2"/>
  </si>
  <si>
    <t>B48B20A</t>
  </si>
  <si>
    <t>3BA-TY20</t>
  </si>
  <si>
    <t>D,V,H,I,B,
TC,IC,EP</t>
    <phoneticPr fontId="2"/>
  </si>
  <si>
    <t>B58B30P-PA0001N0</t>
  </si>
  <si>
    <t>3AA-72GP30</t>
  </si>
  <si>
    <t>BMW X3 M50 xDrive</t>
    <phoneticPr fontId="2"/>
  </si>
  <si>
    <t>B58B30P-PA0001N0</t>
    <phoneticPr fontId="2"/>
  </si>
  <si>
    <t>19.6~19.9</t>
  </si>
  <si>
    <r>
      <t>1920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1950</t>
    </r>
    <phoneticPr fontId="2"/>
  </si>
  <si>
    <t>3BA-TY30</t>
    <phoneticPr fontId="2"/>
  </si>
  <si>
    <t>BMW X3 M40i</t>
    <phoneticPr fontId="2"/>
  </si>
  <si>
    <t>3BA-TY30</t>
  </si>
  <si>
    <t>0202</t>
  </si>
  <si>
    <t>BMW X3 M</t>
    <phoneticPr fontId="2"/>
  </si>
  <si>
    <t>★1.5</t>
  </si>
  <si>
    <t>B48B20P-JA1S06M0</t>
  </si>
  <si>
    <t>3AA-32GP20</t>
  </si>
  <si>
    <t>BMW X3 20 xDrive</t>
    <phoneticPr fontId="2"/>
  </si>
  <si>
    <t>B48B20P-JA1S06M0</t>
    <phoneticPr fontId="2"/>
  </si>
  <si>
    <t>7AT(E)</t>
  </si>
  <si>
    <t>B48A20P</t>
  </si>
  <si>
    <t>0008</t>
  </si>
  <si>
    <t>3BA-42GM20</t>
  </si>
  <si>
    <t>BMW X2 xDrive20i</t>
    <phoneticPr fontId="2"/>
  </si>
  <si>
    <t>0007</t>
  </si>
  <si>
    <t>7AT(E)</t>
    <phoneticPr fontId="2"/>
  </si>
  <si>
    <t>B38A15A</t>
    <phoneticPr fontId="2"/>
  </si>
  <si>
    <t>3BA-YH15</t>
    <phoneticPr fontId="2"/>
  </si>
  <si>
    <t>BMW X2 sDrive 18i</t>
    <phoneticPr fontId="2"/>
  </si>
  <si>
    <t>B48A20H</t>
  </si>
  <si>
    <t>3BA-82GM20</t>
  </si>
  <si>
    <t>BMW X2 M35i xDrive</t>
    <phoneticPr fontId="2"/>
  </si>
  <si>
    <t>B48A20E</t>
    <phoneticPr fontId="2"/>
  </si>
  <si>
    <t>0011</t>
    <phoneticPr fontId="2"/>
  </si>
  <si>
    <t>3BA-YN20</t>
    <phoneticPr fontId="2"/>
  </si>
  <si>
    <t>BMW X2 M35i</t>
    <phoneticPr fontId="2"/>
  </si>
  <si>
    <t>0018</t>
  </si>
  <si>
    <t>3BA-52EE20</t>
  </si>
  <si>
    <t>BMW X1 xDrive20i</t>
    <phoneticPr fontId="2"/>
  </si>
  <si>
    <t>0017</t>
  </si>
  <si>
    <t>0016</t>
  </si>
  <si>
    <t>0015</t>
  </si>
  <si>
    <t>0014</t>
  </si>
  <si>
    <t>0013</t>
  </si>
  <si>
    <t>0012</t>
  </si>
  <si>
    <t>0011</t>
  </si>
  <si>
    <t>F</t>
  </si>
  <si>
    <t>B38A15P</t>
  </si>
  <si>
    <t>3BA-22EE15</t>
  </si>
  <si>
    <t>BMW X1 sDrive18i</t>
    <phoneticPr fontId="2"/>
  </si>
  <si>
    <t>0002,0004</t>
    <phoneticPr fontId="2"/>
  </si>
  <si>
    <t>3BA-AA15</t>
    <phoneticPr fontId="2"/>
  </si>
  <si>
    <t>BMW X1 sDrive 18i</t>
    <phoneticPr fontId="2"/>
  </si>
  <si>
    <t>0001,0003</t>
    <phoneticPr fontId="2"/>
  </si>
  <si>
    <t>3BA-12EF20</t>
  </si>
  <si>
    <t>BMW X1 M35i xDrive</t>
    <phoneticPr fontId="2"/>
  </si>
  <si>
    <t>3BA-GV44</t>
    <phoneticPr fontId="2"/>
  </si>
  <si>
    <r>
      <t xml:space="preserve">BMW M850ix </t>
    </r>
    <r>
      <rPr>
        <sz val="8"/>
        <rFont val="ＭＳ Ｐゴシック"/>
        <family val="3"/>
        <charset val="128"/>
      </rPr>
      <t>ｸﾞﾗﾝｸ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ﾍﾟ</t>
    </r>
    <phoneticPr fontId="2"/>
  </si>
  <si>
    <t>0101,0102</t>
    <phoneticPr fontId="2"/>
  </si>
  <si>
    <t>3BA-BC44</t>
    <phoneticPr fontId="2"/>
  </si>
  <si>
    <t>BMW M850i xDriveｸ-ﾍﾟ</t>
    <phoneticPr fontId="2"/>
  </si>
  <si>
    <t>1101</t>
    <phoneticPr fontId="2"/>
  </si>
  <si>
    <t>BMW M850i xDriveｶﾌﾞﾘｵﾚ</t>
    <phoneticPr fontId="2"/>
  </si>
  <si>
    <t>3BA-GV44M</t>
    <phoneticPr fontId="2"/>
  </si>
  <si>
    <r>
      <t xml:space="preserve">BMW M8 </t>
    </r>
    <r>
      <rPr>
        <sz val="8"/>
        <rFont val="ＭＳ Ｐゴシック"/>
        <family val="3"/>
        <charset val="128"/>
      </rPr>
      <t>ｸﾞﾗﾝｸ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ﾍﾟ</t>
    </r>
    <phoneticPr fontId="2"/>
  </si>
  <si>
    <t>19.3~19.6</t>
  </si>
  <si>
    <r>
      <t>1950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1980</t>
    </r>
    <phoneticPr fontId="2"/>
  </si>
  <si>
    <r>
      <t>0201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0203</t>
    </r>
    <phoneticPr fontId="2"/>
  </si>
  <si>
    <t>3BA-JS44</t>
    <phoneticPr fontId="2"/>
  </si>
  <si>
    <t>BMW M550i xDrive</t>
    <phoneticPr fontId="2"/>
  </si>
  <si>
    <t>0204</t>
    <phoneticPr fontId="2"/>
  </si>
  <si>
    <t>19.8~20.2</t>
  </si>
  <si>
    <r>
      <t>1890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1930</t>
    </r>
    <phoneticPr fontId="2"/>
  </si>
  <si>
    <r>
      <t>0004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0008</t>
    </r>
    <phoneticPr fontId="2"/>
  </si>
  <si>
    <t>3BA-7R30</t>
    <phoneticPr fontId="2"/>
  </si>
  <si>
    <t>20.4~20.7</t>
  </si>
  <si>
    <r>
      <t>1840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1870</t>
    </r>
    <phoneticPr fontId="2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</si>
  <si>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0003</t>
    </r>
    <phoneticPr fontId="2"/>
  </si>
  <si>
    <t>20.5~20.7</t>
  </si>
  <si>
    <r>
      <t>1840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1860</t>
    </r>
    <phoneticPr fontId="2"/>
  </si>
  <si>
    <r>
      <t>0001</t>
    </r>
    <r>
      <rPr>
        <sz val="8"/>
        <rFont val="Meiryo UI"/>
        <family val="2"/>
        <charset val="128"/>
      </rPr>
      <t>～</t>
    </r>
    <r>
      <rPr>
        <sz val="8"/>
        <rFont val="Arial"/>
        <family val="2"/>
      </rPr>
      <t>0004</t>
    </r>
    <phoneticPr fontId="2"/>
  </si>
  <si>
    <t>3BA-12AW30</t>
    <phoneticPr fontId="2"/>
  </si>
  <si>
    <t>BMW M440ix ｸﾞﾗﾝｸｰﾍﾟ</t>
    <phoneticPr fontId="2"/>
  </si>
  <si>
    <t>D,V,I,
EP</t>
  </si>
  <si>
    <t>1002</t>
  </si>
  <si>
    <t>3BA-12AW30</t>
  </si>
  <si>
    <t>1001</t>
  </si>
  <si>
    <t>1001,1002</t>
    <phoneticPr fontId="2"/>
  </si>
  <si>
    <t>3BA-12AR30</t>
    <phoneticPr fontId="2"/>
  </si>
  <si>
    <r>
      <t xml:space="preserve">BMW M440ix </t>
    </r>
    <r>
      <rPr>
        <sz val="8"/>
        <rFont val="ＭＳ Ｐゴシック"/>
        <family val="3"/>
        <charset val="128"/>
      </rPr>
      <t>ｶﾌﾞﾘｵﾚ</t>
    </r>
    <phoneticPr fontId="2"/>
  </si>
  <si>
    <t>4001</t>
  </si>
  <si>
    <t>3BA-12AR30</t>
  </si>
  <si>
    <t>BMW M440ix ｶﾌﾞﾘｵﾚ</t>
    <phoneticPr fontId="2"/>
  </si>
  <si>
    <t>21.5~21.7</t>
  </si>
  <si>
    <r>
      <t>1740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1760</t>
    </r>
    <phoneticPr fontId="2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</si>
  <si>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0004
0101</t>
    </r>
    <r>
      <rPr>
        <sz val="8"/>
        <rFont val="游ゴシック"/>
        <family val="3"/>
        <charset val="128"/>
      </rPr>
      <t>～</t>
    </r>
    <r>
      <rPr>
        <sz val="8"/>
        <rFont val="Arial"/>
        <family val="2"/>
      </rPr>
      <t>0104</t>
    </r>
    <phoneticPr fontId="2"/>
  </si>
  <si>
    <t>BMW M440i xDriveｸｰﾍﾟ</t>
    <phoneticPr fontId="2"/>
  </si>
  <si>
    <t>3002</t>
  </si>
  <si>
    <t>BMW M440i xDrive ｸｰﾍﾟ</t>
    <phoneticPr fontId="2"/>
  </si>
  <si>
    <t>3001</t>
  </si>
  <si>
    <t>0005,0006</t>
    <phoneticPr fontId="2"/>
  </si>
  <si>
    <t>3BA-52AZ30</t>
    <phoneticPr fontId="2"/>
  </si>
  <si>
    <r>
      <t xml:space="preserve">BMW M4 </t>
    </r>
    <r>
      <rPr>
        <sz val="8"/>
        <rFont val="ＭＳ Ｐゴシック"/>
        <family val="3"/>
        <charset val="128"/>
      </rPr>
      <t>ｸｰﾍﾟ</t>
    </r>
    <phoneticPr fontId="2"/>
  </si>
  <si>
    <t>0003,0004</t>
    <phoneticPr fontId="2"/>
  </si>
  <si>
    <t>6MT</t>
    <phoneticPr fontId="2"/>
  </si>
  <si>
    <t>0001,0002</t>
    <phoneticPr fontId="2"/>
  </si>
  <si>
    <t>8AT(E・LTC)</t>
  </si>
  <si>
    <t>5001</t>
  </si>
  <si>
    <t>3BA-52AZ30</t>
  </si>
  <si>
    <t>BMW M4 ｸｰﾍﾟ</t>
    <phoneticPr fontId="2"/>
  </si>
  <si>
    <t>D,V,I,EP</t>
  </si>
  <si>
    <t>2001</t>
  </si>
  <si>
    <r>
      <t xml:space="preserve">BMW M4 </t>
    </r>
    <r>
      <rPr>
        <sz val="8"/>
        <rFont val="ＭＳ Ｐゴシック"/>
        <family val="3"/>
        <charset val="128"/>
      </rPr>
      <t>ｶﾌﾞﾘｵﾚ</t>
    </r>
    <phoneticPr fontId="2"/>
  </si>
  <si>
    <t>20.8~21.1</t>
  </si>
  <si>
    <r>
      <t>1800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1830</t>
    </r>
    <phoneticPr fontId="2"/>
  </si>
  <si>
    <t>3BA-6N30</t>
    <phoneticPr fontId="2"/>
  </si>
  <si>
    <t>BMW M340i xDriveTr.</t>
    <phoneticPr fontId="2"/>
  </si>
  <si>
    <t>21.6~21.8</t>
  </si>
  <si>
    <r>
      <t>1730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1750</t>
    </r>
    <phoneticPr fontId="2"/>
  </si>
  <si>
    <t>3BA-5U30</t>
    <phoneticPr fontId="2"/>
  </si>
  <si>
    <t>BMW M340i xDrive</t>
    <phoneticPr fontId="2"/>
  </si>
  <si>
    <t>3BA-12GB30</t>
  </si>
  <si>
    <t>BMW M3 ﾂｰﾘﾝｸﾞ</t>
    <phoneticPr fontId="2"/>
  </si>
  <si>
    <t>3BA-32AY30</t>
    <phoneticPr fontId="2"/>
  </si>
  <si>
    <t>BMW M3 Competition</t>
    <phoneticPr fontId="2"/>
  </si>
  <si>
    <t>0003</t>
    <phoneticPr fontId="2"/>
  </si>
  <si>
    <r>
      <t>BMW M3 Comp</t>
    </r>
    <r>
      <rPr>
        <sz val="8"/>
        <rFont val="ＭＳ Ｐゴシック"/>
        <family val="3"/>
        <charset val="128"/>
      </rPr>
      <t>　</t>
    </r>
    <r>
      <rPr>
        <sz val="8"/>
        <rFont val="Arial"/>
        <family val="2"/>
      </rPr>
      <t xml:space="preserve">M </t>
    </r>
    <r>
      <rPr>
        <sz val="8"/>
        <rFont val="ＭＳ Ｐゴシック"/>
        <family val="3"/>
        <charset val="128"/>
      </rPr>
      <t>ｘ</t>
    </r>
    <r>
      <rPr>
        <sz val="8"/>
        <rFont val="Arial"/>
        <family val="2"/>
      </rPr>
      <t>Drive</t>
    </r>
    <phoneticPr fontId="2"/>
  </si>
  <si>
    <t>3BA-32AY30</t>
  </si>
  <si>
    <t>BMW M3</t>
    <phoneticPr fontId="2"/>
  </si>
  <si>
    <t>21.8~22.0</t>
    <phoneticPr fontId="2"/>
  </si>
  <si>
    <r>
      <t>1710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1730</t>
    </r>
    <phoneticPr fontId="2"/>
  </si>
  <si>
    <t>3BA-52CM30</t>
    <phoneticPr fontId="2"/>
  </si>
  <si>
    <t>BMW M240i xDrive</t>
    <phoneticPr fontId="2"/>
  </si>
  <si>
    <t>23.1~23.3</t>
  </si>
  <si>
    <r>
      <t>1560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1580</t>
    </r>
    <phoneticPr fontId="2"/>
  </si>
  <si>
    <t>B58B30A</t>
    <phoneticPr fontId="2"/>
  </si>
  <si>
    <t>3BA-2J30</t>
    <phoneticPr fontId="2"/>
  </si>
  <si>
    <t>BMW M240i</t>
    <phoneticPr fontId="2"/>
  </si>
  <si>
    <t>22.9~23.1</t>
  </si>
  <si>
    <r>
      <t>1590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1610</t>
    </r>
    <phoneticPr fontId="2"/>
  </si>
  <si>
    <r>
      <t>1101</t>
    </r>
    <r>
      <rPr>
        <sz val="8"/>
        <rFont val="游ゴシック"/>
        <family val="3"/>
        <charset val="128"/>
      </rPr>
      <t>～1</t>
    </r>
    <r>
      <rPr>
        <sz val="8"/>
        <rFont val="Arial"/>
        <family val="2"/>
      </rPr>
      <t>102</t>
    </r>
    <phoneticPr fontId="2"/>
  </si>
  <si>
    <t>3BA-7L20</t>
    <phoneticPr fontId="2"/>
  </si>
  <si>
    <r>
      <t xml:space="preserve">BMW M235ix </t>
    </r>
    <r>
      <rPr>
        <sz val="8"/>
        <rFont val="ＭＳ Ｐゴシック"/>
        <family val="3"/>
        <charset val="128"/>
      </rPr>
      <t>ｸﾞﾗﾝｸ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ﾍﾟ</t>
    </r>
    <phoneticPr fontId="2"/>
  </si>
  <si>
    <r>
      <t>1001</t>
    </r>
    <r>
      <rPr>
        <sz val="8"/>
        <rFont val="ＭＳ Ｐゴシック"/>
        <family val="3"/>
        <charset val="128"/>
      </rPr>
      <t>～1</t>
    </r>
    <r>
      <rPr>
        <sz val="8"/>
        <rFont val="Arial"/>
        <family val="2"/>
      </rPr>
      <t>002</t>
    </r>
    <phoneticPr fontId="2"/>
  </si>
  <si>
    <t>L,D,V,I,FI,TC,EP</t>
  </si>
  <si>
    <t>3BA-22GE20</t>
  </si>
  <si>
    <t>BMW M235 xDrive GC</t>
    <phoneticPr fontId="2"/>
  </si>
  <si>
    <t>D,V,I,FI,EP</t>
  </si>
  <si>
    <t>8AT(E)</t>
  </si>
  <si>
    <t>3BA-12DM30</t>
  </si>
  <si>
    <t>BMW M2 CS</t>
    <phoneticPr fontId="2"/>
  </si>
  <si>
    <r>
      <rPr>
        <sz val="8"/>
        <rFont val="ＭＳ Ｐゴシック"/>
        <family val="3"/>
        <charset val="128"/>
      </rPr>
      <t>Ｒ</t>
    </r>
  </si>
  <si>
    <t>S55B30A</t>
    <phoneticPr fontId="2"/>
  </si>
  <si>
    <t>3BA-2U7230</t>
    <phoneticPr fontId="2"/>
  </si>
  <si>
    <t>BMW M2 Competition</t>
    <phoneticPr fontId="2"/>
  </si>
  <si>
    <t>L,D,V,I,FI,TC,IC,EP</t>
  </si>
  <si>
    <t>1004</t>
  </si>
  <si>
    <t>BMW M2</t>
    <phoneticPr fontId="2"/>
  </si>
  <si>
    <t>6MT</t>
  </si>
  <si>
    <t>1003</t>
  </si>
  <si>
    <t>8AT (ELTC)</t>
  </si>
  <si>
    <t>23.0~23.1</t>
    <phoneticPr fontId="2"/>
  </si>
  <si>
    <r>
      <t>1580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1600</t>
    </r>
    <phoneticPr fontId="2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</si>
  <si>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0002
0101</t>
    </r>
    <r>
      <rPr>
        <sz val="8"/>
        <rFont val="游ゴシック"/>
        <family val="3"/>
        <charset val="128"/>
      </rPr>
      <t>～</t>
    </r>
    <r>
      <rPr>
        <sz val="8"/>
        <rFont val="Arial"/>
        <family val="2"/>
      </rPr>
      <t>0102</t>
    </r>
    <phoneticPr fontId="2"/>
  </si>
  <si>
    <t>BMW M135i xDrive</t>
    <phoneticPr fontId="2"/>
  </si>
  <si>
    <t>7DCT</t>
  </si>
  <si>
    <t>BMW M135 xDrive</t>
    <phoneticPr fontId="2"/>
  </si>
  <si>
    <t>19.9~20.0</t>
    <phoneticPr fontId="2"/>
  </si>
  <si>
    <r>
      <t>1910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1920</t>
    </r>
    <phoneticPr fontId="2"/>
  </si>
  <si>
    <t>0002,0003</t>
    <phoneticPr fontId="2"/>
  </si>
  <si>
    <t>3BA-GV30</t>
    <phoneticPr fontId="2"/>
  </si>
  <si>
    <r>
      <t xml:space="preserve">BMW 840i </t>
    </r>
    <r>
      <rPr>
        <sz val="8"/>
        <rFont val="ＭＳ Ｐゴシック"/>
        <family val="3"/>
        <charset val="128"/>
      </rPr>
      <t>ｸﾞﾗﾝｸ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ﾍﾟ</t>
    </r>
    <phoneticPr fontId="2"/>
  </si>
  <si>
    <t>0004</t>
    <phoneticPr fontId="2"/>
  </si>
  <si>
    <t>3BA-AE30</t>
    <phoneticPr fontId="2"/>
  </si>
  <si>
    <r>
      <t xml:space="preserve">BMW 840i </t>
    </r>
    <r>
      <rPr>
        <sz val="8"/>
        <rFont val="ＭＳ Ｐゴシック"/>
        <family val="3"/>
        <charset val="128"/>
      </rPr>
      <t>ｸ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ﾍﾟ</t>
    </r>
    <phoneticPr fontId="2"/>
  </si>
  <si>
    <t>1001</t>
    <phoneticPr fontId="2"/>
  </si>
  <si>
    <r>
      <t xml:space="preserve">BMW 840i </t>
    </r>
    <r>
      <rPr>
        <sz val="8"/>
        <rFont val="ＭＳ Ｐゴシック"/>
        <family val="3"/>
        <charset val="128"/>
      </rPr>
      <t>ｶﾌﾞﾘｵﾚ</t>
    </r>
    <phoneticPr fontId="2"/>
  </si>
  <si>
    <t>15.0~15.7</t>
    <phoneticPr fontId="2"/>
  </si>
  <si>
    <t>4,5</t>
    <phoneticPr fontId="2"/>
  </si>
  <si>
    <r>
      <t>2290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2350</t>
    </r>
    <phoneticPr fontId="2"/>
  </si>
  <si>
    <t>N74B66C</t>
    <phoneticPr fontId="2"/>
  </si>
  <si>
    <t>3BA-7U66</t>
    <phoneticPr fontId="2"/>
  </si>
  <si>
    <t>BMW 760Li xDrive</t>
    <phoneticPr fontId="2"/>
  </si>
  <si>
    <t>16.7~17.6</t>
  </si>
  <si>
    <r>
      <t>2130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2210</t>
    </r>
    <phoneticPr fontId="2"/>
  </si>
  <si>
    <t>3BA-7U44</t>
    <phoneticPr fontId="2"/>
  </si>
  <si>
    <t>BMW 750Li xDrive</t>
    <phoneticPr fontId="2"/>
  </si>
  <si>
    <t>17.5~17.9</t>
  </si>
  <si>
    <r>
      <t>2110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2140</t>
    </r>
    <phoneticPr fontId="2"/>
  </si>
  <si>
    <r>
      <t>0006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0008,
0106</t>
    </r>
    <r>
      <rPr>
        <sz val="8"/>
        <rFont val="游ゴシック"/>
        <family val="3"/>
        <charset val="128"/>
      </rPr>
      <t>～</t>
    </r>
    <r>
      <rPr>
        <sz val="8"/>
        <rFont val="Arial"/>
        <family val="2"/>
      </rPr>
      <t>0108</t>
    </r>
    <phoneticPr fontId="2"/>
  </si>
  <si>
    <t>3BA-7R44</t>
    <phoneticPr fontId="2"/>
  </si>
  <si>
    <t>BMW 750i xDrive</t>
    <phoneticPr fontId="2"/>
  </si>
  <si>
    <t>18.0~18.5</t>
    <phoneticPr fontId="2"/>
  </si>
  <si>
    <r>
      <t>2050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2100</t>
    </r>
    <phoneticPr fontId="2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</si>
  <si>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0005,
0101</t>
    </r>
    <r>
      <rPr>
        <sz val="8"/>
        <rFont val="游ゴシック"/>
        <family val="3"/>
        <charset val="128"/>
      </rPr>
      <t>～</t>
    </r>
    <r>
      <rPr>
        <sz val="8"/>
        <rFont val="Arial"/>
        <family val="2"/>
      </rPr>
      <t>0105</t>
    </r>
    <phoneticPr fontId="2"/>
  </si>
  <si>
    <t>19.2~19.4</t>
  </si>
  <si>
    <r>
      <t>1970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1990</t>
    </r>
    <phoneticPr fontId="2"/>
  </si>
  <si>
    <t>0002,0003,0005,
0007</t>
    <phoneticPr fontId="2"/>
  </si>
  <si>
    <t>3BA-7T30</t>
    <phoneticPr fontId="2"/>
  </si>
  <si>
    <t>BMW 740Li</t>
    <phoneticPr fontId="2"/>
  </si>
  <si>
    <r>
      <t>56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57</t>
    </r>
    <phoneticPr fontId="2"/>
  </si>
  <si>
    <t>18.9~19.1</t>
  </si>
  <si>
    <r>
      <t>2000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2020</t>
    </r>
    <phoneticPr fontId="2"/>
  </si>
  <si>
    <t>0004,0006,0008</t>
    <phoneticPr fontId="2"/>
  </si>
  <si>
    <t>I,V,D,H,EP,B</t>
  </si>
  <si>
    <t>8AT</t>
  </si>
  <si>
    <t>3AA-22EH30</t>
  </si>
  <si>
    <t>BMW 740i</t>
    <phoneticPr fontId="2"/>
  </si>
  <si>
    <t>19.7~20.1</t>
  </si>
  <si>
    <r>
      <t>1900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1940</t>
    </r>
    <phoneticPr fontId="2"/>
  </si>
  <si>
    <t>3BA-JT30</t>
    <phoneticPr fontId="2"/>
  </si>
  <si>
    <t>BMW 540i xDriveﾂｰﾘﾝｸﾞ</t>
    <phoneticPr fontId="2"/>
  </si>
  <si>
    <t>20.8~21.0</t>
    <phoneticPr fontId="2"/>
  </si>
  <si>
    <r>
      <t>1810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1830</t>
    </r>
    <phoneticPr fontId="2"/>
  </si>
  <si>
    <r>
      <t>0101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0102</t>
    </r>
    <phoneticPr fontId="2"/>
  </si>
  <si>
    <t>3BA-JS30</t>
    <phoneticPr fontId="2"/>
  </si>
  <si>
    <t>BMW 540i xDrive</t>
    <phoneticPr fontId="2"/>
  </si>
  <si>
    <r>
      <t>58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59</t>
    </r>
    <phoneticPr fontId="2"/>
  </si>
  <si>
    <t>20.9~21.3</t>
  </si>
  <si>
    <r>
      <t>1780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1820</t>
    </r>
    <phoneticPr fontId="2"/>
  </si>
  <si>
    <t>3BA-JT20T</t>
    <phoneticPr fontId="2"/>
  </si>
  <si>
    <r>
      <t xml:space="preserve">BMW 530i </t>
    </r>
    <r>
      <rPr>
        <sz val="8"/>
        <rFont val="ＭＳ Ｐゴシック"/>
        <family val="3"/>
        <charset val="128"/>
      </rPr>
      <t>ﾂｰﾘﾝｸﾞ</t>
    </r>
    <phoneticPr fontId="2"/>
  </si>
  <si>
    <t>22.0~22.2</t>
    <phoneticPr fontId="2"/>
  </si>
  <si>
    <r>
      <t>1690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1710</t>
    </r>
    <phoneticPr fontId="2"/>
  </si>
  <si>
    <r>
      <t>0201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0204</t>
    </r>
    <phoneticPr fontId="2"/>
  </si>
  <si>
    <t>3BA-JR20S</t>
    <phoneticPr fontId="2"/>
  </si>
  <si>
    <t>BMW 530i</t>
    <phoneticPr fontId="2"/>
  </si>
  <si>
    <t>8AT (E・LTC)</t>
  </si>
  <si>
    <t>B48B20R-JA1S06M0</t>
  </si>
  <si>
    <t>3AA-12FM20</t>
  </si>
  <si>
    <t>BMW 525Li</t>
    <phoneticPr fontId="2"/>
  </si>
  <si>
    <t>3AA-12GV20</t>
  </si>
  <si>
    <t>BMW 523i ﾂｰﾘﾝｸﾞ</t>
    <phoneticPr fontId="2"/>
  </si>
  <si>
    <t>22.5~22.7</t>
  </si>
  <si>
    <r>
      <t>1630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1650</t>
    </r>
    <phoneticPr fontId="2"/>
  </si>
  <si>
    <r>
      <t>0101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0103</t>
    </r>
    <phoneticPr fontId="2"/>
  </si>
  <si>
    <t>BMW 523i</t>
    <phoneticPr fontId="2"/>
  </si>
  <si>
    <t>0104</t>
    <phoneticPr fontId="2"/>
  </si>
  <si>
    <t>3AA-12FJ20</t>
  </si>
  <si>
    <t>23.0~23.3</t>
    <phoneticPr fontId="2"/>
  </si>
  <si>
    <r>
      <t>1560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1600</t>
    </r>
    <phoneticPr fontId="2"/>
  </si>
  <si>
    <t>3BA-12AP20</t>
    <phoneticPr fontId="2"/>
  </si>
  <si>
    <r>
      <t>BMW 420i</t>
    </r>
    <r>
      <rPr>
        <sz val="8"/>
        <rFont val="ＭＳ Ｐゴシック"/>
        <family val="3"/>
        <charset val="128"/>
      </rPr>
      <t>ｸｰﾍﾟ</t>
    </r>
    <phoneticPr fontId="2"/>
  </si>
  <si>
    <r>
      <t>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61</t>
    </r>
    <phoneticPr fontId="2"/>
  </si>
  <si>
    <r>
      <t>BMW 420i</t>
    </r>
    <r>
      <rPr>
        <sz val="8"/>
        <rFont val="ＭＳ Ｐゴシック"/>
        <family val="3"/>
        <charset val="128"/>
      </rPr>
      <t>ｶﾌﾞﾘｵﾚ</t>
    </r>
    <phoneticPr fontId="2"/>
  </si>
  <si>
    <t>3BA-12AV20</t>
  </si>
  <si>
    <t>BMW 420i ｸﾞﾗﾝｸｰﾍﾟ</t>
    <phoneticPr fontId="2"/>
  </si>
  <si>
    <t>3004</t>
  </si>
  <si>
    <t>3BA-12AP20</t>
  </si>
  <si>
    <t>BMW 420i ｸｰﾍﾟ</t>
    <phoneticPr fontId="2"/>
  </si>
  <si>
    <t>3003</t>
  </si>
  <si>
    <t>4002</t>
  </si>
  <si>
    <t>BMW 420i ｶﾌﾞﾘｵﾚ</t>
    <phoneticPr fontId="2"/>
  </si>
  <si>
    <t>57~58</t>
  </si>
  <si>
    <t>22~22.3</t>
  </si>
  <si>
    <r>
      <t>1670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1710</t>
    </r>
    <phoneticPr fontId="2"/>
  </si>
  <si>
    <t>3BA-12AV20</t>
    <phoneticPr fontId="2"/>
  </si>
  <si>
    <r>
      <t xml:space="preserve">BMW 420i  </t>
    </r>
    <r>
      <rPr>
        <sz val="8"/>
        <rFont val="ＭＳ Ｐゴシック"/>
        <family val="3"/>
        <charset val="128"/>
      </rPr>
      <t>ｸﾞﾗﾝｸ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ﾍﾟ</t>
    </r>
    <phoneticPr fontId="2"/>
  </si>
  <si>
    <t>21.9~22.2</t>
  </si>
  <si>
    <r>
      <t>1690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1720</t>
    </r>
    <phoneticPr fontId="2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</si>
  <si>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0004</t>
    </r>
    <phoneticPr fontId="2"/>
  </si>
  <si>
    <t>3BA-6K20</t>
    <phoneticPr fontId="2"/>
  </si>
  <si>
    <t>BMW 330i Touring</t>
    <phoneticPr fontId="2"/>
  </si>
  <si>
    <r>
      <t>1001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1004</t>
    </r>
    <phoneticPr fontId="2"/>
  </si>
  <si>
    <t>3BA-5F20</t>
    <phoneticPr fontId="2"/>
  </si>
  <si>
    <t>BMW 330i</t>
    <phoneticPr fontId="2"/>
  </si>
  <si>
    <t>22.6~22.9</t>
  </si>
  <si>
    <r>
      <t>1610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1640</t>
    </r>
    <phoneticPr fontId="2"/>
  </si>
  <si>
    <t>0101,0102,0103,
0105,0106,0107</t>
    <phoneticPr fontId="2"/>
  </si>
  <si>
    <t>BMW 320i Touring</t>
    <phoneticPr fontId="2"/>
  </si>
  <si>
    <t>0104,0108</t>
    <phoneticPr fontId="2"/>
  </si>
  <si>
    <t>23.1~23.5</t>
  </si>
  <si>
    <r>
      <t>1540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1580</t>
    </r>
    <phoneticPr fontId="2"/>
  </si>
  <si>
    <r>
      <t>0101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0108</t>
    </r>
    <phoneticPr fontId="2"/>
  </si>
  <si>
    <t>BMW 320i</t>
    <phoneticPr fontId="2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</si>
  <si>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0008</t>
    </r>
    <phoneticPr fontId="2"/>
  </si>
  <si>
    <t>2001,2002,2003,
2005,2006,2007</t>
    <phoneticPr fontId="2"/>
  </si>
  <si>
    <t>BMW 318i Touring</t>
    <phoneticPr fontId="2"/>
  </si>
  <si>
    <t>2004,2008</t>
    <phoneticPr fontId="2"/>
  </si>
  <si>
    <r>
      <t>2001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2008</t>
    </r>
    <phoneticPr fontId="2"/>
  </si>
  <si>
    <t>BMW 318i</t>
    <phoneticPr fontId="2"/>
  </si>
  <si>
    <t>23.7~23.9</t>
  </si>
  <si>
    <r>
      <t>1490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1510</t>
    </r>
    <phoneticPr fontId="2"/>
  </si>
  <si>
    <t>3BA-2H20</t>
    <phoneticPr fontId="2"/>
  </si>
  <si>
    <t>BMW 220i</t>
    <phoneticPr fontId="2"/>
  </si>
  <si>
    <t>3BA-12CM20</t>
    <phoneticPr fontId="2"/>
  </si>
  <si>
    <t>L,D,V,H,I,FI,TC,EP</t>
  </si>
  <si>
    <t>B38A15P-DD0006N0</t>
  </si>
  <si>
    <t>0104</t>
  </si>
  <si>
    <t>3AA-82GE15</t>
  </si>
  <si>
    <t>BMW 220 Gran Coupe</t>
    <phoneticPr fontId="2"/>
  </si>
  <si>
    <t>0103</t>
  </si>
  <si>
    <t>0204</t>
  </si>
  <si>
    <t>3BA-62BX15</t>
  </si>
  <si>
    <t>BMW 218iActiveTourer</t>
    <phoneticPr fontId="2"/>
  </si>
  <si>
    <t>0203</t>
  </si>
  <si>
    <t>1002,1004</t>
    <phoneticPr fontId="2"/>
  </si>
  <si>
    <t>3BA-7K15</t>
    <phoneticPr fontId="2"/>
  </si>
  <si>
    <r>
      <t xml:space="preserve">BMW 218i </t>
    </r>
    <r>
      <rPr>
        <sz val="8"/>
        <rFont val="ＭＳ Ｐゴシック"/>
        <family val="3"/>
        <charset val="128"/>
      </rPr>
      <t>ｸﾞﾗﾝｸ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ﾍﾟ</t>
    </r>
    <phoneticPr fontId="2"/>
  </si>
  <si>
    <t>1001,1003</t>
    <phoneticPr fontId="2"/>
  </si>
  <si>
    <t>22.8~23.1</t>
  </si>
  <si>
    <r>
      <t>1590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1620</t>
    </r>
    <phoneticPr fontId="2"/>
  </si>
  <si>
    <t>3BA-6V15W</t>
    <phoneticPr fontId="2"/>
  </si>
  <si>
    <t>BMW 218i Gran Tourer</t>
    <phoneticPr fontId="2"/>
  </si>
  <si>
    <t>23.9~24.1</t>
  </si>
  <si>
    <r>
      <t>1460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1490</t>
    </r>
    <phoneticPr fontId="2"/>
  </si>
  <si>
    <t>3BA-6S15W</t>
    <phoneticPr fontId="2"/>
  </si>
  <si>
    <t>BMW 218i Active Tourer</t>
    <phoneticPr fontId="2"/>
  </si>
  <si>
    <t>7AT(DCT)</t>
  </si>
  <si>
    <t>L,D,V,H,I,FI,TC,IC,EP</t>
  </si>
  <si>
    <t>BMW 120</t>
    <phoneticPr fontId="2"/>
  </si>
  <si>
    <t>24.5~24.7</t>
  </si>
  <si>
    <r>
      <t>1390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1410</t>
    </r>
    <phoneticPr fontId="2"/>
  </si>
  <si>
    <t>BMW 118i</t>
    <phoneticPr fontId="2"/>
  </si>
  <si>
    <t>L D V I P F I C IC EP</t>
  </si>
  <si>
    <t>3BA-22GX20</t>
  </si>
  <si>
    <t>MINI ｸｰﾊﾟｰ ｺﾝﾊﾞｰﾁﾌﾞﾙ S</t>
    <phoneticPr fontId="2"/>
  </si>
  <si>
    <t>MINI</t>
    <phoneticPr fontId="2"/>
  </si>
  <si>
    <t>3BA-12GX20</t>
  </si>
  <si>
    <t>MINI ｸｰﾊﾟｰ ｺﾝﾊﾞｰﾁﾌﾞﾙ C</t>
    <phoneticPr fontId="2"/>
  </si>
  <si>
    <r>
      <t>1001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1002</t>
    </r>
    <phoneticPr fontId="2"/>
  </si>
  <si>
    <t>3BA-WJ15MW</t>
    <phoneticPr fontId="2"/>
  </si>
  <si>
    <t>MINI ｸｰﾊﾟ- ｺﾝﾊﾞｰﾁﾌﾞﾙ</t>
    <phoneticPr fontId="2"/>
  </si>
  <si>
    <t>B48A20F</t>
    <phoneticPr fontId="2"/>
  </si>
  <si>
    <t>3BA-WJ20MW</t>
    <phoneticPr fontId="2"/>
  </si>
  <si>
    <t>MINI ｸｰﾊﾟ- Sｺﾝﾊﾞｰﾁﾌﾞﾙ</t>
    <phoneticPr fontId="2"/>
  </si>
  <si>
    <t>3BA-22GA20</t>
  </si>
  <si>
    <t>MINI ｶﾝﾄﾘｰﾏﾝ S ALL4</t>
    <phoneticPr fontId="2"/>
  </si>
  <si>
    <t>3BA-12GA15</t>
  </si>
  <si>
    <t>MINI ｶﾝﾄﾘｰﾏﾝ C</t>
    <phoneticPr fontId="2"/>
  </si>
  <si>
    <t>23.6~23.9</t>
  </si>
  <si>
    <r>
      <t>1490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1520</t>
    </r>
    <phoneticPr fontId="2"/>
  </si>
  <si>
    <t>3BA-12BR15</t>
  </si>
  <si>
    <r>
      <t xml:space="preserve">MINI ONE </t>
    </r>
    <r>
      <rPr>
        <sz val="8"/>
        <rFont val="ＭＳ Ｐゴシック"/>
        <family val="3"/>
        <charset val="128"/>
      </rPr>
      <t>ｸﾛｽｵ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ﾊﾞ</t>
    </r>
    <r>
      <rPr>
        <sz val="8"/>
        <rFont val="Arial"/>
        <family val="2"/>
      </rPr>
      <t>-</t>
    </r>
    <phoneticPr fontId="2"/>
  </si>
  <si>
    <t>24.1~24.4</t>
  </si>
  <si>
    <r>
      <t>1430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1460</t>
    </r>
    <phoneticPr fontId="2"/>
  </si>
  <si>
    <t>3BA-LV15M</t>
    <phoneticPr fontId="2"/>
  </si>
  <si>
    <t>MINI One Clubman</t>
    <phoneticPr fontId="2"/>
  </si>
  <si>
    <t>25.4~25.7</t>
  </si>
  <si>
    <r>
      <t>1260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1290</t>
    </r>
    <phoneticPr fontId="2"/>
  </si>
  <si>
    <t>3BA-XU15MW</t>
  </si>
  <si>
    <t>MINI One 5 Door</t>
    <phoneticPr fontId="2"/>
  </si>
  <si>
    <t>25.8~26.0</t>
    <phoneticPr fontId="2"/>
  </si>
  <si>
    <r>
      <t>1210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1240</t>
    </r>
    <phoneticPr fontId="2"/>
  </si>
  <si>
    <r>
      <t>1001</t>
    </r>
    <r>
      <rPr>
        <sz val="8"/>
        <rFont val="ＭＳ Ｐゴシック"/>
        <family val="3"/>
        <charset val="128"/>
      </rPr>
      <t>～1</t>
    </r>
    <r>
      <rPr>
        <sz val="8"/>
        <rFont val="Arial"/>
        <family val="2"/>
      </rPr>
      <t>004</t>
    </r>
    <phoneticPr fontId="2"/>
  </si>
  <si>
    <t>3BA-XR15MW</t>
  </si>
  <si>
    <t>MINI One</t>
    <phoneticPr fontId="2"/>
  </si>
  <si>
    <t>B48A20S</t>
  </si>
  <si>
    <t>3BA-32GX20</t>
  </si>
  <si>
    <t>MINI JCW ｺﾝﾊﾞｰﾁﾌﾞﾙ</t>
    <phoneticPr fontId="2"/>
  </si>
  <si>
    <t>22.7~23.0</t>
    <phoneticPr fontId="2"/>
  </si>
  <si>
    <r>
      <t>1600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1630</t>
    </r>
    <phoneticPr fontId="2"/>
  </si>
  <si>
    <t>3BA-JZJCWM</t>
    <phoneticPr fontId="2"/>
  </si>
  <si>
    <t>MINI JCW Clubman</t>
    <phoneticPr fontId="2"/>
  </si>
  <si>
    <t>B48A20B</t>
    <phoneticPr fontId="2"/>
  </si>
  <si>
    <t>3BA-XRJCWMW</t>
    <phoneticPr fontId="2"/>
  </si>
  <si>
    <t>MINI JCW</t>
    <phoneticPr fontId="2"/>
  </si>
  <si>
    <t>3BA-32GD20</t>
  </si>
  <si>
    <t>56~57</t>
  </si>
  <si>
    <t>23.1~23.4</t>
  </si>
  <si>
    <r>
      <t>1550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1580</t>
    </r>
    <phoneticPr fontId="2"/>
  </si>
  <si>
    <t>B48B20F</t>
    <phoneticPr fontId="2"/>
  </si>
  <si>
    <t>3BA-LV20M</t>
    <phoneticPr fontId="2"/>
  </si>
  <si>
    <r>
      <t xml:space="preserve">MINI Cooper S </t>
    </r>
    <r>
      <rPr>
        <sz val="8"/>
        <rFont val="ＭＳ Ｐゴシック"/>
        <family val="3"/>
        <charset val="128"/>
      </rPr>
      <t>ｸﾗﾌﾞﾏﾝ</t>
    </r>
    <r>
      <rPr>
        <sz val="8"/>
        <rFont val="Arial"/>
        <family val="2"/>
      </rPr>
      <t xml:space="preserve"> A4</t>
    </r>
    <phoneticPr fontId="2"/>
  </si>
  <si>
    <t>23.8~24.1</t>
  </si>
  <si>
    <r>
      <t>1470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1500</t>
    </r>
    <phoneticPr fontId="2"/>
  </si>
  <si>
    <r>
      <t xml:space="preserve">MINI Cooper S </t>
    </r>
    <r>
      <rPr>
        <sz val="8"/>
        <rFont val="ＭＳ Ｐゴシック"/>
        <family val="3"/>
        <charset val="128"/>
      </rPr>
      <t>ｸﾗﾌﾞﾏﾝ</t>
    </r>
    <phoneticPr fontId="2"/>
  </si>
  <si>
    <t>25.0~25.2</t>
    <phoneticPr fontId="2"/>
  </si>
  <si>
    <r>
      <t>1320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1350</t>
    </r>
    <phoneticPr fontId="2"/>
  </si>
  <si>
    <t>B48A20A</t>
    <phoneticPr fontId="2"/>
  </si>
  <si>
    <t>3BA-XU20MW</t>
    <phoneticPr fontId="2"/>
  </si>
  <si>
    <t>MINI Cooper S 5 Door</t>
    <phoneticPr fontId="2"/>
  </si>
  <si>
    <t>25.4~25.6</t>
  </si>
  <si>
    <r>
      <t>1270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1300</t>
    </r>
    <phoneticPr fontId="2"/>
  </si>
  <si>
    <t>3BA-XR20MW</t>
    <phoneticPr fontId="2"/>
  </si>
  <si>
    <t>MINI Cooper S</t>
    <phoneticPr fontId="2"/>
  </si>
  <si>
    <t>3BA-22GD20</t>
  </si>
  <si>
    <t>MINI Cooper Clubman</t>
    <phoneticPr fontId="2"/>
  </si>
  <si>
    <t>3BA-12GD15</t>
  </si>
  <si>
    <t>MINI Cooper C</t>
    <phoneticPr fontId="2"/>
  </si>
  <si>
    <t>3BA-52GD20</t>
  </si>
  <si>
    <t>MINI Cooper 5 Door S</t>
    <phoneticPr fontId="2"/>
  </si>
  <si>
    <t>3BA-42GD15</t>
  </si>
  <si>
    <t>MINI Cooper 5 Door C</t>
    <phoneticPr fontId="2"/>
  </si>
  <si>
    <t>60~61</t>
  </si>
  <si>
    <r>
      <t>1101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1104</t>
    </r>
    <phoneticPr fontId="2"/>
  </si>
  <si>
    <t>MINI Cooper 5 Door</t>
    <phoneticPr fontId="2"/>
  </si>
  <si>
    <r>
      <t>1101</t>
    </r>
    <r>
      <rPr>
        <sz val="8"/>
        <rFont val="ＭＳ Ｐゴシック"/>
        <family val="3"/>
        <charset val="128"/>
      </rPr>
      <t>～1</t>
    </r>
    <r>
      <rPr>
        <sz val="8"/>
        <rFont val="Arial"/>
        <family val="2"/>
      </rPr>
      <t>104</t>
    </r>
    <phoneticPr fontId="2"/>
  </si>
  <si>
    <t>MINI Cooper</t>
    <phoneticPr fontId="2"/>
  </si>
  <si>
    <t>(km/L)</t>
  </si>
  <si>
    <t>(km/L)</t>
    <phoneticPr fontId="2"/>
  </si>
  <si>
    <r>
      <t>(g-CO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/km)</t>
    </r>
    <phoneticPr fontId="2"/>
  </si>
  <si>
    <r>
      <rPr>
        <sz val="8"/>
        <rFont val="游ゴシック"/>
        <family val="2"/>
        <charset val="128"/>
      </rPr>
      <t>（</t>
    </r>
    <r>
      <rPr>
        <sz val="8"/>
        <rFont val="Arial"/>
        <family val="2"/>
      </rPr>
      <t>L</t>
    </r>
    <r>
      <rPr>
        <sz val="8"/>
        <rFont val="游ゴシック"/>
        <family val="2"/>
        <charset val="128"/>
      </rPr>
      <t>）</t>
    </r>
    <phoneticPr fontId="2"/>
  </si>
  <si>
    <t>認定レベル</t>
    <phoneticPr fontId="2"/>
  </si>
  <si>
    <t>形式</t>
    <phoneticPr fontId="2"/>
  </si>
  <si>
    <t>ガス対策</t>
    <rPh sb="2" eb="4">
      <t>タイサク</t>
    </rPh>
    <phoneticPr fontId="2"/>
  </si>
  <si>
    <r>
      <rPr>
        <sz val="8"/>
        <rFont val="ＭＳ Ｐゴシック"/>
        <family val="3"/>
        <charset val="128"/>
      </rPr>
      <t>改善</t>
    </r>
    <r>
      <rPr>
        <sz val="8"/>
        <rFont val="游ゴシック"/>
        <family val="2"/>
        <charset val="128"/>
      </rPr>
      <t>対策</t>
    </r>
    <rPh sb="0" eb="2">
      <t>カイゼン</t>
    </rPh>
    <phoneticPr fontId="2"/>
  </si>
  <si>
    <t>型式</t>
  </si>
  <si>
    <t>類別区分番号</t>
    <rPh sb="0" eb="2">
      <t>ルイベツ</t>
    </rPh>
    <rPh sb="2" eb="4">
      <t>クブン</t>
    </rPh>
    <rPh sb="4" eb="6">
      <t>バンゴウ</t>
    </rPh>
    <phoneticPr fontId="2"/>
  </si>
  <si>
    <r>
      <t>低排出</t>
    </r>
    <r>
      <rPr>
        <sz val="8"/>
        <rFont val="ＭＳ Ｐゴシック"/>
        <family val="2"/>
        <charset val="128"/>
      </rPr>
      <t>ガス</t>
    </r>
    <phoneticPr fontId="2"/>
  </si>
  <si>
    <r>
      <rPr>
        <sz val="8"/>
        <rFont val="ＭＳ Ｐゴシック"/>
        <family val="3"/>
        <charset val="128"/>
      </rPr>
      <t>その他</t>
    </r>
  </si>
  <si>
    <t>駆動</t>
    <phoneticPr fontId="2"/>
  </si>
  <si>
    <t>主要排出</t>
    <rPh sb="2" eb="4">
      <t>ハイシュツ</t>
    </rPh>
    <phoneticPr fontId="2"/>
  </si>
  <si>
    <t>主要燃費</t>
    <phoneticPr fontId="2"/>
  </si>
  <si>
    <t>総排
気量</t>
    <rPh sb="1" eb="2">
      <t>ハイ</t>
    </rPh>
    <rPh sb="3" eb="4">
      <t>キ</t>
    </rPh>
    <rPh sb="4" eb="5">
      <t>リョウ</t>
    </rPh>
    <phoneticPr fontId="2"/>
  </si>
  <si>
    <t>多段階評価</t>
    <rPh sb="0" eb="1">
      <t>タ</t>
    </rPh>
    <rPh sb="1" eb="3">
      <t>ダンカイ</t>
    </rPh>
    <rPh sb="3" eb="5">
      <t>ヒョウカ</t>
    </rPh>
    <phoneticPr fontId="2"/>
  </si>
  <si>
    <t>燃費基準
達成・向上
達成レベル</t>
    <rPh sb="0" eb="2">
      <t>ネンピ</t>
    </rPh>
    <rPh sb="2" eb="4">
      <t>キジュン</t>
    </rPh>
    <rPh sb="5" eb="7">
      <t>タッセイ</t>
    </rPh>
    <rPh sb="8" eb="10">
      <t>コウジョウ</t>
    </rPh>
    <rPh sb="11" eb="13">
      <t>タッセイ</t>
    </rPh>
    <phoneticPr fontId="2"/>
  </si>
  <si>
    <r>
      <rPr>
        <sz val="8"/>
        <rFont val="ＭＳ Ｐゴシック"/>
        <family val="3"/>
        <charset val="128"/>
      </rPr>
      <t>（参考）</t>
    </r>
    <rPh sb="1" eb="3">
      <t>サンコウ</t>
    </rPh>
    <phoneticPr fontId="2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</si>
  <si>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2"/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</si>
  <si>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２年度
燃費基準値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1" eb="12">
      <t>チ</t>
    </rPh>
    <phoneticPr fontId="2"/>
  </si>
  <si>
    <t>令和２年度
燃費基準値</t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2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</si>
  <si>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相当値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ソウトウ</t>
    </rPh>
    <rPh sb="14" eb="15">
      <t>チ</t>
    </rPh>
    <phoneticPr fontId="2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</si>
  <si>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</t>
    </r>
    <rPh sb="14" eb="16">
      <t>ハイシュツ</t>
    </rPh>
    <rPh sb="16" eb="17">
      <t>リョウ</t>
    </rPh>
    <phoneticPr fontId="2"/>
  </si>
  <si>
    <t>燃費値</t>
    <rPh sb="0" eb="2">
      <t>ネンピ</t>
    </rPh>
    <rPh sb="2" eb="3">
      <t>チ</t>
    </rPh>
    <phoneticPr fontId="2"/>
  </si>
  <si>
    <r>
      <rPr>
        <sz val="8"/>
        <rFont val="ＭＳ Ｐゴシック"/>
        <family val="3"/>
        <charset val="128"/>
      </rPr>
      <t>乗車定員
（名）</t>
    </r>
    <rPh sb="0" eb="2">
      <t>ジョウシャ</t>
    </rPh>
    <rPh sb="2" eb="4">
      <t>テイイン</t>
    </rPh>
    <rPh sb="6" eb="7">
      <t>メイ</t>
    </rPh>
    <phoneticPr fontId="2"/>
  </si>
  <si>
    <t>車両重量
（kg）</t>
  </si>
  <si>
    <r>
      <rPr>
        <sz val="8"/>
        <rFont val="ＭＳ Ｐゴシック"/>
        <family val="3"/>
        <charset val="128"/>
      </rPr>
      <t>変速装置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2"/>
  </si>
  <si>
    <t>令和12年度</t>
    <rPh sb="0" eb="2">
      <t>レイワ</t>
    </rPh>
    <rPh sb="4" eb="6">
      <t>ネンド</t>
    </rPh>
    <phoneticPr fontId="2"/>
  </si>
  <si>
    <t>令和２年度
燃費基準
達成・向上
達成レベル</t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2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</si>
  <si>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2"/>
  </si>
  <si>
    <r>
      <rPr>
        <sz val="8"/>
        <rFont val="ＭＳ Ｐゴシック"/>
        <family val="3"/>
        <charset val="128"/>
      </rPr>
      <t>原動機</t>
    </r>
  </si>
  <si>
    <t>通称名</t>
  </si>
  <si>
    <r>
      <rPr>
        <sz val="8"/>
        <rFont val="ＭＳ Ｐゴシック"/>
        <family val="3"/>
        <charset val="128"/>
      </rPr>
      <t>車名</t>
    </r>
    <rPh sb="0" eb="2">
      <t>シャメイ</t>
    </rPh>
    <phoneticPr fontId="2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</si>
  <si>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12</t>
    </r>
    <r>
      <rPr>
        <sz val="8"/>
        <rFont val="ＭＳ Ｐゴシック"/>
        <family val="3"/>
        <charset val="128"/>
      </rPr>
      <t>年度）</t>
    </r>
    <rPh sb="12" eb="14">
      <t>レイワ</t>
    </rPh>
    <rPh sb="15" eb="17">
      <t>ネンド</t>
    </rPh>
    <rPh sb="17" eb="19">
      <t>ヘイネンド</t>
    </rPh>
    <rPh sb="18" eb="20">
      <t>レイワ</t>
    </rPh>
    <rPh sb="22" eb="24">
      <t>ネンド</t>
    </rPh>
    <phoneticPr fontId="2"/>
  </si>
  <si>
    <t>ビー・エム・ダブリュー株式会社</t>
    <phoneticPr fontId="2"/>
  </si>
  <si>
    <t>当該自動車の製造又は輸入の事業を行う者の氏名又は名称</t>
    <phoneticPr fontId="2"/>
  </si>
  <si>
    <r>
      <t>　</t>
    </r>
    <r>
      <rPr>
        <sz val="8"/>
        <color theme="1"/>
        <rFont val="ＭＳ Ｐゴシック"/>
        <family val="3"/>
        <charset val="128"/>
      </rPr>
      <t>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2"/>
  </si>
  <si>
    <r>
      <t>　</t>
    </r>
    <r>
      <rPr>
        <sz val="8"/>
        <color theme="1"/>
        <rFont val="ＭＳ Ｐゴシック"/>
        <family val="3"/>
        <charset val="128"/>
      </rPr>
      <t>①燃費の異なる要因と関係のない事項は記入しない。</t>
    </r>
    <phoneticPr fontId="2"/>
  </si>
  <si>
    <r>
      <t>５</t>
    </r>
    <r>
      <rPr>
        <sz val="8"/>
        <color theme="1"/>
        <rFont val="ＭＳ Ｐゴシック"/>
        <family val="3"/>
        <charset val="128"/>
      </rPr>
      <t>．「その他」について、以下に留意し記載する。</t>
    </r>
    <phoneticPr fontId="2"/>
  </si>
  <si>
    <r>
      <t>４</t>
    </r>
    <r>
      <rPr>
        <sz val="8"/>
        <color theme="1"/>
        <rFont val="ＭＳ Ｐゴシック"/>
        <family val="3"/>
        <charset val="128"/>
      </rPr>
      <t>．</t>
    </r>
    <r>
      <rPr>
        <sz val="8"/>
        <color theme="1"/>
        <rFont val="Arial"/>
        <family val="2"/>
      </rPr>
      <t>OEM</t>
    </r>
    <r>
      <rPr>
        <sz val="8"/>
        <color theme="1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color theme="1"/>
        <rFont val="Arial"/>
        <family val="2"/>
      </rPr>
      <t>OEM</t>
    </r>
    <r>
      <rPr>
        <sz val="8"/>
        <color theme="1"/>
        <rFont val="ＭＳ Ｐゴシック"/>
        <family val="3"/>
        <charset val="128"/>
      </rPr>
      <t>製造事業者名を記載する。</t>
    </r>
    <rPh sb="43" eb="44">
      <t>メイ</t>
    </rPh>
    <phoneticPr fontId="2"/>
  </si>
  <si>
    <r>
      <t>３</t>
    </r>
    <r>
      <rPr>
        <sz val="8"/>
        <color theme="1"/>
        <rFont val="ＭＳ Ｐゴシック"/>
        <family val="3"/>
        <charset val="128"/>
      </rPr>
      <t>．「</t>
    </r>
    <r>
      <rPr>
        <sz val="8"/>
        <color theme="1"/>
        <rFont val="Arial"/>
        <family val="2"/>
      </rPr>
      <t>CO2</t>
    </r>
    <r>
      <rPr>
        <sz val="8"/>
        <color theme="1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2"/>
  </si>
  <si>
    <r>
      <t>２</t>
    </r>
    <r>
      <rPr>
        <sz val="8"/>
        <color theme="1"/>
        <rFont val="ＭＳ Ｐゴシック"/>
        <family val="3"/>
        <charset val="128"/>
      </rPr>
      <t>．一つの通称名に複数の型式がある場合は、通称名は大枠に一つ記入。</t>
    </r>
    <phoneticPr fontId="2"/>
  </si>
  <si>
    <r>
      <t>１</t>
    </r>
    <r>
      <rPr>
        <sz val="8"/>
        <color theme="1"/>
        <rFont val="ＭＳ Ｐゴシック"/>
        <family val="3"/>
        <charset val="128"/>
      </rPr>
      <t>．</t>
    </r>
    <r>
      <rPr>
        <sz val="8"/>
        <color theme="1"/>
        <rFont val="Arial"/>
        <family val="2"/>
      </rPr>
      <t>WLTC</t>
    </r>
    <r>
      <rPr>
        <sz val="8"/>
        <color theme="1"/>
        <rFont val="ＭＳ Ｐゴシック"/>
        <family val="3"/>
        <charset val="128"/>
      </rPr>
      <t>燃費値欄及び</t>
    </r>
    <r>
      <rPr>
        <sz val="8"/>
        <color theme="1"/>
        <rFont val="Arial"/>
        <family val="2"/>
      </rPr>
      <t>CO2</t>
    </r>
    <r>
      <rPr>
        <sz val="8"/>
        <color theme="1"/>
        <rFont val="ＭＳ Ｐゴシック"/>
        <family val="3"/>
        <charset val="128"/>
      </rPr>
      <t>排出量の文字ポイントは</t>
    </r>
    <r>
      <rPr>
        <sz val="8"/>
        <color theme="1"/>
        <rFont val="Arial"/>
        <family val="2"/>
      </rPr>
      <t>10</t>
    </r>
    <r>
      <rPr>
        <sz val="8"/>
        <color theme="1"/>
        <rFont val="ＭＳ Ｐゴシック"/>
        <family val="3"/>
        <charset val="128"/>
      </rPr>
      <t>ポイント、それ以外は</t>
    </r>
    <r>
      <rPr>
        <sz val="8"/>
        <color theme="1"/>
        <rFont val="Arial"/>
        <family val="2"/>
      </rPr>
      <t>8</t>
    </r>
    <r>
      <rPr>
        <sz val="8"/>
        <color theme="1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2"/>
  </si>
  <si>
    <r>
      <t>＜</t>
    </r>
    <r>
      <rPr>
        <sz val="8"/>
        <color theme="1"/>
        <rFont val="ＭＳ Ｐゴシック"/>
        <family val="3"/>
        <charset val="128"/>
      </rPr>
      <t>記入要領＞</t>
    </r>
    <rPh sb="1" eb="3">
      <t>キニュウ</t>
    </rPh>
    <rPh sb="3" eb="5">
      <t>ヨウリョウ</t>
    </rPh>
    <phoneticPr fontId="2"/>
  </si>
  <si>
    <r>
      <t xml:space="preserve">H </t>
    </r>
    <r>
      <rPr>
        <sz val="8"/>
        <color theme="1"/>
        <rFont val="ＭＳ Ｐゴシック"/>
        <family val="2"/>
        <charset val="128"/>
      </rPr>
      <t>・</t>
    </r>
    <r>
      <rPr>
        <sz val="8"/>
        <color theme="1"/>
        <rFont val="Arial"/>
        <family val="2"/>
      </rPr>
      <t xml:space="preserve"> I </t>
    </r>
    <r>
      <rPr>
        <sz val="8"/>
        <color theme="1"/>
        <rFont val="ＭＳ Ｐゴシック"/>
        <family val="2"/>
        <charset val="128"/>
      </rPr>
      <t xml:space="preserve">・ </t>
    </r>
    <r>
      <rPr>
        <sz val="8"/>
        <color theme="1"/>
        <rFont val="Arial"/>
        <family val="2"/>
      </rPr>
      <t xml:space="preserve">D </t>
    </r>
    <r>
      <rPr>
        <sz val="8"/>
        <color theme="1"/>
        <rFont val="ＭＳ ゴシック"/>
        <family val="3"/>
        <charset val="128"/>
      </rPr>
      <t>・</t>
    </r>
    <r>
      <rPr>
        <sz val="8"/>
        <color theme="1"/>
        <rFont val="Arial"/>
        <family val="2"/>
      </rPr>
      <t xml:space="preserve"> V </t>
    </r>
    <r>
      <rPr>
        <sz val="8"/>
        <color theme="1"/>
        <rFont val="ＭＳ ゴシック"/>
        <family val="3"/>
        <charset val="128"/>
      </rPr>
      <t>・</t>
    </r>
    <r>
      <rPr>
        <sz val="8"/>
        <color theme="1"/>
        <rFont val="Arial"/>
        <family val="2"/>
      </rPr>
      <t xml:space="preserve"> EP </t>
    </r>
    <r>
      <rPr>
        <sz val="8"/>
        <color theme="1"/>
        <rFont val="ＭＳ ゴシック"/>
        <family val="3"/>
        <charset val="128"/>
      </rPr>
      <t>・</t>
    </r>
    <r>
      <rPr>
        <sz val="8"/>
        <color theme="1"/>
        <rFont val="Arial"/>
        <family val="2"/>
      </rPr>
      <t xml:space="preserve"> B</t>
    </r>
    <phoneticPr fontId="2"/>
  </si>
  <si>
    <t>6AT(E)</t>
    <phoneticPr fontId="2"/>
  </si>
  <si>
    <t>HN09 - ZA03</t>
    <phoneticPr fontId="2"/>
  </si>
  <si>
    <t>5AA-P64HN09</t>
    <phoneticPr fontId="2"/>
  </si>
  <si>
    <t>5AA-P64HN09</t>
  </si>
  <si>
    <r>
      <t xml:space="preserve">H </t>
    </r>
    <r>
      <rPr>
        <sz val="8"/>
        <rFont val="ＭＳ Ｐゴシック"/>
        <family val="2"/>
        <charset val="128"/>
      </rPr>
      <t>・</t>
    </r>
    <r>
      <rPr>
        <sz val="8"/>
        <rFont val="Arial"/>
        <family val="2"/>
      </rPr>
      <t xml:space="preserve"> I </t>
    </r>
    <r>
      <rPr>
        <sz val="8"/>
        <rFont val="ＭＳ Ｐゴシック"/>
        <family val="2"/>
        <charset val="128"/>
      </rPr>
      <t xml:space="preserve">・ </t>
    </r>
    <r>
      <rPr>
        <sz val="8"/>
        <rFont val="Arial"/>
        <family val="2"/>
      </rPr>
      <t xml:space="preserve">D </t>
    </r>
    <r>
      <rPr>
        <sz val="8"/>
        <rFont val="ＭＳ ゴシック"/>
        <family val="3"/>
        <charset val="128"/>
      </rPr>
      <t>・</t>
    </r>
    <r>
      <rPr>
        <sz val="8"/>
        <rFont val="Arial"/>
        <family val="2"/>
      </rPr>
      <t xml:space="preserve"> V </t>
    </r>
    <r>
      <rPr>
        <sz val="8"/>
        <rFont val="ＭＳ ゴシック"/>
        <family val="3"/>
        <charset val="128"/>
      </rPr>
      <t>・</t>
    </r>
    <r>
      <rPr>
        <sz val="8"/>
        <rFont val="Arial"/>
        <family val="2"/>
      </rPr>
      <t xml:space="preserve"> EP </t>
    </r>
    <r>
      <rPr>
        <sz val="8"/>
        <rFont val="ＭＳ ゴシック"/>
        <family val="3"/>
        <charset val="128"/>
      </rPr>
      <t>・</t>
    </r>
    <r>
      <rPr>
        <sz val="8"/>
        <rFont val="Arial"/>
        <family val="2"/>
      </rPr>
      <t xml:space="preserve"> B</t>
    </r>
    <phoneticPr fontId="2"/>
  </si>
  <si>
    <t>5AA-P24HN09</t>
    <phoneticPr fontId="2"/>
  </si>
  <si>
    <t>I ・ D ・ V ・ EP ・ B</t>
  </si>
  <si>
    <t>HN05</t>
  </si>
  <si>
    <t>0004, 0104</t>
  </si>
  <si>
    <t>5BA-P24HN05</t>
  </si>
  <si>
    <t>0003, 0103</t>
  </si>
  <si>
    <t>0002, 0102, 0202, 0212</t>
    <phoneticPr fontId="2"/>
  </si>
  <si>
    <t>0001, 0101,  0201, 0211</t>
    <phoneticPr fontId="2"/>
  </si>
  <si>
    <t>5AA-P54HN09</t>
    <phoneticPr fontId="2"/>
  </si>
  <si>
    <t>3BA-P54HN05</t>
    <phoneticPr fontId="2"/>
  </si>
  <si>
    <t>5AA-P51HN09</t>
    <phoneticPr fontId="2"/>
  </si>
  <si>
    <t>0002, 0102</t>
    <phoneticPr fontId="2"/>
  </si>
  <si>
    <t>5AA-P21HN09</t>
    <phoneticPr fontId="2"/>
  </si>
  <si>
    <t>0001, 0101</t>
    <phoneticPr fontId="2"/>
  </si>
  <si>
    <t>0004, 0104, 0112</t>
    <phoneticPr fontId="2"/>
  </si>
  <si>
    <t>5BA-P21HN05</t>
  </si>
  <si>
    <t>0002, 0003, 0102, 0103,
0111</t>
    <phoneticPr fontId="2"/>
  </si>
  <si>
    <t>0001, 0101</t>
  </si>
  <si>
    <t>プジョー</t>
  </si>
  <si>
    <t>低排出ガス
認定レベル</t>
    <rPh sb="6" eb="8">
      <t>ニンテイ</t>
    </rPh>
    <phoneticPr fontId="2"/>
  </si>
  <si>
    <r>
      <t>そ</t>
    </r>
    <r>
      <rPr>
        <sz val="8"/>
        <color theme="1"/>
        <rFont val="ＭＳ Ｐゴシック"/>
        <family val="3"/>
        <charset val="128"/>
      </rPr>
      <t>の他</t>
    </r>
  </si>
  <si>
    <t>駆動
形式</t>
    <rPh sb="3" eb="5">
      <t>ケイシキ</t>
    </rPh>
    <phoneticPr fontId="2"/>
  </si>
  <si>
    <t>主要排出
ガス対策</t>
    <phoneticPr fontId="2"/>
  </si>
  <si>
    <r>
      <rPr>
        <sz val="8"/>
        <color theme="1"/>
        <rFont val="ＭＳ Ｐゴシック"/>
        <family val="3"/>
        <charset val="128"/>
      </rPr>
      <t>総排気量
（</t>
    </r>
    <r>
      <rPr>
        <sz val="8"/>
        <color theme="1"/>
        <rFont val="Arial"/>
        <family val="2"/>
      </rPr>
      <t>L</t>
    </r>
    <r>
      <rPr>
        <sz val="8"/>
        <color theme="1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2"/>
  </si>
  <si>
    <r>
      <t>型</t>
    </r>
    <r>
      <rPr>
        <sz val="8"/>
        <color theme="1"/>
        <rFont val="ＭＳ Ｐゴシック"/>
        <family val="3"/>
        <charset val="128"/>
      </rPr>
      <t>式</t>
    </r>
  </si>
  <si>
    <r>
      <t>令</t>
    </r>
    <r>
      <rPr>
        <sz val="8"/>
        <color theme="1"/>
        <rFont val="ＭＳ Ｐゴシック"/>
        <family val="3"/>
        <charset val="128"/>
      </rPr>
      <t>和</t>
    </r>
    <r>
      <rPr>
        <sz val="8"/>
        <color theme="1"/>
        <rFont val="Arial"/>
        <family val="2"/>
      </rPr>
      <t>1</t>
    </r>
    <r>
      <rPr>
        <sz val="8"/>
        <color theme="1"/>
        <rFont val="ＭＳ Ｐゴシック"/>
        <family val="3"/>
        <charset val="128"/>
      </rPr>
      <t>２年度
燃費基準値
（</t>
    </r>
    <r>
      <rPr>
        <sz val="8"/>
        <color theme="1"/>
        <rFont val="Arial"/>
        <family val="2"/>
      </rPr>
      <t>km/L</t>
    </r>
    <r>
      <rPr>
        <sz val="8"/>
        <color theme="1"/>
        <rFont val="ＭＳ Ｐゴシック"/>
        <family val="3"/>
        <charset val="128"/>
      </rPr>
      <t>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1" eb="12">
      <t>チ</t>
    </rPh>
    <phoneticPr fontId="2"/>
  </si>
  <si>
    <r>
      <t>令</t>
    </r>
    <r>
      <rPr>
        <sz val="8"/>
        <color theme="1"/>
        <rFont val="ＭＳ Ｐゴシック"/>
        <family val="3"/>
        <charset val="128"/>
      </rPr>
      <t>和２年度
燃費基準値
（</t>
    </r>
    <r>
      <rPr>
        <sz val="8"/>
        <color theme="1"/>
        <rFont val="Arial"/>
        <family val="2"/>
      </rPr>
      <t>km/L</t>
    </r>
    <r>
      <rPr>
        <sz val="8"/>
        <color theme="1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2"/>
  </si>
  <si>
    <r>
      <t>平</t>
    </r>
    <r>
      <rPr>
        <sz val="8"/>
        <color theme="1"/>
        <rFont val="ＭＳ Ｐゴシック"/>
        <family val="3"/>
        <charset val="128"/>
      </rPr>
      <t>成</t>
    </r>
    <r>
      <rPr>
        <sz val="8"/>
        <color theme="1"/>
        <rFont val="Arial"/>
        <family val="2"/>
      </rPr>
      <t>27</t>
    </r>
    <r>
      <rPr>
        <sz val="8"/>
        <color theme="1"/>
        <rFont val="ＭＳ Ｐゴシック"/>
        <family val="3"/>
        <charset val="128"/>
      </rPr>
      <t>年度
燃費基準値
（</t>
    </r>
    <r>
      <rPr>
        <sz val="8"/>
        <color theme="1"/>
        <rFont val="Arial"/>
        <family val="2"/>
      </rPr>
      <t>km/L</t>
    </r>
    <r>
      <rPr>
        <sz val="8"/>
        <color theme="1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2"/>
  </si>
  <si>
    <r>
      <t>1km</t>
    </r>
    <r>
      <rPr>
        <sz val="8"/>
        <color theme="1"/>
        <rFont val="ＭＳ Ｐゴシック"/>
        <family val="3"/>
        <charset val="128"/>
      </rPr>
      <t xml:space="preserve">走行
における
</t>
    </r>
    <r>
      <rPr>
        <sz val="8"/>
        <color theme="1"/>
        <rFont val="Arial"/>
        <family val="2"/>
      </rPr>
      <t>CO2</t>
    </r>
    <r>
      <rPr>
        <sz val="8"/>
        <color theme="1"/>
        <rFont val="ＭＳ Ｐゴシック"/>
        <family val="3"/>
        <charset val="128"/>
      </rPr>
      <t>排出量
（</t>
    </r>
    <r>
      <rPr>
        <sz val="8"/>
        <color theme="1"/>
        <rFont val="Arial"/>
        <family val="2"/>
      </rPr>
      <t>g-CO2/km</t>
    </r>
    <r>
      <rPr>
        <sz val="8"/>
        <color theme="1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2"/>
  </si>
  <si>
    <r>
      <t>燃</t>
    </r>
    <r>
      <rPr>
        <sz val="8"/>
        <color theme="1"/>
        <rFont val="ＭＳ Ｐゴシック"/>
        <family val="3"/>
        <charset val="128"/>
      </rPr>
      <t>費値
（</t>
    </r>
    <r>
      <rPr>
        <sz val="8"/>
        <color theme="1"/>
        <rFont val="Arial"/>
        <family val="2"/>
      </rPr>
      <t>km/L</t>
    </r>
    <r>
      <rPr>
        <sz val="8"/>
        <color theme="1"/>
        <rFont val="ＭＳ Ｐゴシック"/>
        <family val="3"/>
        <charset val="128"/>
      </rPr>
      <t>）</t>
    </r>
    <rPh sb="0" eb="2">
      <t>ネンピ</t>
    </rPh>
    <rPh sb="2" eb="3">
      <t>チ</t>
    </rPh>
    <phoneticPr fontId="2"/>
  </si>
  <si>
    <t>多段階評価2</t>
    <rPh sb="0" eb="1">
      <t>タ</t>
    </rPh>
    <rPh sb="1" eb="3">
      <t>ダンカイ</t>
    </rPh>
    <rPh sb="3" eb="5">
      <t>ヒョウカ</t>
    </rPh>
    <phoneticPr fontId="2"/>
  </si>
  <si>
    <r>
      <rPr>
        <sz val="8"/>
        <color theme="1"/>
        <rFont val="ＭＳ Ｐゴシック"/>
        <family val="3"/>
        <charset val="128"/>
      </rPr>
      <t>車両重量
（</t>
    </r>
    <r>
      <rPr>
        <sz val="8"/>
        <color theme="1"/>
        <rFont val="Arial"/>
        <family val="2"/>
      </rPr>
      <t>kg</t>
    </r>
    <r>
      <rPr>
        <sz val="8"/>
        <color theme="1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2"/>
  </si>
  <si>
    <r>
      <rPr>
        <sz val="8"/>
        <color theme="1"/>
        <rFont val="ＭＳ Ｐゴシック"/>
        <family val="3"/>
        <charset val="128"/>
      </rPr>
      <t>車両重量
（</t>
    </r>
    <r>
      <rPr>
        <sz val="8"/>
        <color theme="1"/>
        <rFont val="Arial"/>
        <family val="2"/>
      </rPr>
      <t>kg</t>
    </r>
    <r>
      <rPr>
        <sz val="8"/>
        <color theme="1"/>
        <rFont val="ＭＳ Ｐゴシック"/>
        <family val="3"/>
        <charset val="128"/>
      </rPr>
      <t xml:space="preserve">）
</t>
    </r>
    <r>
      <rPr>
        <sz val="8"/>
        <color theme="1"/>
        <rFont val="Arial"/>
        <family val="2"/>
      </rPr>
      <t>1</t>
    </r>
    <r>
      <rPr>
        <sz val="8"/>
        <color theme="1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2"/>
  </si>
  <si>
    <r>
      <t>（</t>
    </r>
    <r>
      <rPr>
        <sz val="8"/>
        <color theme="1"/>
        <rFont val="ＭＳ Ｐゴシック"/>
        <family val="3"/>
        <charset val="128"/>
      </rPr>
      <t>参考）</t>
    </r>
    <rPh sb="1" eb="3">
      <t>サンコウ</t>
    </rPh>
    <phoneticPr fontId="2"/>
  </si>
  <si>
    <r>
      <t>そ</t>
    </r>
    <r>
      <rPr>
        <sz val="8"/>
        <color theme="1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2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</si>
  <si>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2"/>
  </si>
  <si>
    <r>
      <t>WLTC</t>
    </r>
    <r>
      <rPr>
        <sz val="8"/>
        <color theme="1"/>
        <rFont val="ＭＳ Ｐゴシック"/>
        <family val="3"/>
        <charset val="128"/>
      </rPr>
      <t>モード</t>
    </r>
    <phoneticPr fontId="2"/>
  </si>
  <si>
    <r>
      <t>乗</t>
    </r>
    <r>
      <rPr>
        <sz val="8"/>
        <color theme="1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2"/>
  </si>
  <si>
    <r>
      <t>車</t>
    </r>
    <r>
      <rPr>
        <sz val="8"/>
        <color theme="1"/>
        <rFont val="ＭＳ Ｐゴシック"/>
        <family val="3"/>
        <charset val="128"/>
      </rPr>
      <t>両重量
（</t>
    </r>
    <r>
      <rPr>
        <sz val="8"/>
        <color theme="1"/>
        <rFont val="Arial"/>
        <family val="2"/>
      </rPr>
      <t>kg</t>
    </r>
    <r>
      <rPr>
        <sz val="8"/>
        <color theme="1"/>
        <rFont val="ＭＳ Ｐゴシック"/>
        <family val="3"/>
        <charset val="128"/>
      </rPr>
      <t>）</t>
    </r>
    <phoneticPr fontId="2"/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</si>
  <si>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2"/>
  </si>
  <si>
    <r>
      <t>原</t>
    </r>
    <r>
      <rPr>
        <sz val="8"/>
        <color theme="1"/>
        <rFont val="ＭＳ Ｐゴシック"/>
        <family val="3"/>
        <charset val="128"/>
      </rPr>
      <t>動機</t>
    </r>
  </si>
  <si>
    <r>
      <t>通</t>
    </r>
    <r>
      <rPr>
        <sz val="8"/>
        <color theme="1"/>
        <rFont val="ＭＳ Ｐゴシック"/>
        <family val="3"/>
        <charset val="128"/>
      </rPr>
      <t>称名</t>
    </r>
  </si>
  <si>
    <r>
      <t>車</t>
    </r>
    <r>
      <rPr>
        <sz val="8"/>
        <color theme="1"/>
        <rFont val="ＭＳ Ｐゴシック"/>
        <family val="3"/>
        <charset val="128"/>
      </rPr>
      <t>名</t>
    </r>
    <rPh sb="0" eb="2">
      <t>シャメイ</t>
    </rPh>
    <phoneticPr fontId="2"/>
  </si>
  <si>
    <t>最大車両重量（自動計算）</t>
    <rPh sb="1" eb="2">
      <t>ダイ</t>
    </rPh>
    <rPh sb="7" eb="9">
      <t>ジドウ</t>
    </rPh>
    <phoneticPr fontId="2"/>
  </si>
  <si>
    <t>最小車両重量（自動計算）</t>
    <rPh sb="0" eb="2">
      <t>サイショウ</t>
    </rPh>
    <rPh sb="2" eb="4">
      <t>シャリョウ</t>
    </rPh>
    <rPh sb="4" eb="6">
      <t>ジュウリョウ</t>
    </rPh>
    <rPh sb="7" eb="9">
      <t>ジドウ</t>
    </rPh>
    <rPh sb="9" eb="11">
      <t>ケイサン</t>
    </rPh>
    <phoneticPr fontId="2"/>
  </si>
  <si>
    <t>メーカー入力欄</t>
    <rPh sb="4" eb="6">
      <t>ニュウリョク</t>
    </rPh>
    <rPh sb="6" eb="7">
      <t>ラン</t>
    </rPh>
    <phoneticPr fontId="2"/>
  </si>
  <si>
    <r>
      <t>目</t>
    </r>
    <r>
      <rPr>
        <sz val="8"/>
        <color theme="1"/>
        <rFont val="ＭＳ Ｐゴシック"/>
        <family val="3"/>
        <charset val="128"/>
      </rPr>
      <t>標年度（平成</t>
    </r>
    <r>
      <rPr>
        <sz val="8"/>
        <color theme="1"/>
        <rFont val="Arial"/>
        <family val="2"/>
      </rPr>
      <t>27</t>
    </r>
    <r>
      <rPr>
        <sz val="8"/>
        <color theme="1"/>
        <rFont val="ＭＳ Ｐゴシック"/>
        <family val="3"/>
        <charset val="128"/>
      </rPr>
      <t>年度</t>
    </r>
    <r>
      <rPr>
        <sz val="8"/>
        <color theme="1"/>
        <rFont val="Arial"/>
        <family val="2"/>
      </rPr>
      <t>/</t>
    </r>
    <r>
      <rPr>
        <sz val="8"/>
        <color theme="1"/>
        <rFont val="ＭＳ Ｐゴシック"/>
        <family val="3"/>
        <charset val="128"/>
      </rPr>
      <t>令和２年度</t>
    </r>
    <r>
      <rPr>
        <sz val="8"/>
        <color theme="1"/>
        <rFont val="Arial"/>
        <family val="2"/>
      </rPr>
      <t>/</t>
    </r>
    <r>
      <rPr>
        <sz val="8"/>
        <color theme="1"/>
        <rFont val="ＭＳ Ｐゴシック"/>
        <family val="3"/>
        <charset val="128"/>
      </rPr>
      <t>令和</t>
    </r>
    <r>
      <rPr>
        <sz val="8"/>
        <color theme="1"/>
        <rFont val="Arial"/>
        <family val="2"/>
      </rPr>
      <t>12</t>
    </r>
    <r>
      <rPr>
        <sz val="8"/>
        <color theme="1"/>
        <rFont val="ＭＳ Ｐゴシック"/>
        <family val="3"/>
        <charset val="128"/>
      </rPr>
      <t>年度）</t>
    </r>
    <rPh sb="12" eb="14">
      <t>レイワ</t>
    </rPh>
    <rPh sb="15" eb="17">
      <t>ネンド</t>
    </rPh>
    <rPh sb="17" eb="19">
      <t>ヘイネンド</t>
    </rPh>
    <rPh sb="18" eb="20">
      <t>レイワ</t>
    </rPh>
    <rPh sb="22" eb="24">
      <t>ネンド</t>
    </rPh>
    <phoneticPr fontId="2"/>
  </si>
  <si>
    <r>
      <t>ガ</t>
    </r>
    <r>
      <rPr>
        <b/>
        <sz val="12"/>
        <color theme="1"/>
        <rFont val="ＭＳ Ｐゴシック"/>
        <family val="3"/>
        <charset val="128"/>
      </rPr>
      <t>ソリン乗用車（軽自動車）又はガソリン乗用車（普通・小型）</t>
    </r>
    <rPh sb="8" eb="12">
      <t>ケイジドウシャ</t>
    </rPh>
    <rPh sb="13" eb="14">
      <t>マタ</t>
    </rPh>
    <rPh sb="19" eb="22">
      <t>ジョウヨウシャ</t>
    </rPh>
    <rPh sb="23" eb="25">
      <t>フツウ</t>
    </rPh>
    <rPh sb="26" eb="28">
      <t>コガタ</t>
    </rPh>
    <phoneticPr fontId="2"/>
  </si>
  <si>
    <r>
      <t>Stellantis</t>
    </r>
    <r>
      <rPr>
        <sz val="8"/>
        <color theme="1"/>
        <rFont val="游ゴシック"/>
        <family val="2"/>
        <charset val="128"/>
      </rPr>
      <t>ジャパン株式会社</t>
    </r>
    <phoneticPr fontId="2"/>
  </si>
  <si>
    <r>
      <t>当</t>
    </r>
    <r>
      <rPr>
        <sz val="8"/>
        <color theme="1"/>
        <rFont val="ＭＳ Ｐゴシック"/>
        <family val="3"/>
        <charset val="128"/>
      </rPr>
      <t>該自動車の製造又は輸入の事業を行う者の氏名又は名称　</t>
    </r>
  </si>
  <si>
    <t>HN09-ZA03</t>
    <phoneticPr fontId="2"/>
  </si>
  <si>
    <t>3AA-C41HN09</t>
    <phoneticPr fontId="2"/>
  </si>
  <si>
    <t>C4</t>
    <phoneticPr fontId="2"/>
  </si>
  <si>
    <t>3AA-C2HN09</t>
    <phoneticPr fontId="2"/>
  </si>
  <si>
    <t>C3</t>
    <phoneticPr fontId="2"/>
  </si>
  <si>
    <t>シトロエン</t>
  </si>
  <si>
    <r>
      <rPr>
        <sz val="8"/>
        <rFont val="ＭＳ Ｐゴシック"/>
        <family val="3"/>
        <charset val="128"/>
      </rPr>
      <t>総</t>
    </r>
    <r>
      <rPr>
        <sz val="8"/>
        <rFont val="ＭＳ Ｐゴシック"/>
        <family val="3"/>
        <charset val="128"/>
      </rPr>
      <t>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2"/>
  </si>
  <si>
    <r>
      <t>1</t>
    </r>
    <r>
      <rPr>
        <sz val="8"/>
        <rFont val="Arial"/>
        <family val="2"/>
      </rPr>
      <t>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2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</si>
  <si>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2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</si>
  <si>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 xml:space="preserve">）
</t>
    </r>
    <r>
      <rPr>
        <sz val="8"/>
        <color rgb="FF0070C0"/>
        <rFont val="Arial"/>
        <family val="2"/>
      </rPr>
      <t>1</t>
    </r>
    <r>
      <rPr>
        <sz val="8"/>
        <color rgb="FF0070C0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2"/>
  </si>
  <si>
    <t>主要燃費
改善対策</t>
  </si>
  <si>
    <r>
      <t>W</t>
    </r>
    <r>
      <rPr>
        <sz val="8"/>
        <rFont val="Arial"/>
        <family val="2"/>
      </rPr>
      <t>LTC</t>
    </r>
    <r>
      <rPr>
        <sz val="8"/>
        <rFont val="ＭＳ Ｐゴシック"/>
        <family val="3"/>
        <charset val="128"/>
      </rPr>
      <t>モード</t>
    </r>
    <phoneticPr fontId="2"/>
  </si>
  <si>
    <r>
      <t>ガ</t>
    </r>
    <r>
      <rPr>
        <b/>
        <sz val="12"/>
        <rFont val="ＭＳ Ｐゴシック"/>
        <family val="3"/>
        <charset val="128"/>
      </rPr>
      <t>ソリン乗用車（軽自動車）又はガソリン乗用車（普通・小型）</t>
    </r>
    <rPh sb="8" eb="12">
      <t>ケイジドウシャ</t>
    </rPh>
    <rPh sb="13" eb="14">
      <t>マタ</t>
    </rPh>
    <rPh sb="19" eb="22">
      <t>ジョウヨウシャ</t>
    </rPh>
    <rPh sb="23" eb="25">
      <t>フツウ</t>
    </rPh>
    <rPh sb="26" eb="28">
      <t>コガタ</t>
    </rPh>
    <phoneticPr fontId="2"/>
  </si>
  <si>
    <r>
      <t>Stellantis</t>
    </r>
    <r>
      <rPr>
        <sz val="8"/>
        <rFont val="游ゴシック"/>
        <family val="2"/>
        <charset val="128"/>
      </rPr>
      <t>ジャパン株式会社</t>
    </r>
    <phoneticPr fontId="2"/>
  </si>
  <si>
    <r>
      <t>当</t>
    </r>
    <r>
      <rPr>
        <sz val="8"/>
        <rFont val="ＭＳ Ｐゴシック"/>
        <family val="3"/>
        <charset val="128"/>
      </rPr>
      <t>該自動車の製造又は輸入の事業を行う者の氏名又は名称　</t>
    </r>
  </si>
  <si>
    <t>44-47</t>
  </si>
  <si>
    <t>3W, GPF</t>
  </si>
  <si>
    <t>I,D,V,EP,B,AM,CY</t>
  </si>
  <si>
    <t>16.6-15.6</t>
  </si>
  <si>
    <t>11.9</t>
  </si>
  <si>
    <t>8.7</t>
  </si>
  <si>
    <t>4 / 5</t>
    <phoneticPr fontId="2"/>
  </si>
  <si>
    <t>2220-2300</t>
    <phoneticPr fontId="2"/>
  </si>
  <si>
    <t>8AT（E/LTC)</t>
  </si>
  <si>
    <t>DCU</t>
  </si>
  <si>
    <t>3BA-E3NCA</t>
  </si>
  <si>
    <t>Cayenne Turbo</t>
    <phoneticPr fontId="2"/>
  </si>
  <si>
    <t>43-47</t>
    <phoneticPr fontId="2"/>
  </si>
  <si>
    <t>17.1-15.9</t>
    <phoneticPr fontId="2"/>
  </si>
  <si>
    <t>2180-2280</t>
    <phoneticPr fontId="2"/>
  </si>
  <si>
    <t>3BA-E3NIA</t>
    <phoneticPr fontId="2"/>
  </si>
  <si>
    <t>Cayenne GTS</t>
    <phoneticPr fontId="2"/>
  </si>
  <si>
    <t>43-45</t>
  </si>
  <si>
    <t>17.3-16.6</t>
    <phoneticPr fontId="2"/>
  </si>
  <si>
    <t>2160-2220</t>
    <phoneticPr fontId="2"/>
  </si>
  <si>
    <t>3BA-E3NI</t>
    <phoneticPr fontId="2"/>
  </si>
  <si>
    <t>34-35</t>
    <phoneticPr fontId="2"/>
  </si>
  <si>
    <t>3W</t>
    <phoneticPr fontId="2"/>
  </si>
  <si>
    <t>I,D,V,EP,B,AM</t>
  </si>
  <si>
    <t>22.5-21.8</t>
    <phoneticPr fontId="2"/>
  </si>
  <si>
    <t>4</t>
    <phoneticPr fontId="2"/>
  </si>
  <si>
    <r>
      <t>1650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1730</t>
    </r>
    <phoneticPr fontId="2"/>
  </si>
  <si>
    <t>3.745</t>
  </si>
  <si>
    <t>DKH</t>
    <phoneticPr fontId="2"/>
  </si>
  <si>
    <t>3BA-992NE</t>
    <phoneticPr fontId="2"/>
  </si>
  <si>
    <t>911 Turbo S</t>
    <phoneticPr fontId="2"/>
  </si>
  <si>
    <t>44-46</t>
    <phoneticPr fontId="2"/>
  </si>
  <si>
    <t>17.7-17.1</t>
    <phoneticPr fontId="2"/>
  </si>
  <si>
    <t>2120-2180</t>
    <phoneticPr fontId="2"/>
  </si>
  <si>
    <t>3.996</t>
  </si>
  <si>
    <t>DTC</t>
  </si>
  <si>
    <t>3BA-G2NS</t>
    <phoneticPr fontId="2"/>
  </si>
  <si>
    <t>Panamera Turbo S</t>
  </si>
  <si>
    <t>35-36</t>
    <phoneticPr fontId="2"/>
  </si>
  <si>
    <t>22.8-21.7</t>
    <phoneticPr fontId="2"/>
  </si>
  <si>
    <t>15.4</t>
  </si>
  <si>
    <t>12.2</t>
  </si>
  <si>
    <t>1620-1740</t>
  </si>
  <si>
    <t>DKE</t>
    <phoneticPr fontId="2"/>
  </si>
  <si>
    <t>3BA-992NE</t>
    <phoneticPr fontId="2"/>
  </si>
  <si>
    <t>911 Turbo</t>
  </si>
  <si>
    <t>43-46</t>
    <phoneticPr fontId="2"/>
  </si>
  <si>
    <t>18.3-17.2</t>
    <phoneticPr fontId="2"/>
  </si>
  <si>
    <t>12.7</t>
  </si>
  <si>
    <t>9.4</t>
  </si>
  <si>
    <t>2070-2170</t>
    <phoneticPr fontId="2"/>
  </si>
  <si>
    <t>CVD</t>
  </si>
  <si>
    <t>3BA-G2NR</t>
    <phoneticPr fontId="2"/>
  </si>
  <si>
    <t>Panamera GTS</t>
  </si>
  <si>
    <t>46-49</t>
  </si>
  <si>
    <t>I, D, V, B, EP</t>
  </si>
  <si>
    <t>18.0-16.8</t>
    <phoneticPr fontId="2"/>
  </si>
  <si>
    <t>8.3</t>
  </si>
  <si>
    <t>2100-2200</t>
    <phoneticPr fontId="2"/>
  </si>
  <si>
    <t>2.893</t>
  </si>
  <si>
    <t>DCA</t>
  </si>
  <si>
    <t>3BA-E3NBA</t>
    <phoneticPr fontId="2"/>
  </si>
  <si>
    <t>Cayenne S</t>
    <phoneticPr fontId="2"/>
  </si>
  <si>
    <t>45-47</t>
    <phoneticPr fontId="2"/>
  </si>
  <si>
    <t>18.2-17.5</t>
    <phoneticPr fontId="2"/>
  </si>
  <si>
    <t>2080-2140</t>
    <phoneticPr fontId="2"/>
  </si>
  <si>
    <t>3BA-E3NB</t>
  </si>
  <si>
    <t>46-51</t>
    <phoneticPr fontId="2"/>
  </si>
  <si>
    <t>18.4-16.8</t>
    <phoneticPr fontId="2"/>
  </si>
  <si>
    <t>2060-2200</t>
  </si>
  <si>
    <t>2.994</t>
  </si>
  <si>
    <t>DCB</t>
  </si>
  <si>
    <t>3BA-E3NAA</t>
    <phoneticPr fontId="2"/>
  </si>
  <si>
    <t>Cayenne</t>
  </si>
  <si>
    <t>18.6-17.4</t>
    <phoneticPr fontId="2"/>
  </si>
  <si>
    <t>2040-2150</t>
  </si>
  <si>
    <t>3BA-E3NA</t>
    <phoneticPr fontId="2"/>
  </si>
  <si>
    <t>37-38</t>
    <phoneticPr fontId="2"/>
  </si>
  <si>
    <t>23.1-22.7</t>
    <phoneticPr fontId="2"/>
  </si>
  <si>
    <r>
      <t>1580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1630</t>
    </r>
    <phoneticPr fontId="2"/>
  </si>
  <si>
    <t>2.981</t>
  </si>
  <si>
    <t>DKC</t>
    <phoneticPr fontId="2"/>
  </si>
  <si>
    <t>3BA-992NA2</t>
    <phoneticPr fontId="2"/>
  </si>
  <si>
    <t>911 Carrera 4</t>
    <phoneticPr fontId="2"/>
  </si>
  <si>
    <t>22.2-21.9</t>
    <phoneticPr fontId="2"/>
  </si>
  <si>
    <t>1680-1720</t>
  </si>
  <si>
    <t>DKK</t>
  </si>
  <si>
    <t>911 Targa 4S</t>
    <phoneticPr fontId="2"/>
  </si>
  <si>
    <t>22.2</t>
    <phoneticPr fontId="2"/>
  </si>
  <si>
    <t>1680-1690</t>
    <phoneticPr fontId="2"/>
  </si>
  <si>
    <t>DKC</t>
  </si>
  <si>
    <t>911 Targa 4</t>
    <phoneticPr fontId="2"/>
  </si>
  <si>
    <t>23.6-23.1</t>
    <phoneticPr fontId="2"/>
  </si>
  <si>
    <r>
      <t>1530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1580</t>
    </r>
    <phoneticPr fontId="2"/>
  </si>
  <si>
    <t>3BA-992NA1</t>
    <phoneticPr fontId="2"/>
  </si>
  <si>
    <t>911 Carrera</t>
    <phoneticPr fontId="2"/>
  </si>
  <si>
    <t>38-40</t>
    <phoneticPr fontId="2"/>
  </si>
  <si>
    <t>23.1-22.4</t>
    <phoneticPr fontId="2"/>
  </si>
  <si>
    <r>
      <t>1590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1660</t>
    </r>
    <phoneticPr fontId="2"/>
  </si>
  <si>
    <t>DKK</t>
    <phoneticPr fontId="2"/>
  </si>
  <si>
    <t>911 Carrera 4S</t>
    <phoneticPr fontId="2"/>
  </si>
  <si>
    <t>48-50</t>
  </si>
  <si>
    <t>I,D,V,EP,B,AM</t>
    <phoneticPr fontId="2"/>
  </si>
  <si>
    <t>19.9-19.1</t>
    <phoneticPr fontId="2"/>
  </si>
  <si>
    <t>13.5</t>
  </si>
  <si>
    <t>10.2</t>
  </si>
  <si>
    <t>1920-2000</t>
    <phoneticPr fontId="2"/>
  </si>
  <si>
    <t>CSZ</t>
  </si>
  <si>
    <t>3BA-G2NL1</t>
    <phoneticPr fontId="2"/>
  </si>
  <si>
    <t>Panamera</t>
    <phoneticPr fontId="2"/>
  </si>
  <si>
    <t>23.3-22.9</t>
  </si>
  <si>
    <r>
      <t>1560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1610</t>
    </r>
    <phoneticPr fontId="2"/>
  </si>
  <si>
    <t xml:space="preserve">2008,2012,2023,2024,2027,2028,2058,2062,2073,2074,2077,2078,2107,2108,2111,2112,2123,2124,2127,2128,2157,2158,2161,2162,2173,2174,2177,2178,2208,2212,2223,2224,2227,2228,2258,2262,2273,2274,2277,2278,4007,4011,4023,4027,4057,4061,4073,4077,4207,4211,4223,4227,4257,4261,4273,4277
</t>
    <phoneticPr fontId="2"/>
  </si>
  <si>
    <t>3BA-992NA1</t>
    <phoneticPr fontId="2"/>
  </si>
  <si>
    <t>2007,2011,2057,2061,2207,2211,2257,2261</t>
    <phoneticPr fontId="2"/>
  </si>
  <si>
    <t>911 Carrera S</t>
    <phoneticPr fontId="2"/>
  </si>
  <si>
    <t>49-51</t>
    <phoneticPr fontId="2"/>
  </si>
  <si>
    <t>19.7-18.7</t>
    <phoneticPr fontId="2"/>
  </si>
  <si>
    <t>1940-2030</t>
    <phoneticPr fontId="2"/>
  </si>
  <si>
    <t>3BA-G2NL2</t>
    <phoneticPr fontId="2"/>
  </si>
  <si>
    <t>Panamera 4</t>
  </si>
  <si>
    <t>20.2-20.0</t>
    <phoneticPr fontId="2"/>
  </si>
  <si>
    <t>5</t>
    <phoneticPr fontId="2"/>
  </si>
  <si>
    <t>1890-1910</t>
    <phoneticPr fontId="2"/>
  </si>
  <si>
    <t>1.984</t>
  </si>
  <si>
    <t>DMT</t>
  </si>
  <si>
    <t>3BA-J1NTA</t>
    <phoneticPr fontId="2"/>
  </si>
  <si>
    <t>Macan T</t>
    <phoneticPr fontId="2"/>
  </si>
  <si>
    <t>49-50</t>
  </si>
  <si>
    <t>20.3-20.1</t>
  </si>
  <si>
    <t>1880-1900</t>
  </si>
  <si>
    <t>Macan</t>
    <phoneticPr fontId="2"/>
  </si>
  <si>
    <t>1880-1900</t>
    <phoneticPr fontId="2"/>
  </si>
  <si>
    <t>3BA-J1NT</t>
    <phoneticPr fontId="2"/>
  </si>
  <si>
    <t>20.4-20.2</t>
  </si>
  <si>
    <t>1870-1890</t>
    <phoneticPr fontId="2"/>
  </si>
  <si>
    <t>17.6</t>
  </si>
  <si>
    <t>14.4</t>
  </si>
  <si>
    <t>DNZ</t>
  </si>
  <si>
    <t>3BA-982NB</t>
    <phoneticPr fontId="2"/>
  </si>
  <si>
    <t>718 Boxster S / 718 Cayman S</t>
    <phoneticPr fontId="2"/>
  </si>
  <si>
    <t>19.0</t>
    <phoneticPr fontId="2"/>
  </si>
  <si>
    <t>15.8</t>
  </si>
  <si>
    <t>1410</t>
  </si>
  <si>
    <t>1.987</t>
  </si>
  <si>
    <t>DNY</t>
  </si>
  <si>
    <t>3BA-982NA</t>
    <phoneticPr fontId="2"/>
  </si>
  <si>
    <t>718 Boxster / 718 Cayman / 718 Boxster T/ 718 Cayman T</t>
    <phoneticPr fontId="2"/>
  </si>
  <si>
    <t>ポルシェ</t>
  </si>
  <si>
    <r>
      <t>レ</t>
    </r>
    <r>
      <rPr>
        <sz val="8"/>
        <color indexed="8"/>
        <rFont val="ＭＳ Ｐゴシック"/>
        <family val="3"/>
        <charset val="128"/>
      </rPr>
      <t>ベル</t>
    </r>
  </si>
  <si>
    <r>
      <t>形</t>
    </r>
    <r>
      <rPr>
        <sz val="8"/>
        <color indexed="8"/>
        <rFont val="ＭＳ Ｐゴシック"/>
        <family val="3"/>
        <charset val="128"/>
      </rPr>
      <t>式</t>
    </r>
  </si>
  <si>
    <r>
      <t>対</t>
    </r>
    <r>
      <rPr>
        <sz val="8"/>
        <color indexed="8"/>
        <rFont val="ＭＳ Ｐゴシック"/>
        <family val="3"/>
        <charset val="128"/>
      </rPr>
      <t>策</t>
    </r>
  </si>
  <si>
    <r>
      <t>対</t>
    </r>
    <r>
      <rPr>
        <sz val="8"/>
        <color indexed="8"/>
        <rFont val="ＭＳ Ｐゴシック"/>
        <family val="3"/>
        <charset val="128"/>
      </rPr>
      <t>策</t>
    </r>
    <rPh sb="0" eb="2">
      <t>タイサク</t>
    </rPh>
    <phoneticPr fontId="2"/>
  </si>
  <si>
    <r>
      <t>ガ</t>
    </r>
    <r>
      <rPr>
        <sz val="8"/>
        <color indexed="8"/>
        <rFont val="ＭＳ Ｐゴシック"/>
        <family val="3"/>
        <charset val="128"/>
      </rPr>
      <t>ス認定</t>
    </r>
  </si>
  <si>
    <r>
      <t>そ</t>
    </r>
    <r>
      <rPr>
        <sz val="8"/>
        <color indexed="8"/>
        <rFont val="ＭＳ Ｐゴシック"/>
        <family val="3"/>
        <charset val="128"/>
      </rPr>
      <t>の他</t>
    </r>
  </si>
  <si>
    <r>
      <t>駆</t>
    </r>
    <r>
      <rPr>
        <sz val="8"/>
        <color indexed="8"/>
        <rFont val="ＭＳ Ｐゴシック"/>
        <family val="3"/>
        <charset val="128"/>
      </rPr>
      <t>動</t>
    </r>
  </si>
  <si>
    <r>
      <t>出</t>
    </r>
    <r>
      <rPr>
        <sz val="8"/>
        <color indexed="8"/>
        <rFont val="ＭＳ Ｐゴシック"/>
        <family val="3"/>
        <charset val="128"/>
      </rPr>
      <t>ガス</t>
    </r>
  </si>
  <si>
    <r>
      <t>改</t>
    </r>
    <r>
      <rPr>
        <sz val="8"/>
        <color indexed="8"/>
        <rFont val="ＭＳ Ｐゴシック"/>
        <family val="3"/>
        <charset val="128"/>
      </rPr>
      <t>善</t>
    </r>
    <rPh sb="0" eb="2">
      <t>カイゼン</t>
    </rPh>
    <phoneticPr fontId="2"/>
  </si>
  <si>
    <r>
      <t>低</t>
    </r>
    <r>
      <rPr>
        <sz val="8"/>
        <color indexed="8"/>
        <rFont val="ＭＳ Ｐゴシック"/>
        <family val="3"/>
        <charset val="128"/>
      </rPr>
      <t>排出</t>
    </r>
  </si>
  <si>
    <r>
      <t>主</t>
    </r>
    <r>
      <rPr>
        <sz val="8"/>
        <color indexed="8"/>
        <rFont val="ＭＳ Ｐゴシック"/>
        <family val="3"/>
        <charset val="128"/>
      </rPr>
      <t>要排</t>
    </r>
  </si>
  <si>
    <r>
      <t>燃</t>
    </r>
    <r>
      <rPr>
        <sz val="8"/>
        <color indexed="8"/>
        <rFont val="ＭＳ Ｐゴシック"/>
        <family val="3"/>
        <charset val="128"/>
      </rPr>
      <t>費</t>
    </r>
  </si>
  <si>
    <r>
      <t>総</t>
    </r>
    <r>
      <rPr>
        <sz val="8"/>
        <color indexed="8"/>
        <rFont val="ＭＳ Ｐゴシック"/>
        <family val="3"/>
        <charset val="128"/>
      </rPr>
      <t>排
気量
（</t>
    </r>
    <r>
      <rPr>
        <sz val="8"/>
        <color indexed="8"/>
        <rFont val="Arial"/>
        <family val="2"/>
      </rPr>
      <t>L</t>
    </r>
    <r>
      <rPr>
        <sz val="8"/>
        <color indexed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2"/>
  </si>
  <si>
    <r>
      <t>型</t>
    </r>
    <r>
      <rPr>
        <sz val="8"/>
        <color indexed="8"/>
        <rFont val="ＭＳ Ｐゴシック"/>
        <family val="3"/>
        <charset val="128"/>
      </rPr>
      <t>式</t>
    </r>
  </si>
  <si>
    <t>類別区分番号</t>
    <rPh sb="0" eb="2">
      <t>ルイベツ</t>
    </rPh>
    <rPh sb="2" eb="4">
      <t>クブン</t>
    </rPh>
    <rPh sb="4" eb="6">
      <t>バンゴウ</t>
    </rPh>
    <phoneticPr fontId="2"/>
  </si>
  <si>
    <t>多段階評価</t>
    <rPh sb="0" eb="1">
      <t>タ</t>
    </rPh>
    <rPh sb="1" eb="3">
      <t>ダンカイ</t>
    </rPh>
    <rPh sb="3" eb="5">
      <t>ヒョウカ</t>
    </rPh>
    <phoneticPr fontId="2"/>
  </si>
  <si>
    <t>燃費基準
達成・向上
達成レベル</t>
    <rPh sb="0" eb="2">
      <t>ネンピ</t>
    </rPh>
    <rPh sb="2" eb="4">
      <t>キジュン</t>
    </rPh>
    <rPh sb="5" eb="7">
      <t>タッセイ</t>
    </rPh>
    <rPh sb="8" eb="10">
      <t>コウジョウ</t>
    </rPh>
    <rPh sb="11" eb="13">
      <t>タッセイ</t>
    </rPh>
    <phoneticPr fontId="2"/>
  </si>
  <si>
    <r>
      <t>（</t>
    </r>
    <r>
      <rPr>
        <sz val="8"/>
        <color indexed="8"/>
        <rFont val="ＭＳ Ｐゴシック"/>
        <family val="3"/>
        <charset val="128"/>
      </rPr>
      <t>参考）</t>
    </r>
    <rPh sb="1" eb="3">
      <t>サンコウ</t>
    </rPh>
    <phoneticPr fontId="2"/>
  </si>
  <si>
    <r>
      <t>そ</t>
    </r>
    <r>
      <rPr>
        <sz val="8"/>
        <color indexed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2"/>
  </si>
  <si>
    <r>
      <t>主</t>
    </r>
    <r>
      <rPr>
        <sz val="8"/>
        <color indexed="8"/>
        <rFont val="ＭＳ Ｐゴシック"/>
        <family val="3"/>
        <charset val="128"/>
      </rPr>
      <t>要</t>
    </r>
    <rPh sb="0" eb="2">
      <t>シュヨウ</t>
    </rPh>
    <phoneticPr fontId="2"/>
  </si>
  <si>
    <r>
      <t>令</t>
    </r>
    <r>
      <rPr>
        <sz val="8"/>
        <color indexed="8"/>
        <rFont val="ＭＳ Ｐゴシック"/>
        <family val="3"/>
        <charset val="128"/>
      </rPr>
      <t>和</t>
    </r>
    <r>
      <rPr>
        <sz val="8"/>
        <color indexed="8"/>
        <rFont val="Arial"/>
        <family val="2"/>
      </rPr>
      <t>1</t>
    </r>
    <r>
      <rPr>
        <sz val="8"/>
        <color indexed="8"/>
        <rFont val="ＭＳ Ｐゴシック"/>
        <family val="3"/>
        <charset val="128"/>
      </rPr>
      <t>２年度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1" eb="12">
      <t>チ</t>
    </rPh>
    <phoneticPr fontId="2"/>
  </si>
  <si>
    <r>
      <t>令</t>
    </r>
    <r>
      <rPr>
        <sz val="8"/>
        <color indexed="8"/>
        <rFont val="ＭＳ Ｐゴシック"/>
        <family val="3"/>
        <charset val="128"/>
      </rPr>
      <t>和２年度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2"/>
  </si>
  <si>
    <r>
      <t>平</t>
    </r>
    <r>
      <rPr>
        <sz val="8"/>
        <color indexed="8"/>
        <rFont val="ＭＳ Ｐゴシック"/>
        <family val="3"/>
        <charset val="128"/>
      </rPr>
      <t>成</t>
    </r>
    <r>
      <rPr>
        <sz val="8"/>
        <color indexed="8"/>
        <rFont val="Arial"/>
        <family val="2"/>
      </rPr>
      <t>27</t>
    </r>
    <r>
      <rPr>
        <sz val="8"/>
        <color indexed="8"/>
        <rFont val="ＭＳ Ｐゴシック"/>
        <family val="3"/>
        <charset val="128"/>
      </rPr>
      <t>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2"/>
  </si>
  <si>
    <r>
      <t>1km</t>
    </r>
    <r>
      <rPr>
        <sz val="8"/>
        <color indexed="8"/>
        <rFont val="ＭＳ Ｐゴシック"/>
        <family val="3"/>
        <charset val="128"/>
      </rPr>
      <t xml:space="preserve">走行
における
</t>
    </r>
    <r>
      <rPr>
        <sz val="8"/>
        <color indexed="8"/>
        <rFont val="Arial"/>
        <family val="2"/>
      </rPr>
      <t>CO2</t>
    </r>
    <r>
      <rPr>
        <sz val="8"/>
        <color indexed="8"/>
        <rFont val="ＭＳ Ｐゴシック"/>
        <family val="3"/>
        <charset val="128"/>
      </rPr>
      <t>排出量
（</t>
    </r>
    <r>
      <rPr>
        <sz val="8"/>
        <color indexed="8"/>
        <rFont val="Arial"/>
        <family val="2"/>
      </rPr>
      <t>g-CO2/km</t>
    </r>
    <r>
      <rPr>
        <sz val="8"/>
        <color indexed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2"/>
  </si>
  <si>
    <r>
      <t>燃</t>
    </r>
    <r>
      <rPr>
        <sz val="8"/>
        <color indexed="8"/>
        <rFont val="ＭＳ Ｐゴシック"/>
        <family val="3"/>
        <charset val="128"/>
      </rPr>
      <t>費値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2"/>
  </si>
  <si>
    <t>令和12年度</t>
    <rPh sb="0" eb="2">
      <t>レイワ</t>
    </rPh>
    <rPh sb="4" eb="6">
      <t>ネンド</t>
    </rPh>
    <phoneticPr fontId="2"/>
  </si>
  <si>
    <t>令和２年度
燃費基準
達成・向上
達成レベル</t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2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</si>
  <si>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2"/>
  </si>
  <si>
    <r>
      <t>WLTC</t>
    </r>
    <r>
      <rPr>
        <sz val="8"/>
        <color indexed="8"/>
        <rFont val="ＭＳ Ｐゴシック"/>
        <family val="3"/>
        <charset val="128"/>
      </rPr>
      <t>モード</t>
    </r>
    <phoneticPr fontId="2"/>
  </si>
  <si>
    <r>
      <t>乗</t>
    </r>
    <r>
      <rPr>
        <sz val="8"/>
        <color indexed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2"/>
  </si>
  <si>
    <r>
      <t>車</t>
    </r>
    <r>
      <rPr>
        <sz val="8"/>
        <color indexed="8"/>
        <rFont val="ＭＳ Ｐゴシック"/>
        <family val="3"/>
        <charset val="128"/>
      </rPr>
      <t>両重量
（</t>
    </r>
    <r>
      <rPr>
        <sz val="8"/>
        <color indexed="8"/>
        <rFont val="Arial"/>
        <family val="2"/>
      </rPr>
      <t>kg</t>
    </r>
    <r>
      <rPr>
        <sz val="8"/>
        <color indexed="8"/>
        <rFont val="ＭＳ Ｐゴシック"/>
        <family val="3"/>
        <charset val="128"/>
      </rPr>
      <t>）</t>
    </r>
    <phoneticPr fontId="2"/>
  </si>
  <si>
    <r>
      <t>変</t>
    </r>
    <r>
      <rPr>
        <sz val="8"/>
        <color indexed="8"/>
        <rFont val="ＭＳ Ｐゴシック"/>
        <family val="3"/>
        <charset val="128"/>
      </rPr>
      <t>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2"/>
  </si>
  <si>
    <r>
      <t>原</t>
    </r>
    <r>
      <rPr>
        <sz val="8"/>
        <color indexed="8"/>
        <rFont val="ＭＳ Ｐゴシック"/>
        <family val="3"/>
        <charset val="128"/>
      </rPr>
      <t>動機</t>
    </r>
  </si>
  <si>
    <r>
      <t>通</t>
    </r>
    <r>
      <rPr>
        <sz val="8"/>
        <color indexed="8"/>
        <rFont val="ＭＳ Ｐゴシック"/>
        <family val="3"/>
        <charset val="128"/>
      </rPr>
      <t>称名</t>
    </r>
  </si>
  <si>
    <r>
      <t>車</t>
    </r>
    <r>
      <rPr>
        <sz val="8"/>
        <color indexed="8"/>
        <rFont val="ＭＳ Ｐゴシック"/>
        <family val="3"/>
        <charset val="128"/>
      </rPr>
      <t>名</t>
    </r>
    <rPh sb="0" eb="2">
      <t>シャメイ</t>
    </rPh>
    <phoneticPr fontId="2"/>
  </si>
  <si>
    <r>
      <t>目</t>
    </r>
    <r>
      <rPr>
        <sz val="8"/>
        <color indexed="8"/>
        <rFont val="ＭＳ Ｐゴシック"/>
        <family val="3"/>
        <charset val="128"/>
      </rPr>
      <t>標年度（平成</t>
    </r>
    <r>
      <rPr>
        <sz val="8"/>
        <color indexed="8"/>
        <rFont val="Arial"/>
        <family val="2"/>
      </rPr>
      <t>27</t>
    </r>
    <r>
      <rPr>
        <sz val="8"/>
        <color indexed="8"/>
        <rFont val="ＭＳ Ｐゴシック"/>
        <family val="3"/>
        <charset val="128"/>
      </rPr>
      <t>年度</t>
    </r>
    <r>
      <rPr>
        <sz val="8"/>
        <color indexed="8"/>
        <rFont val="Arial"/>
        <family val="2"/>
      </rPr>
      <t>/</t>
    </r>
    <r>
      <rPr>
        <sz val="8"/>
        <color indexed="8"/>
        <rFont val="ＭＳ Ｐゴシック"/>
        <family val="3"/>
        <charset val="128"/>
      </rPr>
      <t>令和２年度</t>
    </r>
    <r>
      <rPr>
        <sz val="8"/>
        <color indexed="8"/>
        <rFont val="Arial"/>
        <family val="2"/>
      </rPr>
      <t>/</t>
    </r>
    <r>
      <rPr>
        <sz val="8"/>
        <color indexed="8"/>
        <rFont val="ＭＳ Ｐゴシック"/>
        <family val="3"/>
        <charset val="128"/>
      </rPr>
      <t>令和</t>
    </r>
    <r>
      <rPr>
        <sz val="8"/>
        <color indexed="8"/>
        <rFont val="Arial"/>
        <family val="2"/>
      </rPr>
      <t>12</t>
    </r>
    <r>
      <rPr>
        <sz val="8"/>
        <color indexed="8"/>
        <rFont val="ＭＳ Ｐゴシック"/>
        <family val="3"/>
        <charset val="128"/>
      </rPr>
      <t>年度）</t>
    </r>
    <rPh sb="12" eb="14">
      <t>レイワ</t>
    </rPh>
    <rPh sb="15" eb="17">
      <t>ネンド</t>
    </rPh>
    <rPh sb="17" eb="19">
      <t>ヘイネンド</t>
    </rPh>
    <rPh sb="18" eb="20">
      <t>レイワ</t>
    </rPh>
    <rPh sb="22" eb="24">
      <t>ネンド</t>
    </rPh>
    <phoneticPr fontId="2"/>
  </si>
  <si>
    <r>
      <t>ガ</t>
    </r>
    <r>
      <rPr>
        <b/>
        <sz val="12"/>
        <color indexed="8"/>
        <rFont val="ＭＳ Ｐゴシック"/>
        <family val="3"/>
        <charset val="128"/>
      </rPr>
      <t>ソリン乗用車（軽自動車）又はガソリン乗用車（普通・小型）</t>
    </r>
    <rPh sb="8" eb="12">
      <t>ケイジドウシャ</t>
    </rPh>
    <rPh sb="13" eb="14">
      <t>マタ</t>
    </rPh>
    <rPh sb="19" eb="22">
      <t>ジョウヨウシャ</t>
    </rPh>
    <rPh sb="23" eb="25">
      <t>フツウ</t>
    </rPh>
    <rPh sb="26" eb="28">
      <t>コガタ</t>
    </rPh>
    <phoneticPr fontId="2"/>
  </si>
  <si>
    <r>
      <t>当</t>
    </r>
    <r>
      <rPr>
        <sz val="8"/>
        <color indexed="8"/>
        <rFont val="ＭＳ Ｐゴシック"/>
        <family val="3"/>
        <charset val="128"/>
      </rPr>
      <t>該自動車の製造又は輸入の事業を行う者の氏名又は名称　</t>
    </r>
  </si>
  <si>
    <t>（注）　*印の付いている通称名については、　Bayerische Motoren Werke AG (BMW)が製造事業者である</t>
  </si>
  <si>
    <t>3W</t>
    <phoneticPr fontId="48"/>
  </si>
  <si>
    <t>I
V
D
EP
B</t>
    <phoneticPr fontId="48"/>
  </si>
  <si>
    <t>8AT(E･LTC)</t>
    <phoneticPr fontId="48"/>
  </si>
  <si>
    <t>B58B30B</t>
    <phoneticPr fontId="48"/>
  </si>
  <si>
    <t>3BA-DB02</t>
    <phoneticPr fontId="2"/>
  </si>
  <si>
    <t>Ｒ</t>
    <phoneticPr fontId="2"/>
  </si>
  <si>
    <t>6MT</t>
    <phoneticPr fontId="48"/>
  </si>
  <si>
    <t>3BA-DB06</t>
    <phoneticPr fontId="2"/>
  </si>
  <si>
    <t>8AT
(E･LTC)</t>
    <phoneticPr fontId="48"/>
  </si>
  <si>
    <t>B58B30C</t>
    <phoneticPr fontId="48"/>
  </si>
  <si>
    <t>3BA-DB42</t>
    <phoneticPr fontId="2"/>
  </si>
  <si>
    <t>B48B20B</t>
    <phoneticPr fontId="48"/>
  </si>
  <si>
    <t>3BA-DB22</t>
    <phoneticPr fontId="2"/>
  </si>
  <si>
    <t>3BA-DB82</t>
    <phoneticPr fontId="2"/>
  </si>
  <si>
    <t>3BA-DB26</t>
    <phoneticPr fontId="2"/>
  </si>
  <si>
    <t>3BA-DB86</t>
    <phoneticPr fontId="2"/>
  </si>
  <si>
    <t>スープラ</t>
    <phoneticPr fontId="2"/>
  </si>
  <si>
    <t>*</t>
    <phoneticPr fontId="2"/>
  </si>
  <si>
    <t>トヨタ</t>
  </si>
  <si>
    <t>レベル</t>
  </si>
  <si>
    <t>形式</t>
  </si>
  <si>
    <t>対策</t>
  </si>
  <si>
    <t>対策</t>
    <rPh sb="0" eb="2">
      <t>タイサク</t>
    </rPh>
    <phoneticPr fontId="2"/>
  </si>
  <si>
    <t>ガス認定</t>
  </si>
  <si>
    <t>その他</t>
  </si>
  <si>
    <t>駆動</t>
  </si>
  <si>
    <t>出ガス</t>
  </si>
  <si>
    <t>改善</t>
    <rPh sb="0" eb="2">
      <t>カイゼン</t>
    </rPh>
    <phoneticPr fontId="2"/>
  </si>
  <si>
    <t>低排出</t>
  </si>
  <si>
    <t>主要排</t>
  </si>
  <si>
    <t>燃費</t>
  </si>
  <si>
    <t>総排
気量
（L）</t>
    <rPh sb="1" eb="2">
      <t>ハイ</t>
    </rPh>
    <rPh sb="3" eb="4">
      <t>キ</t>
    </rPh>
    <rPh sb="4" eb="5">
      <t>リョウ</t>
    </rPh>
    <phoneticPr fontId="2"/>
  </si>
  <si>
    <t>燃費基準
達成･向上
達成レベル</t>
    <rPh sb="0" eb="2">
      <t>ネンピ</t>
    </rPh>
    <rPh sb="2" eb="4">
      <t>キジュン</t>
    </rPh>
    <rPh sb="5" eb="7">
      <t>タッセイ</t>
    </rPh>
    <rPh sb="8" eb="10">
      <t>コウジョウ</t>
    </rPh>
    <rPh sb="11" eb="13">
      <t>タッセイ</t>
    </rPh>
    <phoneticPr fontId="2"/>
  </si>
  <si>
    <t>（参考）</t>
    <rPh sb="1" eb="3">
      <t>サンコウ</t>
    </rPh>
    <phoneticPr fontId="2"/>
  </si>
  <si>
    <t>その他燃費値の異なる要因</t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2"/>
  </si>
  <si>
    <t>主要</t>
    <rPh sb="0" eb="2">
      <t>シュヨウ</t>
    </rPh>
    <phoneticPr fontId="2"/>
  </si>
  <si>
    <t>令和12年度
燃費基準値
（km/L）</t>
    <rPh sb="0" eb="2">
      <t>レイワ</t>
    </rPh>
    <rPh sb="4" eb="6">
      <t>ネンド</t>
    </rPh>
    <rPh sb="7" eb="9">
      <t>ネンピ</t>
    </rPh>
    <rPh sb="9" eb="11">
      <t>キジュン</t>
    </rPh>
    <rPh sb="11" eb="12">
      <t>チ</t>
    </rPh>
    <phoneticPr fontId="2"/>
  </si>
  <si>
    <t>令和2年度
燃費基準値
（km/L）</t>
    <rPh sb="0" eb="2">
      <t>レイワ</t>
    </rPh>
    <rPh sb="3" eb="5">
      <t>ネンド</t>
    </rPh>
    <rPh sb="6" eb="8">
      <t>ネンピ</t>
    </rPh>
    <rPh sb="8" eb="10">
      <t>キジュン</t>
    </rPh>
    <rPh sb="10" eb="11">
      <t>チ</t>
    </rPh>
    <phoneticPr fontId="2"/>
  </si>
  <si>
    <t>平成27年度
燃費基準値
（km/L）</t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2"/>
  </si>
  <si>
    <t>1km走行
における
CO2排出量
（g-CO2/km）</t>
    <rPh sb="14" eb="16">
      <t>ハイシュツ</t>
    </rPh>
    <rPh sb="16" eb="17">
      <t>リョウ</t>
    </rPh>
    <phoneticPr fontId="2"/>
  </si>
  <si>
    <t>燃費値
（km/L）</t>
    <rPh sb="0" eb="2">
      <t>ネンピ</t>
    </rPh>
    <rPh sb="2" eb="3">
      <t>チ</t>
    </rPh>
    <phoneticPr fontId="2"/>
  </si>
  <si>
    <t>令和12年度</t>
    <rPh sb="0" eb="2">
      <t>レイワ</t>
    </rPh>
    <rPh sb="4" eb="5">
      <t>ネン</t>
    </rPh>
    <rPh sb="5" eb="6">
      <t>ド</t>
    </rPh>
    <phoneticPr fontId="2"/>
  </si>
  <si>
    <t>令和2年度
燃費基準
達成・向上
達成レベル</t>
    <rPh sb="0" eb="2">
      <t>レイワ</t>
    </rPh>
    <rPh sb="3" eb="5">
      <t>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2"/>
  </si>
  <si>
    <t>WLTCモード</t>
    <phoneticPr fontId="2"/>
  </si>
  <si>
    <t>乗車定員
（名）</t>
    <rPh sb="0" eb="2">
      <t>ジョウシャ</t>
    </rPh>
    <rPh sb="2" eb="4">
      <t>テイイン</t>
    </rPh>
    <rPh sb="6" eb="7">
      <t>メイ</t>
    </rPh>
    <phoneticPr fontId="2"/>
  </si>
  <si>
    <t>車両重量
（kg）</t>
    <phoneticPr fontId="2"/>
  </si>
  <si>
    <t>変速装置
の型式及び
変速段数</t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2"/>
  </si>
  <si>
    <t>原動機</t>
  </si>
  <si>
    <t>車名</t>
    <rPh sb="0" eb="2">
      <t>シャメイ</t>
    </rPh>
    <phoneticPr fontId="2"/>
  </si>
  <si>
    <t>目標年度（平成27年度/令和2年度/令和12年度）</t>
    <rPh sb="12" eb="14">
      <t>レイワ</t>
    </rPh>
    <rPh sb="15" eb="17">
      <t>ネンド</t>
    </rPh>
    <rPh sb="18" eb="20">
      <t>レイワ</t>
    </rPh>
    <rPh sb="22" eb="23">
      <t>ネン</t>
    </rPh>
    <rPh sb="23" eb="24">
      <t>ド</t>
    </rPh>
    <phoneticPr fontId="2"/>
  </si>
  <si>
    <t>トヨタ自動車株式会社</t>
    <phoneticPr fontId="2"/>
  </si>
  <si>
    <t>当該自動車の製造又は輸入の事業を行う者の氏名又は名称　</t>
    <phoneticPr fontId="2"/>
  </si>
  <si>
    <t>D, V, I, EP</t>
    <phoneticPr fontId="2"/>
  </si>
  <si>
    <r>
      <t>5</t>
    </r>
    <r>
      <rPr>
        <sz val="8"/>
        <rFont val="ＭＳ Ｐゴシック"/>
        <family val="3"/>
        <charset val="128"/>
      </rPr>
      <t>又は</t>
    </r>
    <r>
      <rPr>
        <sz val="8"/>
        <rFont val="Arial"/>
        <family val="2"/>
      </rPr>
      <t>7</t>
    </r>
    <rPh sb="1" eb="2">
      <t>マタ</t>
    </rPh>
    <phoneticPr fontId="2"/>
  </si>
  <si>
    <r>
      <t>2,030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2,100</t>
    </r>
    <phoneticPr fontId="2"/>
  </si>
  <si>
    <r>
      <t>9AT
(E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>LTC)</t>
    </r>
    <phoneticPr fontId="2"/>
  </si>
  <si>
    <t>PT204</t>
    <phoneticPr fontId="2"/>
  </si>
  <si>
    <r>
      <t>0201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0208</t>
    </r>
    <phoneticPr fontId="2"/>
  </si>
  <si>
    <t>5BA-LC2XC</t>
    <phoneticPr fontId="2"/>
  </si>
  <si>
    <r>
      <rPr>
        <sz val="8"/>
        <rFont val="ＭＳ Ｐゴシック"/>
        <family val="3"/>
        <charset val="128"/>
      </rPr>
      <t>ディスカバリースポーツ</t>
    </r>
    <phoneticPr fontId="2"/>
  </si>
  <si>
    <r>
      <t>1,840</t>
    </r>
    <r>
      <rPr>
        <sz val="8"/>
        <rFont val="Yu Gothic"/>
        <family val="2"/>
        <charset val="128"/>
      </rPr>
      <t>～1,860</t>
    </r>
    <phoneticPr fontId="2"/>
  </si>
  <si>
    <t>0402, 0404,0406,
0408</t>
    <phoneticPr fontId="2"/>
  </si>
  <si>
    <t>0202, 0204,0206,
0208</t>
    <phoneticPr fontId="2"/>
  </si>
  <si>
    <r>
      <t>1,900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1,920</t>
    </r>
    <phoneticPr fontId="2"/>
  </si>
  <si>
    <t>0401, 0403, 0405,
0407</t>
    <phoneticPr fontId="2"/>
  </si>
  <si>
    <t>0301, 0303, 0305,
0307</t>
    <phoneticPr fontId="2"/>
  </si>
  <si>
    <t>0201, 0203, 0205,
0207</t>
    <phoneticPr fontId="2"/>
  </si>
  <si>
    <t>5BA-LZ2XA</t>
    <phoneticPr fontId="2"/>
  </si>
  <si>
    <r>
      <rPr>
        <sz val="8"/>
        <rFont val="ＭＳ Ｐゴシック"/>
        <family val="3"/>
        <charset val="128"/>
      </rPr>
      <t>レンジローバーイヴォーク</t>
    </r>
    <phoneticPr fontId="2"/>
  </si>
  <si>
    <r>
      <t>8AT
(E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>LTC)</t>
    </r>
    <phoneticPr fontId="2"/>
  </si>
  <si>
    <t>0012, 0013</t>
    <phoneticPr fontId="2"/>
  </si>
  <si>
    <r>
      <t>2,110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2,190</t>
    </r>
    <phoneticPr fontId="2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</si>
  <si>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0003, 0011</t>
    </r>
    <phoneticPr fontId="2"/>
  </si>
  <si>
    <t>3BA-LE62XCA</t>
    <phoneticPr fontId="2"/>
  </si>
  <si>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>90 (</t>
    </r>
    <r>
      <rPr>
        <sz val="8"/>
        <rFont val="ＭＳ Ｐゴシック"/>
        <family val="3"/>
        <charset val="128"/>
      </rPr>
      <t>コイルサスペンション）</t>
    </r>
    <phoneticPr fontId="2"/>
  </si>
  <si>
    <r>
      <t>2,100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2,200</t>
    </r>
    <phoneticPr fontId="2"/>
  </si>
  <si>
    <t>3BA-LE62XAA</t>
    <phoneticPr fontId="2"/>
  </si>
  <si>
    <r>
      <rPr>
        <sz val="8"/>
        <rFont val="ＭＳ Ｐゴシック"/>
        <family val="3"/>
        <charset val="128"/>
      </rPr>
      <t>ディフェンダー</t>
    </r>
    <r>
      <rPr>
        <sz val="8"/>
        <rFont val="Arial"/>
        <family val="2"/>
      </rPr>
      <t>90 (</t>
    </r>
    <r>
      <rPr>
        <sz val="8"/>
        <rFont val="ＭＳ Ｐゴシック"/>
        <family val="3"/>
        <charset val="128"/>
      </rPr>
      <t>エアサスペンション）</t>
    </r>
    <phoneticPr fontId="2"/>
  </si>
  <si>
    <r>
      <t>2,290</t>
    </r>
    <r>
      <rPr>
        <sz val="8"/>
        <color theme="1"/>
        <rFont val="ＭＳ Ｐゴシック"/>
        <family val="2"/>
        <charset val="128"/>
      </rPr>
      <t>～</t>
    </r>
    <r>
      <rPr>
        <sz val="8"/>
        <color theme="1"/>
        <rFont val="Arial"/>
        <family val="2"/>
      </rPr>
      <t>2,350</t>
    </r>
    <phoneticPr fontId="2"/>
  </si>
  <si>
    <r>
      <t>8AT
(E</t>
    </r>
    <r>
      <rPr>
        <sz val="8"/>
        <color theme="1"/>
        <rFont val="ＭＳ Ｐゴシック"/>
        <family val="3"/>
        <charset val="128"/>
      </rPr>
      <t>・</t>
    </r>
    <r>
      <rPr>
        <sz val="8"/>
        <color theme="1"/>
        <rFont val="Arial"/>
        <family val="2"/>
      </rPr>
      <t>LTC)</t>
    </r>
    <phoneticPr fontId="2"/>
  </si>
  <si>
    <r>
      <t>0101, 0103</t>
    </r>
    <r>
      <rPr>
        <sz val="8"/>
        <color theme="1"/>
        <rFont val="ＭＳ Ｐゴシック"/>
        <family val="2"/>
        <charset val="128"/>
      </rPr>
      <t>～</t>
    </r>
    <r>
      <rPr>
        <sz val="8"/>
        <color theme="1"/>
        <rFont val="Arial"/>
        <family val="2"/>
      </rPr>
      <t>0106</t>
    </r>
    <phoneticPr fontId="2"/>
  </si>
  <si>
    <t>3BA-LE72XCA</t>
    <phoneticPr fontId="2"/>
  </si>
  <si>
    <r>
      <rPr>
        <sz val="8"/>
        <color theme="1"/>
        <rFont val="ＭＳ Ｐゴシック"/>
        <family val="3"/>
        <charset val="128"/>
      </rPr>
      <t>ディフェンダー</t>
    </r>
    <r>
      <rPr>
        <sz val="8"/>
        <color theme="1"/>
        <rFont val="Arial"/>
        <family val="2"/>
      </rPr>
      <t>110 (</t>
    </r>
    <r>
      <rPr>
        <sz val="8"/>
        <color theme="1"/>
        <rFont val="ＭＳ Ｐゴシック"/>
        <family val="3"/>
        <charset val="128"/>
      </rPr>
      <t>コイルサスペンション）</t>
    </r>
    <phoneticPr fontId="2"/>
  </si>
  <si>
    <r>
      <t>2,280</t>
    </r>
    <r>
      <rPr>
        <sz val="8"/>
        <color theme="1"/>
        <rFont val="ＭＳ Ｐゴシック"/>
        <family val="3"/>
        <charset val="128"/>
      </rPr>
      <t>～</t>
    </r>
    <r>
      <rPr>
        <sz val="8"/>
        <color theme="1"/>
        <rFont val="Arial"/>
        <family val="2"/>
      </rPr>
      <t>2,360</t>
    </r>
    <phoneticPr fontId="2"/>
  </si>
  <si>
    <r>
      <t>0101</t>
    </r>
    <r>
      <rPr>
        <sz val="8"/>
        <color theme="1"/>
        <rFont val="ＭＳ Ｐゴシック"/>
        <family val="2"/>
        <charset val="128"/>
      </rPr>
      <t>～</t>
    </r>
    <r>
      <rPr>
        <sz val="8"/>
        <color theme="1"/>
        <rFont val="Arial"/>
        <family val="2"/>
      </rPr>
      <t>0106</t>
    </r>
    <phoneticPr fontId="2"/>
  </si>
  <si>
    <t>3BA-LE72XAA</t>
    <phoneticPr fontId="2"/>
  </si>
  <si>
    <r>
      <rPr>
        <sz val="8"/>
        <color theme="1"/>
        <rFont val="ＭＳ Ｐゴシック"/>
        <family val="3"/>
        <charset val="128"/>
      </rPr>
      <t>ディフェンダー</t>
    </r>
    <r>
      <rPr>
        <sz val="8"/>
        <color theme="1"/>
        <rFont val="Arial"/>
        <family val="2"/>
      </rPr>
      <t>110 (</t>
    </r>
    <r>
      <rPr>
        <sz val="8"/>
        <color theme="1"/>
        <rFont val="ＭＳ Ｐゴシック"/>
        <family val="3"/>
        <charset val="128"/>
      </rPr>
      <t>エアサスペンション）</t>
    </r>
    <phoneticPr fontId="2"/>
  </si>
  <si>
    <t>ランドローバー</t>
    <phoneticPr fontId="2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</si>
  <si>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2"/>
  </si>
  <si>
    <r>
      <rPr>
        <sz val="8"/>
        <rFont val="ＭＳ ゴシック"/>
        <family val="3"/>
        <charset val="128"/>
      </rPr>
      <t>当</t>
    </r>
    <r>
      <rPr>
        <sz val="8"/>
        <rFont val="ＭＳ Ｐゴシック"/>
        <family val="3"/>
        <charset val="128"/>
      </rPr>
      <t>該自動車の製造又は輸入の事業を行う者の氏名又は名称 : ジャガー・ランドローバー・ジャパン株式会社　</t>
    </r>
    <phoneticPr fontId="2"/>
  </si>
  <si>
    <t>3BA-D41HN05</t>
  </si>
  <si>
    <t>DS 4</t>
    <phoneticPr fontId="2"/>
  </si>
  <si>
    <t>DS</t>
    <phoneticPr fontId="2"/>
  </si>
  <si>
    <t>原動機用変速機及び電動機用変速機の組み合わせ7段、原動機用変速機の単独3段、電動機用変速機の単独2段を備えた「マルチモードAT」</t>
    <rPh sb="0" eb="4">
      <t>ゲンドウキヨウ</t>
    </rPh>
    <rPh sb="4" eb="7">
      <t>ヘンソクキ</t>
    </rPh>
    <rPh sb="7" eb="8">
      <t>オヨ</t>
    </rPh>
    <rPh sb="9" eb="13">
      <t>デンドウキヨウ</t>
    </rPh>
    <rPh sb="13" eb="16">
      <t>ヘンソクキ</t>
    </rPh>
    <rPh sb="17" eb="18">
      <t>ク</t>
    </rPh>
    <rPh sb="19" eb="20">
      <t>ア</t>
    </rPh>
    <rPh sb="23" eb="24">
      <t>ダン</t>
    </rPh>
    <rPh sb="25" eb="29">
      <t>ゲンドウキヨウ</t>
    </rPh>
    <rPh sb="29" eb="32">
      <t>ヘンソクキ</t>
    </rPh>
    <rPh sb="33" eb="35">
      <t>タンドク</t>
    </rPh>
    <rPh sb="36" eb="37">
      <t>ダン</t>
    </rPh>
    <rPh sb="38" eb="42">
      <t>デンドウキヨウ</t>
    </rPh>
    <rPh sb="42" eb="45">
      <t>ヘンソクキ</t>
    </rPh>
    <rPh sb="46" eb="48">
      <t>タンドク</t>
    </rPh>
    <rPh sb="49" eb="50">
      <t>ダン</t>
    </rPh>
    <rPh sb="51" eb="52">
      <t>ソナ</t>
    </rPh>
    <phoneticPr fontId="2"/>
  </si>
  <si>
    <r>
      <t>12AT(E) (*)</t>
    </r>
    <r>
      <rPr>
        <sz val="8"/>
        <rFont val="Yu Gothic"/>
        <family val="3"/>
        <charset val="128"/>
      </rPr>
      <t>　：</t>
    </r>
    <phoneticPr fontId="2"/>
  </si>
  <si>
    <t>I, D, V, EP, B, AM</t>
    <phoneticPr fontId="2"/>
  </si>
  <si>
    <t>H5H</t>
    <phoneticPr fontId="2"/>
  </si>
  <si>
    <t>1004</t>
    <phoneticPr fontId="2"/>
  </si>
  <si>
    <t>1002, 1003</t>
    <phoneticPr fontId="2"/>
  </si>
  <si>
    <t>0003, 0004</t>
    <phoneticPr fontId="2"/>
  </si>
  <si>
    <t>3BA-KFKH5H</t>
    <phoneticPr fontId="2"/>
  </si>
  <si>
    <t>カングー</t>
    <phoneticPr fontId="2"/>
  </si>
  <si>
    <t>H5H-3AA</t>
    <phoneticPr fontId="2"/>
  </si>
  <si>
    <t>0002,  0004</t>
    <phoneticPr fontId="2"/>
  </si>
  <si>
    <t>0001, 0003, 0005</t>
    <phoneticPr fontId="2"/>
  </si>
  <si>
    <t>3AA-HJBH5HH</t>
    <phoneticPr fontId="2"/>
  </si>
  <si>
    <t>★4</t>
    <phoneticPr fontId="2"/>
  </si>
  <si>
    <t>☆☆☆☆</t>
    <phoneticPr fontId="2"/>
  </si>
  <si>
    <t>3W, EGR</t>
    <phoneticPr fontId="2"/>
  </si>
  <si>
    <t>H, I, V, EP, B, AM</t>
    <phoneticPr fontId="2"/>
  </si>
  <si>
    <t>12AT(E) (*)</t>
    <phoneticPr fontId="2"/>
  </si>
  <si>
    <t>H4M-5DH-3DA</t>
    <phoneticPr fontId="2"/>
  </si>
  <si>
    <t>1002, 1004</t>
    <phoneticPr fontId="2"/>
  </si>
  <si>
    <t>1001, 1003, 1005</t>
    <phoneticPr fontId="2"/>
  </si>
  <si>
    <t>0012, 0014</t>
    <phoneticPr fontId="2"/>
  </si>
  <si>
    <t>0011, 0013, 0015</t>
    <phoneticPr fontId="2"/>
  </si>
  <si>
    <t>5AA-HJBH4MH</t>
    <phoneticPr fontId="2"/>
  </si>
  <si>
    <t>キャプチャー</t>
    <phoneticPr fontId="2"/>
  </si>
  <si>
    <t>★5</t>
    <phoneticPr fontId="2"/>
  </si>
  <si>
    <t>5AA-BJAH4MH</t>
    <phoneticPr fontId="2"/>
  </si>
  <si>
    <t>★4.5</t>
    <phoneticPr fontId="2"/>
  </si>
  <si>
    <t>ルーテシア</t>
    <phoneticPr fontId="2"/>
  </si>
  <si>
    <t>ルノー</t>
    <phoneticPr fontId="2"/>
  </si>
  <si>
    <r>
      <t>レ</t>
    </r>
    <r>
      <rPr>
        <sz val="8"/>
        <rFont val="ＭＳ Ｐゴシック"/>
        <family val="3"/>
        <charset val="128"/>
      </rPr>
      <t>ベル</t>
    </r>
  </si>
  <si>
    <r>
      <t>形</t>
    </r>
    <r>
      <rPr>
        <sz val="8"/>
        <rFont val="ＭＳ Ｐゴシック"/>
        <family val="3"/>
        <charset val="128"/>
      </rPr>
      <t>式</t>
    </r>
  </si>
  <si>
    <r>
      <t>対</t>
    </r>
    <r>
      <rPr>
        <sz val="8"/>
        <rFont val="ＭＳ Ｐゴシック"/>
        <family val="3"/>
        <charset val="128"/>
      </rPr>
      <t>策</t>
    </r>
  </si>
  <si>
    <r>
      <t>対</t>
    </r>
    <r>
      <rPr>
        <sz val="8"/>
        <rFont val="ＭＳ Ｐゴシック"/>
        <family val="3"/>
        <charset val="128"/>
      </rPr>
      <t>策</t>
    </r>
    <rPh sb="0" eb="2">
      <t>タイサク</t>
    </rPh>
    <phoneticPr fontId="2"/>
  </si>
  <si>
    <r>
      <t>ガ</t>
    </r>
    <r>
      <rPr>
        <sz val="8"/>
        <rFont val="ＭＳ Ｐゴシック"/>
        <family val="3"/>
        <charset val="128"/>
      </rPr>
      <t>ス認定</t>
    </r>
  </si>
  <si>
    <r>
      <t>駆</t>
    </r>
    <r>
      <rPr>
        <sz val="8"/>
        <rFont val="ＭＳ Ｐゴシック"/>
        <family val="3"/>
        <charset val="128"/>
      </rPr>
      <t>動</t>
    </r>
  </si>
  <si>
    <r>
      <t>出</t>
    </r>
    <r>
      <rPr>
        <sz val="8"/>
        <rFont val="ＭＳ Ｐゴシック"/>
        <family val="3"/>
        <charset val="128"/>
      </rPr>
      <t>ガス</t>
    </r>
  </si>
  <si>
    <r>
      <t>改</t>
    </r>
    <r>
      <rPr>
        <sz val="8"/>
        <rFont val="ＭＳ Ｐゴシック"/>
        <family val="3"/>
        <charset val="128"/>
      </rPr>
      <t>善</t>
    </r>
    <rPh sb="0" eb="2">
      <t>カイゼン</t>
    </rPh>
    <phoneticPr fontId="2"/>
  </si>
  <si>
    <r>
      <t>低</t>
    </r>
    <r>
      <rPr>
        <sz val="8"/>
        <rFont val="ＭＳ Ｐゴシック"/>
        <family val="3"/>
        <charset val="128"/>
      </rPr>
      <t>排出</t>
    </r>
  </si>
  <si>
    <r>
      <t>主</t>
    </r>
    <r>
      <rPr>
        <sz val="8"/>
        <rFont val="ＭＳ Ｐゴシック"/>
        <family val="3"/>
        <charset val="128"/>
      </rPr>
      <t>要排</t>
    </r>
  </si>
  <si>
    <r>
      <t>燃</t>
    </r>
    <r>
      <rPr>
        <sz val="8"/>
        <rFont val="ＭＳ Ｐゴシック"/>
        <family val="3"/>
        <charset val="128"/>
      </rPr>
      <t>費</t>
    </r>
  </si>
  <si>
    <r>
      <t>総</t>
    </r>
    <r>
      <rPr>
        <sz val="8"/>
        <rFont val="ＭＳ Ｐゴシック"/>
        <family val="3"/>
        <charset val="128"/>
      </rPr>
      <t>排
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2"/>
  </si>
  <si>
    <r>
      <t>主</t>
    </r>
    <r>
      <rPr>
        <sz val="8"/>
        <rFont val="ＭＳ Ｐゴシック"/>
        <family val="3"/>
        <charset val="128"/>
      </rPr>
      <t>要</t>
    </r>
    <rPh sb="0" eb="2">
      <t>シュヨウ</t>
    </rPh>
    <phoneticPr fontId="2"/>
  </si>
  <si>
    <r>
      <t>変</t>
    </r>
    <r>
      <rPr>
        <sz val="8"/>
        <rFont val="ＭＳ Ｐゴシック"/>
        <family val="3"/>
        <charset val="128"/>
      </rPr>
      <t>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2"/>
  </si>
  <si>
    <t>ルノー・ジャポン株式会社</t>
    <rPh sb="8" eb="12">
      <t>カブシキガイシャ</t>
    </rPh>
    <phoneticPr fontId="2"/>
  </si>
  <si>
    <t>H,I,D,V,CY,EP,B,AM</t>
  </si>
  <si>
    <t>DXD</t>
    <phoneticPr fontId="2"/>
  </si>
  <si>
    <t>―</t>
  </si>
  <si>
    <t xml:space="preserve">3AA-CT15 </t>
  </si>
  <si>
    <t>Tiguan 1.5 TSI (DSG)</t>
    <phoneticPr fontId="2"/>
  </si>
  <si>
    <t xml:space="preserve">3AA-CJ15V </t>
  </si>
  <si>
    <t>Passat 1.5 TSI (DSG)</t>
    <phoneticPr fontId="2"/>
  </si>
  <si>
    <t>I,D,V,CY,EP,B,AM</t>
  </si>
  <si>
    <t>3BA-A1DPC</t>
  </si>
  <si>
    <t>T-Roc 1.5 / 110kW (DSG)</t>
  </si>
  <si>
    <t>0202, 0211, 0212, 0221, 0222, 0231, 0232, 1202, 1211, 1212, 1221, 1222, 1231, 1232</t>
    <phoneticPr fontId="2"/>
  </si>
  <si>
    <t>3BA-1TDPC</t>
  </si>
  <si>
    <t>Golf Touran 1.5 / 110kW (DSG)</t>
  </si>
  <si>
    <t>0201, 1201</t>
    <phoneticPr fontId="2"/>
  </si>
  <si>
    <t>0012</t>
    <phoneticPr fontId="2"/>
  </si>
  <si>
    <t>3AA-CDDXDV</t>
    <phoneticPr fontId="2"/>
  </si>
  <si>
    <t>Golf Variant eTSI 1.5 / 110kW (DSG)</t>
  </si>
  <si>
    <t>Golf Variant eTSI 1.5 / 85kW (DSG)</t>
    <phoneticPr fontId="2"/>
  </si>
  <si>
    <t xml:space="preserve">3AA-CDDXD </t>
  </si>
  <si>
    <t>Golf eTSI 1.5 / 110kW (DSG)</t>
  </si>
  <si>
    <t>0001, 0002</t>
    <phoneticPr fontId="2"/>
  </si>
  <si>
    <t>Golf eTSI 1.5 / 85kW (DSG)</t>
    <phoneticPr fontId="2"/>
  </si>
  <si>
    <t>DUS</t>
    <phoneticPr fontId="2"/>
  </si>
  <si>
    <t>3BA-C1DKR</t>
  </si>
  <si>
    <t>T-Cross (DSG)</t>
  </si>
  <si>
    <t>DNN</t>
  </si>
  <si>
    <t>3BA-AWDNN</t>
  </si>
  <si>
    <t>Polo GTI 2.0 / 152kW (DSG)</t>
  </si>
  <si>
    <t>3BA-AWDLA</t>
  </si>
  <si>
    <t>Polo 1.0 / 70kW (DSG)</t>
  </si>
  <si>
    <t>ﾌｫﾙｸｽﾜｰｹﾞﾝ</t>
  </si>
  <si>
    <t>フォルクスワーゲングループジャパン株式会社</t>
    <phoneticPr fontId="2"/>
  </si>
  <si>
    <t>H,I,D,V,CY,EP,B</t>
  </si>
  <si>
    <t>8AT
(E・LTC)</t>
  </si>
  <si>
    <t>DWN</t>
    <phoneticPr fontId="2"/>
  </si>
  <si>
    <t>3AA-F1DHUA</t>
  </si>
  <si>
    <t>RSQ8</t>
  </si>
  <si>
    <t>DYG</t>
  </si>
  <si>
    <t>3AA-F2DJPA</t>
  </si>
  <si>
    <t>RS7 Sportback air sus</t>
  </si>
  <si>
    <t>3AA-F2DJPS</t>
  </si>
  <si>
    <t>RS7 Sportback</t>
  </si>
  <si>
    <t>DYG</t>
    <phoneticPr fontId="2"/>
  </si>
  <si>
    <t>3AA-F2DJPL</t>
  </si>
  <si>
    <t>RS6 Avant air sus</t>
  </si>
  <si>
    <t>3AA-F2DJPF</t>
  </si>
  <si>
    <t>RS6 Avant</t>
  </si>
  <si>
    <t>I,D,V,EP,B</t>
  </si>
  <si>
    <t>DEC</t>
  </si>
  <si>
    <t>3BA-F5DECL</t>
  </si>
  <si>
    <t>RS5 Sportback</t>
  </si>
  <si>
    <t>3BA-F5DECF</t>
  </si>
  <si>
    <t xml:space="preserve">RS5 Coupe </t>
  </si>
  <si>
    <t>3BA-8WDECF</t>
  </si>
  <si>
    <t xml:space="preserve">RS4 Avant </t>
  </si>
  <si>
    <t>7AT
(E)</t>
  </si>
  <si>
    <t>DNW</t>
  </si>
  <si>
    <t>3BA-GYDNWF</t>
  </si>
  <si>
    <t>RS3 (S-tronic)</t>
  </si>
  <si>
    <t>I,D,V,CY,EP,B</t>
    <phoneticPr fontId="2"/>
  </si>
  <si>
    <t>DWR</t>
    <phoneticPr fontId="2"/>
  </si>
  <si>
    <t xml:space="preserve">3BA-F1DWRA </t>
  </si>
  <si>
    <t>SQ8</t>
    <phoneticPr fontId="2"/>
  </si>
  <si>
    <t xml:space="preserve">3BA-F7DWRA </t>
  </si>
  <si>
    <t>SQ7</t>
    <phoneticPr fontId="2"/>
  </si>
  <si>
    <t>CWG</t>
  </si>
  <si>
    <t>3BA-FYCWGA</t>
  </si>
  <si>
    <t>SQ5 Air-Sus</t>
  </si>
  <si>
    <t>3BA-FYCWGS</t>
  </si>
  <si>
    <t>SQ5</t>
  </si>
  <si>
    <t>DNF</t>
  </si>
  <si>
    <t>3BA-GADNFF</t>
  </si>
  <si>
    <t xml:space="preserve">SQ2 (S-tronic) </t>
  </si>
  <si>
    <t>H,I,D,V,CY,EP,B</t>
    <phoneticPr fontId="2"/>
  </si>
  <si>
    <t>DWK</t>
    <phoneticPr fontId="2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</si>
  <si>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2,280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2,290kg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</si>
  <si>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3AA-F8CWWF</t>
  </si>
  <si>
    <t>S8</t>
  </si>
  <si>
    <r>
      <rPr>
        <sz val="8"/>
        <rFont val="ＭＳ Ｐゴシック"/>
        <family val="3"/>
        <charset val="128"/>
      </rPr>
      <t>車両重量2</t>
    </r>
    <r>
      <rPr>
        <sz val="8"/>
        <rFont val="Arial"/>
        <family val="2"/>
      </rPr>
      <t>,230</t>
    </r>
    <r>
      <rPr>
        <sz val="8"/>
        <rFont val="ＭＳ Ｐゴシック"/>
        <family val="3"/>
        <charset val="128"/>
      </rPr>
      <t>～2</t>
    </r>
    <r>
      <rPr>
        <sz val="8"/>
        <rFont val="Arial"/>
        <family val="2"/>
      </rPr>
      <t>,270kg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</si>
  <si>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H,I,D,V,EP,B</t>
  </si>
  <si>
    <t>DKM</t>
    <phoneticPr fontId="2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</si>
  <si>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2,000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2,080kg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</si>
  <si>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 xml:space="preserve">3AA-F2DKM </t>
  </si>
  <si>
    <t>S7 Sportback</t>
  </si>
  <si>
    <r>
      <rPr>
        <sz val="8"/>
        <rFont val="ＭＳ Ｐゴシック"/>
        <family val="3"/>
        <charset val="128"/>
      </rPr>
      <t>車両重量1</t>
    </r>
    <r>
      <rPr>
        <sz val="8"/>
        <rFont val="Arial"/>
        <family val="2"/>
      </rPr>
      <t>,990kg</t>
    </r>
    <r>
      <rPr>
        <sz val="8"/>
        <rFont val="ＭＳ Ｐゴシック"/>
        <family val="3"/>
        <charset val="128"/>
      </rPr>
      <t>の
全類別</t>
    </r>
    <rPh sb="0" eb="2">
      <t>シャリョウ</t>
    </rPh>
    <rPh sb="2" eb="4">
      <t>ジュウリョウ</t>
    </rPh>
    <rPh sb="13" eb="14">
      <t>ゼン</t>
    </rPh>
    <rPh sb="14" eb="16">
      <t>ルイベツ</t>
    </rPh>
    <phoneticPr fontId="57"/>
  </si>
  <si>
    <t>3AA-F2DKMA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</si>
  <si>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2,000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2,090kg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</si>
  <si>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S6 
S6 Avant</t>
    <phoneticPr fontId="2"/>
  </si>
  <si>
    <r>
      <rPr>
        <sz val="8"/>
        <rFont val="ＭＳ Ｐゴシック"/>
        <family val="3"/>
        <charset val="128"/>
      </rPr>
      <t>車両重量1</t>
    </r>
    <r>
      <rPr>
        <sz val="8"/>
        <rFont val="Arial"/>
        <family val="2"/>
      </rPr>
      <t>,970</t>
    </r>
    <r>
      <rPr>
        <sz val="8"/>
        <rFont val="ＭＳ Ｐゴシック"/>
        <family val="3"/>
        <charset val="128"/>
      </rPr>
      <t>～1</t>
    </r>
    <r>
      <rPr>
        <sz val="8"/>
        <rFont val="Arial"/>
        <family val="2"/>
      </rPr>
      <t>,990kg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</si>
  <si>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3AA-F2DKML</t>
  </si>
  <si>
    <r>
      <t>Avant</t>
    </r>
    <r>
      <rPr>
        <sz val="8"/>
        <rFont val="ＭＳ Ｐゴシック"/>
        <family val="2"/>
        <charset val="128"/>
      </rPr>
      <t>タイプ</t>
    </r>
    <phoneticPr fontId="2"/>
  </si>
  <si>
    <t>DWV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</si>
  <si>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2,010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2,030kg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</si>
  <si>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 xml:space="preserve">3AA-FUS </t>
  </si>
  <si>
    <t>S5 Avant  (S-tronic)</t>
    <phoneticPr fontId="2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</si>
  <si>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1,990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2,000kg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</si>
  <si>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r>
      <t>Sedan</t>
    </r>
    <r>
      <rPr>
        <sz val="8"/>
        <rFont val="ＭＳ Ｐゴシック"/>
        <family val="2"/>
        <charset val="128"/>
      </rPr>
      <t>タイプ</t>
    </r>
    <phoneticPr fontId="2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</si>
  <si>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2,000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2,010kg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</si>
  <si>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S5  (S-tronic)</t>
    <phoneticPr fontId="2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</si>
  <si>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1,980</t>
    </r>
    <r>
      <rPr>
        <sz val="8"/>
        <rFont val="ＭＳ Ｐゴシック"/>
        <family val="3"/>
        <charset val="128"/>
      </rPr>
      <t>～1</t>
    </r>
    <r>
      <rPr>
        <sz val="8"/>
        <rFont val="Arial"/>
        <family val="2"/>
      </rPr>
      <t>,990kg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</si>
  <si>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3BA-F5CWGL</t>
  </si>
  <si>
    <t>S5 Sportback</t>
  </si>
  <si>
    <t>3BA-F5CWGF</t>
  </si>
  <si>
    <t>S5 Coupe</t>
  </si>
  <si>
    <t>3BA-8WCWGF</t>
  </si>
  <si>
    <t>S4 / S4 Avant</t>
    <phoneticPr fontId="2"/>
  </si>
  <si>
    <t>3BA-GYDNFF</t>
  </si>
  <si>
    <t xml:space="preserve">S3  Sedan (S-tronic) </t>
    <phoneticPr fontId="2"/>
  </si>
  <si>
    <r>
      <t>Sportback</t>
    </r>
    <r>
      <rPr>
        <sz val="8"/>
        <rFont val="ＭＳ Ｐゴシック"/>
        <family val="2"/>
        <charset val="128"/>
      </rPr>
      <t>タイプ</t>
    </r>
    <phoneticPr fontId="2"/>
  </si>
  <si>
    <t xml:space="preserve">S3  Sportback (S-tronic) </t>
    <phoneticPr fontId="2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</si>
  <si>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2,170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2,210kg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</si>
  <si>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3AA-F1DCBS</t>
  </si>
  <si>
    <t xml:space="preserve">Q8 55 TFSI quattro 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</si>
  <si>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2,150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2,160kg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</si>
  <si>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3AA-F1DCBL</t>
    <phoneticPr fontId="2"/>
  </si>
  <si>
    <t>Q8 55 TFSI quattro air sus</t>
  </si>
  <si>
    <t>3AA-F1DCBA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</si>
  <si>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2,270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2,290kg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</si>
  <si>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3AA-4MDCBS</t>
  </si>
  <si>
    <t>Q7 55 TFSI quattro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</si>
  <si>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2,170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2,250kg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</si>
  <si>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2,270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2,300kg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</si>
  <si>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3AA-F7DCBA</t>
    <phoneticPr fontId="2"/>
  </si>
  <si>
    <t>Q7 55 TFSI quattro air sus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</si>
  <si>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2,190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2,260kg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</si>
  <si>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7</t>
  </si>
  <si>
    <t>3AA-4MDCBA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</si>
  <si>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2,190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2,250kg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</si>
  <si>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3BA-F3DXD</t>
    <phoneticPr fontId="2"/>
  </si>
  <si>
    <t>Q3 35 TFSI (S-tronic)</t>
  </si>
  <si>
    <t>3BA-GADPC</t>
  </si>
  <si>
    <t xml:space="preserve">Q2 35 TFSI (S-tronic) </t>
  </si>
  <si>
    <t>4-5</t>
    <phoneticPr fontId="2"/>
  </si>
  <si>
    <t>DWP</t>
    <phoneticPr fontId="2"/>
  </si>
  <si>
    <t>3AA-F8CXYL</t>
  </si>
  <si>
    <t>A8L 60 TFSI quattro</t>
  </si>
  <si>
    <t>3AA-F8CXYF</t>
  </si>
  <si>
    <t>A8 60 TFSI quattro</t>
  </si>
  <si>
    <t>CZS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</si>
  <si>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2,190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2,200kg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</si>
  <si>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 xml:space="preserve">3AA-F8CZSA </t>
  </si>
  <si>
    <t>A8 55 TFSI quattro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</si>
  <si>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2,030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2,180kg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</si>
  <si>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2,170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2,200kg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</si>
  <si>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3AA-F8CZSF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</si>
  <si>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2,030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2,160kg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</si>
  <si>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H,I,D,V,EP,B,AM</t>
  </si>
  <si>
    <t>DLZ</t>
  </si>
  <si>
    <t>3AA-F2DLZ</t>
    <phoneticPr fontId="2"/>
  </si>
  <si>
    <t>A7 Sportback 55 TFSI quattro (S-tronic)</t>
  </si>
  <si>
    <t>3AA-F2DLZS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</si>
  <si>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1,840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1,860kg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</si>
  <si>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3AA-F2DKNS</t>
  </si>
  <si>
    <t>A7 Sportback 45 TFSI quattro (S-tronic)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</si>
  <si>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1,810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1,830kg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</si>
  <si>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A6 55 TFSI quattro
A6 Avant 55 TFSI quattro (S-tronic)</t>
  </si>
  <si>
    <t>3AA-F2DLZF</t>
  </si>
  <si>
    <t>A6 55 TFSI quattro
A6 Avant 55 TFSI quattro (S-tronic)</t>
    <phoneticPr fontId="2"/>
  </si>
  <si>
    <t>DMT</t>
    <phoneticPr fontId="2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</si>
  <si>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1,860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1,880kg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</si>
  <si>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3AA-F2DKNF</t>
  </si>
  <si>
    <t>A6 45 TFSI quattro
A6 Avant 45 TFSI quattro (S-tronic)</t>
    <phoneticPr fontId="2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</si>
  <si>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1,780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1,840kg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57"/>
  </si>
  <si>
    <t>DWZ</t>
    <phoneticPr fontId="2"/>
  </si>
  <si>
    <t xml:space="preserve">3BA-FU20 </t>
    <phoneticPr fontId="2"/>
  </si>
  <si>
    <t>A5 Avant TFSI quattro 150kW (S-tronic)</t>
    <phoneticPr fontId="2"/>
  </si>
  <si>
    <t>A5 TFSI quattro 150kW (S-tronic)</t>
    <phoneticPr fontId="2"/>
  </si>
  <si>
    <t>A5 Avant TFSI 110kW (S-tronic)</t>
    <phoneticPr fontId="2"/>
  </si>
  <si>
    <t>A5 TFSI 110kW (S-tronic)</t>
    <phoneticPr fontId="2"/>
  </si>
  <si>
    <t>3AA-F5DDWL</t>
  </si>
  <si>
    <t>A5 Sportback 45 TFSI quattro (S-tronic)</t>
    <phoneticPr fontId="2"/>
  </si>
  <si>
    <t>3AA-F5DDWF</t>
  </si>
  <si>
    <t>A5 Coupe 45 TFSI quattro (S-tronic)</t>
  </si>
  <si>
    <t>3AA-8WDDWA</t>
  </si>
  <si>
    <t>A4 allroad quattro (S-tronic)</t>
    <phoneticPr fontId="2"/>
  </si>
  <si>
    <t>3AA-8WDDWF</t>
  </si>
  <si>
    <t>A4 45 TFSI quattro (S-tronic)</t>
    <phoneticPr fontId="2"/>
  </si>
  <si>
    <t>DMS</t>
    <phoneticPr fontId="2"/>
  </si>
  <si>
    <t>3AA-8WDEM</t>
  </si>
  <si>
    <t>A4 35 TFSI (S-tronic)</t>
  </si>
  <si>
    <t>H,I,D,V,CY,EP,B,AM</t>
    <phoneticPr fontId="2"/>
  </si>
  <si>
    <t xml:space="preserve">3AA-GYDXD </t>
  </si>
  <si>
    <r>
      <t>A3  Sedan 30 TFSI</t>
    </r>
    <r>
      <rPr>
        <sz val="8"/>
        <rFont val="ＭＳ ゴシック"/>
        <family val="3"/>
        <charset val="128"/>
      </rPr>
      <t>　</t>
    </r>
    <r>
      <rPr>
        <sz val="8"/>
        <rFont val="Arial"/>
        <family val="2"/>
      </rPr>
      <t>(S-tronic)</t>
    </r>
    <phoneticPr fontId="2"/>
  </si>
  <si>
    <r>
      <t>A3  Sportback  30 TFSI</t>
    </r>
    <r>
      <rPr>
        <sz val="8"/>
        <rFont val="ＭＳ ゴシック"/>
        <family val="3"/>
        <charset val="128"/>
      </rPr>
      <t>　</t>
    </r>
    <r>
      <rPr>
        <sz val="8"/>
        <rFont val="Arial"/>
        <family val="2"/>
      </rPr>
      <t>(S-tronic)</t>
    </r>
    <phoneticPr fontId="2"/>
  </si>
  <si>
    <t>3BA-GBDKL</t>
  </si>
  <si>
    <t>A1 Sportback 25 TFSI (S-tronic)</t>
  </si>
  <si>
    <t>ｱｳﾃﾞｨ</t>
  </si>
  <si>
    <r>
      <rPr>
        <u/>
        <sz val="8"/>
        <rFont val="ＭＳ Ｐゴシック"/>
        <family val="3"/>
        <charset val="128"/>
      </rPr>
      <t>☆☆☆☆</t>
    </r>
  </si>
  <si>
    <t>3W+EGR</t>
  </si>
  <si>
    <t>V,C,I,
B,EP</t>
    <phoneticPr fontId="2"/>
  </si>
  <si>
    <r>
      <t>900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910</t>
    </r>
    <phoneticPr fontId="2"/>
  </si>
  <si>
    <r>
      <t>CVT(E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LTC)</t>
    </r>
    <phoneticPr fontId="2"/>
  </si>
  <si>
    <t>3A92</t>
    <phoneticPr fontId="2"/>
  </si>
  <si>
    <t>5BA-A03A</t>
    <phoneticPr fontId="2"/>
  </si>
  <si>
    <r>
      <rPr>
        <sz val="8"/>
        <rFont val="ＭＳ Ｐゴシック"/>
        <family val="3"/>
        <charset val="128"/>
      </rPr>
      <t>ミラージュ</t>
    </r>
    <phoneticPr fontId="2"/>
  </si>
  <si>
    <t>三菱</t>
    <rPh sb="0" eb="2">
      <t>ミツビシ</t>
    </rPh>
    <phoneticPr fontId="2"/>
  </si>
  <si>
    <t>三菱自動車工業株式会社</t>
    <phoneticPr fontId="2"/>
  </si>
  <si>
    <r>
      <rPr>
        <sz val="8"/>
        <rFont val="ＭＳ Ｐゴシック"/>
        <family val="3"/>
        <charset val="128"/>
      </rPr>
      <t>タイ三菱自動車株式会社　</t>
    </r>
    <phoneticPr fontId="2"/>
  </si>
  <si>
    <r>
      <t>1,840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1,920</t>
    </r>
    <phoneticPr fontId="2"/>
  </si>
  <si>
    <t>0002, 0004, 0012, 0014</t>
    <phoneticPr fontId="2"/>
  </si>
  <si>
    <t>3BA-DF2XB</t>
    <phoneticPr fontId="2"/>
  </si>
  <si>
    <t>0001, 0003, 0011, 0013</t>
    <phoneticPr fontId="2"/>
  </si>
  <si>
    <t>E-PACE</t>
    <phoneticPr fontId="2"/>
  </si>
  <si>
    <r>
      <t>1,930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1,950</t>
    </r>
    <phoneticPr fontId="2"/>
  </si>
  <si>
    <t>3BA-DC2XC</t>
    <phoneticPr fontId="2"/>
  </si>
  <si>
    <t>F-PACE</t>
    <phoneticPr fontId="2"/>
  </si>
  <si>
    <t>ジャガー</t>
    <phoneticPr fontId="2"/>
  </si>
  <si>
    <t>令和1２年度
燃費基準値
（km/L）</t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1" eb="12">
      <t>チ</t>
    </rPh>
    <phoneticPr fontId="2"/>
  </si>
  <si>
    <t>令和２年度
燃費基準値
（km/L）</t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2"/>
  </si>
  <si>
    <r>
      <rPr>
        <sz val="8"/>
        <rFont val="ＭＳ ゴシック"/>
        <family val="3"/>
        <charset val="128"/>
      </rPr>
      <t>当</t>
    </r>
    <r>
      <rPr>
        <sz val="8"/>
        <rFont val="ＭＳ Ｐゴシック"/>
        <family val="3"/>
        <charset val="128"/>
      </rPr>
      <t xml:space="preserve">該自動車の製造又は輸入の事業を行う者の氏名又は名称 : </t>
    </r>
    <r>
      <rPr>
        <sz val="8"/>
        <rFont val="Yu Gothic"/>
        <family val="2"/>
        <charset val="128"/>
      </rPr>
      <t>ジャガー・ランドローバー・ジャパン株式会社</t>
    </r>
    <rPh sb="46" eb="48">
      <t>カブシキ</t>
    </rPh>
    <rPh sb="48" eb="50">
      <t>カイシャ</t>
    </rPh>
    <phoneticPr fontId="2"/>
  </si>
  <si>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2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</si>
  <si>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2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</si>
  <si>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2"/>
  </si>
  <si>
    <r>
      <rPr>
        <sz val="8"/>
        <rFont val="ＭＳ Ｐゴシック"/>
        <family val="3"/>
        <charset val="128"/>
      </rPr>
      <t>４．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2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</si>
  <si>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2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</si>
  <si>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2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</si>
  <si>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JC08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2"/>
  </si>
  <si>
    <r>
      <rPr>
        <sz val="8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2"/>
  </si>
  <si>
    <t>0002,0012,0014</t>
    <phoneticPr fontId="2"/>
  </si>
  <si>
    <t>EGR, 3W</t>
    <phoneticPr fontId="2"/>
  </si>
  <si>
    <t>I, V, EP</t>
    <phoneticPr fontId="2"/>
  </si>
  <si>
    <t>7AT (E)</t>
    <phoneticPr fontId="2"/>
  </si>
  <si>
    <t>46350313-46350540</t>
  </si>
  <si>
    <t>0001,0011,0013</t>
    <phoneticPr fontId="2"/>
  </si>
  <si>
    <t>3AA-AV115</t>
    <phoneticPr fontId="2"/>
  </si>
  <si>
    <r>
      <rPr>
        <sz val="8"/>
        <color theme="1"/>
        <rFont val="ＭＳ Ｐゴシック"/>
        <family val="2"/>
        <charset val="128"/>
      </rPr>
      <t>トナーレ</t>
    </r>
    <phoneticPr fontId="2"/>
  </si>
  <si>
    <t>0002,0012</t>
    <phoneticPr fontId="2"/>
  </si>
  <si>
    <t>I, D, V, EP</t>
    <phoneticPr fontId="2"/>
  </si>
  <si>
    <t>8AT (E)</t>
    <phoneticPr fontId="2"/>
  </si>
  <si>
    <t>0001,0011</t>
    <phoneticPr fontId="2"/>
  </si>
  <si>
    <t>3BA-94920</t>
    <phoneticPr fontId="2"/>
  </si>
  <si>
    <r>
      <rPr>
        <sz val="8"/>
        <rFont val="ＭＳ Ｐゴシック"/>
        <family val="3"/>
        <charset val="128"/>
      </rPr>
      <t>ステルヴィオ</t>
    </r>
    <phoneticPr fontId="2"/>
  </si>
  <si>
    <t>0008</t>
    <phoneticPr fontId="2"/>
  </si>
  <si>
    <t>3BA-95220</t>
    <phoneticPr fontId="2"/>
  </si>
  <si>
    <t>0007</t>
    <phoneticPr fontId="2"/>
  </si>
  <si>
    <t>0006,0016</t>
    <phoneticPr fontId="2"/>
  </si>
  <si>
    <t>EGR, 3W</t>
  </si>
  <si>
    <t>0005,0015</t>
    <phoneticPr fontId="2"/>
  </si>
  <si>
    <t>0002,0004
0012,0014</t>
    <phoneticPr fontId="2"/>
  </si>
  <si>
    <t>0001,0003
0011,0013</t>
    <phoneticPr fontId="2"/>
  </si>
  <si>
    <r>
      <rPr>
        <sz val="8"/>
        <rFont val="ＭＳ Ｐゴシック"/>
        <family val="3"/>
        <charset val="128"/>
      </rPr>
      <t>ジュリア</t>
    </r>
    <phoneticPr fontId="2"/>
  </si>
  <si>
    <r>
      <t xml:space="preserve">H 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 xml:space="preserve"> I 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 xml:space="preserve"> D 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 xml:space="preserve"> V 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 xml:space="preserve"> EP</t>
    </r>
    <phoneticPr fontId="2"/>
  </si>
  <si>
    <t>3AA-FH1ARM</t>
    <phoneticPr fontId="2"/>
  </si>
  <si>
    <r>
      <rPr>
        <sz val="8"/>
        <rFont val="ＭＳ Ｐゴシック"/>
        <family val="2"/>
        <charset val="128"/>
      </rPr>
      <t>ジュニア</t>
    </r>
    <r>
      <rPr>
        <sz val="8"/>
        <rFont val="Arial"/>
        <family val="2"/>
      </rPr>
      <t xml:space="preserve"> </t>
    </r>
    <r>
      <rPr>
        <sz val="8"/>
        <rFont val="ＭＳ Ｐゴシック"/>
        <family val="2"/>
        <charset val="128"/>
      </rPr>
      <t>イブリダ</t>
    </r>
    <phoneticPr fontId="2"/>
  </si>
  <si>
    <r>
      <rPr>
        <sz val="8"/>
        <rFont val="ＭＳ Ｐゴシック"/>
        <family val="3"/>
        <charset val="128"/>
      </rPr>
      <t>アルファロメオ</t>
    </r>
    <phoneticPr fontId="2"/>
  </si>
  <si>
    <r>
      <rPr>
        <sz val="8"/>
        <color indexed="8"/>
        <rFont val="ＭＳ Ｐゴシック"/>
        <family val="3"/>
        <charset val="128"/>
      </rPr>
      <t>総排
気量
（</t>
    </r>
    <r>
      <rPr>
        <sz val="8"/>
        <color indexed="8"/>
        <rFont val="Arial"/>
        <family val="2"/>
      </rPr>
      <t>L</t>
    </r>
    <r>
      <rPr>
        <sz val="8"/>
        <color indexed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2"/>
  </si>
  <si>
    <r>
      <rPr>
        <sz val="8"/>
        <color indexed="8"/>
        <rFont val="ＭＳ Ｐゴシック"/>
        <family val="3"/>
        <charset val="128"/>
      </rPr>
      <t>型式</t>
    </r>
  </si>
  <si>
    <r>
      <rPr>
        <sz val="8"/>
        <color indexed="8"/>
        <rFont val="ＭＳ Ｐゴシック"/>
        <family val="3"/>
        <charset val="128"/>
      </rPr>
      <t>令和</t>
    </r>
    <r>
      <rPr>
        <sz val="8"/>
        <color indexed="8"/>
        <rFont val="Arial"/>
        <family val="2"/>
      </rPr>
      <t>12</t>
    </r>
    <r>
      <rPr>
        <sz val="8"/>
        <color indexed="8"/>
        <rFont val="ＭＳ Ｐゴシック"/>
        <family val="3"/>
        <charset val="128"/>
      </rPr>
      <t>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レイワ</t>
    </rPh>
    <rPh sb="4" eb="6">
      <t>ネンド</t>
    </rPh>
    <rPh sb="7" eb="9">
      <t>ネンピ</t>
    </rPh>
    <rPh sb="9" eb="11">
      <t>キジュン</t>
    </rPh>
    <rPh sb="11" eb="12">
      <t>チ</t>
    </rPh>
    <phoneticPr fontId="2"/>
  </si>
  <si>
    <r>
      <rPr>
        <sz val="8"/>
        <color indexed="8"/>
        <rFont val="ＭＳ Ｐゴシック"/>
        <family val="3"/>
        <charset val="128"/>
      </rPr>
      <t>令和</t>
    </r>
    <r>
      <rPr>
        <sz val="8"/>
        <color indexed="8"/>
        <rFont val="Arial"/>
        <family val="2"/>
      </rPr>
      <t>2</t>
    </r>
    <r>
      <rPr>
        <sz val="8"/>
        <color indexed="8"/>
        <rFont val="ＭＳ Ｐゴシック"/>
        <family val="3"/>
        <charset val="128"/>
      </rPr>
      <t>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レイワ</t>
    </rPh>
    <rPh sb="3" eb="5">
      <t>ネンド</t>
    </rPh>
    <rPh sb="6" eb="8">
      <t>ネンピ</t>
    </rPh>
    <rPh sb="8" eb="10">
      <t>キジュン</t>
    </rPh>
    <rPh sb="10" eb="11">
      <t>チ</t>
    </rPh>
    <phoneticPr fontId="2"/>
  </si>
  <si>
    <r>
      <rPr>
        <sz val="8"/>
        <color indexed="8"/>
        <rFont val="ＭＳ Ｐゴシック"/>
        <family val="3"/>
        <charset val="128"/>
      </rPr>
      <t>平成</t>
    </r>
    <r>
      <rPr>
        <sz val="8"/>
        <color indexed="8"/>
        <rFont val="Arial"/>
        <family val="2"/>
      </rPr>
      <t>27</t>
    </r>
    <r>
      <rPr>
        <sz val="8"/>
        <color indexed="8"/>
        <rFont val="ＭＳ Ｐゴシック"/>
        <family val="3"/>
        <charset val="128"/>
      </rPr>
      <t>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2"/>
  </si>
  <si>
    <r>
      <t>1km</t>
    </r>
    <r>
      <rPr>
        <sz val="8"/>
        <color indexed="8"/>
        <rFont val="ＭＳ Ｐゴシック"/>
        <family val="3"/>
        <charset val="128"/>
      </rPr>
      <t xml:space="preserve">走行
における
</t>
    </r>
    <r>
      <rPr>
        <sz val="8"/>
        <color indexed="8"/>
        <rFont val="Arial"/>
        <family val="2"/>
      </rPr>
      <t>CO2</t>
    </r>
    <r>
      <rPr>
        <sz val="8"/>
        <color indexed="8"/>
        <rFont val="ＭＳ Ｐゴシック"/>
        <family val="3"/>
        <charset val="128"/>
      </rPr>
      <t>排出量
（</t>
    </r>
    <r>
      <rPr>
        <sz val="8"/>
        <color indexed="8"/>
        <rFont val="Arial"/>
        <family val="2"/>
      </rPr>
      <t>g-CO2/km</t>
    </r>
    <r>
      <rPr>
        <sz val="8"/>
        <color indexed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2"/>
  </si>
  <si>
    <r>
      <rPr>
        <sz val="8"/>
        <color indexed="8"/>
        <rFont val="ＭＳ Ｐゴシック"/>
        <family val="3"/>
        <charset val="128"/>
      </rPr>
      <t>燃費値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2"/>
  </si>
  <si>
    <r>
      <rPr>
        <sz val="8"/>
        <color indexed="8"/>
        <rFont val="ＭＳ Ｐゴシック"/>
        <family val="3"/>
        <charset val="128"/>
      </rPr>
      <t>乗車定員
（名）</t>
    </r>
    <rPh sb="0" eb="2">
      <t>ジョウシャ</t>
    </rPh>
    <rPh sb="2" eb="4">
      <t>テイイン</t>
    </rPh>
    <rPh sb="6" eb="7">
      <t>メイ</t>
    </rPh>
    <phoneticPr fontId="2"/>
  </si>
  <si>
    <r>
      <rPr>
        <sz val="8"/>
        <color indexed="8"/>
        <rFont val="ＭＳ Ｐゴシック"/>
        <family val="3"/>
        <charset val="128"/>
      </rPr>
      <t>車両重量
（</t>
    </r>
    <r>
      <rPr>
        <sz val="8"/>
        <color indexed="8"/>
        <rFont val="Arial"/>
        <family val="2"/>
      </rPr>
      <t>kg</t>
    </r>
    <r>
      <rPr>
        <sz val="8"/>
        <color indexed="8"/>
        <rFont val="ＭＳ Ｐゴシック"/>
        <family val="3"/>
        <charset val="128"/>
      </rPr>
      <t>）</t>
    </r>
    <phoneticPr fontId="2"/>
  </si>
  <si>
    <r>
      <rPr>
        <sz val="8"/>
        <color indexed="8"/>
        <rFont val="ＭＳ Ｐゴシック"/>
        <family val="3"/>
        <charset val="128"/>
      </rPr>
      <t>変速装置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2"/>
  </si>
  <si>
    <r>
      <rPr>
        <sz val="8"/>
        <color indexed="8"/>
        <rFont val="ＭＳ Ｐゴシック"/>
        <family val="3"/>
        <charset val="128"/>
      </rPr>
      <t>原動機</t>
    </r>
  </si>
  <si>
    <r>
      <rPr>
        <sz val="8"/>
        <color indexed="8"/>
        <rFont val="ＭＳ Ｐゴシック"/>
        <family val="3"/>
        <charset val="128"/>
      </rPr>
      <t>通称名</t>
    </r>
  </si>
  <si>
    <r>
      <rPr>
        <sz val="8"/>
        <color indexed="8"/>
        <rFont val="ＭＳ Ｐゴシック"/>
        <family val="3"/>
        <charset val="128"/>
      </rPr>
      <t>車名</t>
    </r>
    <rPh sb="0" eb="2">
      <t>シャメイ</t>
    </rPh>
    <phoneticPr fontId="2"/>
  </si>
  <si>
    <t>目標年度（平成27年度/令和２年度/令和12年度）</t>
    <phoneticPr fontId="2"/>
  </si>
  <si>
    <r>
      <rPr>
        <b/>
        <sz val="12"/>
        <color indexed="8"/>
        <rFont val="ＭＳ Ｐゴシック"/>
        <family val="3"/>
        <charset val="128"/>
      </rPr>
      <t>ガソリン乗用車（軽自動車）又はガソリン乗用車（普通・小型）</t>
    </r>
    <rPh sb="8" eb="12">
      <t>ケイジドウシャ</t>
    </rPh>
    <rPh sb="13" eb="14">
      <t>マタ</t>
    </rPh>
    <rPh sb="19" eb="22">
      <t>ジョウヨウシャ</t>
    </rPh>
    <rPh sb="23" eb="25">
      <t>フツウ</t>
    </rPh>
    <rPh sb="26" eb="28">
      <t>コガタ</t>
    </rPh>
    <phoneticPr fontId="2"/>
  </si>
  <si>
    <t>Stellantisジャパン株式会社</t>
    <phoneticPr fontId="2"/>
  </si>
  <si>
    <r>
      <rPr>
        <sz val="8"/>
        <color indexed="8"/>
        <rFont val="ＭＳ Ｐゴシック"/>
        <family val="3"/>
        <charset val="128"/>
      </rPr>
      <t>当該自動車の製造又は輸入の事業を行う者の氏名又は名称　</t>
    </r>
  </si>
  <si>
    <t>☆☆☆☆</t>
  </si>
  <si>
    <t>I,D,V,MC,EP,B</t>
  </si>
  <si>
    <t>6AT(E･LTC)</t>
  </si>
  <si>
    <t>P5</t>
  </si>
  <si>
    <t>5BA-DKLAY</t>
  </si>
  <si>
    <t>5BA-DKLFY</t>
  </si>
  <si>
    <t>MAZDA CX-3</t>
    <phoneticPr fontId="2"/>
  </si>
  <si>
    <t>マツダ</t>
  </si>
  <si>
    <t>マツダ株式会社</t>
    <phoneticPr fontId="2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</si>
  <si>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2"/>
  </si>
  <si>
    <t>3AA-FH1FIM</t>
    <phoneticPr fontId="2"/>
  </si>
  <si>
    <t>フィアット</t>
    <phoneticPr fontId="2"/>
  </si>
  <si>
    <t>3W,EGR</t>
  </si>
  <si>
    <t>V,MC,EP,B,C</t>
  </si>
  <si>
    <t>5</t>
  </si>
  <si>
    <t>CVT
（E･LTC）</t>
  </si>
  <si>
    <t>L15D</t>
  </si>
  <si>
    <t>0002～0003</t>
  </si>
  <si>
    <t>5BA-DG5</t>
  </si>
  <si>
    <r>
      <rPr>
        <sz val="8"/>
        <color indexed="8"/>
        <rFont val="あ"/>
        <family val="3"/>
        <charset val="128"/>
      </rPr>
      <t>ＷＲ－Ｖ</t>
    </r>
    <phoneticPr fontId="2"/>
  </si>
  <si>
    <t>★5</t>
  </si>
  <si>
    <t>☆☆☆☆☆</t>
  </si>
  <si>
    <t>H,I,D,V,MC,EP,B</t>
    <phoneticPr fontId="2"/>
  </si>
  <si>
    <t>LFD(内燃機関)
-H6(電動機)</t>
  </si>
  <si>
    <r>
      <t>0001</t>
    </r>
    <r>
      <rPr>
        <sz val="8"/>
        <rFont val="Yu Gothic"/>
        <family val="3"/>
        <charset val="128"/>
      </rPr>
      <t>～</t>
    </r>
    <r>
      <rPr>
        <sz val="8"/>
        <rFont val="Arial"/>
        <family val="2"/>
      </rPr>
      <t>0003</t>
    </r>
    <phoneticPr fontId="2"/>
  </si>
  <si>
    <t>6AA-CY2</t>
    <phoneticPr fontId="2"/>
  </si>
  <si>
    <r>
      <rPr>
        <sz val="8"/>
        <color indexed="8"/>
        <rFont val="あ"/>
        <family val="3"/>
        <charset val="128"/>
      </rPr>
      <t>ＡＣＣＯＲＤ</t>
    </r>
    <phoneticPr fontId="2"/>
  </si>
  <si>
    <t>H,I,V,MC,EP,B</t>
  </si>
  <si>
    <t>LFB11(内燃機関)
-H4(電動機)</t>
  </si>
  <si>
    <t>6AA-RC5</t>
    <phoneticPr fontId="2"/>
  </si>
  <si>
    <t>6AA-RC5</t>
  </si>
  <si>
    <r>
      <rPr>
        <sz val="8"/>
        <color indexed="8"/>
        <rFont val="あ"/>
        <family val="3"/>
        <charset val="128"/>
      </rPr>
      <t>ＯＤＹＳＳＥＹ</t>
    </r>
    <phoneticPr fontId="2"/>
  </si>
  <si>
    <t>ホンダ</t>
    <phoneticPr fontId="2"/>
  </si>
  <si>
    <r>
      <t>対</t>
    </r>
    <r>
      <rPr>
        <sz val="8"/>
        <color indexed="8"/>
        <rFont val="ＭＳ Ｐゴシック"/>
        <family val="3"/>
        <charset val="128"/>
      </rPr>
      <t>策</t>
    </r>
    <rPh sb="0" eb="2">
      <t>タイサク</t>
    </rPh>
    <phoneticPr fontId="2"/>
  </si>
  <si>
    <r>
      <t>改</t>
    </r>
    <r>
      <rPr>
        <sz val="8"/>
        <color indexed="8"/>
        <rFont val="ＭＳ Ｐゴシック"/>
        <family val="3"/>
        <charset val="128"/>
      </rPr>
      <t>善</t>
    </r>
    <rPh sb="0" eb="2">
      <t>カイゼン</t>
    </rPh>
    <phoneticPr fontId="2"/>
  </si>
  <si>
    <r>
      <t>総</t>
    </r>
    <r>
      <rPr>
        <sz val="8"/>
        <color indexed="8"/>
        <rFont val="ＭＳ Ｐゴシック"/>
        <family val="3"/>
        <charset val="128"/>
      </rPr>
      <t>排
気量
（</t>
    </r>
    <r>
      <rPr>
        <sz val="8"/>
        <color indexed="8"/>
        <rFont val="Arial"/>
        <family val="2"/>
      </rPr>
      <t>L</t>
    </r>
    <r>
      <rPr>
        <sz val="8"/>
        <color indexed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2"/>
  </si>
  <si>
    <r>
      <t>（</t>
    </r>
    <r>
      <rPr>
        <sz val="8"/>
        <color indexed="8"/>
        <rFont val="ＭＳ Ｐゴシック"/>
        <family val="3"/>
        <charset val="128"/>
      </rPr>
      <t>参考）</t>
    </r>
    <rPh sb="1" eb="3">
      <t>サンコウ</t>
    </rPh>
    <phoneticPr fontId="2"/>
  </si>
  <si>
    <r>
      <t>そ</t>
    </r>
    <r>
      <rPr>
        <sz val="8"/>
        <color indexed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2"/>
  </si>
  <si>
    <r>
      <t>主</t>
    </r>
    <r>
      <rPr>
        <sz val="8"/>
        <color indexed="8"/>
        <rFont val="ＭＳ Ｐゴシック"/>
        <family val="3"/>
        <charset val="128"/>
      </rPr>
      <t>要</t>
    </r>
    <rPh sb="0" eb="2">
      <t>シュヨウ</t>
    </rPh>
    <phoneticPr fontId="2"/>
  </si>
  <si>
    <r>
      <rPr>
        <sz val="8"/>
        <color indexed="8"/>
        <rFont val="ＭＳ Ｐゴシック"/>
        <family val="3"/>
        <charset val="128"/>
      </rPr>
      <t>令和</t>
    </r>
    <r>
      <rPr>
        <sz val="8"/>
        <color indexed="8"/>
        <rFont val="Arial"/>
        <family val="2"/>
      </rPr>
      <t>1</t>
    </r>
    <r>
      <rPr>
        <sz val="8"/>
        <color indexed="8"/>
        <rFont val="ＭＳ Ｐゴシック"/>
        <family val="3"/>
        <charset val="128"/>
      </rPr>
      <t>２年度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1" eb="12">
      <t>チ</t>
    </rPh>
    <phoneticPr fontId="2"/>
  </si>
  <si>
    <r>
      <t>令</t>
    </r>
    <r>
      <rPr>
        <sz val="8"/>
        <color indexed="8"/>
        <rFont val="ＭＳ Ｐゴシック"/>
        <family val="3"/>
        <charset val="128"/>
      </rPr>
      <t>和２年度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2"/>
  </si>
  <si>
    <r>
      <t>平</t>
    </r>
    <r>
      <rPr>
        <sz val="8"/>
        <color indexed="8"/>
        <rFont val="ＭＳ Ｐゴシック"/>
        <family val="3"/>
        <charset val="128"/>
      </rPr>
      <t>成</t>
    </r>
    <r>
      <rPr>
        <sz val="8"/>
        <color indexed="8"/>
        <rFont val="Arial"/>
        <family val="2"/>
      </rPr>
      <t>27</t>
    </r>
    <r>
      <rPr>
        <sz val="8"/>
        <color indexed="8"/>
        <rFont val="ＭＳ Ｐゴシック"/>
        <family val="3"/>
        <charset val="128"/>
      </rPr>
      <t>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2"/>
  </si>
  <si>
    <r>
      <t>燃</t>
    </r>
    <r>
      <rPr>
        <sz val="8"/>
        <color indexed="8"/>
        <rFont val="ＭＳ Ｐゴシック"/>
        <family val="3"/>
        <charset val="128"/>
      </rPr>
      <t>費値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2"/>
  </si>
  <si>
    <r>
      <rPr>
        <sz val="8"/>
        <color indexed="8"/>
        <rFont val="ＭＳ Ｐゴシック"/>
        <family val="3"/>
        <charset val="128"/>
      </rPr>
      <t>車両重量
（</t>
    </r>
    <r>
      <rPr>
        <sz val="8"/>
        <color indexed="8"/>
        <rFont val="Arial"/>
        <family val="2"/>
      </rPr>
      <t>kg</t>
    </r>
    <r>
      <rPr>
        <sz val="8"/>
        <color indexed="8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2"/>
  </si>
  <si>
    <r>
      <rPr>
        <sz val="8"/>
        <color indexed="8"/>
        <rFont val="ＭＳ Ｐゴシック"/>
        <family val="3"/>
        <charset val="128"/>
      </rPr>
      <t>車両重量
（</t>
    </r>
    <r>
      <rPr>
        <sz val="8"/>
        <color indexed="8"/>
        <rFont val="Arial"/>
        <family val="2"/>
      </rPr>
      <t>kg</t>
    </r>
    <r>
      <rPr>
        <sz val="8"/>
        <color indexed="8"/>
        <rFont val="ＭＳ Ｐゴシック"/>
        <family val="3"/>
        <charset val="128"/>
      </rPr>
      <t xml:space="preserve">）
</t>
    </r>
    <r>
      <rPr>
        <sz val="8"/>
        <color indexed="8"/>
        <rFont val="Arial"/>
        <family val="2"/>
      </rPr>
      <t>1</t>
    </r>
    <r>
      <rPr>
        <sz val="8"/>
        <color indexed="8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2"/>
  </si>
  <si>
    <r>
      <t>WLTC</t>
    </r>
    <r>
      <rPr>
        <sz val="8"/>
        <color indexed="8"/>
        <rFont val="ＭＳ Ｐゴシック"/>
        <family val="3"/>
        <charset val="128"/>
      </rPr>
      <t>モード</t>
    </r>
    <phoneticPr fontId="2"/>
  </si>
  <si>
    <r>
      <t>乗</t>
    </r>
    <r>
      <rPr>
        <sz val="8"/>
        <color indexed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2"/>
  </si>
  <si>
    <r>
      <t>車</t>
    </r>
    <r>
      <rPr>
        <sz val="8"/>
        <color indexed="8"/>
        <rFont val="ＭＳ Ｐゴシック"/>
        <family val="3"/>
        <charset val="128"/>
      </rPr>
      <t>両重量
（</t>
    </r>
    <r>
      <rPr>
        <sz val="8"/>
        <color indexed="8"/>
        <rFont val="Arial"/>
        <family val="2"/>
      </rPr>
      <t>kg</t>
    </r>
    <r>
      <rPr>
        <sz val="8"/>
        <color indexed="8"/>
        <rFont val="ＭＳ Ｐゴシック"/>
        <family val="3"/>
        <charset val="128"/>
      </rPr>
      <t>）</t>
    </r>
    <phoneticPr fontId="2"/>
  </si>
  <si>
    <r>
      <t>変</t>
    </r>
    <r>
      <rPr>
        <sz val="8"/>
        <color indexed="8"/>
        <rFont val="ＭＳ Ｐゴシック"/>
        <family val="3"/>
        <charset val="128"/>
      </rPr>
      <t>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2"/>
  </si>
  <si>
    <r>
      <t>車</t>
    </r>
    <r>
      <rPr>
        <sz val="8"/>
        <color indexed="8"/>
        <rFont val="ＭＳ Ｐゴシック"/>
        <family val="3"/>
        <charset val="128"/>
      </rPr>
      <t>名</t>
    </r>
    <rPh sb="0" eb="2">
      <t>シャメイ</t>
    </rPh>
    <phoneticPr fontId="2"/>
  </si>
  <si>
    <r>
      <t>目</t>
    </r>
    <r>
      <rPr>
        <sz val="8"/>
        <color indexed="8"/>
        <rFont val="ＭＳ Ｐゴシック"/>
        <family val="3"/>
        <charset val="128"/>
      </rPr>
      <t>標年度（平成</t>
    </r>
    <r>
      <rPr>
        <sz val="8"/>
        <color indexed="8"/>
        <rFont val="Arial"/>
        <family val="2"/>
      </rPr>
      <t>27</t>
    </r>
    <r>
      <rPr>
        <sz val="8"/>
        <color indexed="8"/>
        <rFont val="ＭＳ Ｐゴシック"/>
        <family val="3"/>
        <charset val="128"/>
      </rPr>
      <t>年度</t>
    </r>
    <r>
      <rPr>
        <sz val="8"/>
        <color indexed="8"/>
        <rFont val="Arial"/>
        <family val="2"/>
      </rPr>
      <t>/</t>
    </r>
    <r>
      <rPr>
        <sz val="8"/>
        <color indexed="8"/>
        <rFont val="ＭＳ Ｐゴシック"/>
        <family val="3"/>
        <charset val="128"/>
      </rPr>
      <t>令和２年度</t>
    </r>
    <r>
      <rPr>
        <sz val="8"/>
        <color indexed="8"/>
        <rFont val="Arial"/>
        <family val="2"/>
      </rPr>
      <t>/</t>
    </r>
    <r>
      <rPr>
        <sz val="8"/>
        <color indexed="8"/>
        <rFont val="ＭＳ Ｐゴシック"/>
        <family val="3"/>
        <charset val="128"/>
      </rPr>
      <t>令和</t>
    </r>
    <r>
      <rPr>
        <sz val="8"/>
        <color indexed="8"/>
        <rFont val="Arial"/>
        <family val="2"/>
      </rPr>
      <t>12</t>
    </r>
    <r>
      <rPr>
        <sz val="8"/>
        <color indexed="8"/>
        <rFont val="ＭＳ Ｐゴシック"/>
        <family val="3"/>
        <charset val="128"/>
      </rPr>
      <t>年度）</t>
    </r>
    <rPh sb="12" eb="14">
      <t>レイワ</t>
    </rPh>
    <rPh sb="15" eb="17">
      <t>ネンド</t>
    </rPh>
    <rPh sb="17" eb="19">
      <t>ヘイネンド</t>
    </rPh>
    <rPh sb="18" eb="20">
      <t>レイワ</t>
    </rPh>
    <rPh sb="22" eb="24">
      <t>ネンド</t>
    </rPh>
    <phoneticPr fontId="2"/>
  </si>
  <si>
    <t>本田技研工業株式会社</t>
    <phoneticPr fontId="2"/>
  </si>
  <si>
    <t>I,D,V,EP</t>
  </si>
  <si>
    <t>9AT(E･LTC)</t>
  </si>
  <si>
    <t>0021</t>
    <phoneticPr fontId="2"/>
  </si>
  <si>
    <t>4BA-232981C</t>
    <phoneticPr fontId="2"/>
  </si>
  <si>
    <r>
      <rPr>
        <sz val="8"/>
        <rFont val="ＭＳ Ｐゴシック"/>
        <family val="3"/>
        <charset val="128"/>
      </rPr>
      <t>ﾒﾙｾﾃﾞｽ・ﾏｲﾊﾞｯﾊ</t>
    </r>
    <r>
      <rPr>
        <sz val="8"/>
        <rFont val="Arial"/>
        <family val="3"/>
      </rPr>
      <t xml:space="preserve"> </t>
    </r>
    <r>
      <rPr>
        <sz val="8"/>
        <rFont val="Arial"/>
        <family val="2"/>
      </rPr>
      <t>SL680</t>
    </r>
    <phoneticPr fontId="2"/>
  </si>
  <si>
    <t>H,I,D,V,EP</t>
  </si>
  <si>
    <t>9AT(E)</t>
  </si>
  <si>
    <t>139-EM0025</t>
  </si>
  <si>
    <t>0101,0102,0111,0112</t>
    <phoneticPr fontId="2"/>
  </si>
  <si>
    <t>4AA-232450CN</t>
  </si>
  <si>
    <t>0001,0002,0111,0112</t>
    <phoneticPr fontId="2"/>
  </si>
  <si>
    <t>4AA-232450C</t>
    <phoneticPr fontId="2"/>
  </si>
  <si>
    <r>
      <rPr>
        <sz val="8"/>
        <rFont val="ＭＳ Ｐゴシック"/>
        <family val="3"/>
        <charset val="128"/>
      </rPr>
      <t>ﾒﾙｾﾃﾞｽ</t>
    </r>
    <r>
      <rPr>
        <sz val="8"/>
        <rFont val="Arial"/>
        <family val="2"/>
      </rPr>
      <t>AMG SL43</t>
    </r>
    <phoneticPr fontId="2"/>
  </si>
  <si>
    <t>H,I,D,V,CY,EP</t>
  </si>
  <si>
    <t>176-EM0024</t>
  </si>
  <si>
    <t>0237,0238,0257,0258,
0273,0274,0277,0278</t>
    <phoneticPr fontId="2"/>
  </si>
  <si>
    <t>4AA-223176</t>
  </si>
  <si>
    <t>0227,0228,0247,0248,
0267,0268</t>
    <phoneticPr fontId="2"/>
  </si>
  <si>
    <t>0213,0214,0217,0218,
0233,0234,0253,0254</t>
    <phoneticPr fontId="2"/>
  </si>
  <si>
    <t>0207,0208,0223,0224,
0243,0244,0263,0264</t>
    <phoneticPr fontId="2"/>
  </si>
  <si>
    <t>0203,0204</t>
    <phoneticPr fontId="2"/>
  </si>
  <si>
    <t>0267,0268</t>
    <phoneticPr fontId="2"/>
  </si>
  <si>
    <t>4AA-223076</t>
  </si>
  <si>
    <t>0227,0228,0247,0248,
0263,0264</t>
    <phoneticPr fontId="2"/>
  </si>
  <si>
    <t>0207,0208,0223,0224,
0243,0244</t>
    <phoneticPr fontId="2"/>
  </si>
  <si>
    <t>S580 4MATIC</t>
  </si>
  <si>
    <t>256-EM0014</t>
  </si>
  <si>
    <t>0402</t>
    <phoneticPr fontId="2"/>
  </si>
  <si>
    <t>5AA-223063</t>
  </si>
  <si>
    <t>S500 4MATIC</t>
    <phoneticPr fontId="2"/>
  </si>
  <si>
    <t>9AT(E)</t>
    <phoneticPr fontId="2"/>
  </si>
  <si>
    <t>0033</t>
    <phoneticPr fontId="2"/>
  </si>
  <si>
    <t>4BA-192388C</t>
    <phoneticPr fontId="2"/>
  </si>
  <si>
    <t>0023</t>
    <phoneticPr fontId="2"/>
  </si>
  <si>
    <t>0013,0003</t>
    <phoneticPr fontId="2"/>
  </si>
  <si>
    <r>
      <rPr>
        <sz val="8"/>
        <rFont val="ＭＳ Ｐ明朝"/>
        <family val="2"/>
        <charset val="128"/>
      </rPr>
      <t>ﾒﾙｾﾃﾞｽ</t>
    </r>
    <r>
      <rPr>
        <sz val="8"/>
        <rFont val="Arial"/>
        <family val="2"/>
      </rPr>
      <t xml:space="preserve">AMG GT63PR 4M+ </t>
    </r>
    <r>
      <rPr>
        <sz val="8"/>
        <rFont val="Arial"/>
        <family val="2"/>
        <charset val="128"/>
      </rPr>
      <t xml:space="preserve"> </t>
    </r>
    <r>
      <rPr>
        <sz val="8"/>
        <rFont val="ＭＳ Ｐ明朝"/>
        <family val="2"/>
        <charset val="128"/>
      </rPr>
      <t>ｸｰﾍﾟ</t>
    </r>
    <phoneticPr fontId="2"/>
  </si>
  <si>
    <t>0021,0023,0031,0033</t>
    <phoneticPr fontId="2"/>
  </si>
  <si>
    <t>4BA-192378C</t>
    <phoneticPr fontId="2"/>
  </si>
  <si>
    <t>0001,0003,0011,0013</t>
    <phoneticPr fontId="2"/>
  </si>
  <si>
    <r>
      <rPr>
        <sz val="8"/>
        <rFont val="ＭＳ Ｐ明朝"/>
        <family val="2"/>
        <charset val="128"/>
      </rPr>
      <t>ﾒﾙｾﾃﾞｽ</t>
    </r>
    <r>
      <rPr>
        <sz val="8"/>
        <rFont val="Arial"/>
        <family val="2"/>
      </rPr>
      <t xml:space="preserve">AMG GT63 4M+ </t>
    </r>
    <r>
      <rPr>
        <sz val="8"/>
        <rFont val="Arial"/>
        <family val="2"/>
        <charset val="128"/>
      </rPr>
      <t xml:space="preserve"> </t>
    </r>
    <r>
      <rPr>
        <sz val="8"/>
        <rFont val="ＭＳ Ｐ明朝"/>
        <family val="2"/>
        <charset val="128"/>
      </rPr>
      <t>ｸｰﾍﾟ</t>
    </r>
    <phoneticPr fontId="2"/>
  </si>
  <si>
    <t>I,D,V,CY,EP</t>
  </si>
  <si>
    <t>0011,0013,0015,0017</t>
    <phoneticPr fontId="2"/>
  </si>
  <si>
    <t>4BA-290689N</t>
  </si>
  <si>
    <r>
      <rPr>
        <sz val="8"/>
        <rFont val="ＭＳ Ｐゴシック"/>
        <family val="3"/>
        <charset val="128"/>
      </rPr>
      <t>ﾒﾙｾﾃﾞｽ</t>
    </r>
    <r>
      <rPr>
        <sz val="8"/>
        <rFont val="Arial"/>
        <family val="2"/>
      </rPr>
      <t xml:space="preserve">AMG GT63S 4M+ </t>
    </r>
    <phoneticPr fontId="2"/>
  </si>
  <si>
    <t>0155,0156,0157,0158</t>
    <phoneticPr fontId="2"/>
  </si>
  <si>
    <t>4AA-290661</t>
  </si>
  <si>
    <t>0151,0152,0153,0154</t>
    <phoneticPr fontId="2"/>
  </si>
  <si>
    <t>0055,0056,0057,0058</t>
    <phoneticPr fontId="2"/>
  </si>
  <si>
    <t>0051,0052,0053,0054</t>
    <phoneticPr fontId="2"/>
  </si>
  <si>
    <t>0142,0144,0146,0148</t>
    <phoneticPr fontId="2"/>
  </si>
  <si>
    <t>0042,0044,0046,0048</t>
    <phoneticPr fontId="2"/>
  </si>
  <si>
    <t>4AA-290661</t>
    <phoneticPr fontId="2"/>
  </si>
  <si>
    <r>
      <rPr>
        <sz val="8"/>
        <rFont val="ＭＳ Ｐゴシック"/>
        <family val="3"/>
        <charset val="128"/>
      </rPr>
      <t>ﾒﾙｾﾃﾞｽ</t>
    </r>
    <r>
      <rPr>
        <sz val="8"/>
        <rFont val="Arial"/>
        <family val="2"/>
      </rPr>
      <t xml:space="preserve">AMG GT53 4M+ </t>
    </r>
    <phoneticPr fontId="2"/>
  </si>
  <si>
    <t>4AA-290659C</t>
  </si>
  <si>
    <t>4AA-290659</t>
  </si>
  <si>
    <t xml:space="preserve">ﾒﾙｾﾃﾞｽAMG GT43 4M+ </t>
  </si>
  <si>
    <t>0021,0022,0025,0026,
0031,0032,0035,0036</t>
    <phoneticPr fontId="2"/>
  </si>
  <si>
    <t>4AA-192342C</t>
  </si>
  <si>
    <r>
      <rPr>
        <sz val="8"/>
        <rFont val="ＭＳ ゴシック"/>
        <family val="3"/>
        <charset val="128"/>
      </rPr>
      <t>ﾒﾙｾﾃﾞｽ</t>
    </r>
    <r>
      <rPr>
        <sz val="8"/>
        <rFont val="Arial"/>
        <family val="2"/>
      </rPr>
      <t xml:space="preserve">AMG GT43 </t>
    </r>
    <r>
      <rPr>
        <sz val="8"/>
        <rFont val="ＭＳ ゴシック"/>
        <family val="3"/>
        <charset val="128"/>
      </rPr>
      <t>ｸｰﾍﾟ</t>
    </r>
    <phoneticPr fontId="2"/>
  </si>
  <si>
    <t>177-EM0014</t>
  </si>
  <si>
    <t>0133,0137</t>
    <phoneticPr fontId="2"/>
  </si>
  <si>
    <t>4AA-167985</t>
  </si>
  <si>
    <t>0131,0135</t>
    <phoneticPr fontId="2"/>
  </si>
  <si>
    <t>4AA-167985</t>
    <phoneticPr fontId="2"/>
  </si>
  <si>
    <t>GLS580 4MATIC</t>
  </si>
  <si>
    <t>256-EM0024</t>
  </si>
  <si>
    <t>0004,0104</t>
    <phoneticPr fontId="2"/>
  </si>
  <si>
    <t>5AA-167361</t>
  </si>
  <si>
    <t>5AA-167361</t>
    <phoneticPr fontId="2"/>
  </si>
  <si>
    <t>ﾒﾙｾﾃﾞｽAMG GLE53 4M+ C</t>
  </si>
  <si>
    <t>0304</t>
    <phoneticPr fontId="2"/>
  </si>
  <si>
    <t>5AA-167161</t>
  </si>
  <si>
    <t>0302</t>
    <phoneticPr fontId="2"/>
  </si>
  <si>
    <t>0102,0104</t>
    <phoneticPr fontId="2"/>
  </si>
  <si>
    <t>5AA-167161</t>
    <phoneticPr fontId="2"/>
  </si>
  <si>
    <t>ﾒﾙｾﾃﾞｽAMG GLE53 4M+</t>
  </si>
  <si>
    <t>0138,0148</t>
    <phoneticPr fontId="2"/>
  </si>
  <si>
    <t>4AA-254387C</t>
  </si>
  <si>
    <t>0136,0146</t>
    <phoneticPr fontId="2"/>
  </si>
  <si>
    <t>4AA-254387C</t>
    <phoneticPr fontId="2"/>
  </si>
  <si>
    <t>0038,0048</t>
  </si>
  <si>
    <t>0036,0046</t>
    <phoneticPr fontId="2"/>
  </si>
  <si>
    <t>ﾒﾙｾﾃﾞｽAMG GLC43 4M C</t>
  </si>
  <si>
    <t>4AA-254687C</t>
    <phoneticPr fontId="2"/>
  </si>
  <si>
    <t>4AA-254687C</t>
  </si>
  <si>
    <t>0038,0048</t>
    <phoneticPr fontId="2"/>
  </si>
  <si>
    <t>ﾒﾙｾﾃﾞｽAMG GLC43 4M</t>
  </si>
  <si>
    <t>260-EM0025</t>
  </si>
  <si>
    <t>0226,0228</t>
    <phoneticPr fontId="2"/>
  </si>
  <si>
    <t>4AA-247651M</t>
  </si>
  <si>
    <t>0222,0224</t>
    <phoneticPr fontId="2"/>
  </si>
  <si>
    <t>4AA-247651M</t>
    <phoneticPr fontId="2"/>
  </si>
  <si>
    <r>
      <rPr>
        <sz val="8"/>
        <rFont val="ＭＳ Ｐゴシック"/>
        <family val="3"/>
        <charset val="128"/>
      </rPr>
      <t>ﾒﾙｾﾃﾞｽ</t>
    </r>
    <r>
      <rPr>
        <sz val="8"/>
        <rFont val="Arial"/>
        <family val="2"/>
      </rPr>
      <t>AMG GLB35 4M</t>
    </r>
  </si>
  <si>
    <t>0228</t>
    <phoneticPr fontId="2"/>
  </si>
  <si>
    <t>5BA-247684M</t>
  </si>
  <si>
    <t>0216,0218,0226</t>
    <phoneticPr fontId="2"/>
  </si>
  <si>
    <t>0212,0214,0222,0224</t>
    <phoneticPr fontId="2"/>
  </si>
  <si>
    <t>5BA-247684M</t>
    <phoneticPr fontId="2"/>
  </si>
  <si>
    <t>282-EM0025</t>
  </si>
  <si>
    <t>0316</t>
    <phoneticPr fontId="2"/>
  </si>
  <si>
    <t>4AA-247684M</t>
  </si>
  <si>
    <t>0312,0322</t>
    <phoneticPr fontId="2"/>
  </si>
  <si>
    <t>4AA-247684M</t>
    <phoneticPr fontId="2"/>
  </si>
  <si>
    <t>GLB180</t>
  </si>
  <si>
    <t>0502,0602</t>
    <phoneticPr fontId="2"/>
  </si>
  <si>
    <t>4BA-247754M</t>
  </si>
  <si>
    <t>0504,0512,0514,0604
0612,0614</t>
    <phoneticPr fontId="2"/>
  </si>
  <si>
    <t>ﾒﾙｾﾃﾞｽAMG GLA45 S 4M+</t>
  </si>
  <si>
    <t>0414</t>
    <phoneticPr fontId="2"/>
  </si>
  <si>
    <t>4AA-247751M</t>
  </si>
  <si>
    <t>0402,0404,0412</t>
    <phoneticPr fontId="2"/>
  </si>
  <si>
    <t>4AA-247751M</t>
    <phoneticPr fontId="2"/>
  </si>
  <si>
    <t>ﾒﾙｾﾃﾞｽAMG GLA35 4M</t>
  </si>
  <si>
    <t>0114,0128</t>
  </si>
  <si>
    <t>5BA-247784M</t>
  </si>
  <si>
    <t>0112,0126</t>
  </si>
  <si>
    <t>5BA-247784M</t>
    <phoneticPr fontId="2"/>
  </si>
  <si>
    <t>0512,0514,0526,0528,
0612,0614,0626,0628</t>
    <phoneticPr fontId="2"/>
  </si>
  <si>
    <t>4AA-247784M</t>
    <phoneticPr fontId="2"/>
  </si>
  <si>
    <t>GLA180</t>
  </si>
  <si>
    <t>177-EM0024</t>
  </si>
  <si>
    <t>0023,0024,0033,0034</t>
    <phoneticPr fontId="2"/>
  </si>
  <si>
    <t>4AA-465250C</t>
  </si>
  <si>
    <t>0001,0002,0003,0004,
0005,0006,0011,0012,
0013,0014,0015,0016</t>
    <phoneticPr fontId="2"/>
  </si>
  <si>
    <t>ﾒﾙｾﾃﾞｽAMG G63</t>
  </si>
  <si>
    <t>254M20-EM0024</t>
  </si>
  <si>
    <t>0012,0014,0022,0024</t>
    <phoneticPr fontId="2"/>
  </si>
  <si>
    <t>5AA-214246</t>
    <phoneticPr fontId="2"/>
  </si>
  <si>
    <r>
      <t xml:space="preserve">E300 </t>
    </r>
    <r>
      <rPr>
        <sz val="8"/>
        <rFont val="ＭＳ Ｐゴシック"/>
        <family val="3"/>
        <charset val="128"/>
      </rPr>
      <t>ステーションワゴン</t>
    </r>
    <phoneticPr fontId="2"/>
  </si>
  <si>
    <t>0004,0014,0024</t>
    <phoneticPr fontId="2"/>
  </si>
  <si>
    <t>4AA-214250C</t>
  </si>
  <si>
    <t>0024</t>
    <phoneticPr fontId="2"/>
  </si>
  <si>
    <t>4AA-214250</t>
    <phoneticPr fontId="2"/>
  </si>
  <si>
    <r>
      <t xml:space="preserve">E200 </t>
    </r>
    <r>
      <rPr>
        <sz val="8"/>
        <rFont val="ＭＳ Ｐゴシック"/>
        <family val="3"/>
        <charset val="128"/>
      </rPr>
      <t>ステーションワゴン</t>
    </r>
    <phoneticPr fontId="2"/>
  </si>
  <si>
    <t>0026,0126,0125</t>
    <phoneticPr fontId="2"/>
  </si>
  <si>
    <t>4AA-236462C</t>
  </si>
  <si>
    <r>
      <rPr>
        <sz val="8"/>
        <rFont val="ＭＳ ゴシック"/>
        <family val="3"/>
        <charset val="128"/>
      </rPr>
      <t>ﾒﾙｾﾃﾞｽ</t>
    </r>
    <r>
      <rPr>
        <sz val="8"/>
        <rFont val="Arial"/>
        <family val="2"/>
      </rPr>
      <t>AMG CLE53 4M+ CA</t>
    </r>
    <phoneticPr fontId="2"/>
  </si>
  <si>
    <t>0027,0127,0128</t>
    <phoneticPr fontId="2"/>
  </si>
  <si>
    <t>4AA-236362C</t>
  </si>
  <si>
    <t>0025,0125,0126</t>
    <phoneticPr fontId="2"/>
  </si>
  <si>
    <t>4AA-236362C</t>
    <phoneticPr fontId="2"/>
  </si>
  <si>
    <r>
      <rPr>
        <sz val="8"/>
        <rFont val="ＭＳ ゴシック"/>
        <family val="3"/>
        <charset val="128"/>
      </rPr>
      <t>ﾒﾙｾﾃﾞｽ</t>
    </r>
    <r>
      <rPr>
        <sz val="8"/>
        <rFont val="Arial"/>
        <family val="2"/>
      </rPr>
      <t>AMG CLE53 4M+ C</t>
    </r>
    <phoneticPr fontId="2"/>
  </si>
  <si>
    <t>0022</t>
    <phoneticPr fontId="2"/>
  </si>
  <si>
    <t>4AA-236450C</t>
    <phoneticPr fontId="2"/>
  </si>
  <si>
    <r>
      <t>CLE200</t>
    </r>
    <r>
      <rPr>
        <sz val="8"/>
        <rFont val="ＭＳ ゴシック"/>
        <family val="3"/>
        <charset val="128"/>
      </rPr>
      <t>ｶﾌﾞﾘｵﾚ</t>
    </r>
    <phoneticPr fontId="2"/>
  </si>
  <si>
    <t>0502,0504,0512,0514</t>
    <phoneticPr fontId="2"/>
  </si>
  <si>
    <t>4BA-118654M</t>
    <phoneticPr fontId="2"/>
  </si>
  <si>
    <r>
      <rPr>
        <sz val="8"/>
        <rFont val="ＭＳ Ｐゴシック"/>
        <family val="3"/>
        <charset val="128"/>
      </rPr>
      <t>ﾒﾙｾﾃﾞｽ</t>
    </r>
    <r>
      <rPr>
        <sz val="8"/>
        <rFont val="Arial"/>
        <family val="2"/>
      </rPr>
      <t>AMG CLA45 S 4M+ SB</t>
    </r>
    <phoneticPr fontId="2"/>
  </si>
  <si>
    <t>0502,0504</t>
    <phoneticPr fontId="2"/>
  </si>
  <si>
    <t>4AA-118651M</t>
    <phoneticPr fontId="2"/>
  </si>
  <si>
    <r>
      <rPr>
        <sz val="8"/>
        <rFont val="ＭＳ ゴシック"/>
        <family val="3"/>
        <charset val="128"/>
      </rPr>
      <t>ﾒﾙｾﾃﾞｽ</t>
    </r>
    <r>
      <rPr>
        <sz val="8"/>
        <rFont val="Arial"/>
        <family val="2"/>
      </rPr>
      <t>AMG CLA35 4M SB</t>
    </r>
    <phoneticPr fontId="2"/>
  </si>
  <si>
    <t>4BA-118354M</t>
    <phoneticPr fontId="2"/>
  </si>
  <si>
    <r>
      <rPr>
        <sz val="8"/>
        <rFont val="ＭＳ ゴシック"/>
        <family val="3"/>
        <charset val="128"/>
      </rPr>
      <t>ﾒﾙｾﾃﾞｽ</t>
    </r>
    <r>
      <rPr>
        <sz val="8"/>
        <rFont val="Arial"/>
        <family val="2"/>
      </rPr>
      <t>AMG CLA45 S 4M+</t>
    </r>
    <phoneticPr fontId="2"/>
  </si>
  <si>
    <t>0504</t>
    <phoneticPr fontId="2"/>
  </si>
  <si>
    <t>4AA-118351M</t>
  </si>
  <si>
    <t>0502</t>
    <phoneticPr fontId="2"/>
  </si>
  <si>
    <t>4AA-118351M</t>
    <phoneticPr fontId="2"/>
  </si>
  <si>
    <r>
      <rPr>
        <sz val="8"/>
        <rFont val="ＭＳ ゴシック"/>
        <family val="3"/>
        <charset val="128"/>
      </rPr>
      <t>ﾒﾙｾﾃﾞｽ</t>
    </r>
    <r>
      <rPr>
        <sz val="8"/>
        <rFont val="Arial"/>
        <family val="2"/>
      </rPr>
      <t>AMG CLA35 4M</t>
    </r>
    <phoneticPr fontId="2"/>
  </si>
  <si>
    <t>0017,0018</t>
    <phoneticPr fontId="2"/>
  </si>
  <si>
    <t>4AA-206287CN</t>
  </si>
  <si>
    <t>0015,0016</t>
    <phoneticPr fontId="2"/>
  </si>
  <si>
    <t>0017,0018</t>
  </si>
  <si>
    <t>4AA-206287C</t>
  </si>
  <si>
    <t>0015,0016</t>
  </si>
  <si>
    <t>4AA-206287C</t>
    <phoneticPr fontId="2"/>
  </si>
  <si>
    <r>
      <rPr>
        <sz val="8"/>
        <rFont val="ＭＳ Ｐゴシック"/>
        <family val="3"/>
        <charset val="128"/>
      </rPr>
      <t>ﾒﾙｾﾃﾞｽ</t>
    </r>
    <r>
      <rPr>
        <sz val="8"/>
        <rFont val="Arial"/>
        <family val="2"/>
      </rPr>
      <t>AMG C43 4M SW</t>
    </r>
    <phoneticPr fontId="2"/>
  </si>
  <si>
    <t>0015,0016,0017,0018</t>
    <phoneticPr fontId="2"/>
  </si>
  <si>
    <t>4AA-206087CN</t>
  </si>
  <si>
    <t>0016,0018</t>
    <phoneticPr fontId="2"/>
  </si>
  <si>
    <t>4AA-206087C</t>
    <phoneticPr fontId="2"/>
  </si>
  <si>
    <r>
      <rPr>
        <sz val="8"/>
        <rFont val="ＭＳ Ｐゴシック"/>
        <family val="3"/>
        <charset val="128"/>
      </rPr>
      <t>ﾒﾙｾﾃﾞｽ</t>
    </r>
    <r>
      <rPr>
        <sz val="8"/>
        <rFont val="Arial"/>
        <family val="2"/>
      </rPr>
      <t>AMG C43 4MATIC</t>
    </r>
    <phoneticPr fontId="2"/>
  </si>
  <si>
    <t>254-EM0024</t>
  </si>
  <si>
    <t>0014,0018,0118,0214</t>
    <phoneticPr fontId="2"/>
  </si>
  <si>
    <t>5AA-206043C</t>
  </si>
  <si>
    <t>0002,0004,0006,0008,
0012,0016,0116</t>
    <phoneticPr fontId="2"/>
  </si>
  <si>
    <t>5AA-206043C</t>
    <phoneticPr fontId="2"/>
  </si>
  <si>
    <t>C200 4MATIC</t>
  </si>
  <si>
    <t>0602,0604</t>
    <phoneticPr fontId="2"/>
  </si>
  <si>
    <t>4AA-177151M</t>
    <phoneticPr fontId="2"/>
  </si>
  <si>
    <t>ﾒﾙｾﾃﾞｽAMG A35 4M ｾﾀﾞﾝ</t>
  </si>
  <si>
    <t>0512,0516,0612,0616</t>
    <phoneticPr fontId="2"/>
  </si>
  <si>
    <t>5AA-177184</t>
    <phoneticPr fontId="2"/>
  </si>
  <si>
    <t>A180 ｾﾀﾞﾝ</t>
  </si>
  <si>
    <t>0504,0514</t>
    <phoneticPr fontId="2"/>
  </si>
  <si>
    <t>4BA-177054M</t>
  </si>
  <si>
    <t>0502,0512</t>
    <phoneticPr fontId="2"/>
  </si>
  <si>
    <t>4BA-177054M</t>
    <phoneticPr fontId="2"/>
  </si>
  <si>
    <t>ﾒﾙｾﾃﾞｽAMG A45 S 4M+</t>
  </si>
  <si>
    <t>4AA-177051M</t>
    <phoneticPr fontId="2"/>
  </si>
  <si>
    <t>Mercedes-AMG A35 4M</t>
  </si>
  <si>
    <t>0612,0616,0626,0712,
0716,0726</t>
    <phoneticPr fontId="2"/>
  </si>
  <si>
    <t>5AA-177084</t>
  </si>
  <si>
    <t>ベンツ</t>
  </si>
  <si>
    <t>0512,0516,0526</t>
    <phoneticPr fontId="2"/>
  </si>
  <si>
    <t>5AA-177084</t>
    <phoneticPr fontId="2"/>
  </si>
  <si>
    <t>A180</t>
  </si>
  <si>
    <t>メルセデス･</t>
  </si>
  <si>
    <t>メルセデス・ベンツ日本合同会社</t>
    <rPh sb="9" eb="11">
      <t>ニホン</t>
    </rPh>
    <rPh sb="11" eb="13">
      <t>ゴウドウ</t>
    </rPh>
    <rPh sb="13" eb="15">
      <t>ガイシャ</t>
    </rPh>
    <phoneticPr fontId="19"/>
  </si>
  <si>
    <t>D,I,EP</t>
    <phoneticPr fontId="2"/>
  </si>
  <si>
    <t>0053</t>
  </si>
  <si>
    <t>0052</t>
  </si>
  <si>
    <t>0051</t>
  </si>
  <si>
    <t>0049</t>
  </si>
  <si>
    <t>0046</t>
  </si>
  <si>
    <t>0043</t>
  </si>
  <si>
    <t>0009,0019
0029,0039</t>
    <phoneticPr fontId="2"/>
  </si>
  <si>
    <t>0008,0018,0038</t>
    <phoneticPr fontId="2"/>
  </si>
  <si>
    <t>0007,0017,0037</t>
    <phoneticPr fontId="2"/>
  </si>
  <si>
    <t>0006,0016
0026,0036</t>
    <phoneticPr fontId="2"/>
  </si>
  <si>
    <t>0004,0014,0034</t>
    <phoneticPr fontId="2"/>
  </si>
  <si>
    <t>0003,0013
0023,0033</t>
    <phoneticPr fontId="2"/>
  </si>
  <si>
    <t>0002,0012,0032</t>
    <phoneticPr fontId="2"/>
  </si>
  <si>
    <r>
      <t>8AT × 2
(E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>LTC)</t>
    </r>
    <phoneticPr fontId="2"/>
  </si>
  <si>
    <t>N</t>
    <phoneticPr fontId="2"/>
  </si>
  <si>
    <t>0001,0011,0031
0005,0015,0035</t>
    <phoneticPr fontId="2"/>
  </si>
  <si>
    <t>3BA-JL20L</t>
    <phoneticPr fontId="2"/>
  </si>
  <si>
    <r>
      <rPr>
        <sz val="8"/>
        <rFont val="ＭＳ Ｐゴシック"/>
        <family val="3"/>
        <charset val="128"/>
      </rPr>
      <t>ラングラー</t>
    </r>
    <r>
      <rPr>
        <sz val="8"/>
        <rFont val="Arial"/>
        <family val="2"/>
      </rPr>
      <t xml:space="preserve"> </t>
    </r>
    <r>
      <rPr>
        <sz val="8"/>
        <rFont val="ＭＳ Ｐゴシック"/>
        <family val="3"/>
        <charset val="128"/>
      </rPr>
      <t>アンリミテッド</t>
    </r>
    <phoneticPr fontId="2"/>
  </si>
  <si>
    <t>EP</t>
    <phoneticPr fontId="2"/>
  </si>
  <si>
    <t>0006,0016,0026</t>
    <phoneticPr fontId="2"/>
  </si>
  <si>
    <t>0005,0015,0025</t>
    <phoneticPr fontId="2"/>
  </si>
  <si>
    <t xml:space="preserve"> I, EP</t>
    <phoneticPr fontId="2"/>
  </si>
  <si>
    <t>0003,0013,0023</t>
    <phoneticPr fontId="2"/>
  </si>
  <si>
    <t>0002,0012,0022</t>
    <phoneticPr fontId="2"/>
  </si>
  <si>
    <r>
      <t>6AT
(E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>LTC)</t>
    </r>
    <phoneticPr fontId="2"/>
  </si>
  <si>
    <t>B</t>
    <phoneticPr fontId="2"/>
  </si>
  <si>
    <t>0001,0011,0021</t>
    <phoneticPr fontId="2"/>
  </si>
  <si>
    <t>3BA-M624</t>
    <phoneticPr fontId="2"/>
  </si>
  <si>
    <r>
      <rPr>
        <sz val="8"/>
        <rFont val="ＭＳ Ｐゴシック"/>
        <family val="3"/>
        <charset val="128"/>
      </rPr>
      <t>コンパス</t>
    </r>
    <phoneticPr fontId="2"/>
  </si>
  <si>
    <t>H, I, EP</t>
    <phoneticPr fontId="2"/>
  </si>
  <si>
    <t>46347813-46350540</t>
    <phoneticPr fontId="2"/>
  </si>
  <si>
    <t>3AA-BV15</t>
    <phoneticPr fontId="2"/>
  </si>
  <si>
    <r>
      <rPr>
        <sz val="8"/>
        <rFont val="ＭＳ Ｐゴシック"/>
        <family val="2"/>
        <charset val="128"/>
      </rPr>
      <t>レネゲード</t>
    </r>
    <phoneticPr fontId="2"/>
  </si>
  <si>
    <t>ジープ</t>
    <phoneticPr fontId="2"/>
  </si>
  <si>
    <r>
      <rPr>
        <sz val="8"/>
        <rFont val="ＭＳ Ｐゴシック"/>
        <family val="3"/>
        <charset val="128"/>
      </rPr>
      <t>総排
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2"/>
  </si>
  <si>
    <r>
      <rPr>
        <sz val="8"/>
        <rFont val="ＭＳ Ｐゴシック"/>
        <family val="3"/>
        <charset val="128"/>
      </rPr>
      <t>型式</t>
    </r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</si>
  <si>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12</t>
    </r>
    <r>
      <rPr>
        <sz val="8"/>
        <rFont val="ＭＳ Ｐゴシック"/>
        <family val="3"/>
        <charset val="128"/>
      </rPr>
      <t>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レイワ</t>
    </rPh>
    <rPh sb="4" eb="6">
      <t>ネンド</t>
    </rPh>
    <rPh sb="7" eb="9">
      <t>ネンピ</t>
    </rPh>
    <rPh sb="9" eb="11">
      <t>キジュン</t>
    </rPh>
    <rPh sb="11" eb="12">
      <t>チ</t>
    </rPh>
    <phoneticPr fontId="2"/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</si>
  <si>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2</t>
    </r>
    <r>
      <rPr>
        <sz val="8"/>
        <rFont val="ＭＳ Ｐゴシック"/>
        <family val="3"/>
        <charset val="128"/>
      </rPr>
      <t>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レイワ</t>
    </rPh>
    <rPh sb="3" eb="5">
      <t>ネンド</t>
    </rPh>
    <rPh sb="6" eb="8">
      <t>ネンピ</t>
    </rPh>
    <rPh sb="8" eb="10">
      <t>キジュン</t>
    </rPh>
    <rPh sb="10" eb="11">
      <t>チ</t>
    </rPh>
    <phoneticPr fontId="2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</si>
  <si>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2"/>
  </si>
  <si>
    <r>
      <rPr>
        <sz val="8"/>
        <rFont val="ＭＳ Ｐゴシック"/>
        <family val="3"/>
        <charset val="128"/>
      </rPr>
      <t>燃費値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2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</si>
  <si>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2"/>
  </si>
  <si>
    <r>
      <rPr>
        <sz val="8"/>
        <rFont val="ＭＳ Ｐゴシック"/>
        <family val="3"/>
        <charset val="128"/>
      </rPr>
      <t>通称名</t>
    </r>
  </si>
  <si>
    <t>48Vハイブリッド用バッテリ容量8Ah</t>
  </si>
  <si>
    <t>3W, EGR</t>
  </si>
  <si>
    <t>8AT
(E･LTC)</t>
  </si>
  <si>
    <t>B420T-3330</t>
  </si>
  <si>
    <t>3111, 3113</t>
  </si>
  <si>
    <t>5AA-LB420TXCMA</t>
  </si>
  <si>
    <t>3101, 3103</t>
  </si>
  <si>
    <t>2111～2114</t>
  </si>
  <si>
    <t>2101～2104</t>
  </si>
  <si>
    <t>1111～1114</t>
  </si>
  <si>
    <t>1101～1104</t>
  </si>
  <si>
    <t>0111～0114</t>
  </si>
  <si>
    <t>0101～0104</t>
  </si>
  <si>
    <t>B420T2-3330</t>
  </si>
  <si>
    <t>3011, 3013</t>
  </si>
  <si>
    <t>3001, 3003</t>
  </si>
  <si>
    <t>2011～2014</t>
  </si>
  <si>
    <t>2001～2004</t>
  </si>
  <si>
    <t>1011～1014</t>
  </si>
  <si>
    <t>1001～1004</t>
  </si>
  <si>
    <t>0011～0014</t>
  </si>
  <si>
    <t>0001～0004</t>
  </si>
  <si>
    <t>H,I,D,V,EP,B,MC</t>
    <phoneticPr fontId="2"/>
  </si>
  <si>
    <t>B420T11-3303</t>
    <phoneticPr fontId="2"/>
  </si>
  <si>
    <t>1122,1123</t>
    <phoneticPr fontId="2"/>
  </si>
  <si>
    <t>5AA-LB420TXCM2A</t>
    <phoneticPr fontId="2"/>
  </si>
  <si>
    <t>1112,1113</t>
    <phoneticPr fontId="2"/>
  </si>
  <si>
    <t>H,I,D,V,EP,B</t>
    <phoneticPr fontId="2"/>
  </si>
  <si>
    <t>B420T2-3303</t>
    <phoneticPr fontId="2"/>
  </si>
  <si>
    <t>0022, 0023</t>
    <phoneticPr fontId="2"/>
  </si>
  <si>
    <t>0012, 0013, 0020, 0021</t>
    <phoneticPr fontId="2"/>
  </si>
  <si>
    <t>0010, 0011</t>
    <phoneticPr fontId="2"/>
  </si>
  <si>
    <t>5AA-LB420TXCM</t>
  </si>
  <si>
    <r>
      <t>1124</t>
    </r>
    <r>
      <rPr>
        <sz val="8"/>
        <rFont val="ＭＳ Ｐゴシック"/>
        <family val="2"/>
        <charset val="128"/>
      </rPr>
      <t>，</t>
    </r>
    <r>
      <rPr>
        <sz val="8"/>
        <rFont val="Arial"/>
        <family val="2"/>
      </rPr>
      <t>1125</t>
    </r>
    <phoneticPr fontId="2"/>
  </si>
  <si>
    <t>5AA-LB420TXCM2</t>
    <phoneticPr fontId="2"/>
  </si>
  <si>
    <r>
      <t>1114</t>
    </r>
    <r>
      <rPr>
        <sz val="8"/>
        <rFont val="ＭＳ Ｐゴシック"/>
        <family val="2"/>
        <charset val="128"/>
      </rPr>
      <t>，</t>
    </r>
    <r>
      <rPr>
        <sz val="8"/>
        <rFont val="Arial"/>
        <family val="2"/>
      </rPr>
      <t>1115</t>
    </r>
    <phoneticPr fontId="2"/>
  </si>
  <si>
    <t>ボルボ XC90</t>
    <phoneticPr fontId="2"/>
  </si>
  <si>
    <t>2111～2116</t>
  </si>
  <si>
    <t>5AA-UB420TXCMA</t>
  </si>
  <si>
    <t>2101～2106</t>
  </si>
  <si>
    <t>5AA-UB420TXCM</t>
  </si>
  <si>
    <t>1111～1116</t>
  </si>
  <si>
    <t>1101～1106</t>
  </si>
  <si>
    <t>0111～0116</t>
  </si>
  <si>
    <t>0101～0106</t>
  </si>
  <si>
    <r>
      <rPr>
        <sz val="8"/>
        <rFont val="ＭＳ ゴシック"/>
        <family val="3"/>
        <charset val="128"/>
      </rPr>
      <t xml:space="preserve">低燃費タイヤ装着
</t>
    </r>
    <r>
      <rPr>
        <sz val="8"/>
        <rFont val="Arial"/>
        <family val="2"/>
      </rPr>
      <t>48V</t>
    </r>
    <r>
      <rPr>
        <sz val="8"/>
        <rFont val="ＭＳ ゴシック"/>
        <family val="3"/>
        <charset val="128"/>
      </rPr>
      <t>ハイブリッド用バッテリ容量</t>
    </r>
    <r>
      <rPr>
        <sz val="8"/>
        <rFont val="Arial"/>
        <family val="2"/>
      </rPr>
      <t>8Ah</t>
    </r>
    <phoneticPr fontId="2"/>
  </si>
  <si>
    <t>3014～3016</t>
  </si>
  <si>
    <t>3011～3013</t>
  </si>
  <si>
    <t>3004～3006</t>
  </si>
  <si>
    <t>3001～3003</t>
  </si>
  <si>
    <t>2011～2016</t>
  </si>
  <si>
    <t>2001～2006</t>
  </si>
  <si>
    <t>1011～1016</t>
  </si>
  <si>
    <t>1001～1006</t>
  </si>
  <si>
    <t>0011～0016</t>
  </si>
  <si>
    <t>0001～0006</t>
  </si>
  <si>
    <t>1323</t>
    <phoneticPr fontId="2"/>
  </si>
  <si>
    <t>5AA-UB420TXCM2A</t>
  </si>
  <si>
    <t>1320</t>
    <phoneticPr fontId="2"/>
  </si>
  <si>
    <t>1213</t>
    <phoneticPr fontId="2"/>
  </si>
  <si>
    <t>1210</t>
    <phoneticPr fontId="2"/>
  </si>
  <si>
    <r>
      <t>0123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0125</t>
    </r>
    <phoneticPr fontId="2"/>
  </si>
  <si>
    <t>5AA-UB420TXCM2A</t>
    <phoneticPr fontId="2"/>
  </si>
  <si>
    <r>
      <t>0120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0122</t>
    </r>
    <phoneticPr fontId="2"/>
  </si>
  <si>
    <r>
      <t>0013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0015</t>
    </r>
    <phoneticPr fontId="2"/>
  </si>
  <si>
    <r>
      <t>0010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0012</t>
    </r>
    <phoneticPr fontId="2"/>
  </si>
  <si>
    <t>B420T2-3330</t>
    <phoneticPr fontId="2"/>
  </si>
  <si>
    <t>5AA-UB420TXCM2</t>
    <phoneticPr fontId="2"/>
  </si>
  <si>
    <r>
      <t>0123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0125</t>
    </r>
    <phoneticPr fontId="2"/>
  </si>
  <si>
    <r>
      <t>0120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0122</t>
    </r>
    <phoneticPr fontId="2"/>
  </si>
  <si>
    <r>
      <t>0013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0015</t>
    </r>
    <phoneticPr fontId="2"/>
  </si>
  <si>
    <r>
      <t>0010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0012</t>
    </r>
    <phoneticPr fontId="2"/>
  </si>
  <si>
    <t>ボルボ XC60</t>
    <phoneticPr fontId="2"/>
  </si>
  <si>
    <t>H,I,D,V,EP,B,AM, MC</t>
  </si>
  <si>
    <t>B420T5-3330</t>
  </si>
  <si>
    <t>3722</t>
  </si>
  <si>
    <t>5AA-XB420TXCM</t>
  </si>
  <si>
    <t>3721</t>
  </si>
  <si>
    <t>3712</t>
  </si>
  <si>
    <t>3711</t>
  </si>
  <si>
    <t>B420T4-3330</t>
  </si>
  <si>
    <t>3412</t>
  </si>
  <si>
    <t>3411</t>
  </si>
  <si>
    <t>3402</t>
  </si>
  <si>
    <t>3401</t>
  </si>
  <si>
    <t>2722</t>
  </si>
  <si>
    <t>2721</t>
  </si>
  <si>
    <t>2712</t>
  </si>
  <si>
    <t>2711</t>
  </si>
  <si>
    <t>2701</t>
  </si>
  <si>
    <t>2412</t>
  </si>
  <si>
    <t>2411</t>
  </si>
  <si>
    <t>2401</t>
  </si>
  <si>
    <t>1312</t>
  </si>
  <si>
    <t>1311</t>
  </si>
  <si>
    <t>1302</t>
  </si>
  <si>
    <t>1301</t>
  </si>
  <si>
    <t>B420T6-3330</t>
  </si>
  <si>
    <t>1212</t>
  </si>
  <si>
    <t>1211</t>
  </si>
  <si>
    <t>1202</t>
  </si>
  <si>
    <t>1201</t>
  </si>
  <si>
    <t>1022</t>
  </si>
  <si>
    <t>1021</t>
  </si>
  <si>
    <t>1012</t>
  </si>
  <si>
    <t>1011</t>
  </si>
  <si>
    <t>低燃費タイヤ装着</t>
  </si>
  <si>
    <t>0312</t>
  </si>
  <si>
    <t>0311</t>
  </si>
  <si>
    <t>0212</t>
  </si>
  <si>
    <t>0211</t>
  </si>
  <si>
    <t>0022</t>
  </si>
  <si>
    <t>0021</t>
  </si>
  <si>
    <t>B420T5-3303</t>
    <phoneticPr fontId="2"/>
  </si>
  <si>
    <t>0121</t>
    <phoneticPr fontId="2"/>
  </si>
  <si>
    <t>5AA-XB420TXCM2</t>
    <phoneticPr fontId="2"/>
  </si>
  <si>
    <t>0120</t>
    <phoneticPr fontId="2"/>
  </si>
  <si>
    <t>0111</t>
    <phoneticPr fontId="2"/>
  </si>
  <si>
    <t>0110</t>
    <phoneticPr fontId="2"/>
  </si>
  <si>
    <t>B420T4-3303</t>
    <phoneticPr fontId="2"/>
  </si>
  <si>
    <t>H,I,D,V,EP,B,AM, MC</t>
    <phoneticPr fontId="2"/>
  </si>
  <si>
    <t>0010</t>
    <phoneticPr fontId="2"/>
  </si>
  <si>
    <t>ボルボ XC40　</t>
    <phoneticPr fontId="2"/>
  </si>
  <si>
    <t>1482</t>
  </si>
  <si>
    <t>5AA-PB420TMA</t>
  </si>
  <si>
    <t>1481</t>
  </si>
  <si>
    <t>0482</t>
  </si>
  <si>
    <t>0481</t>
  </si>
  <si>
    <t>3392</t>
  </si>
  <si>
    <t>3391</t>
  </si>
  <si>
    <t>3382</t>
  </si>
  <si>
    <t>3381</t>
  </si>
  <si>
    <t>1392</t>
  </si>
  <si>
    <t>1391</t>
  </si>
  <si>
    <t>1382</t>
  </si>
  <si>
    <t>1381</t>
  </si>
  <si>
    <t>0392</t>
  </si>
  <si>
    <t>0391</t>
  </si>
  <si>
    <t>0382</t>
  </si>
  <si>
    <t>0381</t>
  </si>
  <si>
    <t>5AA-PB420TM</t>
  </si>
  <si>
    <t>ボルボ V90クロスカントリー</t>
    <phoneticPr fontId="2"/>
  </si>
  <si>
    <t>1221, 1223</t>
  </si>
  <si>
    <t>1202, 1204</t>
  </si>
  <si>
    <t>1201, 1203
1222, 1224</t>
  </si>
  <si>
    <t>0221, 0223</t>
  </si>
  <si>
    <t>0202, 0204</t>
  </si>
  <si>
    <t>0201, 0203
0222, 0224</t>
  </si>
  <si>
    <t>3123, 3124</t>
  </si>
  <si>
    <t>3121, 3122</t>
  </si>
  <si>
    <t>3113, 3114</t>
  </si>
  <si>
    <t>3103, 3104
3111, 3112</t>
  </si>
  <si>
    <t>3101, 3102</t>
  </si>
  <si>
    <t>1122, 1124</t>
  </si>
  <si>
    <t>1121, 1123</t>
  </si>
  <si>
    <t>1111, 1013</t>
  </si>
  <si>
    <t>1102, 1104</t>
  </si>
  <si>
    <t>1101, 1103
1112, 1114</t>
  </si>
  <si>
    <t>0122, 0124</t>
  </si>
  <si>
    <t>0121, 0123</t>
  </si>
  <si>
    <t>0111, 0013</t>
  </si>
  <si>
    <t>0102, 0104</t>
  </si>
  <si>
    <t>0101, 0103
0112, 0114</t>
  </si>
  <si>
    <t>5AA-PB420TM2A</t>
    <phoneticPr fontId="2"/>
  </si>
  <si>
    <t>0020, 0021</t>
    <phoneticPr fontId="2"/>
  </si>
  <si>
    <t>1111, 1113</t>
  </si>
  <si>
    <t>0111, 0113</t>
  </si>
  <si>
    <t>5AA-PB420TM2</t>
    <phoneticPr fontId="2"/>
  </si>
  <si>
    <t>ボルボ V90</t>
    <phoneticPr fontId="2"/>
  </si>
  <si>
    <t>2252, 2254</t>
  </si>
  <si>
    <t>2251, 2253</t>
  </si>
  <si>
    <t>ボルボ S90</t>
    <phoneticPr fontId="2"/>
  </si>
  <si>
    <t>低燃費タイヤ装着
48Vハイブリッド用バッテリ容量8Ah</t>
  </si>
  <si>
    <t>4382</t>
  </si>
  <si>
    <t>5AA-ZB420TM</t>
  </si>
  <si>
    <t>4381</t>
  </si>
  <si>
    <t>2322</t>
  </si>
  <si>
    <t>2312, 2321, 4392</t>
  </si>
  <si>
    <t>2311, 4391</t>
  </si>
  <si>
    <t>1322</t>
  </si>
  <si>
    <t>1312, 1321</t>
  </si>
  <si>
    <t>0322</t>
  </si>
  <si>
    <t>0312, 0321</t>
  </si>
  <si>
    <t>0221</t>
    <phoneticPr fontId="2"/>
  </si>
  <si>
    <t>5AA-ZB420TM2</t>
    <phoneticPr fontId="2"/>
  </si>
  <si>
    <t>0220</t>
    <phoneticPr fontId="2"/>
  </si>
  <si>
    <t>0211</t>
    <phoneticPr fontId="2"/>
  </si>
  <si>
    <t>0210</t>
    <phoneticPr fontId="2"/>
  </si>
  <si>
    <t>ボルボ V60クロスカントリー</t>
    <phoneticPr fontId="2"/>
  </si>
  <si>
    <t>4422</t>
  </si>
  <si>
    <t>3422</t>
  </si>
  <si>
    <t>3421</t>
  </si>
  <si>
    <t>3412, 4412, 4421</t>
  </si>
  <si>
    <t>3411, 4411</t>
  </si>
  <si>
    <t>2122, 2123, 2124</t>
  </si>
  <si>
    <t>2121</t>
  </si>
  <si>
    <t>2114</t>
  </si>
  <si>
    <t>2112, 2113</t>
  </si>
  <si>
    <t>2111</t>
  </si>
  <si>
    <t>2024</t>
  </si>
  <si>
    <t>2021</t>
  </si>
  <si>
    <t>2014, 2022, 2023</t>
  </si>
  <si>
    <t>2013</t>
  </si>
  <si>
    <t>2012</t>
  </si>
  <si>
    <t>2011</t>
  </si>
  <si>
    <t>1122, 1123, 1124</t>
  </si>
  <si>
    <t>1121</t>
  </si>
  <si>
    <t>1114</t>
  </si>
  <si>
    <t>1112, 1113</t>
  </si>
  <si>
    <t>1111</t>
  </si>
  <si>
    <t>0122, 0123, 0124</t>
  </si>
  <si>
    <t>0121</t>
  </si>
  <si>
    <t>0114</t>
  </si>
  <si>
    <t>0112, 0113</t>
  </si>
  <si>
    <t>0111</t>
  </si>
  <si>
    <t>0024</t>
  </si>
  <si>
    <t>0014, 0022, 0023</t>
  </si>
  <si>
    <t>48Vハイブリッド用バッテリ容量8.4Ah</t>
  </si>
  <si>
    <t>1121</t>
    <phoneticPr fontId="2"/>
  </si>
  <si>
    <t>5AA-ZB420TM2</t>
  </si>
  <si>
    <t>1111, 1120</t>
    <phoneticPr fontId="2"/>
  </si>
  <si>
    <t>1110</t>
    <phoneticPr fontId="2"/>
  </si>
  <si>
    <t>0111, 0120</t>
    <phoneticPr fontId="2"/>
  </si>
  <si>
    <t>ボルボ V60</t>
    <phoneticPr fontId="2"/>
  </si>
  <si>
    <r>
      <rPr>
        <sz val="8"/>
        <rFont val="ＭＳ ゴシック"/>
        <family val="3"/>
        <charset val="128"/>
      </rPr>
      <t>低燃費タイヤ装着</t>
    </r>
    <r>
      <rPr>
        <sz val="8"/>
        <rFont val="Arial"/>
        <family val="2"/>
      </rPr>
      <t xml:space="preserve">
48V</t>
    </r>
    <r>
      <rPr>
        <sz val="8"/>
        <rFont val="ＭＳ Ｐゴシック"/>
        <family val="3"/>
        <charset val="128"/>
      </rPr>
      <t>ハイブリッド用バッテリ容量8</t>
    </r>
    <r>
      <rPr>
        <sz val="8"/>
        <rFont val="Arial"/>
        <family val="2"/>
      </rPr>
      <t>Ah</t>
    </r>
    <rPh sb="23" eb="25">
      <t>ヨウリョウ</t>
    </rPh>
    <phoneticPr fontId="20"/>
  </si>
  <si>
    <t>4472</t>
  </si>
  <si>
    <t>4462, 4471</t>
  </si>
  <si>
    <t>4461</t>
  </si>
  <si>
    <t>2154</t>
  </si>
  <si>
    <t>2152, 2153</t>
  </si>
  <si>
    <t>2151</t>
  </si>
  <si>
    <t>2054</t>
  </si>
  <si>
    <t>2044, 2052, 2053</t>
  </si>
  <si>
    <t>2043, 2051</t>
  </si>
  <si>
    <t>2042</t>
  </si>
  <si>
    <t>2041</t>
  </si>
  <si>
    <t>1154</t>
  </si>
  <si>
    <t>1152, 1153</t>
  </si>
  <si>
    <t>1151</t>
  </si>
  <si>
    <t>0154</t>
  </si>
  <si>
    <t>0152, 0153</t>
  </si>
  <si>
    <t>0151</t>
  </si>
  <si>
    <t>0054</t>
  </si>
  <si>
    <t>0044, 0052, 0053</t>
  </si>
  <si>
    <t>0042</t>
  </si>
  <si>
    <t>0041</t>
  </si>
  <si>
    <t>0020</t>
    <phoneticPr fontId="2"/>
  </si>
  <si>
    <t>ボルボ S60</t>
    <phoneticPr fontId="2"/>
  </si>
  <si>
    <t>ボルボ</t>
    <phoneticPr fontId="2"/>
  </si>
  <si>
    <r>
      <rPr>
        <sz val="8"/>
        <rFont val="ＭＳ ゴシック"/>
        <family val="3"/>
        <charset val="128"/>
      </rPr>
      <t>当</t>
    </r>
    <r>
      <rPr>
        <sz val="8"/>
        <rFont val="ＭＳ Ｐゴシック"/>
        <family val="3"/>
        <charset val="128"/>
      </rPr>
      <t>該自動車の製造又は輸入の事業を行う者の氏名又は名称　</t>
    </r>
    <r>
      <rPr>
        <sz val="8"/>
        <rFont val="ＭＳ Ｐゴシック"/>
        <family val="2"/>
        <charset val="128"/>
      </rPr>
      <t>ボルボ・カー・ジャパン株式会社</t>
    </r>
    <rPh sb="38" eb="40">
      <t>カブシキ</t>
    </rPh>
    <rPh sb="40" eb="42">
      <t>カイシャ</t>
    </rPh>
    <phoneticPr fontId="2"/>
  </si>
  <si>
    <t>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</si>
</sst>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"/>
    <numFmt numFmtId="177" formatCode="0.0"/>
    <numFmt numFmtId="178" formatCode="0_);[Red]\(0\)"/>
    <numFmt numFmtId="179" formatCode="0_ "/>
    <numFmt numFmtId="180" formatCode="0.0_ "/>
    <numFmt numFmtId="181" formatCode=".0"/>
    <numFmt numFmtId="182" formatCode="0.000_ "/>
    <numFmt numFmtId="183" formatCode="0.0_);[Red]\(0.0\)"/>
  </numFmts>
  <fonts count="64">
    <font>
      <sz val="11"/>
      <color theme="1"/>
      <name val="ＭＳ Ｐゴシック"/>
      <family val="3"/>
      <charset val="128"/>
    </font>
    <font>
      <b/>
      <u/>
      <sz val="12"/>
      <name val="Arial"/>
      <family val="2"/>
    </font>
    <font>
      <sz val="6"/>
      <name val="ＭＳ Ｐゴシック"/>
      <family val="3"/>
      <charset val="128"/>
    </font>
    <font>
      <sz val="8"/>
      <name val="Arial"/>
      <family val="2"/>
    </font>
    <font>
      <sz val="12"/>
      <name val="Arial"/>
      <family val="2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1"/>
      <name val="Arial"/>
      <family val="2"/>
    </font>
    <font>
      <sz val="8"/>
      <name val="游ゴシック"/>
      <family val="2"/>
      <charset val="128"/>
    </font>
    <font>
      <sz val="8"/>
      <name val="Yu Gothic"/>
      <family val="2"/>
      <charset val="128"/>
    </font>
    <font>
      <b/>
      <sz val="10"/>
      <name val="Arial"/>
      <family val="2"/>
    </font>
    <font>
      <b/>
      <sz val="8"/>
      <name val="Arial"/>
      <family val="2"/>
    </font>
    <font>
      <sz val="8"/>
      <name val="ＭＳ Ｐゴシック"/>
      <family val="2"/>
      <charset val="128"/>
    </font>
    <font>
      <u/>
      <sz val="8"/>
      <name val="Arial"/>
      <family val="2"/>
    </font>
    <font>
      <u/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8"/>
      <name val="游ゴシック"/>
      <family val="3"/>
      <charset val="128"/>
    </font>
    <font>
      <sz val="8"/>
      <name val="Meiryo UI"/>
      <family val="2"/>
      <charset val="128"/>
    </font>
    <font>
      <sz val="8"/>
      <color rgb="FFFF0000"/>
      <name val="Arial"/>
      <family val="2"/>
    </font>
    <font>
      <sz val="8"/>
      <name val="Arial"/>
      <family val="2"/>
      <charset val="128"/>
    </font>
    <font>
      <vertAlign val="superscript"/>
      <sz val="8"/>
      <name val="Arial"/>
      <family val="2"/>
    </font>
    <font>
      <sz val="8"/>
      <name val="Arial"/>
      <family val="3"/>
      <charset val="128"/>
    </font>
    <font>
      <sz val="10"/>
      <name val="Arial"/>
      <family val="2"/>
    </font>
    <font>
      <sz val="8"/>
      <color theme="1"/>
      <name val="Arial"/>
      <family val="2"/>
    </font>
    <font>
      <sz val="8"/>
      <color theme="1"/>
      <name val="ＭＳ Ｐゴシック"/>
      <family val="3"/>
      <charset val="128"/>
    </font>
    <font>
      <b/>
      <sz val="10"/>
      <color theme="1"/>
      <name val="Arial"/>
      <family val="2"/>
    </font>
    <font>
      <u/>
      <sz val="8"/>
      <color theme="1"/>
      <name val="Arial"/>
      <family val="2"/>
    </font>
    <font>
      <sz val="8"/>
      <color theme="1"/>
      <name val="ＭＳ Ｐゴシック"/>
      <family val="2"/>
      <charset val="128"/>
    </font>
    <font>
      <sz val="8"/>
      <color theme="1"/>
      <name val="ＭＳ ゴシック"/>
      <family val="3"/>
      <charset val="128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8"/>
      <color rgb="FF0070C0"/>
      <name val="Arial"/>
      <family val="2"/>
    </font>
    <font>
      <sz val="8"/>
      <color rgb="FF0070C0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Arial"/>
      <family val="2"/>
    </font>
    <font>
      <b/>
      <sz val="12"/>
      <color indexed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8"/>
      <name val="Yu Gothic"/>
      <family val="3"/>
      <charset val="128"/>
    </font>
    <font>
      <u/>
      <sz val="8"/>
      <color rgb="FFFF0000"/>
      <name val="ＭＳ Ｐゴシック"/>
      <family val="3"/>
      <charset val="128"/>
    </font>
    <font>
      <b/>
      <sz val="10"/>
      <color rgb="FFFF0000"/>
      <name val="Arial"/>
      <family val="2"/>
    </font>
    <font>
      <sz val="8"/>
      <name val="游ゴシック Light"/>
      <family val="3"/>
      <charset val="128"/>
    </font>
    <font>
      <u/>
      <sz val="8"/>
      <name val="游ゴシック Light"/>
      <family val="3"/>
      <charset val="128"/>
    </font>
    <font>
      <b/>
      <sz val="15"/>
      <color theme="3"/>
      <name val="ＤＦ平成ゴシック体 Std W3"/>
      <family val="2"/>
      <charset val="128"/>
    </font>
    <font>
      <sz val="8"/>
      <name val="游ゴシック"/>
      <family val="3"/>
      <charset val="128"/>
      <scheme val="minor"/>
    </font>
    <font>
      <sz val="8"/>
      <name val="游ゴシック Light"/>
      <family val="3"/>
      <charset val="128"/>
      <scheme val="major"/>
    </font>
    <font>
      <sz val="8"/>
      <name val="Arial"/>
      <family val="3"/>
    </font>
    <font>
      <sz val="11"/>
      <color indexed="8"/>
      <name val="ＭＳ Ｐゴシック"/>
      <family val="3"/>
      <charset val="128"/>
    </font>
    <font>
      <sz val="8"/>
      <color indexed="8"/>
      <name val="あ"/>
      <family val="3"/>
      <charset val="128"/>
    </font>
    <font>
      <sz val="8"/>
      <name val="ＭＳ Ｐ明朝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9" fillId="0" borderId="0"/>
    <xf numFmtId="0" fontId="47" fillId="0" borderId="0">
      <alignment vertical="center"/>
    </xf>
    <xf numFmtId="0" fontId="18" fillId="0" borderId="0">
      <alignment vertical="center"/>
    </xf>
    <xf numFmtId="0" fontId="9" fillId="0" borderId="0"/>
    <xf numFmtId="0" fontId="61" fillId="0" borderId="0">
      <alignment vertical="center"/>
    </xf>
    <xf numFmtId="0" fontId="18" fillId="0" borderId="0">
      <alignment vertical="center"/>
    </xf>
  </cellStyleXfs>
  <cellXfs count="965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/>
    <xf numFmtId="0" fontId="3" fillId="2" borderId="0" xfId="0" applyFont="1" applyFill="1" applyAlignme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 applyProtection="1">
      <protection locked="0"/>
    </xf>
    <xf numFmtId="0" fontId="7" fillId="0" borderId="0" xfId="0" applyFont="1" applyAlignment="1"/>
    <xf numFmtId="0" fontId="8" fillId="0" borderId="0" xfId="0" applyFont="1" applyAlignment="1"/>
    <xf numFmtId="0" fontId="3" fillId="0" borderId="0" xfId="0" applyFont="1" applyAlignment="1">
      <alignment horizontal="right"/>
    </xf>
    <xf numFmtId="0" fontId="3" fillId="0" borderId="3" xfId="1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3" fillId="0" borderId="3" xfId="0" applyFont="1" applyBorder="1" applyAlignment="1">
      <alignment horizontal="centerContinuous" wrapText="1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/>
    <xf numFmtId="0" fontId="3" fillId="0" borderId="11" xfId="0" applyFont="1" applyBorder="1" applyAlignment="1">
      <alignment horizontal="center" vertical="center"/>
    </xf>
    <xf numFmtId="0" fontId="10" fillId="0" borderId="12" xfId="0" applyFont="1" applyBorder="1" applyAlignment="1"/>
    <xf numFmtId="0" fontId="3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0" fillId="0" borderId="14" xfId="0" applyFont="1" applyBorder="1" applyAlignment="1"/>
    <xf numFmtId="0" fontId="11" fillId="0" borderId="5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49" fontId="3" fillId="0" borderId="28" xfId="0" quotePrefix="1" applyNumberFormat="1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176" fontId="3" fillId="0" borderId="28" xfId="0" applyNumberFormat="1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177" fontId="13" fillId="2" borderId="20" xfId="0" quotePrefix="1" applyNumberFormat="1" applyFont="1" applyFill="1" applyBorder="1" applyAlignment="1" applyProtection="1">
      <alignment horizontal="center" vertical="center" wrapText="1"/>
      <protection locked="0"/>
    </xf>
    <xf numFmtId="178" fontId="13" fillId="2" borderId="21" xfId="0" applyNumberFormat="1" applyFont="1" applyFill="1" applyBorder="1" applyAlignment="1" applyProtection="1">
      <alignment horizontal="center" vertical="center" wrapText="1"/>
      <protection locked="0"/>
    </xf>
    <xf numFmtId="177" fontId="14" fillId="2" borderId="30" xfId="0" quotePrefix="1" applyNumberFormat="1" applyFont="1" applyFill="1" applyBorder="1" applyAlignment="1" applyProtection="1">
      <alignment horizontal="center" vertical="center" wrapText="1"/>
      <protection locked="0"/>
    </xf>
    <xf numFmtId="177" fontId="14" fillId="2" borderId="28" xfId="0" quotePrefix="1" applyNumberFormat="1" applyFont="1" applyFill="1" applyBorder="1" applyAlignment="1" applyProtection="1">
      <alignment horizontal="center" vertical="center" wrapText="1"/>
      <protection locked="0"/>
    </xf>
    <xf numFmtId="177" fontId="14" fillId="2" borderId="28" xfId="0" quotePrefix="1" applyNumberFormat="1" applyFont="1" applyFill="1" applyBorder="1" applyAlignment="1" applyProtection="1">
      <alignment horizontal="center" vertical="center"/>
      <protection locked="0"/>
    </xf>
    <xf numFmtId="0" fontId="3" fillId="2" borderId="28" xfId="0" quotePrefix="1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left" vertical="center"/>
      <protection locked="0"/>
    </xf>
    <xf numFmtId="0" fontId="16" fillId="2" borderId="28" xfId="1" applyFont="1" applyFill="1" applyBorder="1" applyAlignment="1">
      <alignment horizontal="center" vertical="center"/>
    </xf>
    <xf numFmtId="179" fontId="3" fillId="2" borderId="31" xfId="0" applyNumberFormat="1" applyFont="1" applyFill="1" applyBorder="1" applyAlignment="1" applyProtection="1">
      <alignment horizontal="center" vertical="center"/>
      <protection locked="0"/>
    </xf>
    <xf numFmtId="179" fontId="3" fillId="2" borderId="28" xfId="0" applyNumberFormat="1" applyFont="1" applyFill="1" applyBorder="1" applyAlignment="1" applyProtection="1">
      <alignment horizontal="center" vertical="center"/>
      <protection locked="0"/>
    </xf>
    <xf numFmtId="179" fontId="3" fillId="2" borderId="28" xfId="0" quotePrefix="1" applyNumberFormat="1" applyFont="1" applyFill="1" applyBorder="1" applyAlignment="1" applyProtection="1">
      <alignment horizontal="center" vertical="center"/>
      <protection locked="0"/>
    </xf>
    <xf numFmtId="3" fontId="3" fillId="0" borderId="28" xfId="0" applyNumberFormat="1" applyFont="1" applyBorder="1" applyAlignment="1" applyProtection="1">
      <alignment horizontal="center" vertical="center"/>
      <protection locked="0"/>
    </xf>
    <xf numFmtId="180" fontId="13" fillId="0" borderId="28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177" fontId="13" fillId="2" borderId="30" xfId="0" quotePrefix="1" applyNumberFormat="1" applyFont="1" applyFill="1" applyBorder="1" applyAlignment="1" applyProtection="1">
      <alignment horizontal="center" vertical="center" wrapText="1"/>
      <protection locked="0"/>
    </xf>
    <xf numFmtId="178" fontId="13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0" xfId="0" applyFont="1">
      <alignment vertical="center"/>
    </xf>
    <xf numFmtId="0" fontId="3" fillId="4" borderId="0" xfId="0" applyFont="1" applyFill="1" applyAlignment="1"/>
    <xf numFmtId="177" fontId="13" fillId="2" borderId="32" xfId="0" quotePrefix="1" applyNumberFormat="1" applyFont="1" applyFill="1" applyBorder="1" applyAlignment="1" applyProtection="1">
      <alignment horizontal="center" vertical="center" wrapText="1"/>
      <protection locked="0"/>
    </xf>
    <xf numFmtId="178" fontId="13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indent="1"/>
    </xf>
    <xf numFmtId="0" fontId="3" fillId="0" borderId="0" xfId="1" applyFont="1" applyAlignment="1">
      <alignment horizontal="left" vertical="center" indent="1"/>
    </xf>
    <xf numFmtId="0" fontId="3" fillId="0" borderId="28" xfId="1" applyFont="1" applyBorder="1" applyAlignment="1">
      <alignment horizontal="center" vertical="center"/>
    </xf>
    <xf numFmtId="179" fontId="3" fillId="0" borderId="28" xfId="1" applyNumberFormat="1" applyFont="1" applyBorder="1" applyAlignment="1">
      <alignment horizontal="center" vertical="center"/>
    </xf>
    <xf numFmtId="179" fontId="3" fillId="0" borderId="31" xfId="1" applyNumberFormat="1" applyFont="1" applyBorder="1" applyAlignment="1">
      <alignment horizontal="center" vertical="center"/>
    </xf>
    <xf numFmtId="0" fontId="16" fillId="0" borderId="3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left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 wrapText="1"/>
      <protection locked="0"/>
    </xf>
    <xf numFmtId="177" fontId="13" fillId="0" borderId="28" xfId="1" quotePrefix="1" applyNumberFormat="1" applyFont="1" applyBorder="1" applyAlignment="1" applyProtection="1">
      <alignment horizontal="center" vertical="center" wrapText="1"/>
      <protection locked="0"/>
    </xf>
    <xf numFmtId="177" fontId="13" fillId="0" borderId="30" xfId="1" quotePrefix="1" applyNumberFormat="1" applyFont="1" applyBorder="1" applyAlignment="1" applyProtection="1">
      <alignment horizontal="center" vertical="center" wrapText="1"/>
      <protection locked="0"/>
    </xf>
    <xf numFmtId="178" fontId="13" fillId="0" borderId="29" xfId="1" applyNumberFormat="1" applyFont="1" applyBorder="1" applyAlignment="1">
      <alignment horizontal="center" vertical="center" wrapText="1"/>
    </xf>
    <xf numFmtId="0" fontId="3" fillId="0" borderId="4" xfId="1" applyFont="1" applyBorder="1" applyAlignment="1" applyProtection="1">
      <alignment horizontal="center" vertical="center"/>
      <protection locked="0"/>
    </xf>
    <xf numFmtId="176" fontId="3" fillId="0" borderId="28" xfId="1" applyNumberFormat="1" applyFont="1" applyBorder="1" applyAlignment="1" applyProtection="1">
      <alignment horizontal="center" vertical="center"/>
      <protection locked="0"/>
    </xf>
    <xf numFmtId="49" fontId="3" fillId="0" borderId="28" xfId="1" applyNumberFormat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left" vertical="center" indent="1"/>
      <protection locked="0"/>
    </xf>
    <xf numFmtId="0" fontId="3" fillId="0" borderId="4" xfId="1" applyFont="1" applyBorder="1" applyAlignment="1" applyProtection="1">
      <alignment horizontal="left" vertical="center" indent="1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49" fontId="3" fillId="0" borderId="28" xfId="1" applyNumberFormat="1" applyFont="1" applyBorder="1" applyAlignment="1" applyProtection="1">
      <alignment horizontal="center" vertical="center" wrapText="1"/>
      <protection locked="0"/>
    </xf>
    <xf numFmtId="0" fontId="3" fillId="0" borderId="28" xfId="1" applyFont="1" applyBorder="1" applyAlignment="1">
      <alignment horizontal="center" vertical="center" wrapText="1"/>
    </xf>
    <xf numFmtId="179" fontId="6" fillId="0" borderId="28" xfId="1" applyNumberFormat="1" applyFont="1" applyBorder="1" applyAlignment="1">
      <alignment horizontal="center" vertical="center"/>
    </xf>
    <xf numFmtId="180" fontId="13" fillId="0" borderId="28" xfId="1" applyNumberFormat="1" applyFont="1" applyBorder="1" applyAlignment="1">
      <alignment horizontal="center" vertical="center"/>
    </xf>
    <xf numFmtId="178" fontId="3" fillId="0" borderId="28" xfId="1" applyNumberFormat="1" applyFont="1" applyBorder="1" applyAlignment="1">
      <alignment horizontal="center" vertical="center"/>
    </xf>
    <xf numFmtId="0" fontId="6" fillId="0" borderId="28" xfId="1" applyFont="1" applyBorder="1" applyAlignment="1" applyProtection="1">
      <alignment horizontal="left" vertical="center"/>
      <protection locked="0"/>
    </xf>
    <xf numFmtId="49" fontId="6" fillId="0" borderId="28" xfId="1" applyNumberFormat="1" applyFont="1" applyBorder="1" applyAlignment="1" applyProtection="1">
      <alignment horizontal="center" vertical="center" wrapText="1"/>
      <protection locked="0"/>
    </xf>
    <xf numFmtId="0" fontId="16" fillId="0" borderId="3" xfId="1" applyFont="1" applyBorder="1" applyAlignment="1">
      <alignment horizontal="center" vertical="center"/>
    </xf>
    <xf numFmtId="0" fontId="6" fillId="0" borderId="28" xfId="1" applyFont="1" applyBorder="1" applyAlignment="1">
      <alignment vertical="center" wrapText="1"/>
    </xf>
    <xf numFmtId="177" fontId="13" fillId="0" borderId="30" xfId="1" quotePrefix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49" fontId="3" fillId="0" borderId="28" xfId="1" applyNumberFormat="1" applyFont="1" applyBorder="1" applyAlignment="1">
      <alignment horizontal="center" vertical="center"/>
    </xf>
    <xf numFmtId="0" fontId="3" fillId="0" borderId="28" xfId="1" applyFont="1" applyBorder="1" applyAlignment="1">
      <alignment horizontal="left" vertical="center" indent="1"/>
    </xf>
    <xf numFmtId="0" fontId="23" fillId="0" borderId="3" xfId="1" applyFont="1" applyBorder="1" applyAlignment="1" applyProtection="1">
      <alignment horizontal="left" vertical="center"/>
      <protection locked="0"/>
    </xf>
    <xf numFmtId="0" fontId="23" fillId="0" borderId="28" xfId="1" applyFont="1" applyBorder="1" applyAlignment="1" applyProtection="1">
      <alignment horizontal="left" vertical="center" indent="1"/>
      <protection locked="0"/>
    </xf>
    <xf numFmtId="0" fontId="6" fillId="0" borderId="28" xfId="1" applyFont="1" applyBorder="1" applyAlignment="1">
      <alignment vertical="center"/>
    </xf>
    <xf numFmtId="177" fontId="13" fillId="0" borderId="4" xfId="1" quotePrefix="1" applyNumberFormat="1" applyFont="1" applyBorder="1" applyAlignment="1" applyProtection="1">
      <alignment horizontal="center" vertical="center" wrapText="1"/>
      <protection locked="0"/>
    </xf>
    <xf numFmtId="178" fontId="13" fillId="0" borderId="34" xfId="1" applyNumberFormat="1" applyFont="1" applyBorder="1" applyAlignment="1">
      <alignment horizontal="center" vertical="center" wrapText="1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 wrapText="1"/>
    </xf>
    <xf numFmtId="180" fontId="13" fillId="0" borderId="4" xfId="1" applyNumberFormat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3" xfId="1" applyFont="1" applyBorder="1"/>
    <xf numFmtId="0" fontId="3" fillId="0" borderId="13" xfId="1" applyFont="1" applyBorder="1" applyAlignment="1">
      <alignment horizontal="center"/>
    </xf>
    <xf numFmtId="0" fontId="24" fillId="0" borderId="13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4" xfId="1" applyFont="1" applyBorder="1"/>
    <xf numFmtId="0" fontId="6" fillId="0" borderId="0" xfId="1" applyFont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26" fillId="0" borderId="22" xfId="1" applyFont="1" applyBorder="1" applyAlignment="1">
      <alignment horizontal="center"/>
    </xf>
    <xf numFmtId="0" fontId="3" fillId="0" borderId="1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3" fillId="0" borderId="12" xfId="1" applyFont="1" applyBorder="1"/>
    <xf numFmtId="0" fontId="15" fillId="0" borderId="22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/>
    </xf>
    <xf numFmtId="0" fontId="3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3" fillId="0" borderId="1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/>
    </xf>
    <xf numFmtId="0" fontId="3" fillId="0" borderId="1" xfId="1" applyFont="1" applyBorder="1" applyAlignment="1">
      <alignment horizontal="left" indent="1"/>
    </xf>
    <xf numFmtId="0" fontId="3" fillId="0" borderId="9" xfId="1" applyFont="1" applyBorder="1" applyAlignment="1">
      <alignment horizontal="center"/>
    </xf>
    <xf numFmtId="0" fontId="3" fillId="0" borderId="8" xfId="1" applyFont="1" applyBorder="1" applyAlignment="1">
      <alignment horizontal="center" shrinkToFit="1"/>
    </xf>
    <xf numFmtId="0" fontId="3" fillId="0" borderId="7" xfId="1" applyFont="1" applyBorder="1" applyAlignment="1">
      <alignment horizontal="center" shrinkToFit="1"/>
    </xf>
    <xf numFmtId="0" fontId="3" fillId="0" borderId="6" xfId="1" applyFont="1" applyBorder="1" applyAlignment="1">
      <alignment horizontal="center" shrinkToFit="1"/>
    </xf>
    <xf numFmtId="0" fontId="3" fillId="0" borderId="8" xfId="1" applyFont="1" applyBorder="1" applyAlignment="1">
      <alignment horizontal="center"/>
    </xf>
    <xf numFmtId="0" fontId="3" fillId="0" borderId="6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5" xfId="1" applyFont="1" applyBorder="1" applyAlignment="1">
      <alignment wrapText="1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left" indent="1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0" borderId="1" xfId="1" applyFont="1" applyBorder="1"/>
    <xf numFmtId="0" fontId="27" fillId="0" borderId="0" xfId="1" applyFont="1" applyAlignment="1">
      <alignment horizontal="center" vertical="center"/>
    </xf>
    <xf numFmtId="0" fontId="4" fillId="0" borderId="0" xfId="1" applyFont="1"/>
    <xf numFmtId="0" fontId="28" fillId="0" borderId="0" xfId="0" applyFont="1" applyAlignment="1"/>
    <xf numFmtId="0" fontId="28" fillId="4" borderId="0" xfId="0" applyFont="1" applyFill="1" applyAlignment="1"/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180" fontId="30" fillId="0" borderId="28" xfId="0" applyNumberFormat="1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wrapText="1"/>
    </xf>
    <xf numFmtId="179" fontId="28" fillId="2" borderId="28" xfId="0" quotePrefix="1" applyNumberFormat="1" applyFont="1" applyFill="1" applyBorder="1" applyAlignment="1" applyProtection="1">
      <alignment horizontal="center" vertical="center"/>
      <protection locked="0"/>
    </xf>
    <xf numFmtId="179" fontId="28" fillId="2" borderId="28" xfId="0" applyNumberFormat="1" applyFont="1" applyFill="1" applyBorder="1" applyAlignment="1" applyProtection="1">
      <alignment horizontal="center" vertical="center"/>
      <protection locked="0"/>
    </xf>
    <xf numFmtId="179" fontId="28" fillId="2" borderId="31" xfId="0" applyNumberFormat="1" applyFont="1" applyFill="1" applyBorder="1" applyAlignment="1" applyProtection="1">
      <alignment horizontal="center" vertical="center"/>
      <protection locked="0"/>
    </xf>
    <xf numFmtId="0" fontId="31" fillId="2" borderId="3" xfId="0" applyFont="1" applyFill="1" applyBorder="1" applyAlignment="1" applyProtection="1">
      <alignment horizontal="center" vertical="center"/>
      <protection locked="0"/>
    </xf>
    <xf numFmtId="0" fontId="28" fillId="2" borderId="28" xfId="0" applyFont="1" applyFill="1" applyBorder="1" applyAlignment="1" applyProtection="1">
      <alignment horizontal="left" vertical="center"/>
      <protection locked="0"/>
    </xf>
    <xf numFmtId="0" fontId="28" fillId="2" borderId="28" xfId="0" applyFont="1" applyFill="1" applyBorder="1" applyAlignment="1" applyProtection="1">
      <alignment horizontal="center" vertical="center"/>
      <protection locked="0"/>
    </xf>
    <xf numFmtId="0" fontId="28" fillId="2" borderId="28" xfId="0" applyFont="1" applyFill="1" applyBorder="1" applyAlignment="1" applyProtection="1">
      <alignment horizontal="center" vertical="center" wrapText="1"/>
      <protection locked="0"/>
    </xf>
    <xf numFmtId="177" fontId="30" fillId="2" borderId="28" xfId="0" quotePrefix="1" applyNumberFormat="1" applyFont="1" applyFill="1" applyBorder="1" applyAlignment="1" applyProtection="1">
      <alignment horizontal="center" vertical="center"/>
      <protection locked="0"/>
    </xf>
    <xf numFmtId="177" fontId="30" fillId="0" borderId="28" xfId="0" quotePrefix="1" applyNumberFormat="1" applyFont="1" applyBorder="1" applyAlignment="1" applyProtection="1">
      <alignment horizontal="center" vertical="center" wrapText="1"/>
      <protection locked="0"/>
    </xf>
    <xf numFmtId="177" fontId="30" fillId="2" borderId="30" xfId="0" quotePrefix="1" applyNumberFormat="1" applyFont="1" applyFill="1" applyBorder="1" applyAlignment="1" applyProtection="1">
      <alignment horizontal="center" vertical="center" wrapText="1"/>
      <protection locked="0"/>
    </xf>
    <xf numFmtId="178" fontId="30" fillId="2" borderId="37" xfId="0" applyNumberFormat="1" applyFont="1" applyFill="1" applyBorder="1" applyAlignment="1" applyProtection="1">
      <alignment horizontal="center" vertical="center" wrapText="1"/>
      <protection locked="0"/>
    </xf>
    <xf numFmtId="177" fontId="30" fillId="0" borderId="38" xfId="0" quotePrefix="1" applyNumberFormat="1" applyFont="1" applyBorder="1" applyAlignment="1" applyProtection="1">
      <alignment horizontal="center" vertical="center" wrapText="1"/>
      <protection locked="0"/>
    </xf>
    <xf numFmtId="0" fontId="28" fillId="2" borderId="29" xfId="0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>
      <alignment horizontal="center" vertical="center"/>
    </xf>
    <xf numFmtId="0" fontId="28" fillId="2" borderId="28" xfId="0" quotePrefix="1" applyFont="1" applyFill="1" applyBorder="1" applyAlignment="1" applyProtection="1">
      <alignment horizontal="left" vertical="center" wrapText="1"/>
      <protection locked="0"/>
    </xf>
    <xf numFmtId="0" fontId="28" fillId="0" borderId="24" xfId="0" applyFont="1" applyBorder="1" applyAlignment="1">
      <alignment horizontal="left" vertical="center"/>
    </xf>
    <xf numFmtId="0" fontId="28" fillId="2" borderId="24" xfId="0" applyFont="1" applyFill="1" applyBorder="1" applyProtection="1">
      <alignment vertical="center"/>
      <protection locked="0"/>
    </xf>
    <xf numFmtId="0" fontId="31" fillId="2" borderId="6" xfId="0" applyFont="1" applyFill="1" applyBorder="1" applyAlignment="1" applyProtection="1">
      <alignment horizontal="center" vertical="center"/>
      <protection locked="0"/>
    </xf>
    <xf numFmtId="178" fontId="30" fillId="2" borderId="29" xfId="0" applyNumberFormat="1" applyFont="1" applyFill="1" applyBorder="1" applyAlignment="1" applyProtection="1">
      <alignment horizontal="center" vertical="center" wrapText="1"/>
      <protection locked="0"/>
    </xf>
    <xf numFmtId="177" fontId="30" fillId="0" borderId="30" xfId="0" quotePrefix="1" applyNumberFormat="1" applyFont="1" applyBorder="1" applyAlignment="1" applyProtection="1">
      <alignment horizontal="center" vertical="center" wrapText="1"/>
      <protection locked="0"/>
    </xf>
    <xf numFmtId="0" fontId="28" fillId="2" borderId="34" xfId="0" applyFont="1" applyFill="1" applyBorder="1" applyAlignment="1" applyProtection="1">
      <alignment horizontal="center" vertical="center"/>
      <protection locked="0"/>
    </xf>
    <xf numFmtId="0" fontId="28" fillId="2" borderId="11" xfId="0" applyFont="1" applyFill="1" applyBorder="1" applyProtection="1">
      <alignment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177" fontId="13" fillId="2" borderId="28" xfId="0" quotePrefix="1" applyNumberFormat="1" applyFont="1" applyFill="1" applyBorder="1" applyAlignment="1" applyProtection="1">
      <alignment horizontal="center" vertical="center"/>
      <protection locked="0"/>
    </xf>
    <xf numFmtId="177" fontId="13" fillId="2" borderId="28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28" xfId="0" quotePrefix="1" applyFont="1" applyFill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>
      <alignment horizontal="left" vertical="center"/>
    </xf>
    <xf numFmtId="0" fontId="28" fillId="2" borderId="22" xfId="0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Protection="1">
      <alignment vertical="center"/>
      <protection locked="0"/>
    </xf>
    <xf numFmtId="0" fontId="29" fillId="0" borderId="12" xfId="0" applyFont="1" applyBorder="1" applyAlignment="1">
      <alignment horizontal="center" vertical="center" wrapText="1"/>
    </xf>
    <xf numFmtId="177" fontId="30" fillId="2" borderId="28" xfId="0" quotePrefix="1" applyNumberFormat="1" applyFont="1" applyFill="1" applyBorder="1" applyAlignment="1" applyProtection="1">
      <alignment horizontal="center" vertical="center" wrapText="1"/>
      <protection locked="0"/>
    </xf>
    <xf numFmtId="0" fontId="28" fillId="2" borderId="12" xfId="0" applyFont="1" applyFill="1" applyBorder="1" applyProtection="1">
      <alignment vertical="center"/>
      <protection locked="0"/>
    </xf>
    <xf numFmtId="0" fontId="28" fillId="2" borderId="8" xfId="0" applyFont="1" applyFill="1" applyBorder="1" applyAlignment="1" applyProtection="1">
      <alignment horizontal="left" vertical="center"/>
      <protection locked="0"/>
    </xf>
    <xf numFmtId="0" fontId="28" fillId="2" borderId="7" xfId="0" applyFont="1" applyFill="1" applyBorder="1" applyProtection="1">
      <alignment vertical="center"/>
      <protection locked="0"/>
    </xf>
    <xf numFmtId="0" fontId="28" fillId="2" borderId="13" xfId="0" applyFont="1" applyFill="1" applyBorder="1" applyAlignment="1" applyProtection="1">
      <alignment horizontal="left" vertical="center"/>
      <protection locked="0"/>
    </xf>
    <xf numFmtId="0" fontId="28" fillId="2" borderId="1" xfId="0" applyFont="1" applyFill="1" applyBorder="1" applyProtection="1">
      <alignment vertical="center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177" fontId="13" fillId="0" borderId="28" xfId="0" quotePrefix="1" applyNumberFormat="1" applyFont="1" applyBorder="1" applyAlignment="1" applyProtection="1">
      <alignment horizontal="center" vertical="center" wrapText="1"/>
      <protection locked="0"/>
    </xf>
    <xf numFmtId="177" fontId="13" fillId="0" borderId="30" xfId="0" quotePrefix="1" applyNumberFormat="1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>
      <alignment horizontal="left" vertical="center" wrapText="1"/>
    </xf>
    <xf numFmtId="0" fontId="28" fillId="2" borderId="5" xfId="0" applyFont="1" applyFill="1" applyBorder="1" applyAlignment="1" applyProtection="1">
      <alignment horizontal="center" vertical="center"/>
      <protection locked="0"/>
    </xf>
    <xf numFmtId="0" fontId="28" fillId="0" borderId="12" xfId="0" applyFont="1" applyBorder="1" applyAlignment="1"/>
    <xf numFmtId="0" fontId="28" fillId="0" borderId="4" xfId="0" applyFont="1" applyBorder="1" applyAlignment="1">
      <alignment horizontal="centerContinuous"/>
    </xf>
    <xf numFmtId="0" fontId="28" fillId="0" borderId="2" xfId="0" applyFont="1" applyBorder="1" applyAlignment="1">
      <alignment horizontal="centerContinuous"/>
    </xf>
    <xf numFmtId="0" fontId="29" fillId="0" borderId="3" xfId="0" applyFont="1" applyBorder="1" applyAlignment="1">
      <alignment horizontal="centerContinuous"/>
    </xf>
    <xf numFmtId="0" fontId="29" fillId="0" borderId="3" xfId="0" applyFont="1" applyBorder="1" applyAlignment="1">
      <alignment horizontal="centerContinuous" wrapText="1"/>
    </xf>
    <xf numFmtId="0" fontId="28" fillId="0" borderId="4" xfId="1" applyFont="1" applyBorder="1" applyAlignment="1">
      <alignment horizontal="centerContinuous"/>
    </xf>
    <xf numFmtId="0" fontId="29" fillId="0" borderId="3" xfId="1" applyFont="1" applyBorder="1" applyAlignment="1">
      <alignment horizontal="centerContinuous"/>
    </xf>
    <xf numFmtId="0" fontId="28" fillId="0" borderId="0" xfId="0" applyFont="1" applyAlignment="1">
      <alignment horizontal="right"/>
    </xf>
    <xf numFmtId="0" fontId="28" fillId="0" borderId="1" xfId="0" applyFont="1" applyBorder="1" applyAlignment="1"/>
    <xf numFmtId="0" fontId="35" fillId="0" borderId="0" xfId="0" applyFont="1" applyAlignment="1"/>
    <xf numFmtId="0" fontId="38" fillId="0" borderId="0" xfId="0" applyFont="1" applyAlignment="1"/>
    <xf numFmtId="0" fontId="38" fillId="0" borderId="0" xfId="0" applyFont="1" applyAlignment="1">
      <alignment horizontal="right"/>
    </xf>
    <xf numFmtId="0" fontId="28" fillId="2" borderId="0" xfId="0" applyFont="1" applyFill="1" applyAlignment="1"/>
    <xf numFmtId="0" fontId="39" fillId="0" borderId="0" xfId="0" applyFont="1" applyAlignment="1"/>
    <xf numFmtId="0" fontId="6" fillId="0" borderId="1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3" fontId="28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 wrapText="1"/>
    </xf>
    <xf numFmtId="0" fontId="6" fillId="0" borderId="3" xfId="1" applyFont="1" applyBorder="1" applyAlignment="1">
      <alignment horizontal="centerContinuous"/>
    </xf>
    <xf numFmtId="0" fontId="3" fillId="4" borderId="0" xfId="1" applyFont="1" applyFill="1"/>
    <xf numFmtId="0" fontId="3" fillId="0" borderId="0" xfId="1" applyFont="1" applyAlignment="1">
      <alignment vertical="center"/>
    </xf>
    <xf numFmtId="179" fontId="28" fillId="0" borderId="28" xfId="1" applyNumberFormat="1" applyFont="1" applyBorder="1" applyAlignment="1">
      <alignment horizontal="center" vertical="center"/>
    </xf>
    <xf numFmtId="0" fontId="28" fillId="0" borderId="24" xfId="1" applyFont="1" applyBorder="1" applyAlignment="1">
      <alignment horizontal="center" vertical="center"/>
    </xf>
    <xf numFmtId="179" fontId="28" fillId="0" borderId="31" xfId="1" applyNumberFormat="1" applyFont="1" applyBorder="1" applyAlignment="1">
      <alignment horizontal="center" vertical="center"/>
    </xf>
    <xf numFmtId="0" fontId="42" fillId="0" borderId="39" xfId="1" applyFont="1" applyBorder="1" applyAlignment="1" applyProtection="1">
      <alignment horizontal="center" vertical="center" wrapText="1"/>
      <protection locked="0"/>
    </xf>
    <xf numFmtId="0" fontId="28" fillId="0" borderId="28" xfId="1" applyFont="1" applyBorder="1" applyAlignment="1" applyProtection="1">
      <alignment horizontal="left" vertical="center"/>
      <protection locked="0"/>
    </xf>
    <xf numFmtId="0" fontId="28" fillId="0" borderId="28" xfId="1" applyFont="1" applyBorder="1" applyAlignment="1" applyProtection="1">
      <alignment horizontal="center" vertical="center"/>
      <protection locked="0"/>
    </xf>
    <xf numFmtId="0" fontId="28" fillId="0" borderId="28" xfId="1" applyFont="1" applyBorder="1" applyAlignment="1" applyProtection="1">
      <alignment horizontal="center" vertical="center" wrapText="1"/>
      <protection locked="0"/>
    </xf>
    <xf numFmtId="177" fontId="30" fillId="0" borderId="28" xfId="1" quotePrefix="1" applyNumberFormat="1" applyFont="1" applyBorder="1" applyAlignment="1" applyProtection="1">
      <alignment horizontal="center" vertical="center" wrapText="1"/>
      <protection locked="0"/>
    </xf>
    <xf numFmtId="177" fontId="30" fillId="0" borderId="30" xfId="1" quotePrefix="1" applyNumberFormat="1" applyFont="1" applyBorder="1" applyAlignment="1" applyProtection="1">
      <alignment horizontal="center" vertical="center" wrapText="1"/>
      <protection locked="0"/>
    </xf>
    <xf numFmtId="178" fontId="30" fillId="0" borderId="29" xfId="1" applyNumberFormat="1" applyFont="1" applyBorder="1" applyAlignment="1">
      <alignment horizontal="center" vertical="center" wrapText="1"/>
    </xf>
    <xf numFmtId="49" fontId="28" fillId="0" borderId="4" xfId="1" applyNumberFormat="1" applyFont="1" applyBorder="1" applyAlignment="1" applyProtection="1">
      <alignment horizontal="center" vertical="center"/>
      <protection locked="0"/>
    </xf>
    <xf numFmtId="176" fontId="28" fillId="0" borderId="28" xfId="1" applyNumberFormat="1" applyFont="1" applyBorder="1" applyAlignment="1" applyProtection="1">
      <alignment horizontal="center" vertical="center"/>
      <protection locked="0"/>
    </xf>
    <xf numFmtId="49" fontId="28" fillId="0" borderId="28" xfId="1" quotePrefix="1" applyNumberFormat="1" applyFont="1" applyBorder="1" applyAlignment="1" applyProtection="1">
      <alignment horizontal="left" vertical="center" wrapText="1"/>
      <protection locked="0"/>
    </xf>
    <xf numFmtId="0" fontId="28" fillId="0" borderId="4" xfId="1" applyFont="1" applyBorder="1" applyAlignment="1" applyProtection="1">
      <alignment horizontal="left" vertical="center"/>
      <protection locked="0"/>
    </xf>
    <xf numFmtId="0" fontId="28" fillId="0" borderId="14" xfId="1" applyFont="1" applyBorder="1" applyAlignment="1" applyProtection="1">
      <alignment vertical="center"/>
      <protection locked="0"/>
    </xf>
    <xf numFmtId="0" fontId="28" fillId="0" borderId="24" xfId="1" applyFont="1" applyBorder="1" applyAlignment="1" applyProtection="1">
      <alignment vertical="center"/>
      <protection locked="0"/>
    </xf>
    <xf numFmtId="0" fontId="29" fillId="0" borderId="24" xfId="1" applyFont="1" applyBorder="1" applyAlignment="1">
      <alignment horizontal="center" vertical="center" wrapText="1"/>
    </xf>
    <xf numFmtId="0" fontId="28" fillId="0" borderId="27" xfId="1" applyFont="1" applyBorder="1" applyAlignment="1">
      <alignment horizontal="center" vertical="center"/>
    </xf>
    <xf numFmtId="0" fontId="28" fillId="0" borderId="0" xfId="1" applyFont="1" applyAlignment="1">
      <alignment horizontal="center"/>
    </xf>
    <xf numFmtId="0" fontId="28" fillId="0" borderId="13" xfId="1" applyFont="1" applyBorder="1"/>
    <xf numFmtId="0" fontId="28" fillId="0" borderId="3" xfId="1" applyFont="1" applyBorder="1" applyAlignment="1" applyProtection="1">
      <alignment vertical="center"/>
      <protection locked="0"/>
    </xf>
    <xf numFmtId="0" fontId="28" fillId="0" borderId="11" xfId="1" applyFont="1" applyBorder="1" applyAlignment="1" applyProtection="1">
      <alignment vertical="center"/>
      <protection locked="0"/>
    </xf>
    <xf numFmtId="0" fontId="28" fillId="0" borderId="5" xfId="1" applyFont="1" applyBorder="1" applyAlignment="1" applyProtection="1">
      <alignment horizontal="center" vertical="center" wrapText="1"/>
      <protection locked="0"/>
    </xf>
    <xf numFmtId="176" fontId="28" fillId="0" borderId="5" xfId="1" applyNumberFormat="1" applyFont="1" applyBorder="1" applyAlignment="1" applyProtection="1">
      <alignment horizontal="center" vertical="center"/>
      <protection locked="0"/>
    </xf>
    <xf numFmtId="0" fontId="28" fillId="0" borderId="28" xfId="1" applyFont="1" applyBorder="1" applyAlignment="1" applyProtection="1">
      <alignment horizontal="left" vertical="center" wrapText="1"/>
      <protection locked="0"/>
    </xf>
    <xf numFmtId="0" fontId="28" fillId="0" borderId="5" xfId="1" applyFont="1" applyBorder="1" applyAlignment="1" applyProtection="1">
      <alignment horizontal="left" vertical="center"/>
      <protection locked="0"/>
    </xf>
    <xf numFmtId="0" fontId="28" fillId="0" borderId="4" xfId="1" applyFont="1" applyBorder="1" applyAlignment="1" applyProtection="1">
      <alignment horizontal="center" vertical="center"/>
      <protection locked="0"/>
    </xf>
    <xf numFmtId="0" fontId="34" fillId="0" borderId="14" xfId="1" applyFont="1" applyBorder="1"/>
    <xf numFmtId="0" fontId="42" fillId="0" borderId="40" xfId="1" applyFont="1" applyBorder="1" applyAlignment="1" applyProtection="1">
      <alignment horizontal="center" vertical="center" wrapText="1"/>
      <protection locked="0"/>
    </xf>
    <xf numFmtId="0" fontId="28" fillId="0" borderId="23" xfId="1" applyFont="1" applyBorder="1" applyAlignment="1">
      <alignment horizontal="center"/>
    </xf>
    <xf numFmtId="177" fontId="30" fillId="0" borderId="30" xfId="1" applyNumberFormat="1" applyFont="1" applyBorder="1" applyAlignment="1" applyProtection="1">
      <alignment horizontal="center" vertical="center" wrapText="1"/>
      <protection locked="0"/>
    </xf>
    <xf numFmtId="49" fontId="28" fillId="0" borderId="28" xfId="1" applyNumberFormat="1" applyFont="1" applyBorder="1" applyAlignment="1" applyProtection="1">
      <alignment horizontal="left" vertical="center" wrapText="1"/>
      <protection locked="0"/>
    </xf>
    <xf numFmtId="0" fontId="28" fillId="0" borderId="22" xfId="1" applyFont="1" applyBorder="1" applyAlignment="1" applyProtection="1">
      <alignment vertical="center" wrapText="1"/>
      <protection locked="0"/>
    </xf>
    <xf numFmtId="0" fontId="28" fillId="0" borderId="12" xfId="1" applyFont="1" applyBorder="1" applyAlignment="1" applyProtection="1">
      <alignment vertical="center"/>
      <protection locked="0"/>
    </xf>
    <xf numFmtId="49" fontId="28" fillId="0" borderId="5" xfId="1" applyNumberFormat="1" applyFont="1" applyBorder="1" applyAlignment="1" applyProtection="1">
      <alignment horizontal="left" vertical="center" wrapText="1"/>
      <protection locked="0"/>
    </xf>
    <xf numFmtId="0" fontId="28" fillId="0" borderId="22" xfId="1" applyFont="1" applyBorder="1" applyAlignment="1" applyProtection="1">
      <alignment horizontal="left" vertical="center"/>
      <protection locked="0"/>
    </xf>
    <xf numFmtId="0" fontId="28" fillId="0" borderId="41" xfId="1" applyFont="1" applyBorder="1" applyAlignment="1">
      <alignment horizontal="center"/>
    </xf>
    <xf numFmtId="0" fontId="28" fillId="0" borderId="5" xfId="1" applyFont="1" applyBorder="1" applyAlignment="1" applyProtection="1">
      <alignment vertical="center"/>
      <protection locked="0"/>
    </xf>
    <xf numFmtId="0" fontId="28" fillId="0" borderId="1" xfId="1" applyFont="1" applyBorder="1" applyAlignment="1">
      <alignment horizontal="center"/>
    </xf>
    <xf numFmtId="0" fontId="28" fillId="0" borderId="13" xfId="1" applyFont="1" applyBorder="1" applyAlignment="1">
      <alignment horizontal="center"/>
    </xf>
    <xf numFmtId="0" fontId="28" fillId="0" borderId="22" xfId="1" applyFont="1" applyBorder="1" applyAlignment="1">
      <alignment horizontal="center"/>
    </xf>
    <xf numFmtId="0" fontId="28" fillId="0" borderId="18" xfId="1" applyFont="1" applyBorder="1" applyAlignment="1">
      <alignment horizontal="center"/>
    </xf>
    <xf numFmtId="0" fontId="28" fillId="0" borderId="11" xfId="1" applyFont="1" applyBorder="1" applyAlignment="1">
      <alignment horizontal="center"/>
    </xf>
    <xf numFmtId="0" fontId="28" fillId="0" borderId="9" xfId="1" applyFont="1" applyBorder="1" applyAlignment="1">
      <alignment horizontal="center"/>
    </xf>
    <xf numFmtId="0" fontId="28" fillId="0" borderId="8" xfId="1" applyFont="1" applyBorder="1" applyAlignment="1">
      <alignment horizontal="center"/>
    </xf>
    <xf numFmtId="0" fontId="28" fillId="0" borderId="0" xfId="1" applyFont="1" applyAlignment="1">
      <alignment horizontal="right"/>
    </xf>
    <xf numFmtId="0" fontId="28" fillId="0" borderId="0" xfId="1" applyFont="1"/>
    <xf numFmtId="0" fontId="28" fillId="0" borderId="1" xfId="1" applyFont="1" applyBorder="1" applyAlignment="1">
      <alignment horizontal="center" vertical="center"/>
    </xf>
    <xf numFmtId="180" fontId="28" fillId="0" borderId="1" xfId="1" applyNumberFormat="1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35" fillId="0" borderId="0" xfId="1" applyFont="1"/>
    <xf numFmtId="0" fontId="28" fillId="0" borderId="1" xfId="1" applyFont="1" applyBorder="1"/>
    <xf numFmtId="0" fontId="38" fillId="0" borderId="0" xfId="1" applyFont="1"/>
    <xf numFmtId="0" fontId="4" fillId="0" borderId="0" xfId="1" applyFont="1" applyAlignment="1">
      <alignment horizontal="right"/>
    </xf>
    <xf numFmtId="0" fontId="1" fillId="0" borderId="0" xfId="1" applyFont="1"/>
    <xf numFmtId="0" fontId="6" fillId="0" borderId="0" xfId="1" applyFont="1"/>
    <xf numFmtId="0" fontId="46" fillId="0" borderId="0" xfId="1" applyFont="1"/>
    <xf numFmtId="0" fontId="6" fillId="0" borderId="0" xfId="1" applyFont="1" applyAlignment="1">
      <alignment vertical="center"/>
    </xf>
    <xf numFmtId="56" fontId="46" fillId="0" borderId="0" xfId="1" applyNumberFormat="1" applyFont="1" applyAlignment="1">
      <alignment horizontal="center" vertical="center"/>
    </xf>
    <xf numFmtId="0" fontId="6" fillId="0" borderId="28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 wrapText="1"/>
    </xf>
    <xf numFmtId="0" fontId="17" fillId="0" borderId="44" xfId="1" applyFont="1" applyBorder="1" applyAlignment="1" applyProtection="1">
      <alignment horizontal="center" vertical="center" wrapText="1"/>
      <protection locked="0"/>
    </xf>
    <xf numFmtId="0" fontId="6" fillId="0" borderId="45" xfId="2" applyFont="1" applyBorder="1" applyAlignment="1">
      <alignment horizontal="center" vertical="center" wrapText="1"/>
    </xf>
    <xf numFmtId="181" fontId="49" fillId="0" borderId="45" xfId="2" applyNumberFormat="1" applyFont="1" applyBorder="1" applyAlignment="1">
      <alignment horizontal="center" vertical="center" wrapText="1"/>
    </xf>
    <xf numFmtId="181" fontId="49" fillId="0" borderId="43" xfId="2" applyNumberFormat="1" applyFont="1" applyBorder="1" applyAlignment="1">
      <alignment horizontal="center" vertical="center" wrapText="1"/>
    </xf>
    <xf numFmtId="1" fontId="49" fillId="0" borderId="46" xfId="2" applyNumberFormat="1" applyFont="1" applyBorder="1" applyAlignment="1">
      <alignment horizontal="center" vertical="center" wrapText="1"/>
    </xf>
    <xf numFmtId="181" fontId="49" fillId="0" borderId="47" xfId="2" applyNumberFormat="1" applyFont="1" applyBorder="1" applyAlignment="1">
      <alignment horizontal="center" vertical="center" wrapText="1"/>
    </xf>
    <xf numFmtId="0" fontId="6" fillId="0" borderId="48" xfId="2" applyFont="1" applyBorder="1" applyAlignment="1">
      <alignment horizontal="center" vertical="center" wrapText="1"/>
    </xf>
    <xf numFmtId="49" fontId="6" fillId="0" borderId="45" xfId="2" applyNumberFormat="1" applyFont="1" applyBorder="1" applyAlignment="1">
      <alignment horizontal="center" vertical="center" wrapText="1"/>
    </xf>
    <xf numFmtId="0" fontId="6" fillId="0" borderId="45" xfId="2" applyFont="1" applyBorder="1" applyAlignment="1">
      <alignment horizontal="left" vertical="center" wrapText="1"/>
    </xf>
    <xf numFmtId="0" fontId="6" fillId="0" borderId="49" xfId="2" applyFont="1" applyBorder="1" applyAlignment="1">
      <alignment horizontal="left" vertical="center" wrapText="1"/>
    </xf>
    <xf numFmtId="0" fontId="6" fillId="0" borderId="50" xfId="2" applyFont="1" applyBorder="1" applyAlignment="1">
      <alignment horizontal="left" vertical="center" wrapText="1"/>
    </xf>
    <xf numFmtId="0" fontId="6" fillId="0" borderId="24" xfId="1" applyFont="1" applyBorder="1" applyAlignment="1" applyProtection="1">
      <alignment vertical="center"/>
      <protection locked="0"/>
    </xf>
    <xf numFmtId="56" fontId="6" fillId="0" borderId="0" xfId="1" applyNumberFormat="1" applyFont="1"/>
    <xf numFmtId="0" fontId="6" fillId="0" borderId="51" xfId="2" applyFont="1" applyBorder="1" applyAlignment="1">
      <alignment horizontal="center" vertical="center" wrapText="1"/>
    </xf>
    <xf numFmtId="0" fontId="6" fillId="0" borderId="52" xfId="2" applyFont="1" applyBorder="1" applyAlignment="1">
      <alignment horizontal="center" vertical="center" wrapText="1"/>
    </xf>
    <xf numFmtId="0" fontId="17" fillId="0" borderId="39" xfId="1" applyFont="1" applyBorder="1" applyAlignment="1" applyProtection="1">
      <alignment horizontal="center" vertical="center" wrapText="1"/>
      <protection locked="0"/>
    </xf>
    <xf numFmtId="0" fontId="6" fillId="0" borderId="53" xfId="2" applyFont="1" applyBorder="1" applyAlignment="1">
      <alignment horizontal="center" vertical="center" wrapText="1"/>
    </xf>
    <xf numFmtId="181" fontId="49" fillId="0" borderId="53" xfId="2" applyNumberFormat="1" applyFont="1" applyBorder="1" applyAlignment="1">
      <alignment horizontal="center" vertical="center" wrapText="1"/>
    </xf>
    <xf numFmtId="181" fontId="49" fillId="0" borderId="52" xfId="2" applyNumberFormat="1" applyFont="1" applyBorder="1" applyAlignment="1">
      <alignment horizontal="center" vertical="center" wrapText="1"/>
    </xf>
    <xf numFmtId="1" fontId="49" fillId="0" borderId="54" xfId="2" applyNumberFormat="1" applyFont="1" applyBorder="1" applyAlignment="1">
      <alignment horizontal="center" vertical="center" wrapText="1"/>
    </xf>
    <xf numFmtId="181" fontId="49" fillId="0" borderId="55" xfId="2" applyNumberFormat="1" applyFont="1" applyBorder="1" applyAlignment="1">
      <alignment horizontal="center" vertical="center" wrapText="1"/>
    </xf>
    <xf numFmtId="0" fontId="6" fillId="0" borderId="56" xfId="2" applyFont="1" applyBorder="1" applyAlignment="1">
      <alignment horizontal="center" vertical="center" wrapText="1"/>
    </xf>
    <xf numFmtId="49" fontId="6" fillId="0" borderId="53" xfId="2" applyNumberFormat="1" applyFont="1" applyBorder="1" applyAlignment="1">
      <alignment horizontal="center" vertical="center" wrapText="1"/>
    </xf>
    <xf numFmtId="0" fontId="6" fillId="0" borderId="53" xfId="2" applyFont="1" applyBorder="1" applyAlignment="1">
      <alignment horizontal="left" vertical="center" wrapText="1"/>
    </xf>
    <xf numFmtId="0" fontId="6" fillId="0" borderId="57" xfId="2" applyFont="1" applyBorder="1" applyAlignment="1">
      <alignment horizontal="left" vertical="center" wrapText="1"/>
    </xf>
    <xf numFmtId="0" fontId="6" fillId="0" borderId="58" xfId="2" applyFont="1" applyBorder="1" applyAlignment="1">
      <alignment horizontal="left" vertical="center" wrapText="1"/>
    </xf>
    <xf numFmtId="0" fontId="6" fillId="0" borderId="11" xfId="1" applyFont="1" applyBorder="1" applyAlignment="1" applyProtection="1">
      <alignment vertical="center"/>
      <protection locked="0"/>
    </xf>
    <xf numFmtId="179" fontId="6" fillId="2" borderId="28" xfId="3" quotePrefix="1" applyNumberFormat="1" applyFont="1" applyFill="1" applyBorder="1" applyAlignment="1" applyProtection="1">
      <alignment horizontal="center" vertical="center"/>
      <protection locked="0"/>
    </xf>
    <xf numFmtId="179" fontId="6" fillId="2" borderId="28" xfId="3" applyNumberFormat="1" applyFont="1" applyFill="1" applyBorder="1" applyAlignment="1" applyProtection="1">
      <alignment horizontal="center" vertical="center"/>
      <protection locked="0"/>
    </xf>
    <xf numFmtId="179" fontId="6" fillId="2" borderId="59" xfId="3" applyNumberFormat="1" applyFont="1" applyFill="1" applyBorder="1" applyAlignment="1" applyProtection="1">
      <alignment horizontal="center" vertical="center"/>
      <protection locked="0"/>
    </xf>
    <xf numFmtId="0" fontId="17" fillId="2" borderId="56" xfId="3" applyFont="1" applyFill="1" applyBorder="1" applyAlignment="1" applyProtection="1">
      <alignment horizontal="center" vertical="center" wrapText="1"/>
      <protection locked="0"/>
    </xf>
    <xf numFmtId="0" fontId="6" fillId="2" borderId="28" xfId="3" applyFont="1" applyFill="1" applyBorder="1" applyAlignment="1" applyProtection="1">
      <alignment horizontal="left" vertical="center"/>
      <protection locked="0"/>
    </xf>
    <xf numFmtId="0" fontId="6" fillId="0" borderId="28" xfId="4" applyFont="1" applyBorder="1" applyAlignment="1">
      <alignment horizontal="center" vertical="center"/>
    </xf>
    <xf numFmtId="178" fontId="49" fillId="2" borderId="29" xfId="3" applyNumberFormat="1" applyFont="1" applyFill="1" applyBorder="1" applyAlignment="1" applyProtection="1">
      <alignment horizontal="center" vertical="center" wrapText="1"/>
      <protection locked="0"/>
    </xf>
    <xf numFmtId="177" fontId="49" fillId="2" borderId="30" xfId="3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29" xfId="3" applyFont="1" applyFill="1" applyBorder="1" applyAlignment="1" applyProtection="1">
      <alignment horizontal="center" vertical="center"/>
      <protection locked="0"/>
    </xf>
    <xf numFmtId="0" fontId="6" fillId="2" borderId="3" xfId="3" applyFont="1" applyFill="1" applyBorder="1" applyAlignment="1" applyProtection="1">
      <alignment horizontal="center" vertical="center" wrapText="1"/>
      <protection locked="0"/>
    </xf>
    <xf numFmtId="0" fontId="6" fillId="0" borderId="28" xfId="4" applyFont="1" applyBorder="1" applyAlignment="1">
      <alignment horizontal="center" vertical="center" wrapText="1"/>
    </xf>
    <xf numFmtId="182" fontId="6" fillId="0" borderId="28" xfId="3" applyNumberFormat="1" applyFont="1" applyBorder="1" applyAlignment="1" applyProtection="1">
      <alignment horizontal="center" vertical="center"/>
      <protection locked="0"/>
    </xf>
    <xf numFmtId="0" fontId="6" fillId="0" borderId="28" xfId="3" applyFont="1" applyBorder="1" applyAlignment="1" applyProtection="1">
      <alignment horizontal="center" vertical="center" wrapText="1"/>
      <protection locked="0"/>
    </xf>
    <xf numFmtId="49" fontId="6" fillId="0" borderId="28" xfId="3" quotePrefix="1" applyNumberFormat="1" applyFont="1" applyBorder="1" applyAlignment="1" applyProtection="1">
      <alignment horizontal="center" vertical="center" wrapText="1"/>
      <protection locked="0"/>
    </xf>
    <xf numFmtId="0" fontId="6" fillId="0" borderId="28" xfId="3" applyFont="1" applyBorder="1" applyAlignment="1" applyProtection="1">
      <alignment horizontal="left" vertical="center"/>
      <protection locked="0"/>
    </xf>
    <xf numFmtId="1" fontId="49" fillId="0" borderId="60" xfId="2" applyNumberFormat="1" applyFont="1" applyBorder="1" applyAlignment="1">
      <alignment horizontal="center" vertical="center" wrapText="1"/>
    </xf>
    <xf numFmtId="181" fontId="49" fillId="0" borderId="61" xfId="2" applyNumberFormat="1" applyFont="1" applyBorder="1" applyAlignment="1">
      <alignment horizontal="center" vertical="center" wrapText="1"/>
    </xf>
    <xf numFmtId="0" fontId="6" fillId="0" borderId="62" xfId="2" applyFont="1" applyBorder="1" applyAlignment="1">
      <alignment horizontal="center" vertical="center" wrapText="1"/>
    </xf>
    <xf numFmtId="0" fontId="6" fillId="0" borderId="63" xfId="2" applyFont="1" applyBorder="1" applyAlignment="1">
      <alignment horizontal="center" vertical="center" wrapText="1"/>
    </xf>
    <xf numFmtId="0" fontId="17" fillId="0" borderId="64" xfId="1" applyFont="1" applyBorder="1" applyAlignment="1" applyProtection="1">
      <alignment horizontal="center" vertical="center" wrapText="1"/>
      <protection locked="0"/>
    </xf>
    <xf numFmtId="0" fontId="6" fillId="0" borderId="65" xfId="2" applyFont="1" applyBorder="1" applyAlignment="1">
      <alignment horizontal="center" vertical="center" wrapText="1"/>
    </xf>
    <xf numFmtId="181" fontId="49" fillId="0" borderId="65" xfId="2" applyNumberFormat="1" applyFont="1" applyBorder="1" applyAlignment="1">
      <alignment horizontal="center" vertical="center" wrapText="1"/>
    </xf>
    <xf numFmtId="181" fontId="49" fillId="0" borderId="63" xfId="2" applyNumberFormat="1" applyFont="1" applyBorder="1" applyAlignment="1">
      <alignment horizontal="center" vertical="center" wrapText="1"/>
    </xf>
    <xf numFmtId="1" fontId="49" fillId="0" borderId="66" xfId="2" applyNumberFormat="1" applyFont="1" applyBorder="1" applyAlignment="1">
      <alignment horizontal="center" vertical="center" wrapText="1"/>
    </xf>
    <xf numFmtId="181" fontId="49" fillId="0" borderId="67" xfId="2" applyNumberFormat="1" applyFont="1" applyBorder="1" applyAlignment="1">
      <alignment horizontal="center" vertical="center" wrapText="1"/>
    </xf>
    <xf numFmtId="0" fontId="6" fillId="0" borderId="68" xfId="2" applyFont="1" applyBorder="1" applyAlignment="1">
      <alignment horizontal="center" vertical="center" wrapText="1"/>
    </xf>
    <xf numFmtId="49" fontId="6" fillId="0" borderId="65" xfId="2" applyNumberFormat="1" applyFont="1" applyBorder="1" applyAlignment="1">
      <alignment horizontal="center" vertical="center" wrapText="1"/>
    </xf>
    <xf numFmtId="0" fontId="6" fillId="0" borderId="65" xfId="2" applyFont="1" applyBorder="1" applyAlignment="1">
      <alignment horizontal="left" vertical="center" wrapText="1"/>
    </xf>
    <xf numFmtId="0" fontId="6" fillId="0" borderId="69" xfId="2" applyFont="1" applyBorder="1" applyAlignment="1">
      <alignment horizontal="left" vertical="center" wrapText="1"/>
    </xf>
    <xf numFmtId="56" fontId="46" fillId="0" borderId="0" xfId="1" applyNumberFormat="1" applyFont="1"/>
    <xf numFmtId="0" fontId="9" fillId="0" borderId="0" xfId="1"/>
    <xf numFmtId="0" fontId="9" fillId="0" borderId="12" xfId="1" applyBorder="1"/>
    <xf numFmtId="0" fontId="6" fillId="0" borderId="12" xfId="1" applyFont="1" applyBorder="1" applyAlignment="1">
      <alignment horizontal="center" vertical="center"/>
    </xf>
    <xf numFmtId="0" fontId="6" fillId="0" borderId="70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/>
    </xf>
    <xf numFmtId="0" fontId="6" fillId="0" borderId="13" xfId="1" applyFont="1" applyBorder="1"/>
    <xf numFmtId="0" fontId="6" fillId="0" borderId="13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0" xfId="1" applyFont="1" applyAlignment="1">
      <alignment horizontal="right"/>
    </xf>
    <xf numFmtId="0" fontId="6" fillId="0" borderId="1" xfId="1" applyFont="1" applyBorder="1"/>
    <xf numFmtId="0" fontId="7" fillId="0" borderId="0" xfId="1" applyFont="1"/>
    <xf numFmtId="0" fontId="6" fillId="0" borderId="0" xfId="1" applyFont="1" applyProtection="1">
      <protection locked="0"/>
    </xf>
    <xf numFmtId="0" fontId="50" fillId="0" borderId="0" xfId="1" applyFont="1"/>
    <xf numFmtId="0" fontId="50" fillId="0" borderId="0" xfId="1" applyFont="1" applyAlignment="1">
      <alignment horizontal="right"/>
    </xf>
    <xf numFmtId="0" fontId="51" fillId="0" borderId="0" xfId="1" applyFont="1"/>
    <xf numFmtId="0" fontId="17" fillId="2" borderId="39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Protection="1">
      <alignment vertical="center"/>
      <protection locked="0"/>
    </xf>
    <xf numFmtId="179" fontId="23" fillId="2" borderId="28" xfId="0" quotePrefix="1" applyNumberFormat="1" applyFont="1" applyFill="1" applyBorder="1" applyAlignment="1" applyProtection="1">
      <alignment horizontal="center" vertical="center"/>
      <protection locked="0"/>
    </xf>
    <xf numFmtId="179" fontId="23" fillId="2" borderId="28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quotePrefix="1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2" xfId="0" applyFont="1" applyBorder="1">
      <alignment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177" fontId="13" fillId="0" borderId="30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0" fontId="3" fillId="0" borderId="28" xfId="0" quotePrefix="1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/>
    <xf numFmtId="0" fontId="3" fillId="0" borderId="22" xfId="0" applyFont="1" applyBorder="1" applyAlignment="1" applyProtection="1">
      <alignment horizontal="left" vertical="center"/>
      <protection locked="0"/>
    </xf>
    <xf numFmtId="3" fontId="28" fillId="0" borderId="28" xfId="0" applyNumberFormat="1" applyFont="1" applyBorder="1" applyAlignment="1" applyProtection="1">
      <alignment horizontal="center" vertical="center"/>
      <protection locked="0"/>
    </xf>
    <xf numFmtId="179" fontId="28" fillId="0" borderId="28" xfId="0" quotePrefix="1" applyNumberFormat="1" applyFont="1" applyBorder="1" applyAlignment="1" applyProtection="1">
      <alignment horizontal="center" vertical="center"/>
      <protection locked="0"/>
    </xf>
    <xf numFmtId="179" fontId="28" fillId="0" borderId="28" xfId="0" applyNumberFormat="1" applyFont="1" applyBorder="1" applyAlignment="1" applyProtection="1">
      <alignment horizontal="center" vertical="center"/>
      <protection locked="0"/>
    </xf>
    <xf numFmtId="179" fontId="28" fillId="0" borderId="31" xfId="0" applyNumberFormat="1" applyFont="1" applyBorder="1" applyAlignment="1" applyProtection="1">
      <alignment horizontal="center" vertical="center"/>
      <protection locked="0"/>
    </xf>
    <xf numFmtId="0" fontId="42" fillId="0" borderId="39" xfId="0" applyFont="1" applyBorder="1" applyAlignment="1" applyProtection="1">
      <alignment horizontal="center" vertical="center" wrapText="1"/>
      <protection locked="0"/>
    </xf>
    <xf numFmtId="0" fontId="28" fillId="0" borderId="28" xfId="0" applyFont="1" applyBorder="1" applyAlignment="1" applyProtection="1">
      <alignment horizontal="left" vertical="center"/>
      <protection locked="0"/>
    </xf>
    <xf numFmtId="0" fontId="28" fillId="0" borderId="4" xfId="0" applyFont="1" applyBorder="1" applyAlignment="1">
      <alignment horizontal="center" vertical="center"/>
    </xf>
    <xf numFmtId="177" fontId="30" fillId="0" borderId="28" xfId="0" quotePrefix="1" applyNumberFormat="1" applyFont="1" applyBorder="1" applyAlignment="1" applyProtection="1">
      <alignment horizontal="center" vertical="center"/>
      <protection locked="0"/>
    </xf>
    <xf numFmtId="178" fontId="30" fillId="0" borderId="29" xfId="0" applyNumberFormat="1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center" vertical="center"/>
    </xf>
    <xf numFmtId="3" fontId="28" fillId="0" borderId="24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/>
    </xf>
    <xf numFmtId="0" fontId="28" fillId="0" borderId="5" xfId="0" applyFont="1" applyBorder="1" applyAlignment="1" applyProtection="1">
      <alignment horizontal="center" vertical="center" wrapText="1"/>
      <protection locked="0"/>
    </xf>
    <xf numFmtId="0" fontId="28" fillId="0" borderId="28" xfId="0" quotePrefix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28" fillId="0" borderId="13" xfId="0" applyFont="1" applyBorder="1">
      <alignment vertical="center"/>
    </xf>
    <xf numFmtId="0" fontId="34" fillId="0" borderId="14" xfId="0" applyFont="1" applyBorder="1" applyAlignment="1"/>
    <xf numFmtId="0" fontId="28" fillId="0" borderId="11" xfId="0" applyFont="1" applyBorder="1" applyProtection="1">
      <alignment vertical="center"/>
      <protection locked="0"/>
    </xf>
    <xf numFmtId="0" fontId="28" fillId="0" borderId="5" xfId="0" applyFont="1" applyBorder="1" applyAlignment="1" applyProtection="1">
      <alignment horizontal="center" vertical="center"/>
      <protection locked="0"/>
    </xf>
    <xf numFmtId="0" fontId="28" fillId="0" borderId="8" xfId="0" applyFont="1" applyBorder="1">
      <alignment vertical="center"/>
    </xf>
    <xf numFmtId="0" fontId="34" fillId="0" borderId="6" xfId="0" applyFont="1" applyBorder="1" applyAlignment="1"/>
    <xf numFmtId="0" fontId="28" fillId="0" borderId="5" xfId="0" applyFont="1" applyBorder="1" applyAlignment="1">
      <alignment horizontal="center" vertical="center"/>
    </xf>
    <xf numFmtId="0" fontId="28" fillId="0" borderId="8" xfId="0" applyFont="1" applyBorder="1" applyAlignment="1" applyProtection="1">
      <alignment horizontal="left" vertical="center"/>
      <protection locked="0"/>
    </xf>
    <xf numFmtId="0" fontId="34" fillId="0" borderId="12" xfId="0" applyFont="1" applyBorder="1" applyAlignment="1"/>
    <xf numFmtId="0" fontId="29" fillId="0" borderId="5" xfId="0" applyFont="1" applyBorder="1" applyProtection="1">
      <alignment vertical="center"/>
      <protection locked="0"/>
    </xf>
    <xf numFmtId="0" fontId="28" fillId="2" borderId="14" xfId="0" applyFont="1" applyFill="1" applyBorder="1" applyProtection="1">
      <alignment vertical="center"/>
      <protection locked="0"/>
    </xf>
    <xf numFmtId="0" fontId="6" fillId="2" borderId="24" xfId="0" applyFont="1" applyFill="1" applyBorder="1" applyProtection="1">
      <alignment vertical="center"/>
      <protection locked="0"/>
    </xf>
    <xf numFmtId="0" fontId="28" fillId="2" borderId="6" xfId="0" applyFont="1" applyFill="1" applyBorder="1" applyProtection="1">
      <alignment vertical="center"/>
      <protection locked="0"/>
    </xf>
    <xf numFmtId="0" fontId="29" fillId="2" borderId="5" xfId="0" applyFont="1" applyFill="1" applyBorder="1" applyAlignment="1" applyProtection="1">
      <alignment horizontal="center" vertical="center"/>
      <protection locked="0"/>
    </xf>
    <xf numFmtId="0" fontId="6" fillId="2" borderId="0" xfId="1" applyFont="1" applyFill="1"/>
    <xf numFmtId="0" fontId="3" fillId="2" borderId="0" xfId="1" applyFont="1" applyFill="1" applyAlignment="1">
      <alignment horizontal="left"/>
    </xf>
    <xf numFmtId="49" fontId="3" fillId="0" borderId="28" xfId="1" quotePrefix="1" applyNumberFormat="1" applyFont="1" applyBorder="1" applyAlignment="1" applyProtection="1">
      <alignment horizontal="left" vertical="center" wrapText="1"/>
      <protection locked="0"/>
    </xf>
    <xf numFmtId="0" fontId="3" fillId="0" borderId="13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 applyProtection="1">
      <alignment vertical="center"/>
      <protection locked="0"/>
    </xf>
    <xf numFmtId="0" fontId="3" fillId="0" borderId="24" xfId="1" applyFont="1" applyBorder="1" applyAlignment="1" applyProtection="1">
      <alignment vertical="center"/>
      <protection locked="0"/>
    </xf>
    <xf numFmtId="0" fontId="23" fillId="0" borderId="0" xfId="1" applyFont="1"/>
    <xf numFmtId="179" fontId="46" fillId="0" borderId="28" xfId="1" applyNumberFormat="1" applyFont="1" applyBorder="1" applyAlignment="1">
      <alignment horizontal="center" vertical="center"/>
    </xf>
    <xf numFmtId="179" fontId="23" fillId="0" borderId="28" xfId="1" applyNumberFormat="1" applyFont="1" applyBorder="1" applyAlignment="1">
      <alignment horizontal="center" vertical="center"/>
    </xf>
    <xf numFmtId="179" fontId="23" fillId="0" borderId="31" xfId="1" applyNumberFormat="1" applyFont="1" applyBorder="1" applyAlignment="1">
      <alignment horizontal="center" vertical="center"/>
    </xf>
    <xf numFmtId="0" fontId="53" fillId="0" borderId="39" xfId="1" applyFont="1" applyBorder="1" applyAlignment="1" applyProtection="1">
      <alignment horizontal="center" vertical="center" wrapText="1"/>
      <protection locked="0"/>
    </xf>
    <xf numFmtId="0" fontId="23" fillId="0" borderId="28" xfId="1" applyFont="1" applyBorder="1" applyAlignment="1" applyProtection="1">
      <alignment horizontal="left" vertical="center"/>
      <protection locked="0"/>
    </xf>
    <xf numFmtId="0" fontId="23" fillId="0" borderId="28" xfId="1" applyFont="1" applyBorder="1" applyAlignment="1" applyProtection="1">
      <alignment horizontal="center" vertical="center"/>
      <protection locked="0"/>
    </xf>
    <xf numFmtId="0" fontId="23" fillId="0" borderId="28" xfId="1" applyFont="1" applyBorder="1" applyAlignment="1" applyProtection="1">
      <alignment horizontal="center" vertical="center" wrapText="1"/>
      <protection locked="0"/>
    </xf>
    <xf numFmtId="177" fontId="54" fillId="0" borderId="28" xfId="1" quotePrefix="1" applyNumberFormat="1" applyFont="1" applyBorder="1" applyAlignment="1" applyProtection="1">
      <alignment horizontal="center" vertical="center" wrapText="1"/>
      <protection locked="0"/>
    </xf>
    <xf numFmtId="177" fontId="54" fillId="0" borderId="30" xfId="1" quotePrefix="1" applyNumberFormat="1" applyFont="1" applyBorder="1" applyAlignment="1" applyProtection="1">
      <alignment horizontal="center" vertical="center" wrapText="1"/>
      <protection locked="0"/>
    </xf>
    <xf numFmtId="0" fontId="23" fillId="0" borderId="4" xfId="1" applyFont="1" applyBorder="1" applyAlignment="1" applyProtection="1">
      <alignment horizontal="center" vertical="center"/>
      <protection locked="0"/>
    </xf>
    <xf numFmtId="49" fontId="23" fillId="0" borderId="28" xfId="1" quotePrefix="1" applyNumberFormat="1" applyFont="1" applyBorder="1" applyAlignment="1" applyProtection="1">
      <alignment horizontal="left" vertical="center" wrapText="1"/>
      <protection locked="0"/>
    </xf>
    <xf numFmtId="0" fontId="23" fillId="0" borderId="24" xfId="1" applyFont="1" applyBorder="1" applyAlignment="1" applyProtection="1">
      <alignment horizontal="left" vertical="center"/>
      <protection locked="0"/>
    </xf>
    <xf numFmtId="0" fontId="23" fillId="0" borderId="13" xfId="1" applyFont="1" applyBorder="1" applyAlignment="1" applyProtection="1">
      <alignment horizontal="left" vertical="center"/>
      <protection locked="0"/>
    </xf>
    <xf numFmtId="0" fontId="23" fillId="0" borderId="14" xfId="1" applyFont="1" applyBorder="1" applyAlignment="1" applyProtection="1">
      <alignment vertical="center"/>
      <protection locked="0"/>
    </xf>
    <xf numFmtId="0" fontId="23" fillId="0" borderId="24" xfId="1" applyFont="1" applyBorder="1" applyAlignment="1" applyProtection="1">
      <alignment vertical="center"/>
      <protection locked="0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12" xfId="1" applyFont="1" applyBorder="1" applyAlignment="1" applyProtection="1">
      <alignment vertical="center"/>
      <protection locked="0"/>
    </xf>
    <xf numFmtId="0" fontId="3" fillId="0" borderId="11" xfId="1" applyFont="1" applyBorder="1" applyAlignment="1" applyProtection="1">
      <alignment vertical="center"/>
      <protection locked="0"/>
    </xf>
    <xf numFmtId="0" fontId="3" fillId="0" borderId="5" xfId="1" applyFont="1" applyBorder="1" applyAlignment="1" applyProtection="1">
      <alignment horizontal="left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0" fontId="3" fillId="0" borderId="6" xfId="1" applyFont="1" applyBorder="1" applyAlignment="1" applyProtection="1">
      <alignment vertical="center"/>
      <protection locked="0"/>
    </xf>
    <xf numFmtId="179" fontId="55" fillId="0" borderId="28" xfId="1" applyNumberFormat="1" applyFont="1" applyBorder="1" applyAlignment="1">
      <alignment horizontal="center" vertical="center"/>
    </xf>
    <xf numFmtId="179" fontId="55" fillId="0" borderId="31" xfId="1" applyNumberFormat="1" applyFont="1" applyBorder="1" applyAlignment="1">
      <alignment horizontal="center" vertical="center"/>
    </xf>
    <xf numFmtId="0" fontId="56" fillId="0" borderId="39" xfId="1" applyFont="1" applyBorder="1" applyAlignment="1" applyProtection="1">
      <alignment horizontal="center" vertical="center" wrapText="1"/>
      <protection locked="0"/>
    </xf>
    <xf numFmtId="0" fontId="55" fillId="0" borderId="28" xfId="1" applyFont="1" applyBorder="1" applyAlignment="1" applyProtection="1">
      <alignment horizontal="left" vertical="center"/>
      <protection locked="0"/>
    </xf>
    <xf numFmtId="0" fontId="55" fillId="0" borderId="28" xfId="1" applyFont="1" applyBorder="1" applyAlignment="1" applyProtection="1">
      <alignment horizontal="center" vertical="center"/>
      <protection locked="0"/>
    </xf>
    <xf numFmtId="0" fontId="55" fillId="0" borderId="28" xfId="1" applyFont="1" applyBorder="1" applyAlignment="1" applyProtection="1">
      <alignment horizontal="center" vertical="center" wrapText="1"/>
      <protection locked="0"/>
    </xf>
    <xf numFmtId="177" fontId="13" fillId="2" borderId="28" xfId="1" quotePrefix="1" applyNumberFormat="1" applyFont="1" applyFill="1" applyBorder="1" applyAlignment="1" applyProtection="1">
      <alignment horizontal="center" vertical="center" wrapText="1"/>
      <protection locked="0"/>
    </xf>
    <xf numFmtId="177" fontId="13" fillId="2" borderId="30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22" xfId="1" applyFont="1" applyBorder="1" applyAlignment="1" applyProtection="1">
      <alignment horizontal="left" vertical="center"/>
      <protection locked="0"/>
    </xf>
    <xf numFmtId="49" fontId="3" fillId="2" borderId="2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46" fillId="0" borderId="22" xfId="1" applyFont="1" applyBorder="1" applyAlignment="1" applyProtection="1">
      <alignment horizontal="left" vertical="center"/>
      <protection locked="0"/>
    </xf>
    <xf numFmtId="0" fontId="23" fillId="0" borderId="12" xfId="1" applyFont="1" applyBorder="1" applyAlignment="1" applyProtection="1">
      <alignment vertical="center"/>
      <protection locked="0"/>
    </xf>
    <xf numFmtId="0" fontId="46" fillId="0" borderId="11" xfId="1" applyFont="1" applyBorder="1" applyAlignment="1" applyProtection="1">
      <alignment vertical="center"/>
      <protection locked="0"/>
    </xf>
    <xf numFmtId="0" fontId="6" fillId="0" borderId="5" xfId="1" applyFont="1" applyBorder="1" applyAlignment="1" applyProtection="1">
      <alignment vertical="center"/>
      <protection locked="0"/>
    </xf>
    <xf numFmtId="0" fontId="3" fillId="0" borderId="0" xfId="1" applyFont="1" applyAlignment="1">
      <alignment horizontal="center"/>
    </xf>
    <xf numFmtId="0" fontId="3" fillId="0" borderId="22" xfId="1" applyFont="1" applyBorder="1" applyAlignment="1">
      <alignment horizontal="center"/>
    </xf>
    <xf numFmtId="0" fontId="8" fillId="0" borderId="0" xfId="1" applyFont="1"/>
    <xf numFmtId="0" fontId="3" fillId="0" borderId="1" xfId="0" applyFont="1" applyBorder="1" applyProtection="1">
      <alignment vertical="center"/>
      <protection locked="0"/>
    </xf>
    <xf numFmtId="0" fontId="3" fillId="0" borderId="71" xfId="0" applyFont="1" applyBorder="1" applyProtection="1">
      <alignment vertical="center"/>
      <protection locked="0"/>
    </xf>
    <xf numFmtId="177" fontId="13" fillId="0" borderId="28" xfId="0" quotePrefix="1" applyNumberFormat="1" applyFont="1" applyBorder="1" applyAlignment="1" applyProtection="1">
      <alignment horizontal="center" vertical="center"/>
      <protection locked="0"/>
    </xf>
    <xf numFmtId="178" fontId="13" fillId="0" borderId="29" xfId="0" applyNumberFormat="1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2" xfId="0" applyFont="1" applyBorder="1" applyProtection="1">
      <alignment vertical="center"/>
      <protection locked="0"/>
    </xf>
    <xf numFmtId="0" fontId="3" fillId="0" borderId="73" xfId="0" applyFont="1" applyBorder="1" applyProtection="1">
      <alignment vertical="center"/>
      <protection locked="0"/>
    </xf>
    <xf numFmtId="0" fontId="6" fillId="0" borderId="1" xfId="0" applyFont="1" applyBorder="1" applyAlignment="1"/>
    <xf numFmtId="0" fontId="23" fillId="0" borderId="0" xfId="0" applyFont="1" applyAlignment="1"/>
    <xf numFmtId="179" fontId="3" fillId="0" borderId="28" xfId="0" quotePrefix="1" applyNumberFormat="1" applyFont="1" applyBorder="1" applyAlignment="1" applyProtection="1">
      <alignment horizontal="center" vertical="center"/>
      <protection locked="0"/>
    </xf>
    <xf numFmtId="179" fontId="3" fillId="0" borderId="28" xfId="0" applyNumberFormat="1" applyFont="1" applyBorder="1" applyAlignment="1" applyProtection="1">
      <alignment horizontal="center" vertical="center"/>
      <protection locked="0"/>
    </xf>
    <xf numFmtId="179" fontId="3" fillId="0" borderId="31" xfId="0" applyNumberFormat="1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Protection="1">
      <alignment vertical="center"/>
      <protection locked="0"/>
    </xf>
    <xf numFmtId="182" fontId="3" fillId="0" borderId="28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23" fillId="0" borderId="11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14" fontId="3" fillId="0" borderId="29" xfId="0" quotePrefix="1" applyNumberFormat="1" applyFont="1" applyBorder="1" applyAlignment="1" applyProtection="1">
      <alignment horizontal="center" vertical="center"/>
      <protection locked="0"/>
    </xf>
    <xf numFmtId="0" fontId="28" fillId="0" borderId="5" xfId="0" applyFont="1" applyBorder="1" applyProtection="1">
      <alignment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/>
    <xf numFmtId="0" fontId="3" fillId="0" borderId="28" xfId="0" applyFont="1" applyBorder="1" applyProtection="1">
      <alignment vertical="center"/>
      <protection locked="0"/>
    </xf>
    <xf numFmtId="0" fontId="6" fillId="0" borderId="14" xfId="0" applyFont="1" applyBorder="1" applyAlignment="1">
      <alignment horizontal="center" vertical="center" wrapText="1"/>
    </xf>
    <xf numFmtId="0" fontId="17" fillId="2" borderId="74" xfId="0" applyFont="1" applyFill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>
      <alignment horizontal="center" vertical="center"/>
    </xf>
    <xf numFmtId="3" fontId="28" fillId="0" borderId="28" xfId="0" applyNumberFormat="1" applyFont="1" applyBorder="1" applyAlignment="1">
      <alignment horizontal="center" vertical="center"/>
    </xf>
    <xf numFmtId="0" fontId="3" fillId="0" borderId="28" xfId="0" quotePrefix="1" applyFont="1" applyBorder="1" applyAlignment="1">
      <alignment horizontal="center" vertical="center"/>
    </xf>
    <xf numFmtId="0" fontId="28" fillId="0" borderId="13" xfId="0" applyFont="1" applyBorder="1" applyAlignment="1" applyProtection="1">
      <alignment horizontal="left" vertical="center"/>
      <protection locked="0"/>
    </xf>
    <xf numFmtId="0" fontId="3" fillId="0" borderId="5" xfId="0" quotePrefix="1" applyFont="1" applyBorder="1" applyAlignment="1">
      <alignment horizontal="center" vertical="center"/>
    </xf>
    <xf numFmtId="0" fontId="28" fillId="0" borderId="4" xfId="0" applyFont="1" applyBorder="1" applyAlignment="1" applyProtection="1">
      <alignment horizontal="left" vertical="center"/>
      <protection locked="0"/>
    </xf>
    <xf numFmtId="0" fontId="15" fillId="0" borderId="11" xfId="0" applyFont="1" applyBorder="1" applyProtection="1">
      <alignment vertical="center"/>
      <protection locked="0"/>
    </xf>
    <xf numFmtId="0" fontId="3" fillId="7" borderId="0" xfId="1" applyFont="1" applyFill="1"/>
    <xf numFmtId="180" fontId="30" fillId="0" borderId="28" xfId="1" applyNumberFormat="1" applyFont="1" applyBorder="1" applyAlignment="1">
      <alignment horizontal="center" vertical="center"/>
    </xf>
    <xf numFmtId="0" fontId="3" fillId="0" borderId="28" xfId="1" applyFont="1" applyBorder="1"/>
    <xf numFmtId="3" fontId="59" fillId="0" borderId="28" xfId="1" applyNumberFormat="1" applyFont="1" applyBorder="1" applyAlignment="1">
      <alignment horizontal="center" vertical="center"/>
    </xf>
    <xf numFmtId="179" fontId="28" fillId="0" borderId="0" xfId="1" applyNumberFormat="1" applyFont="1" applyAlignment="1">
      <alignment horizontal="center" vertical="center"/>
    </xf>
    <xf numFmtId="179" fontId="3" fillId="2" borderId="28" xfId="1" quotePrefix="1" applyNumberFormat="1" applyFont="1" applyFill="1" applyBorder="1" applyAlignment="1" applyProtection="1">
      <alignment horizontal="center" vertical="center"/>
      <protection locked="0"/>
    </xf>
    <xf numFmtId="179" fontId="3" fillId="2" borderId="28" xfId="1" applyNumberFormat="1" applyFont="1" applyFill="1" applyBorder="1" applyAlignment="1" applyProtection="1">
      <alignment horizontal="center" vertical="center"/>
      <protection locked="0"/>
    </xf>
    <xf numFmtId="179" fontId="3" fillId="2" borderId="31" xfId="1" applyNumberFormat="1" applyFont="1" applyFill="1" applyBorder="1" applyAlignment="1" applyProtection="1">
      <alignment horizontal="center" vertical="center"/>
      <protection locked="0"/>
    </xf>
    <xf numFmtId="0" fontId="16" fillId="2" borderId="3" xfId="1" applyFont="1" applyFill="1" applyBorder="1" applyAlignment="1" applyProtection="1">
      <alignment horizontal="center" vertical="center"/>
      <protection locked="0"/>
    </xf>
    <xf numFmtId="177" fontId="13" fillId="2" borderId="28" xfId="1" quotePrefix="1" applyNumberFormat="1" applyFont="1" applyFill="1" applyBorder="1" applyAlignment="1" applyProtection="1">
      <alignment horizontal="center" vertical="center"/>
      <protection locked="0"/>
    </xf>
    <xf numFmtId="178" fontId="13" fillId="2" borderId="37" xfId="1" applyNumberFormat="1" applyFont="1" applyFill="1" applyBorder="1" applyAlignment="1" applyProtection="1">
      <alignment horizontal="center" vertical="center" wrapText="1"/>
      <protection locked="0"/>
    </xf>
    <xf numFmtId="177" fontId="30" fillId="0" borderId="38" xfId="1" quotePrefix="1" applyNumberFormat="1" applyFont="1" applyBorder="1" applyAlignment="1" applyProtection="1">
      <alignment horizontal="center" vertical="center" wrapText="1"/>
      <protection locked="0"/>
    </xf>
    <xf numFmtId="49" fontId="28" fillId="0" borderId="24" xfId="1" applyNumberFormat="1" applyFont="1" applyBorder="1" applyAlignment="1">
      <alignment horizontal="center" vertical="center"/>
    </xf>
    <xf numFmtId="0" fontId="28" fillId="0" borderId="24" xfId="1" applyFont="1" applyBorder="1" applyAlignment="1" applyProtection="1">
      <alignment horizontal="left" vertical="center"/>
      <protection locked="0"/>
    </xf>
    <xf numFmtId="178" fontId="13" fillId="2" borderId="29" xfId="1" applyNumberFormat="1" applyFont="1" applyFill="1" applyBorder="1" applyAlignment="1" applyProtection="1">
      <alignment horizontal="center" vertical="center" wrapText="1"/>
      <protection locked="0"/>
    </xf>
    <xf numFmtId="177" fontId="30" fillId="0" borderId="25" xfId="1" quotePrefix="1" applyNumberFormat="1" applyFont="1" applyBorder="1" applyAlignment="1" applyProtection="1">
      <alignment horizontal="center" vertical="center" wrapText="1"/>
      <protection locked="0"/>
    </xf>
    <xf numFmtId="183" fontId="13" fillId="0" borderId="30" xfId="1" applyNumberFormat="1" applyFont="1" applyBorder="1" applyAlignment="1">
      <alignment horizontal="center" vertical="center"/>
    </xf>
    <xf numFmtId="49" fontId="3" fillId="0" borderId="24" xfId="1" applyNumberFormat="1" applyFont="1" applyBorder="1" applyAlignment="1">
      <alignment horizontal="center" vertical="center"/>
    </xf>
    <xf numFmtId="0" fontId="59" fillId="0" borderId="28" xfId="1" applyFont="1" applyBorder="1" applyAlignment="1">
      <alignment horizontal="center" vertical="center"/>
    </xf>
    <xf numFmtId="49" fontId="3" fillId="0" borderId="28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60" fillId="0" borderId="28" xfId="1" applyFont="1" applyBorder="1" applyAlignment="1">
      <alignment horizontal="center" vertical="center"/>
    </xf>
    <xf numFmtId="3" fontId="3" fillId="0" borderId="28" xfId="1" applyNumberFormat="1" applyFont="1" applyBorder="1" applyAlignment="1" applyProtection="1">
      <alignment horizontal="center" vertical="center"/>
      <protection locked="0"/>
    </xf>
    <xf numFmtId="0" fontId="40" fillId="0" borderId="24" xfId="1" applyFont="1" applyBorder="1" applyAlignment="1">
      <alignment horizontal="center" vertical="center" wrapText="1"/>
    </xf>
    <xf numFmtId="0" fontId="3" fillId="0" borderId="24" xfId="1" quotePrefix="1" applyFont="1" applyBorder="1" applyAlignment="1">
      <alignment horizontal="center" vertical="center"/>
    </xf>
    <xf numFmtId="0" fontId="3" fillId="0" borderId="28" xfId="1" quotePrefix="1" applyFont="1" applyBorder="1" applyAlignment="1">
      <alignment horizontal="center" vertical="center"/>
    </xf>
    <xf numFmtId="0" fontId="29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Continuous"/>
    </xf>
    <xf numFmtId="0" fontId="6" fillId="0" borderId="3" xfId="1" applyFont="1" applyBorder="1" applyAlignment="1">
      <alignment horizontal="centerContinuous" wrapText="1"/>
    </xf>
    <xf numFmtId="0" fontId="28" fillId="0" borderId="0" xfId="1" applyFont="1" applyProtection="1">
      <protection locked="0"/>
    </xf>
    <xf numFmtId="178" fontId="13" fillId="2" borderId="37" xfId="0" applyNumberFormat="1" applyFont="1" applyFill="1" applyBorder="1" applyAlignment="1" applyProtection="1">
      <alignment horizontal="center" vertical="center" wrapText="1"/>
      <protection locked="0"/>
    </xf>
    <xf numFmtId="177" fontId="13" fillId="2" borderId="38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Protection="1">
      <alignment vertical="center"/>
      <protection locked="0"/>
    </xf>
    <xf numFmtId="0" fontId="16" fillId="2" borderId="28" xfId="1" applyFont="1" applyFill="1" applyBorder="1" applyAlignment="1" applyProtection="1">
      <alignment horizontal="center" vertical="center"/>
      <protection locked="0"/>
    </xf>
    <xf numFmtId="0" fontId="3" fillId="2" borderId="28" xfId="1" applyFont="1" applyFill="1" applyBorder="1" applyAlignment="1" applyProtection="1">
      <alignment horizontal="left" vertical="center"/>
      <protection locked="0"/>
    </xf>
    <xf numFmtId="0" fontId="3" fillId="2" borderId="28" xfId="1" applyFont="1" applyFill="1" applyBorder="1" applyAlignment="1" applyProtection="1">
      <alignment horizontal="center" vertical="center"/>
      <protection locked="0"/>
    </xf>
    <xf numFmtId="0" fontId="3" fillId="2" borderId="28" xfId="1" applyFont="1" applyFill="1" applyBorder="1" applyAlignment="1" applyProtection="1">
      <alignment horizontal="center" vertical="center" wrapText="1"/>
      <protection locked="0"/>
    </xf>
    <xf numFmtId="177" fontId="13" fillId="2" borderId="4" xfId="1" quotePrefix="1" applyNumberFormat="1" applyFont="1" applyFill="1" applyBorder="1" applyAlignment="1" applyProtection="1">
      <alignment horizontal="center" vertical="center" wrapText="1"/>
      <protection locked="0"/>
    </xf>
    <xf numFmtId="177" fontId="13" fillId="0" borderId="38" xfId="1" quotePrefix="1" applyNumberFormat="1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28" xfId="1" quotePrefix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Alignment="1">
      <alignment vertical="center"/>
    </xf>
    <xf numFmtId="0" fontId="31" fillId="0" borderId="0" xfId="1" applyFont="1" applyAlignment="1" applyProtection="1">
      <alignment horizontal="center" vertical="center"/>
      <protection locked="0"/>
    </xf>
    <xf numFmtId="0" fontId="28" fillId="0" borderId="0" xfId="1" applyFont="1" applyAlignment="1" applyProtection="1">
      <alignment horizontal="left" vertical="center"/>
      <protection locked="0"/>
    </xf>
    <xf numFmtId="0" fontId="28" fillId="0" borderId="0" xfId="1" applyFont="1" applyAlignment="1" applyProtection="1">
      <alignment horizontal="center" vertical="center"/>
      <protection locked="0"/>
    </xf>
    <xf numFmtId="0" fontId="28" fillId="0" borderId="0" xfId="1" applyFont="1" applyAlignment="1" applyProtection="1">
      <alignment horizontal="center" vertical="center" wrapText="1"/>
      <protection locked="0"/>
    </xf>
    <xf numFmtId="177" fontId="30" fillId="0" borderId="0" xfId="1" quotePrefix="1" applyNumberFormat="1" applyFont="1" applyAlignment="1" applyProtection="1">
      <alignment horizontal="center" vertical="center" wrapText="1"/>
      <protection locked="0"/>
    </xf>
    <xf numFmtId="178" fontId="30" fillId="0" borderId="0" xfId="1" applyNumberFormat="1" applyFont="1" applyAlignment="1">
      <alignment horizontal="center" vertical="center" wrapText="1"/>
    </xf>
    <xf numFmtId="49" fontId="28" fillId="0" borderId="0" xfId="5" applyNumberFormat="1" applyFont="1" applyAlignment="1" applyProtection="1">
      <alignment horizontal="center" vertical="center"/>
      <protection locked="0"/>
    </xf>
    <xf numFmtId="0" fontId="28" fillId="0" borderId="0" xfId="5" applyFont="1" applyAlignment="1" applyProtection="1">
      <alignment horizontal="center" vertical="center"/>
      <protection locked="0"/>
    </xf>
    <xf numFmtId="0" fontId="28" fillId="0" borderId="0" xfId="5" applyFont="1" applyAlignment="1" applyProtection="1">
      <alignment horizontal="center" vertical="center" wrapText="1"/>
      <protection locked="0"/>
    </xf>
    <xf numFmtId="176" fontId="28" fillId="0" borderId="0" xfId="5" applyNumberFormat="1" applyFont="1" applyAlignment="1" applyProtection="1">
      <alignment horizontal="center" vertical="center"/>
      <protection locked="0"/>
    </xf>
    <xf numFmtId="49" fontId="28" fillId="0" borderId="0" xfId="5" applyNumberFormat="1" applyFont="1" applyAlignment="1" applyProtection="1">
      <alignment horizontal="left" vertical="center" wrapText="1"/>
      <protection locked="0"/>
    </xf>
    <xf numFmtId="0" fontId="28" fillId="0" borderId="0" xfId="5" applyFont="1" applyAlignment="1" applyProtection="1">
      <alignment horizontal="left" vertical="center"/>
      <protection locked="0"/>
    </xf>
    <xf numFmtId="0" fontId="28" fillId="0" borderId="0" xfId="1" applyFont="1" applyAlignment="1" applyProtection="1">
      <alignment vertical="center"/>
      <protection locked="0"/>
    </xf>
    <xf numFmtId="0" fontId="28" fillId="0" borderId="28" xfId="1" applyFont="1" applyBorder="1" applyAlignment="1">
      <alignment horizontal="center" vertical="center"/>
    </xf>
    <xf numFmtId="0" fontId="28" fillId="0" borderId="28" xfId="5" applyFont="1" applyBorder="1" applyAlignment="1" applyProtection="1">
      <alignment horizontal="center" vertical="center"/>
      <protection locked="0"/>
    </xf>
    <xf numFmtId="0" fontId="28" fillId="0" borderId="11" xfId="5" applyFont="1" applyBorder="1" applyAlignment="1" applyProtection="1">
      <alignment horizontal="center" vertical="center"/>
      <protection locked="0"/>
    </xf>
    <xf numFmtId="0" fontId="28" fillId="0" borderId="59" xfId="1" applyFont="1" applyBorder="1" applyAlignment="1" applyProtection="1">
      <alignment horizontal="center" vertical="center"/>
      <protection locked="0"/>
    </xf>
    <xf numFmtId="0" fontId="31" fillId="0" borderId="75" xfId="1" applyFont="1" applyBorder="1" applyAlignment="1" applyProtection="1">
      <alignment horizontal="center" vertical="center"/>
      <protection locked="0"/>
    </xf>
    <xf numFmtId="0" fontId="28" fillId="0" borderId="28" xfId="1" applyFont="1" applyBorder="1"/>
    <xf numFmtId="177" fontId="28" fillId="0" borderId="28" xfId="1" quotePrefix="1" applyNumberFormat="1" applyFont="1" applyBorder="1" applyAlignment="1" applyProtection="1">
      <alignment horizontal="center" vertical="center" wrapText="1"/>
      <protection locked="0"/>
    </xf>
    <xf numFmtId="177" fontId="30" fillId="0" borderId="4" xfId="1" quotePrefix="1" applyNumberFormat="1" applyFont="1" applyBorder="1" applyAlignment="1" applyProtection="1">
      <alignment horizontal="center" vertical="center" wrapText="1"/>
      <protection locked="0"/>
    </xf>
    <xf numFmtId="178" fontId="30" fillId="0" borderId="37" xfId="1" applyNumberFormat="1" applyFont="1" applyBorder="1" applyAlignment="1">
      <alignment horizontal="center" vertical="center" wrapText="1"/>
    </xf>
    <xf numFmtId="49" fontId="28" fillId="0" borderId="3" xfId="5" applyNumberFormat="1" applyFont="1" applyBorder="1" applyAlignment="1" applyProtection="1">
      <alignment horizontal="center" vertical="center"/>
      <protection locked="0"/>
    </xf>
    <xf numFmtId="0" fontId="28" fillId="0" borderId="28" xfId="5" applyFont="1" applyBorder="1" applyAlignment="1" applyProtection="1">
      <alignment horizontal="center" vertical="center" wrapText="1"/>
      <protection locked="0"/>
    </xf>
    <xf numFmtId="176" fontId="28" fillId="0" borderId="28" xfId="5" applyNumberFormat="1" applyFont="1" applyBorder="1" applyAlignment="1" applyProtection="1">
      <alignment horizontal="center" vertical="center"/>
      <protection locked="0"/>
    </xf>
    <xf numFmtId="49" fontId="28" fillId="0" borderId="28" xfId="5" applyNumberFormat="1" applyFont="1" applyBorder="1" applyAlignment="1" applyProtection="1">
      <alignment horizontal="left" vertical="center" wrapText="1"/>
      <protection locked="0"/>
    </xf>
    <xf numFmtId="0" fontId="28" fillId="0" borderId="28" xfId="5" applyFont="1" applyBorder="1" applyAlignment="1" applyProtection="1">
      <alignment horizontal="left" vertical="center"/>
      <protection locked="0"/>
    </xf>
    <xf numFmtId="0" fontId="28" fillId="0" borderId="13" xfId="5" applyFont="1" applyBorder="1" applyAlignment="1" applyProtection="1">
      <alignment horizontal="left" vertical="center"/>
      <protection locked="0"/>
    </xf>
    <xf numFmtId="0" fontId="28" fillId="0" borderId="13" xfId="1" applyFont="1" applyBorder="1" applyAlignment="1" applyProtection="1">
      <alignment vertical="center"/>
      <protection locked="0"/>
    </xf>
    <xf numFmtId="178" fontId="30" fillId="0" borderId="34" xfId="1" applyNumberFormat="1" applyFont="1" applyBorder="1" applyAlignment="1">
      <alignment horizontal="center" vertical="center" wrapText="1"/>
    </xf>
    <xf numFmtId="177" fontId="30" fillId="0" borderId="17" xfId="1" quotePrefix="1" applyNumberFormat="1" applyFont="1" applyBorder="1" applyAlignment="1" applyProtection="1">
      <alignment horizontal="center" vertical="center" wrapText="1"/>
      <protection locked="0"/>
    </xf>
    <xf numFmtId="0" fontId="28" fillId="0" borderId="8" xfId="5" applyFont="1" applyBorder="1" applyAlignment="1" applyProtection="1">
      <alignment horizontal="left" vertical="center"/>
      <protection locked="0"/>
    </xf>
    <xf numFmtId="0" fontId="28" fillId="0" borderId="6" xfId="1" applyFont="1" applyBorder="1" applyAlignment="1" applyProtection="1">
      <alignment vertical="center"/>
      <protection locked="0"/>
    </xf>
    <xf numFmtId="49" fontId="3" fillId="0" borderId="28" xfId="5" quotePrefix="1" applyNumberFormat="1" applyFont="1" applyBorder="1" applyAlignment="1" applyProtection="1">
      <alignment horizontal="left" vertical="center" wrapText="1"/>
      <protection locked="0"/>
    </xf>
    <xf numFmtId="0" fontId="29" fillId="0" borderId="0" xfId="1" applyFont="1" applyAlignment="1" applyProtection="1">
      <alignment vertical="center"/>
      <protection locked="0"/>
    </xf>
    <xf numFmtId="0" fontId="28" fillId="0" borderId="4" xfId="4" applyFont="1" applyBorder="1" applyAlignment="1">
      <alignment horizontal="centerContinuous"/>
    </xf>
    <xf numFmtId="0" fontId="29" fillId="0" borderId="3" xfId="4" applyFont="1" applyBorder="1" applyAlignment="1">
      <alignment horizontal="centerContinuous"/>
    </xf>
    <xf numFmtId="0" fontId="36" fillId="0" borderId="0" xfId="1" applyFont="1"/>
    <xf numFmtId="0" fontId="38" fillId="0" borderId="0" xfId="1" applyFont="1" applyAlignment="1">
      <alignment horizontal="right"/>
    </xf>
    <xf numFmtId="0" fontId="39" fillId="0" borderId="0" xfId="1" applyFont="1"/>
    <xf numFmtId="0" fontId="15" fillId="0" borderId="0" xfId="0" applyFont="1" applyAlignment="1"/>
    <xf numFmtId="0" fontId="16" fillId="0" borderId="39" xfId="0" applyFont="1" applyBorder="1" applyAlignment="1" applyProtection="1">
      <alignment horizontal="center" vertical="center" wrapText="1"/>
      <protection locked="0"/>
    </xf>
    <xf numFmtId="2" fontId="13" fillId="0" borderId="28" xfId="0" quotePrefix="1" applyNumberFormat="1" applyFont="1" applyBorder="1" applyAlignment="1" applyProtection="1">
      <alignment horizontal="center" vertical="center" wrapText="1"/>
      <protection locked="0"/>
    </xf>
    <xf numFmtId="2" fontId="13" fillId="0" borderId="30" xfId="0" quotePrefix="1" applyNumberFormat="1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left"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3" fillId="2" borderId="2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Protection="1">
      <alignment vertical="center"/>
      <protection locked="0"/>
    </xf>
    <xf numFmtId="0" fontId="3" fillId="2" borderId="11" xfId="0" applyFont="1" applyFill="1" applyBorder="1" applyProtection="1">
      <alignment vertical="center"/>
      <protection locked="0"/>
    </xf>
    <xf numFmtId="0" fontId="3" fillId="2" borderId="12" xfId="0" applyFont="1" applyFill="1" applyBorder="1" applyProtection="1">
      <alignment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24" fillId="0" borderId="22" xfId="0" applyFont="1" applyBorder="1" applyAlignment="1" applyProtection="1">
      <alignment horizontal="left" vertical="center"/>
      <protection locked="0"/>
    </xf>
    <xf numFmtId="0" fontId="24" fillId="0" borderId="8" xfId="0" applyFont="1" applyBorder="1" applyAlignment="1" applyProtection="1">
      <alignment horizontal="left" vertical="center"/>
      <protection locked="0"/>
    </xf>
    <xf numFmtId="0" fontId="24" fillId="0" borderId="13" xfId="0" applyFont="1" applyBorder="1" applyAlignment="1" applyProtection="1">
      <alignment horizontal="left" vertical="center"/>
      <protection locked="0"/>
    </xf>
    <xf numFmtId="0" fontId="26" fillId="0" borderId="8" xfId="0" applyFont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60" fillId="0" borderId="8" xfId="0" applyFont="1" applyBorder="1" applyAlignment="1" applyProtection="1">
      <alignment horizontal="left"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27" fillId="0" borderId="0" xfId="1" applyFont="1"/>
    <xf numFmtId="0" fontId="27" fillId="0" borderId="28" xfId="1" applyFont="1" applyBorder="1"/>
    <xf numFmtId="3" fontId="28" fillId="0" borderId="28" xfId="1" applyNumberFormat="1" applyFont="1" applyBorder="1" applyAlignment="1" applyProtection="1">
      <alignment horizontal="center" vertical="center"/>
      <protection locked="0"/>
    </xf>
    <xf numFmtId="0" fontId="3" fillId="0" borderId="28" xfId="1" quotePrefix="1" applyFont="1" applyBorder="1" applyAlignment="1" applyProtection="1">
      <alignment horizontal="center" vertical="center" wrapText="1"/>
      <protection locked="0"/>
    </xf>
    <xf numFmtId="3" fontId="3" fillId="0" borderId="28" xfId="1" quotePrefix="1" applyNumberFormat="1" applyFont="1" applyBorder="1" applyAlignment="1" applyProtection="1">
      <alignment horizontal="center" vertical="center" wrapText="1"/>
      <protection locked="0"/>
    </xf>
    <xf numFmtId="0" fontId="24" fillId="0" borderId="28" xfId="1" applyFont="1" applyBorder="1" applyAlignment="1" applyProtection="1">
      <alignment horizontal="center" vertical="center" wrapText="1"/>
      <protection locked="0"/>
    </xf>
    <xf numFmtId="0" fontId="24" fillId="0" borderId="24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 wrapText="1"/>
    </xf>
    <xf numFmtId="0" fontId="15" fillId="0" borderId="28" xfId="0" applyFont="1" applyBorder="1" applyAlignment="1" applyProtection="1">
      <alignment horizontal="left" vertical="center"/>
      <protection locked="0"/>
    </xf>
    <xf numFmtId="0" fontId="58" fillId="0" borderId="22" xfId="0" applyFont="1" applyBorder="1" applyAlignment="1" applyProtection="1">
      <alignment horizontal="left" vertical="center"/>
      <protection locked="0"/>
    </xf>
    <xf numFmtId="0" fontId="26" fillId="2" borderId="28" xfId="0" applyFont="1" applyFill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/>
      <protection locked="0"/>
    </xf>
    <xf numFmtId="0" fontId="26" fillId="0" borderId="28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 applyProtection="1">
      <protection locked="0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2" xfId="0" applyFont="1" applyBorder="1" applyAlignment="1"/>
    <xf numFmtId="0" fontId="10" fillId="0" borderId="0" xfId="0" applyFont="1" applyAlignment="1"/>
    <xf numFmtId="0" fontId="10" fillId="0" borderId="14" xfId="0" applyFont="1" applyBorder="1" applyAlignment="1"/>
    <xf numFmtId="0" fontId="10" fillId="0" borderId="1" xfId="0" applyFont="1" applyBorder="1" applyAlignment="1"/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14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3" fillId="0" borderId="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left"/>
      <protection locked="0"/>
    </xf>
    <xf numFmtId="0" fontId="3" fillId="0" borderId="2" xfId="1" applyFont="1" applyBorder="1" applyAlignment="1">
      <alignment horizontal="right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5" borderId="6" xfId="1" applyFont="1" applyFill="1" applyBorder="1" applyAlignment="1">
      <alignment horizontal="center"/>
    </xf>
    <xf numFmtId="0" fontId="3" fillId="5" borderId="7" xfId="1" applyFont="1" applyFill="1" applyBorder="1" applyAlignment="1">
      <alignment horizontal="center"/>
    </xf>
    <xf numFmtId="0" fontId="3" fillId="5" borderId="8" xfId="1" applyFont="1" applyFill="1" applyBorder="1" applyAlignment="1">
      <alignment horizontal="center"/>
    </xf>
    <xf numFmtId="0" fontId="7" fillId="0" borderId="1" xfId="1" applyFont="1" applyBorder="1" applyAlignment="1">
      <alignment horizontal="left" inden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4" xfId="1" applyFont="1" applyBorder="1" applyAlignment="1">
      <alignment horizontal="center" shrinkToFit="1"/>
    </xf>
    <xf numFmtId="0" fontId="3" fillId="0" borderId="1" xfId="1" applyFont="1" applyBorder="1" applyAlignment="1">
      <alignment horizontal="center" shrinkToFit="1"/>
    </xf>
    <xf numFmtId="0" fontId="3" fillId="0" borderId="13" xfId="1" applyFont="1" applyBorder="1" applyAlignment="1">
      <alignment horizontal="center" shrinkToFit="1"/>
    </xf>
    <xf numFmtId="0" fontId="3" fillId="0" borderId="11" xfId="1" applyFont="1" applyBorder="1" applyAlignment="1">
      <alignment horizont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0" fontId="3" fillId="0" borderId="0" xfId="1" applyFont="1"/>
    <xf numFmtId="0" fontId="6" fillId="0" borderId="1" xfId="1" applyFont="1" applyBorder="1"/>
    <xf numFmtId="0" fontId="28" fillId="2" borderId="7" xfId="0" applyFon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28" fillId="2" borderId="8" xfId="0" applyFont="1" applyFill="1" applyBorder="1" applyAlignment="1" applyProtection="1">
      <alignment horizontal="left" vertical="center"/>
      <protection locked="0"/>
    </xf>
    <xf numFmtId="0" fontId="28" fillId="2" borderId="13" xfId="0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horizontal="center" vertical="center"/>
      <protection locked="0"/>
    </xf>
    <xf numFmtId="0" fontId="28" fillId="2" borderId="22" xfId="0" applyFont="1" applyFill="1" applyBorder="1" applyAlignment="1" applyProtection="1">
      <alignment horizontal="left" vertical="center"/>
      <protection locked="0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3" borderId="6" xfId="0" applyFont="1" applyFill="1" applyBorder="1" applyAlignment="1">
      <alignment horizontal="center"/>
    </xf>
    <xf numFmtId="0" fontId="28" fillId="3" borderId="7" xfId="0" applyFont="1" applyFill="1" applyBorder="1" applyAlignment="1">
      <alignment horizontal="center"/>
    </xf>
    <xf numFmtId="0" fontId="28" fillId="3" borderId="8" xfId="0" applyFont="1" applyFill="1" applyBorder="1" applyAlignment="1">
      <alignment horizontal="center"/>
    </xf>
    <xf numFmtId="0" fontId="29" fillId="0" borderId="5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shrinkToFit="1"/>
    </xf>
    <xf numFmtId="0" fontId="28" fillId="0" borderId="7" xfId="0" applyFont="1" applyBorder="1" applyAlignment="1">
      <alignment horizontal="center" shrinkToFit="1"/>
    </xf>
    <xf numFmtId="0" fontId="28" fillId="0" borderId="8" xfId="0" applyFont="1" applyBorder="1" applyAlignment="1">
      <alignment horizontal="center" shrinkToFit="1"/>
    </xf>
    <xf numFmtId="0" fontId="28" fillId="0" borderId="14" xfId="0" applyFont="1" applyBorder="1" applyAlignment="1">
      <alignment horizontal="center" shrinkToFit="1"/>
    </xf>
    <xf numFmtId="0" fontId="28" fillId="0" borderId="1" xfId="0" applyFont="1" applyBorder="1" applyAlignment="1">
      <alignment horizontal="center" shrinkToFit="1"/>
    </xf>
    <xf numFmtId="0" fontId="28" fillId="0" borderId="13" xfId="0" applyFont="1" applyBorder="1" applyAlignment="1">
      <alignment horizontal="center" shrinkToFit="1"/>
    </xf>
    <xf numFmtId="0" fontId="28" fillId="0" borderId="9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right"/>
    </xf>
    <xf numFmtId="0" fontId="28" fillId="0" borderId="6" xfId="0" applyFont="1" applyBorder="1" applyAlignment="1">
      <alignment horizontal="center" vertical="center"/>
    </xf>
    <xf numFmtId="0" fontId="34" fillId="0" borderId="7" xfId="0" applyFont="1" applyBorder="1" applyAlignment="1"/>
    <xf numFmtId="0" fontId="34" fillId="0" borderId="12" xfId="0" applyFont="1" applyBorder="1" applyAlignment="1"/>
    <xf numFmtId="0" fontId="34" fillId="0" borderId="0" xfId="0" applyFont="1" applyAlignment="1"/>
    <xf numFmtId="0" fontId="34" fillId="0" borderId="14" xfId="0" applyFont="1" applyBorder="1" applyAlignment="1"/>
    <xf numFmtId="0" fontId="34" fillId="0" borderId="1" xfId="0" applyFont="1" applyBorder="1" applyAlignment="1"/>
    <xf numFmtId="0" fontId="28" fillId="0" borderId="7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9" fillId="2" borderId="5" xfId="0" applyFont="1" applyFill="1" applyBorder="1" applyAlignment="1" applyProtection="1">
      <alignment horizontal="center" vertical="center"/>
      <protection locked="0"/>
    </xf>
    <xf numFmtId="0" fontId="29" fillId="2" borderId="11" xfId="0" applyFont="1" applyFill="1" applyBorder="1" applyAlignment="1" applyProtection="1">
      <alignment horizontal="center" vertical="center"/>
      <protection locked="0"/>
    </xf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 wrapText="1"/>
    </xf>
    <xf numFmtId="0" fontId="29" fillId="0" borderId="11" xfId="1" applyFont="1" applyBorder="1" applyAlignment="1">
      <alignment horizontal="center" vertical="center" wrapText="1"/>
    </xf>
    <xf numFmtId="0" fontId="29" fillId="0" borderId="24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/>
    </xf>
    <xf numFmtId="0" fontId="28" fillId="0" borderId="24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 wrapText="1"/>
    </xf>
    <xf numFmtId="0" fontId="28" fillId="0" borderId="16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26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20" xfId="1" applyFont="1" applyBorder="1" applyAlignment="1">
      <alignment horizontal="center" vertical="center"/>
    </xf>
    <xf numFmtId="0" fontId="28" fillId="0" borderId="25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shrinkToFit="1"/>
    </xf>
    <xf numFmtId="0" fontId="28" fillId="0" borderId="1" xfId="1" applyFont="1" applyBorder="1" applyAlignment="1">
      <alignment horizontal="center" shrinkToFit="1"/>
    </xf>
    <xf numFmtId="0" fontId="28" fillId="0" borderId="13" xfId="1" applyFont="1" applyBorder="1" applyAlignment="1">
      <alignment horizontal="center" shrinkToFit="1"/>
    </xf>
    <xf numFmtId="0" fontId="28" fillId="0" borderId="1" xfId="1" applyFont="1" applyBorder="1" applyAlignment="1">
      <alignment horizontal="left"/>
    </xf>
    <xf numFmtId="0" fontId="29" fillId="0" borderId="1" xfId="1" applyFont="1" applyBorder="1" applyProtection="1">
      <protection locked="0"/>
    </xf>
    <xf numFmtId="0" fontId="28" fillId="0" borderId="1" xfId="1" applyFont="1" applyBorder="1" applyProtection="1">
      <protection locked="0"/>
    </xf>
    <xf numFmtId="0" fontId="28" fillId="0" borderId="2" xfId="1" applyFont="1" applyBorder="1" applyAlignment="1">
      <alignment horizontal="right"/>
    </xf>
    <xf numFmtId="0" fontId="28" fillId="0" borderId="6" xfId="1" applyFont="1" applyBorder="1" applyAlignment="1">
      <alignment horizontal="center" vertical="center"/>
    </xf>
    <xf numFmtId="0" fontId="34" fillId="0" borderId="7" xfId="1" applyFont="1" applyBorder="1"/>
    <xf numFmtId="0" fontId="34" fillId="0" borderId="12" xfId="1" applyFont="1" applyBorder="1"/>
    <xf numFmtId="0" fontId="34" fillId="0" borderId="0" xfId="1" applyFont="1"/>
    <xf numFmtId="0" fontId="34" fillId="0" borderId="14" xfId="1" applyFont="1" applyBorder="1"/>
    <xf numFmtId="0" fontId="34" fillId="0" borderId="1" xfId="1" applyFont="1" applyBorder="1"/>
    <xf numFmtId="0" fontId="28" fillId="0" borderId="7" xfId="1" applyFont="1" applyBorder="1" applyAlignment="1">
      <alignment horizontal="center"/>
    </xf>
    <xf numFmtId="0" fontId="28" fillId="0" borderId="1" xfId="1" applyFont="1" applyBorder="1" applyAlignment="1">
      <alignment horizontal="center"/>
    </xf>
    <xf numFmtId="0" fontId="28" fillId="0" borderId="8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/>
    </xf>
    <xf numFmtId="0" fontId="28" fillId="6" borderId="6" xfId="1" applyFont="1" applyFill="1" applyBorder="1" applyAlignment="1">
      <alignment horizontal="center"/>
    </xf>
    <xf numFmtId="0" fontId="28" fillId="6" borderId="7" xfId="1" applyFont="1" applyFill="1" applyBorder="1" applyAlignment="1">
      <alignment horizontal="center"/>
    </xf>
    <xf numFmtId="0" fontId="28" fillId="6" borderId="8" xfId="1" applyFont="1" applyFill="1" applyBorder="1" applyAlignment="1">
      <alignment horizontal="center"/>
    </xf>
    <xf numFmtId="0" fontId="28" fillId="0" borderId="6" xfId="1" applyFont="1" applyBorder="1" applyAlignment="1">
      <alignment horizontal="center" shrinkToFit="1"/>
    </xf>
    <xf numFmtId="0" fontId="28" fillId="0" borderId="7" xfId="1" applyFont="1" applyBorder="1" applyAlignment="1">
      <alignment horizontal="center" shrinkToFit="1"/>
    </xf>
    <xf numFmtId="0" fontId="28" fillId="0" borderId="8" xfId="1" applyFont="1" applyBorder="1" applyAlignment="1">
      <alignment horizontal="center" shrinkToFit="1"/>
    </xf>
    <xf numFmtId="0" fontId="29" fillId="0" borderId="10" xfId="1" applyFont="1" applyBorder="1" applyAlignment="1">
      <alignment horizontal="center" vertical="center" wrapText="1"/>
    </xf>
    <xf numFmtId="0" fontId="28" fillId="0" borderId="19" xfId="1" applyFont="1" applyBorder="1" applyAlignment="1">
      <alignment horizontal="center" vertical="center"/>
    </xf>
    <xf numFmtId="0" fontId="28" fillId="0" borderId="27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shrinkToFit="1"/>
    </xf>
    <xf numFmtId="0" fontId="6" fillId="0" borderId="1" xfId="1" applyFont="1" applyBorder="1" applyAlignment="1">
      <alignment horizontal="center" shrinkToFit="1"/>
    </xf>
    <xf numFmtId="0" fontId="6" fillId="0" borderId="13" xfId="1" applyFont="1" applyBorder="1" applyAlignment="1">
      <alignment horizontal="center" shrinkToFit="1"/>
    </xf>
    <xf numFmtId="0" fontId="6" fillId="0" borderId="1" xfId="1" applyFont="1" applyBorder="1" applyAlignment="1">
      <alignment horizontal="left"/>
    </xf>
    <xf numFmtId="0" fontId="6" fillId="0" borderId="1" xfId="1" applyFont="1" applyBorder="1" applyProtection="1">
      <protection locked="0"/>
    </xf>
    <xf numFmtId="0" fontId="6" fillId="0" borderId="7" xfId="1" applyFont="1" applyBorder="1" applyAlignment="1">
      <alignment horizontal="right"/>
    </xf>
    <xf numFmtId="0" fontId="6" fillId="0" borderId="6" xfId="1" applyFont="1" applyBorder="1" applyAlignment="1">
      <alignment horizontal="center" vertical="center"/>
    </xf>
    <xf numFmtId="0" fontId="9" fillId="0" borderId="7" xfId="1" applyBorder="1"/>
    <xf numFmtId="0" fontId="9" fillId="0" borderId="12" xfId="1" applyBorder="1"/>
    <xf numFmtId="0" fontId="9" fillId="0" borderId="0" xfId="1"/>
    <xf numFmtId="0" fontId="9" fillId="0" borderId="14" xfId="1" applyBorder="1"/>
    <xf numFmtId="0" fontId="9" fillId="0" borderId="1" xfId="1" applyBorder="1"/>
    <xf numFmtId="0" fontId="6" fillId="0" borderId="7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0" fontId="6" fillId="0" borderId="6" xfId="1" applyFont="1" applyBorder="1" applyAlignment="1">
      <alignment horizontal="center" shrinkToFit="1"/>
    </xf>
    <xf numFmtId="0" fontId="6" fillId="0" borderId="7" xfId="1" applyFont="1" applyBorder="1" applyAlignment="1">
      <alignment horizontal="center" shrinkToFit="1"/>
    </xf>
    <xf numFmtId="0" fontId="6" fillId="0" borderId="8" xfId="1" applyFont="1" applyBorder="1" applyAlignment="1">
      <alignment horizontal="center" shrinkToFit="1"/>
    </xf>
    <xf numFmtId="0" fontId="6" fillId="0" borderId="10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26" fillId="0" borderId="1" xfId="0" applyFont="1" applyBorder="1" applyAlignment="1">
      <alignment horizontal="left"/>
    </xf>
    <xf numFmtId="0" fontId="0" fillId="0" borderId="1" xfId="0" applyBorder="1" applyAlignment="1"/>
    <xf numFmtId="0" fontId="6" fillId="0" borderId="1" xfId="0" applyFont="1" applyBorder="1" applyAlignment="1" applyProtection="1">
      <protection locked="0"/>
    </xf>
    <xf numFmtId="0" fontId="6" fillId="0" borderId="24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3" fillId="0" borderId="1" xfId="1" applyFont="1" applyBorder="1" applyProtection="1">
      <protection locked="0"/>
    </xf>
    <xf numFmtId="0" fontId="10" fillId="0" borderId="7" xfId="1" applyFont="1" applyBorder="1"/>
    <xf numFmtId="0" fontId="10" fillId="0" borderId="12" xfId="1" applyFont="1" applyBorder="1"/>
    <xf numFmtId="0" fontId="10" fillId="0" borderId="0" xfId="1" applyFont="1"/>
    <xf numFmtId="0" fontId="10" fillId="0" borderId="14" xfId="1" applyFont="1" applyBorder="1"/>
    <xf numFmtId="0" fontId="10" fillId="0" borderId="1" xfId="1" applyFont="1" applyBorder="1"/>
    <xf numFmtId="0" fontId="3" fillId="0" borderId="7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0" fontId="3" fillId="6" borderId="6" xfId="1" applyFont="1" applyFill="1" applyBorder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3" fillId="6" borderId="8" xfId="1" applyFont="1" applyFill="1" applyBorder="1" applyAlignment="1">
      <alignment horizontal="center"/>
    </xf>
    <xf numFmtId="0" fontId="3" fillId="0" borderId="6" xfId="1" applyFont="1" applyBorder="1" applyAlignment="1">
      <alignment horizontal="center" shrinkToFit="1"/>
    </xf>
    <xf numFmtId="0" fontId="3" fillId="0" borderId="7" xfId="1" applyFont="1" applyBorder="1" applyAlignment="1">
      <alignment horizontal="center" shrinkToFit="1"/>
    </xf>
    <xf numFmtId="0" fontId="3" fillId="0" borderId="8" xfId="1" applyFont="1" applyBorder="1" applyAlignment="1">
      <alignment horizontal="center" shrinkToFit="1"/>
    </xf>
    <xf numFmtId="0" fontId="3" fillId="0" borderId="19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0" fontId="58" fillId="0" borderId="22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60" fillId="0" borderId="5" xfId="1" applyFont="1" applyBorder="1" applyAlignment="1">
      <alignment horizontal="center" vertical="center"/>
    </xf>
    <xf numFmtId="0" fontId="28" fillId="0" borderId="6" xfId="1" applyFont="1" applyBorder="1" applyAlignment="1" applyProtection="1">
      <alignment horizontal="center" vertical="center"/>
      <protection locked="0"/>
    </xf>
    <xf numFmtId="0" fontId="28" fillId="0" borderId="8" xfId="1" applyFont="1" applyBorder="1" applyAlignment="1" applyProtection="1">
      <alignment horizontal="center" vertical="center"/>
      <protection locked="0"/>
    </xf>
    <xf numFmtId="0" fontId="28" fillId="0" borderId="14" xfId="1" applyFont="1" applyBorder="1" applyAlignment="1" applyProtection="1">
      <alignment horizontal="center" vertical="center"/>
      <protection locked="0"/>
    </xf>
    <xf numFmtId="0" fontId="28" fillId="0" borderId="13" xfId="1" applyFont="1" applyBorder="1" applyAlignment="1" applyProtection="1">
      <alignment horizontal="center" vertical="center"/>
      <protection locked="0"/>
    </xf>
    <xf numFmtId="176" fontId="28" fillId="0" borderId="5" xfId="1" applyNumberFormat="1" applyFont="1" applyBorder="1" applyAlignment="1" applyProtection="1">
      <alignment horizontal="center" vertical="center"/>
      <protection locked="0"/>
    </xf>
    <xf numFmtId="176" fontId="28" fillId="0" borderId="24" xfId="1" applyNumberFormat="1" applyFont="1" applyBorder="1" applyAlignment="1" applyProtection="1">
      <alignment horizontal="center" vertical="center"/>
      <protection locked="0"/>
    </xf>
    <xf numFmtId="0" fontId="28" fillId="0" borderId="5" xfId="1" quotePrefix="1" applyFont="1" applyBorder="1" applyAlignment="1" applyProtection="1">
      <alignment horizontal="center" vertical="center"/>
      <protection locked="0"/>
    </xf>
    <xf numFmtId="0" fontId="28" fillId="0" borderId="24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/>
    </xf>
    <xf numFmtId="0" fontId="3" fillId="0" borderId="5" xfId="1" quotePrefix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5" xfId="1" quotePrefix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40" fillId="0" borderId="11" xfId="1" applyFont="1" applyBorder="1" applyAlignment="1">
      <alignment horizontal="center" vertical="center" wrapText="1"/>
    </xf>
    <xf numFmtId="0" fontId="40" fillId="0" borderId="2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29" fillId="0" borderId="1" xfId="1" applyFont="1" applyBorder="1" applyAlignment="1" applyProtection="1">
      <alignment horizontal="left"/>
      <protection locked="0"/>
    </xf>
    <xf numFmtId="0" fontId="28" fillId="0" borderId="1" xfId="1" applyFont="1" applyBorder="1" applyAlignment="1" applyProtection="1">
      <alignment horizontal="left"/>
      <protection locked="0"/>
    </xf>
    <xf numFmtId="0" fontId="6" fillId="2" borderId="0" xfId="1" applyFont="1" applyFill="1" applyAlignment="1">
      <alignment horizontal="right"/>
    </xf>
    <xf numFmtId="0" fontId="44" fillId="0" borderId="8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/>
    </xf>
    <xf numFmtId="0" fontId="3" fillId="2" borderId="4" xfId="1" applyFont="1" applyFill="1" applyBorder="1" applyAlignment="1" applyProtection="1">
      <alignment horizontal="left" vertical="center"/>
      <protection locked="0"/>
    </xf>
    <xf numFmtId="0" fontId="28" fillId="0" borderId="5" xfId="6" applyFont="1" applyBorder="1" applyAlignment="1">
      <alignment horizontal="center" vertical="center" wrapText="1"/>
    </xf>
    <xf numFmtId="0" fontId="28" fillId="0" borderId="11" xfId="6" applyFont="1" applyBorder="1" applyAlignment="1">
      <alignment horizontal="center" vertical="center" wrapText="1"/>
    </xf>
    <xf numFmtId="0" fontId="28" fillId="0" borderId="24" xfId="6" applyFont="1" applyBorder="1" applyAlignment="1">
      <alignment horizontal="center" vertical="center" wrapText="1"/>
    </xf>
    <xf numFmtId="0" fontId="29" fillId="0" borderId="1" xfId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176" fontId="3" fillId="0" borderId="5" xfId="1" applyNumberFormat="1" applyFont="1" applyBorder="1" applyAlignment="1" applyProtection="1">
      <alignment horizontal="center" vertical="center"/>
      <protection locked="0"/>
    </xf>
    <xf numFmtId="176" fontId="3" fillId="0" borderId="11" xfId="1" applyNumberFormat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24" xfId="1" applyFont="1" applyBorder="1" applyAlignment="1" applyProtection="1">
      <alignment horizontal="center" vertical="center" wrapText="1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15" fillId="0" borderId="5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176" fontId="3" fillId="0" borderId="24" xfId="1" applyNumberFormat="1" applyFont="1" applyBorder="1" applyAlignment="1" applyProtection="1">
      <alignment horizontal="center" vertical="center"/>
      <protection locked="0"/>
    </xf>
    <xf numFmtId="0" fontId="3" fillId="0" borderId="24" xfId="1" quotePrefix="1" applyFont="1" applyBorder="1" applyAlignment="1">
      <alignment horizontal="center" vertical="center"/>
    </xf>
    <xf numFmtId="0" fontId="3" fillId="0" borderId="34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6" fillId="0" borderId="0" xfId="1" applyFont="1" applyAlignment="1">
      <alignment horizontal="right"/>
    </xf>
  </cellXfs>
  <cellStyles count="7">
    <cellStyle name="標準" xfId="0" builtinId="0"/>
    <cellStyle name="標準 2" xfId="1" xr:uid="{374F5AB1-DA9B-4F36-892C-12AF9867DA39}"/>
    <cellStyle name="標準 2 2" xfId="2" xr:uid="{909541CC-EC70-4B77-88BE-91472818915A}"/>
    <cellStyle name="標準 2 3" xfId="4" xr:uid="{83D80942-C837-40AB-8344-65C5564A3D64}"/>
    <cellStyle name="標準 2 4" xfId="5" xr:uid="{94650072-3640-4B12-9F80-435E85E2B50E}"/>
    <cellStyle name="標準 3" xfId="6" xr:uid="{81EF6C65-0B4F-44B7-8F70-F11367D3F334}"/>
    <cellStyle name="標準 99" xfId="3" xr:uid="{799755C8-F095-4C82-B4B8-66EA7646A077}"/>
  </cellStyles>
  <dxfs count="1">
    <dxf>
      <font>
        <strike val="0"/>
        <color theme="0"/>
      </font>
      <border>
        <top style="thin">
          <color theme="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externalLinks/externalLink1.xml" Type="http://schemas.openxmlformats.org/officeDocument/2006/relationships/externalLink"/><Relationship Id="rId22" Target="externalLinks/externalLink2.xml" Type="http://schemas.openxmlformats.org/officeDocument/2006/relationships/externalLink"/><Relationship Id="rId23" Target="externalLinks/externalLink3.xml" Type="http://schemas.openxmlformats.org/officeDocument/2006/relationships/externalLink"/><Relationship Id="rId24" Target="theme/theme1.xml" Type="http://schemas.openxmlformats.org/officeDocument/2006/relationships/theme"/><Relationship Id="rId25" Target="styles.xml" Type="http://schemas.openxmlformats.org/officeDocument/2006/relationships/styles"/><Relationship Id="rId26" Target="sharedStrings.xml" Type="http://schemas.openxmlformats.org/officeDocument/2006/relationships/sharedStrings"/><Relationship Id="rId27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1</xdr:row>
      <xdr:rowOff>111125</xdr:rowOff>
    </xdr:from>
    <xdr:to>
      <xdr:col>23</xdr:col>
      <xdr:colOff>530238</xdr:colOff>
      <xdr:row>2</xdr:row>
      <xdr:rowOff>152496</xdr:rowOff>
    </xdr:to>
    <xdr:sp macro="" textlink="">
      <xdr:nvSpPr>
        <xdr:cNvPr id="2" name="Text Box 23">
          <a:extLst>
            <a:ext uri="{FF2B5EF4-FFF2-40B4-BE49-F238E27FC236}">
              <a16:creationId xmlns:a16="http://schemas.microsoft.com/office/drawing/2014/main" id="{F989FE8F-90B8-4C17-8907-C33259BEABAC}"/>
            </a:ext>
          </a:extLst>
        </xdr:cNvPr>
        <xdr:cNvSpPr txBox="1">
          <a:spLocks noChangeArrowheads="1"/>
        </xdr:cNvSpPr>
      </xdr:nvSpPr>
      <xdr:spPr bwMode="auto">
        <a:xfrm>
          <a:off x="14392275" y="276225"/>
          <a:ext cx="596913" cy="2064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別添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493395</xdr:colOff>
      <xdr:row>2</xdr:row>
      <xdr:rowOff>577</xdr:rowOff>
    </xdr:from>
    <xdr:to>
      <xdr:col>24</xdr:col>
      <xdr:colOff>1444</xdr:colOff>
      <xdr:row>2</xdr:row>
      <xdr:rowOff>233148</xdr:rowOff>
    </xdr:to>
    <xdr:sp macro="" textlink="">
      <xdr:nvSpPr>
        <xdr:cNvPr id="2" name="Text Box 23">
          <a:extLst>
            <a:ext uri="{FF2B5EF4-FFF2-40B4-BE49-F238E27FC236}">
              <a16:creationId xmlns:a16="http://schemas.microsoft.com/office/drawing/2014/main" id="{D54700F8-080D-4539-9D96-68B8906486DC}"/>
            </a:ext>
          </a:extLst>
        </xdr:cNvPr>
        <xdr:cNvSpPr txBox="1">
          <a:spLocks noChangeArrowheads="1"/>
        </xdr:cNvSpPr>
      </xdr:nvSpPr>
      <xdr:spPr bwMode="auto">
        <a:xfrm>
          <a:off x="14323695" y="330777"/>
          <a:ext cx="765349" cy="16272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別添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CPS Gr分担表"/>
      <sheetName val="DATA"/>
      <sheetName val="C3_N DC改造投資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Sheet1"/>
      <sheetName val="ＴＦ関連Ｐｒｊ日程表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BBEED-24BE-4F38-8D7D-D164D6E2A6E5}">
  <sheetPr>
    <tabColor rgb="FFC00000"/>
    <pageSetUpPr fitToPage="1"/>
  </sheetPr>
  <dimension ref="A1:AG31"/>
  <sheetViews>
    <sheetView view="pageBreakPreview" zoomScaleNormal="55" zoomScaleSheetLayoutView="100" workbookViewId="0">
      <pane xSplit="3" ySplit="8" topLeftCell="D9" activePane="bottomRight" state="frozen"/>
      <selection activeCell="F6" sqref="F6:G8"/>
      <selection pane="topRight" activeCell="F6" sqref="F6:G8"/>
      <selection pane="bottomLeft" activeCell="F6" sqref="F6:G8"/>
      <selection pane="bottomRight" activeCell="R28" sqref="R28:R29"/>
    </sheetView>
  </sheetViews>
  <sheetFormatPr defaultColWidth="9" defaultRowHeight="10.199999999999999"/>
  <cols>
    <col min="1" max="1" width="15.88671875" style="217" customWidth="1"/>
    <col min="2" max="2" width="3.88671875" style="61" bestFit="1" customWidth="1"/>
    <col min="3" max="3" width="10.6640625" style="61" customWidth="1"/>
    <col min="4" max="4" width="13.88671875" style="61" bestFit="1" customWidth="1"/>
    <col min="5" max="5" width="13.88671875" style="491" customWidth="1"/>
    <col min="6" max="6" width="14.88671875" style="61" customWidth="1"/>
    <col min="7" max="7" width="5.88671875" style="61" bestFit="1" customWidth="1"/>
    <col min="8" max="8" width="8.44140625" style="61" bestFit="1" customWidth="1"/>
    <col min="9" max="9" width="10.44140625" style="61" bestFit="1" customWidth="1"/>
    <col min="10" max="10" width="7" style="61" bestFit="1" customWidth="1"/>
    <col min="11" max="11" width="5.88671875" style="61" bestFit="1" customWidth="1"/>
    <col min="12" max="12" width="8.77734375" style="61" bestFit="1" customWidth="1"/>
    <col min="13" max="13" width="8.44140625" style="61" bestFit="1" customWidth="1"/>
    <col min="14" max="14" width="8.6640625" style="61" bestFit="1" customWidth="1"/>
    <col min="15" max="15" width="8.6640625" style="61" customWidth="1"/>
    <col min="16" max="16" width="12.33203125" style="61" bestFit="1" customWidth="1"/>
    <col min="17" max="17" width="10" style="61" bestFit="1" customWidth="1"/>
    <col min="18" max="18" width="6" style="61" customWidth="1"/>
    <col min="19" max="19" width="15" style="61" customWidth="1"/>
    <col min="20" max="20" width="11" style="61" bestFit="1" customWidth="1"/>
    <col min="21" max="21" width="8.21875" style="61" bestFit="1" customWidth="1"/>
    <col min="22" max="23" width="8.21875" style="61" customWidth="1"/>
    <col min="24" max="24" width="8.21875" style="61" bestFit="1" customWidth="1"/>
    <col min="25" max="25" width="8.21875" style="61" customWidth="1"/>
    <col min="26" max="26" width="9" style="61"/>
    <col min="27" max="27" width="8.44140625" style="61" bestFit="1" customWidth="1"/>
    <col min="28" max="28" width="8.88671875" style="61" customWidth="1"/>
    <col min="29" max="29" width="8" style="61" bestFit="1" customWidth="1"/>
    <col min="30" max="30" width="8.33203125" style="61" bestFit="1" customWidth="1"/>
    <col min="31" max="31" width="8.88671875" style="61" customWidth="1"/>
    <col min="32" max="32" width="8" style="61" bestFit="1" customWidth="1"/>
    <col min="33" max="33" width="9.109375" style="61" bestFit="1" customWidth="1"/>
    <col min="34" max="34" width="8.88671875" style="61" customWidth="1"/>
    <col min="35" max="260" width="9" style="61"/>
    <col min="261" max="261" width="15.88671875" style="61" customWidth="1"/>
    <col min="262" max="262" width="3.88671875" style="61" bestFit="1" customWidth="1"/>
    <col min="263" max="263" width="38.21875" style="61" customWidth="1"/>
    <col min="264" max="264" width="13.88671875" style="61" bestFit="1" customWidth="1"/>
    <col min="265" max="265" width="13.88671875" style="61" customWidth="1"/>
    <col min="266" max="266" width="13.109375" style="61" bestFit="1" customWidth="1"/>
    <col min="267" max="267" width="5.88671875" style="61" bestFit="1" customWidth="1"/>
    <col min="268" max="268" width="12.109375" style="61" bestFit="1" customWidth="1"/>
    <col min="269" max="269" width="10.44140625" style="61" bestFit="1" customWidth="1"/>
    <col min="270" max="270" width="7" style="61" bestFit="1" customWidth="1"/>
    <col min="271" max="271" width="5.88671875" style="61" bestFit="1" customWidth="1"/>
    <col min="272" max="272" width="8.77734375" style="61" bestFit="1" customWidth="1"/>
    <col min="273" max="273" width="8.44140625" style="61" bestFit="1" customWidth="1"/>
    <col min="274" max="274" width="8.6640625" style="61" bestFit="1" customWidth="1"/>
    <col min="275" max="275" width="14.33203125" style="61" bestFit="1" customWidth="1"/>
    <col min="276" max="276" width="10" style="61" bestFit="1" customWidth="1"/>
    <col min="277" max="277" width="6" style="61" customWidth="1"/>
    <col min="278" max="278" width="25.21875" style="61" bestFit="1" customWidth="1"/>
    <col min="279" max="279" width="11" style="61" bestFit="1" customWidth="1"/>
    <col min="280" max="281" width="8.21875" style="61" bestFit="1" customWidth="1"/>
    <col min="282" max="516" width="9" style="61"/>
    <col min="517" max="517" width="15.88671875" style="61" customWidth="1"/>
    <col min="518" max="518" width="3.88671875" style="61" bestFit="1" customWidth="1"/>
    <col min="519" max="519" width="38.21875" style="61" customWidth="1"/>
    <col min="520" max="520" width="13.88671875" style="61" bestFit="1" customWidth="1"/>
    <col min="521" max="521" width="13.88671875" style="61" customWidth="1"/>
    <col min="522" max="522" width="13.109375" style="61" bestFit="1" customWidth="1"/>
    <col min="523" max="523" width="5.88671875" style="61" bestFit="1" customWidth="1"/>
    <col min="524" max="524" width="12.109375" style="61" bestFit="1" customWidth="1"/>
    <col min="525" max="525" width="10.44140625" style="61" bestFit="1" customWidth="1"/>
    <col min="526" max="526" width="7" style="61" bestFit="1" customWidth="1"/>
    <col min="527" max="527" width="5.88671875" style="61" bestFit="1" customWidth="1"/>
    <col min="528" max="528" width="8.77734375" style="61" bestFit="1" customWidth="1"/>
    <col min="529" max="529" width="8.44140625" style="61" bestFit="1" customWidth="1"/>
    <col min="530" max="530" width="8.6640625" style="61" bestFit="1" customWidth="1"/>
    <col min="531" max="531" width="14.33203125" style="61" bestFit="1" customWidth="1"/>
    <col min="532" max="532" width="10" style="61" bestFit="1" customWidth="1"/>
    <col min="533" max="533" width="6" style="61" customWidth="1"/>
    <col min="534" max="534" width="25.21875" style="61" bestFit="1" customWidth="1"/>
    <col min="535" max="535" width="11" style="61" bestFit="1" customWidth="1"/>
    <col min="536" max="537" width="8.21875" style="61" bestFit="1" customWidth="1"/>
    <col min="538" max="772" width="9" style="61"/>
    <col min="773" max="773" width="15.88671875" style="61" customWidth="1"/>
    <col min="774" max="774" width="3.88671875" style="61" bestFit="1" customWidth="1"/>
    <col min="775" max="775" width="38.21875" style="61" customWidth="1"/>
    <col min="776" max="776" width="13.88671875" style="61" bestFit="1" customWidth="1"/>
    <col min="777" max="777" width="13.88671875" style="61" customWidth="1"/>
    <col min="778" max="778" width="13.109375" style="61" bestFit="1" customWidth="1"/>
    <col min="779" max="779" width="5.88671875" style="61" bestFit="1" customWidth="1"/>
    <col min="780" max="780" width="12.109375" style="61" bestFit="1" customWidth="1"/>
    <col min="781" max="781" width="10.44140625" style="61" bestFit="1" customWidth="1"/>
    <col min="782" max="782" width="7" style="61" bestFit="1" customWidth="1"/>
    <col min="783" max="783" width="5.88671875" style="61" bestFit="1" customWidth="1"/>
    <col min="784" max="784" width="8.77734375" style="61" bestFit="1" customWidth="1"/>
    <col min="785" max="785" width="8.44140625" style="61" bestFit="1" customWidth="1"/>
    <col min="786" max="786" width="8.6640625" style="61" bestFit="1" customWidth="1"/>
    <col min="787" max="787" width="14.33203125" style="61" bestFit="1" customWidth="1"/>
    <col min="788" max="788" width="10" style="61" bestFit="1" customWidth="1"/>
    <col min="789" max="789" width="6" style="61" customWidth="1"/>
    <col min="790" max="790" width="25.21875" style="61" bestFit="1" customWidth="1"/>
    <col min="791" max="791" width="11" style="61" bestFit="1" customWidth="1"/>
    <col min="792" max="793" width="8.21875" style="61" bestFit="1" customWidth="1"/>
    <col min="794" max="1028" width="9" style="61"/>
    <col min="1029" max="1029" width="15.88671875" style="61" customWidth="1"/>
    <col min="1030" max="1030" width="3.88671875" style="61" bestFit="1" customWidth="1"/>
    <col min="1031" max="1031" width="38.21875" style="61" customWidth="1"/>
    <col min="1032" max="1032" width="13.88671875" style="61" bestFit="1" customWidth="1"/>
    <col min="1033" max="1033" width="13.88671875" style="61" customWidth="1"/>
    <col min="1034" max="1034" width="13.109375" style="61" bestFit="1" customWidth="1"/>
    <col min="1035" max="1035" width="5.88671875" style="61" bestFit="1" customWidth="1"/>
    <col min="1036" max="1036" width="12.109375" style="61" bestFit="1" customWidth="1"/>
    <col min="1037" max="1037" width="10.44140625" style="61" bestFit="1" customWidth="1"/>
    <col min="1038" max="1038" width="7" style="61" bestFit="1" customWidth="1"/>
    <col min="1039" max="1039" width="5.88671875" style="61" bestFit="1" customWidth="1"/>
    <col min="1040" max="1040" width="8.77734375" style="61" bestFit="1" customWidth="1"/>
    <col min="1041" max="1041" width="8.44140625" style="61" bestFit="1" customWidth="1"/>
    <col min="1042" max="1042" width="8.6640625" style="61" bestFit="1" customWidth="1"/>
    <col min="1043" max="1043" width="14.33203125" style="61" bestFit="1" customWidth="1"/>
    <col min="1044" max="1044" width="10" style="61" bestFit="1" customWidth="1"/>
    <col min="1045" max="1045" width="6" style="61" customWidth="1"/>
    <col min="1046" max="1046" width="25.21875" style="61" bestFit="1" customWidth="1"/>
    <col min="1047" max="1047" width="11" style="61" bestFit="1" customWidth="1"/>
    <col min="1048" max="1049" width="8.21875" style="61" bestFit="1" customWidth="1"/>
    <col min="1050" max="1284" width="9" style="61"/>
    <col min="1285" max="1285" width="15.88671875" style="61" customWidth="1"/>
    <col min="1286" max="1286" width="3.88671875" style="61" bestFit="1" customWidth="1"/>
    <col min="1287" max="1287" width="38.21875" style="61" customWidth="1"/>
    <col min="1288" max="1288" width="13.88671875" style="61" bestFit="1" customWidth="1"/>
    <col min="1289" max="1289" width="13.88671875" style="61" customWidth="1"/>
    <col min="1290" max="1290" width="13.109375" style="61" bestFit="1" customWidth="1"/>
    <col min="1291" max="1291" width="5.88671875" style="61" bestFit="1" customWidth="1"/>
    <col min="1292" max="1292" width="12.109375" style="61" bestFit="1" customWidth="1"/>
    <col min="1293" max="1293" width="10.44140625" style="61" bestFit="1" customWidth="1"/>
    <col min="1294" max="1294" width="7" style="61" bestFit="1" customWidth="1"/>
    <col min="1295" max="1295" width="5.88671875" style="61" bestFit="1" customWidth="1"/>
    <col min="1296" max="1296" width="8.77734375" style="61" bestFit="1" customWidth="1"/>
    <col min="1297" max="1297" width="8.44140625" style="61" bestFit="1" customWidth="1"/>
    <col min="1298" max="1298" width="8.6640625" style="61" bestFit="1" customWidth="1"/>
    <col min="1299" max="1299" width="14.33203125" style="61" bestFit="1" customWidth="1"/>
    <col min="1300" max="1300" width="10" style="61" bestFit="1" customWidth="1"/>
    <col min="1301" max="1301" width="6" style="61" customWidth="1"/>
    <col min="1302" max="1302" width="25.21875" style="61" bestFit="1" customWidth="1"/>
    <col min="1303" max="1303" width="11" style="61" bestFit="1" customWidth="1"/>
    <col min="1304" max="1305" width="8.21875" style="61" bestFit="1" customWidth="1"/>
    <col min="1306" max="1540" width="9" style="61"/>
    <col min="1541" max="1541" width="15.88671875" style="61" customWidth="1"/>
    <col min="1542" max="1542" width="3.88671875" style="61" bestFit="1" customWidth="1"/>
    <col min="1543" max="1543" width="38.21875" style="61" customWidth="1"/>
    <col min="1544" max="1544" width="13.88671875" style="61" bestFit="1" customWidth="1"/>
    <col min="1545" max="1545" width="13.88671875" style="61" customWidth="1"/>
    <col min="1546" max="1546" width="13.109375" style="61" bestFit="1" customWidth="1"/>
    <col min="1547" max="1547" width="5.88671875" style="61" bestFit="1" customWidth="1"/>
    <col min="1548" max="1548" width="12.109375" style="61" bestFit="1" customWidth="1"/>
    <col min="1549" max="1549" width="10.44140625" style="61" bestFit="1" customWidth="1"/>
    <col min="1550" max="1550" width="7" style="61" bestFit="1" customWidth="1"/>
    <col min="1551" max="1551" width="5.88671875" style="61" bestFit="1" customWidth="1"/>
    <col min="1552" max="1552" width="8.77734375" style="61" bestFit="1" customWidth="1"/>
    <col min="1553" max="1553" width="8.44140625" style="61" bestFit="1" customWidth="1"/>
    <col min="1554" max="1554" width="8.6640625" style="61" bestFit="1" customWidth="1"/>
    <col min="1555" max="1555" width="14.33203125" style="61" bestFit="1" customWidth="1"/>
    <col min="1556" max="1556" width="10" style="61" bestFit="1" customWidth="1"/>
    <col min="1557" max="1557" width="6" style="61" customWidth="1"/>
    <col min="1558" max="1558" width="25.21875" style="61" bestFit="1" customWidth="1"/>
    <col min="1559" max="1559" width="11" style="61" bestFit="1" customWidth="1"/>
    <col min="1560" max="1561" width="8.21875" style="61" bestFit="1" customWidth="1"/>
    <col min="1562" max="1796" width="9" style="61"/>
    <col min="1797" max="1797" width="15.88671875" style="61" customWidth="1"/>
    <col min="1798" max="1798" width="3.88671875" style="61" bestFit="1" customWidth="1"/>
    <col min="1799" max="1799" width="38.21875" style="61" customWidth="1"/>
    <col min="1800" max="1800" width="13.88671875" style="61" bestFit="1" customWidth="1"/>
    <col min="1801" max="1801" width="13.88671875" style="61" customWidth="1"/>
    <col min="1802" max="1802" width="13.109375" style="61" bestFit="1" customWidth="1"/>
    <col min="1803" max="1803" width="5.88671875" style="61" bestFit="1" customWidth="1"/>
    <col min="1804" max="1804" width="12.109375" style="61" bestFit="1" customWidth="1"/>
    <col min="1805" max="1805" width="10.44140625" style="61" bestFit="1" customWidth="1"/>
    <col min="1806" max="1806" width="7" style="61" bestFit="1" customWidth="1"/>
    <col min="1807" max="1807" width="5.88671875" style="61" bestFit="1" customWidth="1"/>
    <col min="1808" max="1808" width="8.77734375" style="61" bestFit="1" customWidth="1"/>
    <col min="1809" max="1809" width="8.44140625" style="61" bestFit="1" customWidth="1"/>
    <col min="1810" max="1810" width="8.6640625" style="61" bestFit="1" customWidth="1"/>
    <col min="1811" max="1811" width="14.33203125" style="61" bestFit="1" customWidth="1"/>
    <col min="1812" max="1812" width="10" style="61" bestFit="1" customWidth="1"/>
    <col min="1813" max="1813" width="6" style="61" customWidth="1"/>
    <col min="1814" max="1814" width="25.21875" style="61" bestFit="1" customWidth="1"/>
    <col min="1815" max="1815" width="11" style="61" bestFit="1" customWidth="1"/>
    <col min="1816" max="1817" width="8.21875" style="61" bestFit="1" customWidth="1"/>
    <col min="1818" max="2052" width="9" style="61"/>
    <col min="2053" max="2053" width="15.88671875" style="61" customWidth="1"/>
    <col min="2054" max="2054" width="3.88671875" style="61" bestFit="1" customWidth="1"/>
    <col min="2055" max="2055" width="38.21875" style="61" customWidth="1"/>
    <col min="2056" max="2056" width="13.88671875" style="61" bestFit="1" customWidth="1"/>
    <col min="2057" max="2057" width="13.88671875" style="61" customWidth="1"/>
    <col min="2058" max="2058" width="13.109375" style="61" bestFit="1" customWidth="1"/>
    <col min="2059" max="2059" width="5.88671875" style="61" bestFit="1" customWidth="1"/>
    <col min="2060" max="2060" width="12.109375" style="61" bestFit="1" customWidth="1"/>
    <col min="2061" max="2061" width="10.44140625" style="61" bestFit="1" customWidth="1"/>
    <col min="2062" max="2062" width="7" style="61" bestFit="1" customWidth="1"/>
    <col min="2063" max="2063" width="5.88671875" style="61" bestFit="1" customWidth="1"/>
    <col min="2064" max="2064" width="8.77734375" style="61" bestFit="1" customWidth="1"/>
    <col min="2065" max="2065" width="8.44140625" style="61" bestFit="1" customWidth="1"/>
    <col min="2066" max="2066" width="8.6640625" style="61" bestFit="1" customWidth="1"/>
    <col min="2067" max="2067" width="14.33203125" style="61" bestFit="1" customWidth="1"/>
    <col min="2068" max="2068" width="10" style="61" bestFit="1" customWidth="1"/>
    <col min="2069" max="2069" width="6" style="61" customWidth="1"/>
    <col min="2070" max="2070" width="25.21875" style="61" bestFit="1" customWidth="1"/>
    <col min="2071" max="2071" width="11" style="61" bestFit="1" customWidth="1"/>
    <col min="2072" max="2073" width="8.21875" style="61" bestFit="1" customWidth="1"/>
    <col min="2074" max="2308" width="9" style="61"/>
    <col min="2309" max="2309" width="15.88671875" style="61" customWidth="1"/>
    <col min="2310" max="2310" width="3.88671875" style="61" bestFit="1" customWidth="1"/>
    <col min="2311" max="2311" width="38.21875" style="61" customWidth="1"/>
    <col min="2312" max="2312" width="13.88671875" style="61" bestFit="1" customWidth="1"/>
    <col min="2313" max="2313" width="13.88671875" style="61" customWidth="1"/>
    <col min="2314" max="2314" width="13.109375" style="61" bestFit="1" customWidth="1"/>
    <col min="2315" max="2315" width="5.88671875" style="61" bestFit="1" customWidth="1"/>
    <col min="2316" max="2316" width="12.109375" style="61" bestFit="1" customWidth="1"/>
    <col min="2317" max="2317" width="10.44140625" style="61" bestFit="1" customWidth="1"/>
    <col min="2318" max="2318" width="7" style="61" bestFit="1" customWidth="1"/>
    <col min="2319" max="2319" width="5.88671875" style="61" bestFit="1" customWidth="1"/>
    <col min="2320" max="2320" width="8.77734375" style="61" bestFit="1" customWidth="1"/>
    <col min="2321" max="2321" width="8.44140625" style="61" bestFit="1" customWidth="1"/>
    <col min="2322" max="2322" width="8.6640625" style="61" bestFit="1" customWidth="1"/>
    <col min="2323" max="2323" width="14.33203125" style="61" bestFit="1" customWidth="1"/>
    <col min="2324" max="2324" width="10" style="61" bestFit="1" customWidth="1"/>
    <col min="2325" max="2325" width="6" style="61" customWidth="1"/>
    <col min="2326" max="2326" width="25.21875" style="61" bestFit="1" customWidth="1"/>
    <col min="2327" max="2327" width="11" style="61" bestFit="1" customWidth="1"/>
    <col min="2328" max="2329" width="8.21875" style="61" bestFit="1" customWidth="1"/>
    <col min="2330" max="2564" width="9" style="61"/>
    <col min="2565" max="2565" width="15.88671875" style="61" customWidth="1"/>
    <col min="2566" max="2566" width="3.88671875" style="61" bestFit="1" customWidth="1"/>
    <col min="2567" max="2567" width="38.21875" style="61" customWidth="1"/>
    <col min="2568" max="2568" width="13.88671875" style="61" bestFit="1" customWidth="1"/>
    <col min="2569" max="2569" width="13.88671875" style="61" customWidth="1"/>
    <col min="2570" max="2570" width="13.109375" style="61" bestFit="1" customWidth="1"/>
    <col min="2571" max="2571" width="5.88671875" style="61" bestFit="1" customWidth="1"/>
    <col min="2572" max="2572" width="12.109375" style="61" bestFit="1" customWidth="1"/>
    <col min="2573" max="2573" width="10.44140625" style="61" bestFit="1" customWidth="1"/>
    <col min="2574" max="2574" width="7" style="61" bestFit="1" customWidth="1"/>
    <col min="2575" max="2575" width="5.88671875" style="61" bestFit="1" customWidth="1"/>
    <col min="2576" max="2576" width="8.77734375" style="61" bestFit="1" customWidth="1"/>
    <col min="2577" max="2577" width="8.44140625" style="61" bestFit="1" customWidth="1"/>
    <col min="2578" max="2578" width="8.6640625" style="61" bestFit="1" customWidth="1"/>
    <col min="2579" max="2579" width="14.33203125" style="61" bestFit="1" customWidth="1"/>
    <col min="2580" max="2580" width="10" style="61" bestFit="1" customWidth="1"/>
    <col min="2581" max="2581" width="6" style="61" customWidth="1"/>
    <col min="2582" max="2582" width="25.21875" style="61" bestFit="1" customWidth="1"/>
    <col min="2583" max="2583" width="11" style="61" bestFit="1" customWidth="1"/>
    <col min="2584" max="2585" width="8.21875" style="61" bestFit="1" customWidth="1"/>
    <col min="2586" max="2820" width="9" style="61"/>
    <col min="2821" max="2821" width="15.88671875" style="61" customWidth="1"/>
    <col min="2822" max="2822" width="3.88671875" style="61" bestFit="1" customWidth="1"/>
    <col min="2823" max="2823" width="38.21875" style="61" customWidth="1"/>
    <col min="2824" max="2824" width="13.88671875" style="61" bestFit="1" customWidth="1"/>
    <col min="2825" max="2825" width="13.88671875" style="61" customWidth="1"/>
    <col min="2826" max="2826" width="13.109375" style="61" bestFit="1" customWidth="1"/>
    <col min="2827" max="2827" width="5.88671875" style="61" bestFit="1" customWidth="1"/>
    <col min="2828" max="2828" width="12.109375" style="61" bestFit="1" customWidth="1"/>
    <col min="2829" max="2829" width="10.44140625" style="61" bestFit="1" customWidth="1"/>
    <col min="2830" max="2830" width="7" style="61" bestFit="1" customWidth="1"/>
    <col min="2831" max="2831" width="5.88671875" style="61" bestFit="1" customWidth="1"/>
    <col min="2832" max="2832" width="8.77734375" style="61" bestFit="1" customWidth="1"/>
    <col min="2833" max="2833" width="8.44140625" style="61" bestFit="1" customWidth="1"/>
    <col min="2834" max="2834" width="8.6640625" style="61" bestFit="1" customWidth="1"/>
    <col min="2835" max="2835" width="14.33203125" style="61" bestFit="1" customWidth="1"/>
    <col min="2836" max="2836" width="10" style="61" bestFit="1" customWidth="1"/>
    <col min="2837" max="2837" width="6" style="61" customWidth="1"/>
    <col min="2838" max="2838" width="25.21875" style="61" bestFit="1" customWidth="1"/>
    <col min="2839" max="2839" width="11" style="61" bestFit="1" customWidth="1"/>
    <col min="2840" max="2841" width="8.21875" style="61" bestFit="1" customWidth="1"/>
    <col min="2842" max="3076" width="9" style="61"/>
    <col min="3077" max="3077" width="15.88671875" style="61" customWidth="1"/>
    <col min="3078" max="3078" width="3.88671875" style="61" bestFit="1" customWidth="1"/>
    <col min="3079" max="3079" width="38.21875" style="61" customWidth="1"/>
    <col min="3080" max="3080" width="13.88671875" style="61" bestFit="1" customWidth="1"/>
    <col min="3081" max="3081" width="13.88671875" style="61" customWidth="1"/>
    <col min="3082" max="3082" width="13.109375" style="61" bestFit="1" customWidth="1"/>
    <col min="3083" max="3083" width="5.88671875" style="61" bestFit="1" customWidth="1"/>
    <col min="3084" max="3084" width="12.109375" style="61" bestFit="1" customWidth="1"/>
    <col min="3085" max="3085" width="10.44140625" style="61" bestFit="1" customWidth="1"/>
    <col min="3086" max="3086" width="7" style="61" bestFit="1" customWidth="1"/>
    <col min="3087" max="3087" width="5.88671875" style="61" bestFit="1" customWidth="1"/>
    <col min="3088" max="3088" width="8.77734375" style="61" bestFit="1" customWidth="1"/>
    <col min="3089" max="3089" width="8.44140625" style="61" bestFit="1" customWidth="1"/>
    <col min="3090" max="3090" width="8.6640625" style="61" bestFit="1" customWidth="1"/>
    <col min="3091" max="3091" width="14.33203125" style="61" bestFit="1" customWidth="1"/>
    <col min="3092" max="3092" width="10" style="61" bestFit="1" customWidth="1"/>
    <col min="3093" max="3093" width="6" style="61" customWidth="1"/>
    <col min="3094" max="3094" width="25.21875" style="61" bestFit="1" customWidth="1"/>
    <col min="3095" max="3095" width="11" style="61" bestFit="1" customWidth="1"/>
    <col min="3096" max="3097" width="8.21875" style="61" bestFit="1" customWidth="1"/>
    <col min="3098" max="3332" width="9" style="61"/>
    <col min="3333" max="3333" width="15.88671875" style="61" customWidth="1"/>
    <col min="3334" max="3334" width="3.88671875" style="61" bestFit="1" customWidth="1"/>
    <col min="3335" max="3335" width="38.21875" style="61" customWidth="1"/>
    <col min="3336" max="3336" width="13.88671875" style="61" bestFit="1" customWidth="1"/>
    <col min="3337" max="3337" width="13.88671875" style="61" customWidth="1"/>
    <col min="3338" max="3338" width="13.109375" style="61" bestFit="1" customWidth="1"/>
    <col min="3339" max="3339" width="5.88671875" style="61" bestFit="1" customWidth="1"/>
    <col min="3340" max="3340" width="12.109375" style="61" bestFit="1" customWidth="1"/>
    <col min="3341" max="3341" width="10.44140625" style="61" bestFit="1" customWidth="1"/>
    <col min="3342" max="3342" width="7" style="61" bestFit="1" customWidth="1"/>
    <col min="3343" max="3343" width="5.88671875" style="61" bestFit="1" customWidth="1"/>
    <col min="3344" max="3344" width="8.77734375" style="61" bestFit="1" customWidth="1"/>
    <col min="3345" max="3345" width="8.44140625" style="61" bestFit="1" customWidth="1"/>
    <col min="3346" max="3346" width="8.6640625" style="61" bestFit="1" customWidth="1"/>
    <col min="3347" max="3347" width="14.33203125" style="61" bestFit="1" customWidth="1"/>
    <col min="3348" max="3348" width="10" style="61" bestFit="1" customWidth="1"/>
    <col min="3349" max="3349" width="6" style="61" customWidth="1"/>
    <col min="3350" max="3350" width="25.21875" style="61" bestFit="1" customWidth="1"/>
    <col min="3351" max="3351" width="11" style="61" bestFit="1" customWidth="1"/>
    <col min="3352" max="3353" width="8.21875" style="61" bestFit="1" customWidth="1"/>
    <col min="3354" max="3588" width="9" style="61"/>
    <col min="3589" max="3589" width="15.88671875" style="61" customWidth="1"/>
    <col min="3590" max="3590" width="3.88671875" style="61" bestFit="1" customWidth="1"/>
    <col min="3591" max="3591" width="38.21875" style="61" customWidth="1"/>
    <col min="3592" max="3592" width="13.88671875" style="61" bestFit="1" customWidth="1"/>
    <col min="3593" max="3593" width="13.88671875" style="61" customWidth="1"/>
    <col min="3594" max="3594" width="13.109375" style="61" bestFit="1" customWidth="1"/>
    <col min="3595" max="3595" width="5.88671875" style="61" bestFit="1" customWidth="1"/>
    <col min="3596" max="3596" width="12.109375" style="61" bestFit="1" customWidth="1"/>
    <col min="3597" max="3597" width="10.44140625" style="61" bestFit="1" customWidth="1"/>
    <col min="3598" max="3598" width="7" style="61" bestFit="1" customWidth="1"/>
    <col min="3599" max="3599" width="5.88671875" style="61" bestFit="1" customWidth="1"/>
    <col min="3600" max="3600" width="8.77734375" style="61" bestFit="1" customWidth="1"/>
    <col min="3601" max="3601" width="8.44140625" style="61" bestFit="1" customWidth="1"/>
    <col min="3602" max="3602" width="8.6640625" style="61" bestFit="1" customWidth="1"/>
    <col min="3603" max="3603" width="14.33203125" style="61" bestFit="1" customWidth="1"/>
    <col min="3604" max="3604" width="10" style="61" bestFit="1" customWidth="1"/>
    <col min="3605" max="3605" width="6" style="61" customWidth="1"/>
    <col min="3606" max="3606" width="25.21875" style="61" bestFit="1" customWidth="1"/>
    <col min="3607" max="3607" width="11" style="61" bestFit="1" customWidth="1"/>
    <col min="3608" max="3609" width="8.21875" style="61" bestFit="1" customWidth="1"/>
    <col min="3610" max="3844" width="9" style="61"/>
    <col min="3845" max="3845" width="15.88671875" style="61" customWidth="1"/>
    <col min="3846" max="3846" width="3.88671875" style="61" bestFit="1" customWidth="1"/>
    <col min="3847" max="3847" width="38.21875" style="61" customWidth="1"/>
    <col min="3848" max="3848" width="13.88671875" style="61" bestFit="1" customWidth="1"/>
    <col min="3849" max="3849" width="13.88671875" style="61" customWidth="1"/>
    <col min="3850" max="3850" width="13.109375" style="61" bestFit="1" customWidth="1"/>
    <col min="3851" max="3851" width="5.88671875" style="61" bestFit="1" customWidth="1"/>
    <col min="3852" max="3852" width="12.109375" style="61" bestFit="1" customWidth="1"/>
    <col min="3853" max="3853" width="10.44140625" style="61" bestFit="1" customWidth="1"/>
    <col min="3854" max="3854" width="7" style="61" bestFit="1" customWidth="1"/>
    <col min="3855" max="3855" width="5.88671875" style="61" bestFit="1" customWidth="1"/>
    <col min="3856" max="3856" width="8.77734375" style="61" bestFit="1" customWidth="1"/>
    <col min="3857" max="3857" width="8.44140625" style="61" bestFit="1" customWidth="1"/>
    <col min="3858" max="3858" width="8.6640625" style="61" bestFit="1" customWidth="1"/>
    <col min="3859" max="3859" width="14.33203125" style="61" bestFit="1" customWidth="1"/>
    <col min="3860" max="3860" width="10" style="61" bestFit="1" customWidth="1"/>
    <col min="3861" max="3861" width="6" style="61" customWidth="1"/>
    <col min="3862" max="3862" width="25.21875" style="61" bestFit="1" customWidth="1"/>
    <col min="3863" max="3863" width="11" style="61" bestFit="1" customWidth="1"/>
    <col min="3864" max="3865" width="8.21875" style="61" bestFit="1" customWidth="1"/>
    <col min="3866" max="4100" width="9" style="61"/>
    <col min="4101" max="4101" width="15.88671875" style="61" customWidth="1"/>
    <col min="4102" max="4102" width="3.88671875" style="61" bestFit="1" customWidth="1"/>
    <col min="4103" max="4103" width="38.21875" style="61" customWidth="1"/>
    <col min="4104" max="4104" width="13.88671875" style="61" bestFit="1" customWidth="1"/>
    <col min="4105" max="4105" width="13.88671875" style="61" customWidth="1"/>
    <col min="4106" max="4106" width="13.109375" style="61" bestFit="1" customWidth="1"/>
    <col min="4107" max="4107" width="5.88671875" style="61" bestFit="1" customWidth="1"/>
    <col min="4108" max="4108" width="12.109375" style="61" bestFit="1" customWidth="1"/>
    <col min="4109" max="4109" width="10.44140625" style="61" bestFit="1" customWidth="1"/>
    <col min="4110" max="4110" width="7" style="61" bestFit="1" customWidth="1"/>
    <col min="4111" max="4111" width="5.88671875" style="61" bestFit="1" customWidth="1"/>
    <col min="4112" max="4112" width="8.77734375" style="61" bestFit="1" customWidth="1"/>
    <col min="4113" max="4113" width="8.44140625" style="61" bestFit="1" customWidth="1"/>
    <col min="4114" max="4114" width="8.6640625" style="61" bestFit="1" customWidth="1"/>
    <col min="4115" max="4115" width="14.33203125" style="61" bestFit="1" customWidth="1"/>
    <col min="4116" max="4116" width="10" style="61" bestFit="1" customWidth="1"/>
    <col min="4117" max="4117" width="6" style="61" customWidth="1"/>
    <col min="4118" max="4118" width="25.21875" style="61" bestFit="1" customWidth="1"/>
    <col min="4119" max="4119" width="11" style="61" bestFit="1" customWidth="1"/>
    <col min="4120" max="4121" width="8.21875" style="61" bestFit="1" customWidth="1"/>
    <col min="4122" max="4356" width="9" style="61"/>
    <col min="4357" max="4357" width="15.88671875" style="61" customWidth="1"/>
    <col min="4358" max="4358" width="3.88671875" style="61" bestFit="1" customWidth="1"/>
    <col min="4359" max="4359" width="38.21875" style="61" customWidth="1"/>
    <col min="4360" max="4360" width="13.88671875" style="61" bestFit="1" customWidth="1"/>
    <col min="4361" max="4361" width="13.88671875" style="61" customWidth="1"/>
    <col min="4362" max="4362" width="13.109375" style="61" bestFit="1" customWidth="1"/>
    <col min="4363" max="4363" width="5.88671875" style="61" bestFit="1" customWidth="1"/>
    <col min="4364" max="4364" width="12.109375" style="61" bestFit="1" customWidth="1"/>
    <col min="4365" max="4365" width="10.44140625" style="61" bestFit="1" customWidth="1"/>
    <col min="4366" max="4366" width="7" style="61" bestFit="1" customWidth="1"/>
    <col min="4367" max="4367" width="5.88671875" style="61" bestFit="1" customWidth="1"/>
    <col min="4368" max="4368" width="8.77734375" style="61" bestFit="1" customWidth="1"/>
    <col min="4369" max="4369" width="8.44140625" style="61" bestFit="1" customWidth="1"/>
    <col min="4370" max="4370" width="8.6640625" style="61" bestFit="1" customWidth="1"/>
    <col min="4371" max="4371" width="14.33203125" style="61" bestFit="1" customWidth="1"/>
    <col min="4372" max="4372" width="10" style="61" bestFit="1" customWidth="1"/>
    <col min="4373" max="4373" width="6" style="61" customWidth="1"/>
    <col min="4374" max="4374" width="25.21875" style="61" bestFit="1" customWidth="1"/>
    <col min="4375" max="4375" width="11" style="61" bestFit="1" customWidth="1"/>
    <col min="4376" max="4377" width="8.21875" style="61" bestFit="1" customWidth="1"/>
    <col min="4378" max="4612" width="9" style="61"/>
    <col min="4613" max="4613" width="15.88671875" style="61" customWidth="1"/>
    <col min="4614" max="4614" width="3.88671875" style="61" bestFit="1" customWidth="1"/>
    <col min="4615" max="4615" width="38.21875" style="61" customWidth="1"/>
    <col min="4616" max="4616" width="13.88671875" style="61" bestFit="1" customWidth="1"/>
    <col min="4617" max="4617" width="13.88671875" style="61" customWidth="1"/>
    <col min="4618" max="4618" width="13.109375" style="61" bestFit="1" customWidth="1"/>
    <col min="4619" max="4619" width="5.88671875" style="61" bestFit="1" customWidth="1"/>
    <col min="4620" max="4620" width="12.109375" style="61" bestFit="1" customWidth="1"/>
    <col min="4621" max="4621" width="10.44140625" style="61" bestFit="1" customWidth="1"/>
    <col min="4622" max="4622" width="7" style="61" bestFit="1" customWidth="1"/>
    <col min="4623" max="4623" width="5.88671875" style="61" bestFit="1" customWidth="1"/>
    <col min="4624" max="4624" width="8.77734375" style="61" bestFit="1" customWidth="1"/>
    <col min="4625" max="4625" width="8.44140625" style="61" bestFit="1" customWidth="1"/>
    <col min="4626" max="4626" width="8.6640625" style="61" bestFit="1" customWidth="1"/>
    <col min="4627" max="4627" width="14.33203125" style="61" bestFit="1" customWidth="1"/>
    <col min="4628" max="4628" width="10" style="61" bestFit="1" customWidth="1"/>
    <col min="4629" max="4629" width="6" style="61" customWidth="1"/>
    <col min="4630" max="4630" width="25.21875" style="61" bestFit="1" customWidth="1"/>
    <col min="4631" max="4631" width="11" style="61" bestFit="1" customWidth="1"/>
    <col min="4632" max="4633" width="8.21875" style="61" bestFit="1" customWidth="1"/>
    <col min="4634" max="4868" width="9" style="61"/>
    <col min="4869" max="4869" width="15.88671875" style="61" customWidth="1"/>
    <col min="4870" max="4870" width="3.88671875" style="61" bestFit="1" customWidth="1"/>
    <col min="4871" max="4871" width="38.21875" style="61" customWidth="1"/>
    <col min="4872" max="4872" width="13.88671875" style="61" bestFit="1" customWidth="1"/>
    <col min="4873" max="4873" width="13.88671875" style="61" customWidth="1"/>
    <col min="4874" max="4874" width="13.109375" style="61" bestFit="1" customWidth="1"/>
    <col min="4875" max="4875" width="5.88671875" style="61" bestFit="1" customWidth="1"/>
    <col min="4876" max="4876" width="12.109375" style="61" bestFit="1" customWidth="1"/>
    <col min="4877" max="4877" width="10.44140625" style="61" bestFit="1" customWidth="1"/>
    <col min="4878" max="4878" width="7" style="61" bestFit="1" customWidth="1"/>
    <col min="4879" max="4879" width="5.88671875" style="61" bestFit="1" customWidth="1"/>
    <col min="4880" max="4880" width="8.77734375" style="61" bestFit="1" customWidth="1"/>
    <col min="4881" max="4881" width="8.44140625" style="61" bestFit="1" customWidth="1"/>
    <col min="4882" max="4882" width="8.6640625" style="61" bestFit="1" customWidth="1"/>
    <col min="4883" max="4883" width="14.33203125" style="61" bestFit="1" customWidth="1"/>
    <col min="4884" max="4884" width="10" style="61" bestFit="1" customWidth="1"/>
    <col min="4885" max="4885" width="6" style="61" customWidth="1"/>
    <col min="4886" max="4886" width="25.21875" style="61" bestFit="1" customWidth="1"/>
    <col min="4887" max="4887" width="11" style="61" bestFit="1" customWidth="1"/>
    <col min="4888" max="4889" width="8.21875" style="61" bestFit="1" customWidth="1"/>
    <col min="4890" max="5124" width="9" style="61"/>
    <col min="5125" max="5125" width="15.88671875" style="61" customWidth="1"/>
    <col min="5126" max="5126" width="3.88671875" style="61" bestFit="1" customWidth="1"/>
    <col min="5127" max="5127" width="38.21875" style="61" customWidth="1"/>
    <col min="5128" max="5128" width="13.88671875" style="61" bestFit="1" customWidth="1"/>
    <col min="5129" max="5129" width="13.88671875" style="61" customWidth="1"/>
    <col min="5130" max="5130" width="13.109375" style="61" bestFit="1" customWidth="1"/>
    <col min="5131" max="5131" width="5.88671875" style="61" bestFit="1" customWidth="1"/>
    <col min="5132" max="5132" width="12.109375" style="61" bestFit="1" customWidth="1"/>
    <col min="5133" max="5133" width="10.44140625" style="61" bestFit="1" customWidth="1"/>
    <col min="5134" max="5134" width="7" style="61" bestFit="1" customWidth="1"/>
    <col min="5135" max="5135" width="5.88671875" style="61" bestFit="1" customWidth="1"/>
    <col min="5136" max="5136" width="8.77734375" style="61" bestFit="1" customWidth="1"/>
    <col min="5137" max="5137" width="8.44140625" style="61" bestFit="1" customWidth="1"/>
    <col min="5138" max="5138" width="8.6640625" style="61" bestFit="1" customWidth="1"/>
    <col min="5139" max="5139" width="14.33203125" style="61" bestFit="1" customWidth="1"/>
    <col min="5140" max="5140" width="10" style="61" bestFit="1" customWidth="1"/>
    <col min="5141" max="5141" width="6" style="61" customWidth="1"/>
    <col min="5142" max="5142" width="25.21875" style="61" bestFit="1" customWidth="1"/>
    <col min="5143" max="5143" width="11" style="61" bestFit="1" customWidth="1"/>
    <col min="5144" max="5145" width="8.21875" style="61" bestFit="1" customWidth="1"/>
    <col min="5146" max="5380" width="9" style="61"/>
    <col min="5381" max="5381" width="15.88671875" style="61" customWidth="1"/>
    <col min="5382" max="5382" width="3.88671875" style="61" bestFit="1" customWidth="1"/>
    <col min="5383" max="5383" width="38.21875" style="61" customWidth="1"/>
    <col min="5384" max="5384" width="13.88671875" style="61" bestFit="1" customWidth="1"/>
    <col min="5385" max="5385" width="13.88671875" style="61" customWidth="1"/>
    <col min="5386" max="5386" width="13.109375" style="61" bestFit="1" customWidth="1"/>
    <col min="5387" max="5387" width="5.88671875" style="61" bestFit="1" customWidth="1"/>
    <col min="5388" max="5388" width="12.109375" style="61" bestFit="1" customWidth="1"/>
    <col min="5389" max="5389" width="10.44140625" style="61" bestFit="1" customWidth="1"/>
    <col min="5390" max="5390" width="7" style="61" bestFit="1" customWidth="1"/>
    <col min="5391" max="5391" width="5.88671875" style="61" bestFit="1" customWidth="1"/>
    <col min="5392" max="5392" width="8.77734375" style="61" bestFit="1" customWidth="1"/>
    <col min="5393" max="5393" width="8.44140625" style="61" bestFit="1" customWidth="1"/>
    <col min="5394" max="5394" width="8.6640625" style="61" bestFit="1" customWidth="1"/>
    <col min="5395" max="5395" width="14.33203125" style="61" bestFit="1" customWidth="1"/>
    <col min="5396" max="5396" width="10" style="61" bestFit="1" customWidth="1"/>
    <col min="5397" max="5397" width="6" style="61" customWidth="1"/>
    <col min="5398" max="5398" width="25.21875" style="61" bestFit="1" customWidth="1"/>
    <col min="5399" max="5399" width="11" style="61" bestFit="1" customWidth="1"/>
    <col min="5400" max="5401" width="8.21875" style="61" bestFit="1" customWidth="1"/>
    <col min="5402" max="5636" width="9" style="61"/>
    <col min="5637" max="5637" width="15.88671875" style="61" customWidth="1"/>
    <col min="5638" max="5638" width="3.88671875" style="61" bestFit="1" customWidth="1"/>
    <col min="5639" max="5639" width="38.21875" style="61" customWidth="1"/>
    <col min="5640" max="5640" width="13.88671875" style="61" bestFit="1" customWidth="1"/>
    <col min="5641" max="5641" width="13.88671875" style="61" customWidth="1"/>
    <col min="5642" max="5642" width="13.109375" style="61" bestFit="1" customWidth="1"/>
    <col min="5643" max="5643" width="5.88671875" style="61" bestFit="1" customWidth="1"/>
    <col min="5644" max="5644" width="12.109375" style="61" bestFit="1" customWidth="1"/>
    <col min="5645" max="5645" width="10.44140625" style="61" bestFit="1" customWidth="1"/>
    <col min="5646" max="5646" width="7" style="61" bestFit="1" customWidth="1"/>
    <col min="5647" max="5647" width="5.88671875" style="61" bestFit="1" customWidth="1"/>
    <col min="5648" max="5648" width="8.77734375" style="61" bestFit="1" customWidth="1"/>
    <col min="5649" max="5649" width="8.44140625" style="61" bestFit="1" customWidth="1"/>
    <col min="5650" max="5650" width="8.6640625" style="61" bestFit="1" customWidth="1"/>
    <col min="5651" max="5651" width="14.33203125" style="61" bestFit="1" customWidth="1"/>
    <col min="5652" max="5652" width="10" style="61" bestFit="1" customWidth="1"/>
    <col min="5653" max="5653" width="6" style="61" customWidth="1"/>
    <col min="5654" max="5654" width="25.21875" style="61" bestFit="1" customWidth="1"/>
    <col min="5655" max="5655" width="11" style="61" bestFit="1" customWidth="1"/>
    <col min="5656" max="5657" width="8.21875" style="61" bestFit="1" customWidth="1"/>
    <col min="5658" max="5892" width="9" style="61"/>
    <col min="5893" max="5893" width="15.88671875" style="61" customWidth="1"/>
    <col min="5894" max="5894" width="3.88671875" style="61" bestFit="1" customWidth="1"/>
    <col min="5895" max="5895" width="38.21875" style="61" customWidth="1"/>
    <col min="5896" max="5896" width="13.88671875" style="61" bestFit="1" customWidth="1"/>
    <col min="5897" max="5897" width="13.88671875" style="61" customWidth="1"/>
    <col min="5898" max="5898" width="13.109375" style="61" bestFit="1" customWidth="1"/>
    <col min="5899" max="5899" width="5.88671875" style="61" bestFit="1" customWidth="1"/>
    <col min="5900" max="5900" width="12.109375" style="61" bestFit="1" customWidth="1"/>
    <col min="5901" max="5901" width="10.44140625" style="61" bestFit="1" customWidth="1"/>
    <col min="5902" max="5902" width="7" style="61" bestFit="1" customWidth="1"/>
    <col min="5903" max="5903" width="5.88671875" style="61" bestFit="1" customWidth="1"/>
    <col min="5904" max="5904" width="8.77734375" style="61" bestFit="1" customWidth="1"/>
    <col min="5905" max="5905" width="8.44140625" style="61" bestFit="1" customWidth="1"/>
    <col min="5906" max="5906" width="8.6640625" style="61" bestFit="1" customWidth="1"/>
    <col min="5907" max="5907" width="14.33203125" style="61" bestFit="1" customWidth="1"/>
    <col min="5908" max="5908" width="10" style="61" bestFit="1" customWidth="1"/>
    <col min="5909" max="5909" width="6" style="61" customWidth="1"/>
    <col min="5910" max="5910" width="25.21875" style="61" bestFit="1" customWidth="1"/>
    <col min="5911" max="5911" width="11" style="61" bestFit="1" customWidth="1"/>
    <col min="5912" max="5913" width="8.21875" style="61" bestFit="1" customWidth="1"/>
    <col min="5914" max="6148" width="9" style="61"/>
    <col min="6149" max="6149" width="15.88671875" style="61" customWidth="1"/>
    <col min="6150" max="6150" width="3.88671875" style="61" bestFit="1" customWidth="1"/>
    <col min="6151" max="6151" width="38.21875" style="61" customWidth="1"/>
    <col min="6152" max="6152" width="13.88671875" style="61" bestFit="1" customWidth="1"/>
    <col min="6153" max="6153" width="13.88671875" style="61" customWidth="1"/>
    <col min="6154" max="6154" width="13.109375" style="61" bestFit="1" customWidth="1"/>
    <col min="6155" max="6155" width="5.88671875" style="61" bestFit="1" customWidth="1"/>
    <col min="6156" max="6156" width="12.109375" style="61" bestFit="1" customWidth="1"/>
    <col min="6157" max="6157" width="10.44140625" style="61" bestFit="1" customWidth="1"/>
    <col min="6158" max="6158" width="7" style="61" bestFit="1" customWidth="1"/>
    <col min="6159" max="6159" width="5.88671875" style="61" bestFit="1" customWidth="1"/>
    <col min="6160" max="6160" width="8.77734375" style="61" bestFit="1" customWidth="1"/>
    <col min="6161" max="6161" width="8.44140625" style="61" bestFit="1" customWidth="1"/>
    <col min="6162" max="6162" width="8.6640625" style="61" bestFit="1" customWidth="1"/>
    <col min="6163" max="6163" width="14.33203125" style="61" bestFit="1" customWidth="1"/>
    <col min="6164" max="6164" width="10" style="61" bestFit="1" customWidth="1"/>
    <col min="6165" max="6165" width="6" style="61" customWidth="1"/>
    <col min="6166" max="6166" width="25.21875" style="61" bestFit="1" customWidth="1"/>
    <col min="6167" max="6167" width="11" style="61" bestFit="1" customWidth="1"/>
    <col min="6168" max="6169" width="8.21875" style="61" bestFit="1" customWidth="1"/>
    <col min="6170" max="6404" width="9" style="61"/>
    <col min="6405" max="6405" width="15.88671875" style="61" customWidth="1"/>
    <col min="6406" max="6406" width="3.88671875" style="61" bestFit="1" customWidth="1"/>
    <col min="6407" max="6407" width="38.21875" style="61" customWidth="1"/>
    <col min="6408" max="6408" width="13.88671875" style="61" bestFit="1" customWidth="1"/>
    <col min="6409" max="6409" width="13.88671875" style="61" customWidth="1"/>
    <col min="6410" max="6410" width="13.109375" style="61" bestFit="1" customWidth="1"/>
    <col min="6411" max="6411" width="5.88671875" style="61" bestFit="1" customWidth="1"/>
    <col min="6412" max="6412" width="12.109375" style="61" bestFit="1" customWidth="1"/>
    <col min="6413" max="6413" width="10.44140625" style="61" bestFit="1" customWidth="1"/>
    <col min="6414" max="6414" width="7" style="61" bestFit="1" customWidth="1"/>
    <col min="6415" max="6415" width="5.88671875" style="61" bestFit="1" customWidth="1"/>
    <col min="6416" max="6416" width="8.77734375" style="61" bestFit="1" customWidth="1"/>
    <col min="6417" max="6417" width="8.44140625" style="61" bestFit="1" customWidth="1"/>
    <col min="6418" max="6418" width="8.6640625" style="61" bestFit="1" customWidth="1"/>
    <col min="6419" max="6419" width="14.33203125" style="61" bestFit="1" customWidth="1"/>
    <col min="6420" max="6420" width="10" style="61" bestFit="1" customWidth="1"/>
    <col min="6421" max="6421" width="6" style="61" customWidth="1"/>
    <col min="6422" max="6422" width="25.21875" style="61" bestFit="1" customWidth="1"/>
    <col min="6423" max="6423" width="11" style="61" bestFit="1" customWidth="1"/>
    <col min="6424" max="6425" width="8.21875" style="61" bestFit="1" customWidth="1"/>
    <col min="6426" max="6660" width="9" style="61"/>
    <col min="6661" max="6661" width="15.88671875" style="61" customWidth="1"/>
    <col min="6662" max="6662" width="3.88671875" style="61" bestFit="1" customWidth="1"/>
    <col min="6663" max="6663" width="38.21875" style="61" customWidth="1"/>
    <col min="6664" max="6664" width="13.88671875" style="61" bestFit="1" customWidth="1"/>
    <col min="6665" max="6665" width="13.88671875" style="61" customWidth="1"/>
    <col min="6666" max="6666" width="13.109375" style="61" bestFit="1" customWidth="1"/>
    <col min="6667" max="6667" width="5.88671875" style="61" bestFit="1" customWidth="1"/>
    <col min="6668" max="6668" width="12.109375" style="61" bestFit="1" customWidth="1"/>
    <col min="6669" max="6669" width="10.44140625" style="61" bestFit="1" customWidth="1"/>
    <col min="6670" max="6670" width="7" style="61" bestFit="1" customWidth="1"/>
    <col min="6671" max="6671" width="5.88671875" style="61" bestFit="1" customWidth="1"/>
    <col min="6672" max="6672" width="8.77734375" style="61" bestFit="1" customWidth="1"/>
    <col min="6673" max="6673" width="8.44140625" style="61" bestFit="1" customWidth="1"/>
    <col min="6674" max="6674" width="8.6640625" style="61" bestFit="1" customWidth="1"/>
    <col min="6675" max="6675" width="14.33203125" style="61" bestFit="1" customWidth="1"/>
    <col min="6676" max="6676" width="10" style="61" bestFit="1" customWidth="1"/>
    <col min="6677" max="6677" width="6" style="61" customWidth="1"/>
    <col min="6678" max="6678" width="25.21875" style="61" bestFit="1" customWidth="1"/>
    <col min="6679" max="6679" width="11" style="61" bestFit="1" customWidth="1"/>
    <col min="6680" max="6681" width="8.21875" style="61" bestFit="1" customWidth="1"/>
    <col min="6682" max="6916" width="9" style="61"/>
    <col min="6917" max="6917" width="15.88671875" style="61" customWidth="1"/>
    <col min="6918" max="6918" width="3.88671875" style="61" bestFit="1" customWidth="1"/>
    <col min="6919" max="6919" width="38.21875" style="61" customWidth="1"/>
    <col min="6920" max="6920" width="13.88671875" style="61" bestFit="1" customWidth="1"/>
    <col min="6921" max="6921" width="13.88671875" style="61" customWidth="1"/>
    <col min="6922" max="6922" width="13.109375" style="61" bestFit="1" customWidth="1"/>
    <col min="6923" max="6923" width="5.88671875" style="61" bestFit="1" customWidth="1"/>
    <col min="6924" max="6924" width="12.109375" style="61" bestFit="1" customWidth="1"/>
    <col min="6925" max="6925" width="10.44140625" style="61" bestFit="1" customWidth="1"/>
    <col min="6926" max="6926" width="7" style="61" bestFit="1" customWidth="1"/>
    <col min="6927" max="6927" width="5.88671875" style="61" bestFit="1" customWidth="1"/>
    <col min="6928" max="6928" width="8.77734375" style="61" bestFit="1" customWidth="1"/>
    <col min="6929" max="6929" width="8.44140625" style="61" bestFit="1" customWidth="1"/>
    <col min="6930" max="6930" width="8.6640625" style="61" bestFit="1" customWidth="1"/>
    <col min="6931" max="6931" width="14.33203125" style="61" bestFit="1" customWidth="1"/>
    <col min="6932" max="6932" width="10" style="61" bestFit="1" customWidth="1"/>
    <col min="6933" max="6933" width="6" style="61" customWidth="1"/>
    <col min="6934" max="6934" width="25.21875" style="61" bestFit="1" customWidth="1"/>
    <col min="6935" max="6935" width="11" style="61" bestFit="1" customWidth="1"/>
    <col min="6936" max="6937" width="8.21875" style="61" bestFit="1" customWidth="1"/>
    <col min="6938" max="7172" width="9" style="61"/>
    <col min="7173" max="7173" width="15.88671875" style="61" customWidth="1"/>
    <col min="7174" max="7174" width="3.88671875" style="61" bestFit="1" customWidth="1"/>
    <col min="7175" max="7175" width="38.21875" style="61" customWidth="1"/>
    <col min="7176" max="7176" width="13.88671875" style="61" bestFit="1" customWidth="1"/>
    <col min="7177" max="7177" width="13.88671875" style="61" customWidth="1"/>
    <col min="7178" max="7178" width="13.109375" style="61" bestFit="1" customWidth="1"/>
    <col min="7179" max="7179" width="5.88671875" style="61" bestFit="1" customWidth="1"/>
    <col min="7180" max="7180" width="12.109375" style="61" bestFit="1" customWidth="1"/>
    <col min="7181" max="7181" width="10.44140625" style="61" bestFit="1" customWidth="1"/>
    <col min="7182" max="7182" width="7" style="61" bestFit="1" customWidth="1"/>
    <col min="7183" max="7183" width="5.88671875" style="61" bestFit="1" customWidth="1"/>
    <col min="7184" max="7184" width="8.77734375" style="61" bestFit="1" customWidth="1"/>
    <col min="7185" max="7185" width="8.44140625" style="61" bestFit="1" customWidth="1"/>
    <col min="7186" max="7186" width="8.6640625" style="61" bestFit="1" customWidth="1"/>
    <col min="7187" max="7187" width="14.33203125" style="61" bestFit="1" customWidth="1"/>
    <col min="7188" max="7188" width="10" style="61" bestFit="1" customWidth="1"/>
    <col min="7189" max="7189" width="6" style="61" customWidth="1"/>
    <col min="7190" max="7190" width="25.21875" style="61" bestFit="1" customWidth="1"/>
    <col min="7191" max="7191" width="11" style="61" bestFit="1" customWidth="1"/>
    <col min="7192" max="7193" width="8.21875" style="61" bestFit="1" customWidth="1"/>
    <col min="7194" max="7428" width="9" style="61"/>
    <col min="7429" max="7429" width="15.88671875" style="61" customWidth="1"/>
    <col min="7430" max="7430" width="3.88671875" style="61" bestFit="1" customWidth="1"/>
    <col min="7431" max="7431" width="38.21875" style="61" customWidth="1"/>
    <col min="7432" max="7432" width="13.88671875" style="61" bestFit="1" customWidth="1"/>
    <col min="7433" max="7433" width="13.88671875" style="61" customWidth="1"/>
    <col min="7434" max="7434" width="13.109375" style="61" bestFit="1" customWidth="1"/>
    <col min="7435" max="7435" width="5.88671875" style="61" bestFit="1" customWidth="1"/>
    <col min="7436" max="7436" width="12.109375" style="61" bestFit="1" customWidth="1"/>
    <col min="7437" max="7437" width="10.44140625" style="61" bestFit="1" customWidth="1"/>
    <col min="7438" max="7438" width="7" style="61" bestFit="1" customWidth="1"/>
    <col min="7439" max="7439" width="5.88671875" style="61" bestFit="1" customWidth="1"/>
    <col min="7440" max="7440" width="8.77734375" style="61" bestFit="1" customWidth="1"/>
    <col min="7441" max="7441" width="8.44140625" style="61" bestFit="1" customWidth="1"/>
    <col min="7442" max="7442" width="8.6640625" style="61" bestFit="1" customWidth="1"/>
    <col min="7443" max="7443" width="14.33203125" style="61" bestFit="1" customWidth="1"/>
    <col min="7444" max="7444" width="10" style="61" bestFit="1" customWidth="1"/>
    <col min="7445" max="7445" width="6" style="61" customWidth="1"/>
    <col min="7446" max="7446" width="25.21875" style="61" bestFit="1" customWidth="1"/>
    <col min="7447" max="7447" width="11" style="61" bestFit="1" customWidth="1"/>
    <col min="7448" max="7449" width="8.21875" style="61" bestFit="1" customWidth="1"/>
    <col min="7450" max="7684" width="9" style="61"/>
    <col min="7685" max="7685" width="15.88671875" style="61" customWidth="1"/>
    <col min="7686" max="7686" width="3.88671875" style="61" bestFit="1" customWidth="1"/>
    <col min="7687" max="7687" width="38.21875" style="61" customWidth="1"/>
    <col min="7688" max="7688" width="13.88671875" style="61" bestFit="1" customWidth="1"/>
    <col min="7689" max="7689" width="13.88671875" style="61" customWidth="1"/>
    <col min="7690" max="7690" width="13.109375" style="61" bestFit="1" customWidth="1"/>
    <col min="7691" max="7691" width="5.88671875" style="61" bestFit="1" customWidth="1"/>
    <col min="7692" max="7692" width="12.109375" style="61" bestFit="1" customWidth="1"/>
    <col min="7693" max="7693" width="10.44140625" style="61" bestFit="1" customWidth="1"/>
    <col min="7694" max="7694" width="7" style="61" bestFit="1" customWidth="1"/>
    <col min="7695" max="7695" width="5.88671875" style="61" bestFit="1" customWidth="1"/>
    <col min="7696" max="7696" width="8.77734375" style="61" bestFit="1" customWidth="1"/>
    <col min="7697" max="7697" width="8.44140625" style="61" bestFit="1" customWidth="1"/>
    <col min="7698" max="7698" width="8.6640625" style="61" bestFit="1" customWidth="1"/>
    <col min="7699" max="7699" width="14.33203125" style="61" bestFit="1" customWidth="1"/>
    <col min="7700" max="7700" width="10" style="61" bestFit="1" customWidth="1"/>
    <col min="7701" max="7701" width="6" style="61" customWidth="1"/>
    <col min="7702" max="7702" width="25.21875" style="61" bestFit="1" customWidth="1"/>
    <col min="7703" max="7703" width="11" style="61" bestFit="1" customWidth="1"/>
    <col min="7704" max="7705" width="8.21875" style="61" bestFit="1" customWidth="1"/>
    <col min="7706" max="7940" width="9" style="61"/>
    <col min="7941" max="7941" width="15.88671875" style="61" customWidth="1"/>
    <col min="7942" max="7942" width="3.88671875" style="61" bestFit="1" customWidth="1"/>
    <col min="7943" max="7943" width="38.21875" style="61" customWidth="1"/>
    <col min="7944" max="7944" width="13.88671875" style="61" bestFit="1" customWidth="1"/>
    <col min="7945" max="7945" width="13.88671875" style="61" customWidth="1"/>
    <col min="7946" max="7946" width="13.109375" style="61" bestFit="1" customWidth="1"/>
    <col min="7947" max="7947" width="5.88671875" style="61" bestFit="1" customWidth="1"/>
    <col min="7948" max="7948" width="12.109375" style="61" bestFit="1" customWidth="1"/>
    <col min="7949" max="7949" width="10.44140625" style="61" bestFit="1" customWidth="1"/>
    <col min="7950" max="7950" width="7" style="61" bestFit="1" customWidth="1"/>
    <col min="7951" max="7951" width="5.88671875" style="61" bestFit="1" customWidth="1"/>
    <col min="7952" max="7952" width="8.77734375" style="61" bestFit="1" customWidth="1"/>
    <col min="7953" max="7953" width="8.44140625" style="61" bestFit="1" customWidth="1"/>
    <col min="7954" max="7954" width="8.6640625" style="61" bestFit="1" customWidth="1"/>
    <col min="7955" max="7955" width="14.33203125" style="61" bestFit="1" customWidth="1"/>
    <col min="7956" max="7956" width="10" style="61" bestFit="1" customWidth="1"/>
    <col min="7957" max="7957" width="6" style="61" customWidth="1"/>
    <col min="7958" max="7958" width="25.21875" style="61" bestFit="1" customWidth="1"/>
    <col min="7959" max="7959" width="11" style="61" bestFit="1" customWidth="1"/>
    <col min="7960" max="7961" width="8.21875" style="61" bestFit="1" customWidth="1"/>
    <col min="7962" max="8196" width="9" style="61"/>
    <col min="8197" max="8197" width="15.88671875" style="61" customWidth="1"/>
    <col min="8198" max="8198" width="3.88671875" style="61" bestFit="1" customWidth="1"/>
    <col min="8199" max="8199" width="38.21875" style="61" customWidth="1"/>
    <col min="8200" max="8200" width="13.88671875" style="61" bestFit="1" customWidth="1"/>
    <col min="8201" max="8201" width="13.88671875" style="61" customWidth="1"/>
    <col min="8202" max="8202" width="13.109375" style="61" bestFit="1" customWidth="1"/>
    <col min="8203" max="8203" width="5.88671875" style="61" bestFit="1" customWidth="1"/>
    <col min="8204" max="8204" width="12.109375" style="61" bestFit="1" customWidth="1"/>
    <col min="8205" max="8205" width="10.44140625" style="61" bestFit="1" customWidth="1"/>
    <col min="8206" max="8206" width="7" style="61" bestFit="1" customWidth="1"/>
    <col min="8207" max="8207" width="5.88671875" style="61" bestFit="1" customWidth="1"/>
    <col min="8208" max="8208" width="8.77734375" style="61" bestFit="1" customWidth="1"/>
    <col min="8209" max="8209" width="8.44140625" style="61" bestFit="1" customWidth="1"/>
    <col min="8210" max="8210" width="8.6640625" style="61" bestFit="1" customWidth="1"/>
    <col min="8211" max="8211" width="14.33203125" style="61" bestFit="1" customWidth="1"/>
    <col min="8212" max="8212" width="10" style="61" bestFit="1" customWidth="1"/>
    <col min="8213" max="8213" width="6" style="61" customWidth="1"/>
    <col min="8214" max="8214" width="25.21875" style="61" bestFit="1" customWidth="1"/>
    <col min="8215" max="8215" width="11" style="61" bestFit="1" customWidth="1"/>
    <col min="8216" max="8217" width="8.21875" style="61" bestFit="1" customWidth="1"/>
    <col min="8218" max="8452" width="9" style="61"/>
    <col min="8453" max="8453" width="15.88671875" style="61" customWidth="1"/>
    <col min="8454" max="8454" width="3.88671875" style="61" bestFit="1" customWidth="1"/>
    <col min="8455" max="8455" width="38.21875" style="61" customWidth="1"/>
    <col min="8456" max="8456" width="13.88671875" style="61" bestFit="1" customWidth="1"/>
    <col min="8457" max="8457" width="13.88671875" style="61" customWidth="1"/>
    <col min="8458" max="8458" width="13.109375" style="61" bestFit="1" customWidth="1"/>
    <col min="8459" max="8459" width="5.88671875" style="61" bestFit="1" customWidth="1"/>
    <col min="8460" max="8460" width="12.109375" style="61" bestFit="1" customWidth="1"/>
    <col min="8461" max="8461" width="10.44140625" style="61" bestFit="1" customWidth="1"/>
    <col min="8462" max="8462" width="7" style="61" bestFit="1" customWidth="1"/>
    <col min="8463" max="8463" width="5.88671875" style="61" bestFit="1" customWidth="1"/>
    <col min="8464" max="8464" width="8.77734375" style="61" bestFit="1" customWidth="1"/>
    <col min="8465" max="8465" width="8.44140625" style="61" bestFit="1" customWidth="1"/>
    <col min="8466" max="8466" width="8.6640625" style="61" bestFit="1" customWidth="1"/>
    <col min="8467" max="8467" width="14.33203125" style="61" bestFit="1" customWidth="1"/>
    <col min="8468" max="8468" width="10" style="61" bestFit="1" customWidth="1"/>
    <col min="8469" max="8469" width="6" style="61" customWidth="1"/>
    <col min="8470" max="8470" width="25.21875" style="61" bestFit="1" customWidth="1"/>
    <col min="8471" max="8471" width="11" style="61" bestFit="1" customWidth="1"/>
    <col min="8472" max="8473" width="8.21875" style="61" bestFit="1" customWidth="1"/>
    <col min="8474" max="8708" width="9" style="61"/>
    <col min="8709" max="8709" width="15.88671875" style="61" customWidth="1"/>
    <col min="8710" max="8710" width="3.88671875" style="61" bestFit="1" customWidth="1"/>
    <col min="8711" max="8711" width="38.21875" style="61" customWidth="1"/>
    <col min="8712" max="8712" width="13.88671875" style="61" bestFit="1" customWidth="1"/>
    <col min="8713" max="8713" width="13.88671875" style="61" customWidth="1"/>
    <col min="8714" max="8714" width="13.109375" style="61" bestFit="1" customWidth="1"/>
    <col min="8715" max="8715" width="5.88671875" style="61" bestFit="1" customWidth="1"/>
    <col min="8716" max="8716" width="12.109375" style="61" bestFit="1" customWidth="1"/>
    <col min="8717" max="8717" width="10.44140625" style="61" bestFit="1" customWidth="1"/>
    <col min="8718" max="8718" width="7" style="61" bestFit="1" customWidth="1"/>
    <col min="8719" max="8719" width="5.88671875" style="61" bestFit="1" customWidth="1"/>
    <col min="8720" max="8720" width="8.77734375" style="61" bestFit="1" customWidth="1"/>
    <col min="8721" max="8721" width="8.44140625" style="61" bestFit="1" customWidth="1"/>
    <col min="8722" max="8722" width="8.6640625" style="61" bestFit="1" customWidth="1"/>
    <col min="8723" max="8723" width="14.33203125" style="61" bestFit="1" customWidth="1"/>
    <col min="8724" max="8724" width="10" style="61" bestFit="1" customWidth="1"/>
    <col min="8725" max="8725" width="6" style="61" customWidth="1"/>
    <col min="8726" max="8726" width="25.21875" style="61" bestFit="1" customWidth="1"/>
    <col min="8727" max="8727" width="11" style="61" bestFit="1" customWidth="1"/>
    <col min="8728" max="8729" width="8.21875" style="61" bestFit="1" customWidth="1"/>
    <col min="8730" max="8964" width="9" style="61"/>
    <col min="8965" max="8965" width="15.88671875" style="61" customWidth="1"/>
    <col min="8966" max="8966" width="3.88671875" style="61" bestFit="1" customWidth="1"/>
    <col min="8967" max="8967" width="38.21875" style="61" customWidth="1"/>
    <col min="8968" max="8968" width="13.88671875" style="61" bestFit="1" customWidth="1"/>
    <col min="8969" max="8969" width="13.88671875" style="61" customWidth="1"/>
    <col min="8970" max="8970" width="13.109375" style="61" bestFit="1" customWidth="1"/>
    <col min="8971" max="8971" width="5.88671875" style="61" bestFit="1" customWidth="1"/>
    <col min="8972" max="8972" width="12.109375" style="61" bestFit="1" customWidth="1"/>
    <col min="8973" max="8973" width="10.44140625" style="61" bestFit="1" customWidth="1"/>
    <col min="8974" max="8974" width="7" style="61" bestFit="1" customWidth="1"/>
    <col min="8975" max="8975" width="5.88671875" style="61" bestFit="1" customWidth="1"/>
    <col min="8976" max="8976" width="8.77734375" style="61" bestFit="1" customWidth="1"/>
    <col min="8977" max="8977" width="8.44140625" style="61" bestFit="1" customWidth="1"/>
    <col min="8978" max="8978" width="8.6640625" style="61" bestFit="1" customWidth="1"/>
    <col min="8979" max="8979" width="14.33203125" style="61" bestFit="1" customWidth="1"/>
    <col min="8980" max="8980" width="10" style="61" bestFit="1" customWidth="1"/>
    <col min="8981" max="8981" width="6" style="61" customWidth="1"/>
    <col min="8982" max="8982" width="25.21875" style="61" bestFit="1" customWidth="1"/>
    <col min="8983" max="8983" width="11" style="61" bestFit="1" customWidth="1"/>
    <col min="8984" max="8985" width="8.21875" style="61" bestFit="1" customWidth="1"/>
    <col min="8986" max="9220" width="9" style="61"/>
    <col min="9221" max="9221" width="15.88671875" style="61" customWidth="1"/>
    <col min="9222" max="9222" width="3.88671875" style="61" bestFit="1" customWidth="1"/>
    <col min="9223" max="9223" width="38.21875" style="61" customWidth="1"/>
    <col min="9224" max="9224" width="13.88671875" style="61" bestFit="1" customWidth="1"/>
    <col min="9225" max="9225" width="13.88671875" style="61" customWidth="1"/>
    <col min="9226" max="9226" width="13.109375" style="61" bestFit="1" customWidth="1"/>
    <col min="9227" max="9227" width="5.88671875" style="61" bestFit="1" customWidth="1"/>
    <col min="9228" max="9228" width="12.109375" style="61" bestFit="1" customWidth="1"/>
    <col min="9229" max="9229" width="10.44140625" style="61" bestFit="1" customWidth="1"/>
    <col min="9230" max="9230" width="7" style="61" bestFit="1" customWidth="1"/>
    <col min="9231" max="9231" width="5.88671875" style="61" bestFit="1" customWidth="1"/>
    <col min="9232" max="9232" width="8.77734375" style="61" bestFit="1" customWidth="1"/>
    <col min="9233" max="9233" width="8.44140625" style="61" bestFit="1" customWidth="1"/>
    <col min="9234" max="9234" width="8.6640625" style="61" bestFit="1" customWidth="1"/>
    <col min="9235" max="9235" width="14.33203125" style="61" bestFit="1" customWidth="1"/>
    <col min="9236" max="9236" width="10" style="61" bestFit="1" customWidth="1"/>
    <col min="9237" max="9237" width="6" style="61" customWidth="1"/>
    <col min="9238" max="9238" width="25.21875" style="61" bestFit="1" customWidth="1"/>
    <col min="9239" max="9239" width="11" style="61" bestFit="1" customWidth="1"/>
    <col min="9240" max="9241" width="8.21875" style="61" bestFit="1" customWidth="1"/>
    <col min="9242" max="9476" width="9" style="61"/>
    <col min="9477" max="9477" width="15.88671875" style="61" customWidth="1"/>
    <col min="9478" max="9478" width="3.88671875" style="61" bestFit="1" customWidth="1"/>
    <col min="9479" max="9479" width="38.21875" style="61" customWidth="1"/>
    <col min="9480" max="9480" width="13.88671875" style="61" bestFit="1" customWidth="1"/>
    <col min="9481" max="9481" width="13.88671875" style="61" customWidth="1"/>
    <col min="9482" max="9482" width="13.109375" style="61" bestFit="1" customWidth="1"/>
    <col min="9483" max="9483" width="5.88671875" style="61" bestFit="1" customWidth="1"/>
    <col min="9484" max="9484" width="12.109375" style="61" bestFit="1" customWidth="1"/>
    <col min="9485" max="9485" width="10.44140625" style="61" bestFit="1" customWidth="1"/>
    <col min="9486" max="9486" width="7" style="61" bestFit="1" customWidth="1"/>
    <col min="9487" max="9487" width="5.88671875" style="61" bestFit="1" customWidth="1"/>
    <col min="9488" max="9488" width="8.77734375" style="61" bestFit="1" customWidth="1"/>
    <col min="9489" max="9489" width="8.44140625" style="61" bestFit="1" customWidth="1"/>
    <col min="9490" max="9490" width="8.6640625" style="61" bestFit="1" customWidth="1"/>
    <col min="9491" max="9491" width="14.33203125" style="61" bestFit="1" customWidth="1"/>
    <col min="9492" max="9492" width="10" style="61" bestFit="1" customWidth="1"/>
    <col min="9493" max="9493" width="6" style="61" customWidth="1"/>
    <col min="9494" max="9494" width="25.21875" style="61" bestFit="1" customWidth="1"/>
    <col min="9495" max="9495" width="11" style="61" bestFit="1" customWidth="1"/>
    <col min="9496" max="9497" width="8.21875" style="61" bestFit="1" customWidth="1"/>
    <col min="9498" max="9732" width="9" style="61"/>
    <col min="9733" max="9733" width="15.88671875" style="61" customWidth="1"/>
    <col min="9734" max="9734" width="3.88671875" style="61" bestFit="1" customWidth="1"/>
    <col min="9735" max="9735" width="38.21875" style="61" customWidth="1"/>
    <col min="9736" max="9736" width="13.88671875" style="61" bestFit="1" customWidth="1"/>
    <col min="9737" max="9737" width="13.88671875" style="61" customWidth="1"/>
    <col min="9738" max="9738" width="13.109375" style="61" bestFit="1" customWidth="1"/>
    <col min="9739" max="9739" width="5.88671875" style="61" bestFit="1" customWidth="1"/>
    <col min="9740" max="9740" width="12.109375" style="61" bestFit="1" customWidth="1"/>
    <col min="9741" max="9741" width="10.44140625" style="61" bestFit="1" customWidth="1"/>
    <col min="9742" max="9742" width="7" style="61" bestFit="1" customWidth="1"/>
    <col min="9743" max="9743" width="5.88671875" style="61" bestFit="1" customWidth="1"/>
    <col min="9744" max="9744" width="8.77734375" style="61" bestFit="1" customWidth="1"/>
    <col min="9745" max="9745" width="8.44140625" style="61" bestFit="1" customWidth="1"/>
    <col min="9746" max="9746" width="8.6640625" style="61" bestFit="1" customWidth="1"/>
    <col min="9747" max="9747" width="14.33203125" style="61" bestFit="1" customWidth="1"/>
    <col min="9748" max="9748" width="10" style="61" bestFit="1" customWidth="1"/>
    <col min="9749" max="9749" width="6" style="61" customWidth="1"/>
    <col min="9750" max="9750" width="25.21875" style="61" bestFit="1" customWidth="1"/>
    <col min="9751" max="9751" width="11" style="61" bestFit="1" customWidth="1"/>
    <col min="9752" max="9753" width="8.21875" style="61" bestFit="1" customWidth="1"/>
    <col min="9754" max="9988" width="9" style="61"/>
    <col min="9989" max="9989" width="15.88671875" style="61" customWidth="1"/>
    <col min="9990" max="9990" width="3.88671875" style="61" bestFit="1" customWidth="1"/>
    <col min="9991" max="9991" width="38.21875" style="61" customWidth="1"/>
    <col min="9992" max="9992" width="13.88671875" style="61" bestFit="1" customWidth="1"/>
    <col min="9993" max="9993" width="13.88671875" style="61" customWidth="1"/>
    <col min="9994" max="9994" width="13.109375" style="61" bestFit="1" customWidth="1"/>
    <col min="9995" max="9995" width="5.88671875" style="61" bestFit="1" customWidth="1"/>
    <col min="9996" max="9996" width="12.109375" style="61" bestFit="1" customWidth="1"/>
    <col min="9997" max="9997" width="10.44140625" style="61" bestFit="1" customWidth="1"/>
    <col min="9998" max="9998" width="7" style="61" bestFit="1" customWidth="1"/>
    <col min="9999" max="9999" width="5.88671875" style="61" bestFit="1" customWidth="1"/>
    <col min="10000" max="10000" width="8.77734375" style="61" bestFit="1" customWidth="1"/>
    <col min="10001" max="10001" width="8.44140625" style="61" bestFit="1" customWidth="1"/>
    <col min="10002" max="10002" width="8.6640625" style="61" bestFit="1" customWidth="1"/>
    <col min="10003" max="10003" width="14.33203125" style="61" bestFit="1" customWidth="1"/>
    <col min="10004" max="10004" width="10" style="61" bestFit="1" customWidth="1"/>
    <col min="10005" max="10005" width="6" style="61" customWidth="1"/>
    <col min="10006" max="10006" width="25.21875" style="61" bestFit="1" customWidth="1"/>
    <col min="10007" max="10007" width="11" style="61" bestFit="1" customWidth="1"/>
    <col min="10008" max="10009" width="8.21875" style="61" bestFit="1" customWidth="1"/>
    <col min="10010" max="10244" width="9" style="61"/>
    <col min="10245" max="10245" width="15.88671875" style="61" customWidth="1"/>
    <col min="10246" max="10246" width="3.88671875" style="61" bestFit="1" customWidth="1"/>
    <col min="10247" max="10247" width="38.21875" style="61" customWidth="1"/>
    <col min="10248" max="10248" width="13.88671875" style="61" bestFit="1" customWidth="1"/>
    <col min="10249" max="10249" width="13.88671875" style="61" customWidth="1"/>
    <col min="10250" max="10250" width="13.109375" style="61" bestFit="1" customWidth="1"/>
    <col min="10251" max="10251" width="5.88671875" style="61" bestFit="1" customWidth="1"/>
    <col min="10252" max="10252" width="12.109375" style="61" bestFit="1" customWidth="1"/>
    <col min="10253" max="10253" width="10.44140625" style="61" bestFit="1" customWidth="1"/>
    <col min="10254" max="10254" width="7" style="61" bestFit="1" customWidth="1"/>
    <col min="10255" max="10255" width="5.88671875" style="61" bestFit="1" customWidth="1"/>
    <col min="10256" max="10256" width="8.77734375" style="61" bestFit="1" customWidth="1"/>
    <col min="10257" max="10257" width="8.44140625" style="61" bestFit="1" customWidth="1"/>
    <col min="10258" max="10258" width="8.6640625" style="61" bestFit="1" customWidth="1"/>
    <col min="10259" max="10259" width="14.33203125" style="61" bestFit="1" customWidth="1"/>
    <col min="10260" max="10260" width="10" style="61" bestFit="1" customWidth="1"/>
    <col min="10261" max="10261" width="6" style="61" customWidth="1"/>
    <col min="10262" max="10262" width="25.21875" style="61" bestFit="1" customWidth="1"/>
    <col min="10263" max="10263" width="11" style="61" bestFit="1" customWidth="1"/>
    <col min="10264" max="10265" width="8.21875" style="61" bestFit="1" customWidth="1"/>
    <col min="10266" max="10500" width="9" style="61"/>
    <col min="10501" max="10501" width="15.88671875" style="61" customWidth="1"/>
    <col min="10502" max="10502" width="3.88671875" style="61" bestFit="1" customWidth="1"/>
    <col min="10503" max="10503" width="38.21875" style="61" customWidth="1"/>
    <col min="10504" max="10504" width="13.88671875" style="61" bestFit="1" customWidth="1"/>
    <col min="10505" max="10505" width="13.88671875" style="61" customWidth="1"/>
    <col min="10506" max="10506" width="13.109375" style="61" bestFit="1" customWidth="1"/>
    <col min="10507" max="10507" width="5.88671875" style="61" bestFit="1" customWidth="1"/>
    <col min="10508" max="10508" width="12.109375" style="61" bestFit="1" customWidth="1"/>
    <col min="10509" max="10509" width="10.44140625" style="61" bestFit="1" customWidth="1"/>
    <col min="10510" max="10510" width="7" style="61" bestFit="1" customWidth="1"/>
    <col min="10511" max="10511" width="5.88671875" style="61" bestFit="1" customWidth="1"/>
    <col min="10512" max="10512" width="8.77734375" style="61" bestFit="1" customWidth="1"/>
    <col min="10513" max="10513" width="8.44140625" style="61" bestFit="1" customWidth="1"/>
    <col min="10514" max="10514" width="8.6640625" style="61" bestFit="1" customWidth="1"/>
    <col min="10515" max="10515" width="14.33203125" style="61" bestFit="1" customWidth="1"/>
    <col min="10516" max="10516" width="10" style="61" bestFit="1" customWidth="1"/>
    <col min="10517" max="10517" width="6" style="61" customWidth="1"/>
    <col min="10518" max="10518" width="25.21875" style="61" bestFit="1" customWidth="1"/>
    <col min="10519" max="10519" width="11" style="61" bestFit="1" customWidth="1"/>
    <col min="10520" max="10521" width="8.21875" style="61" bestFit="1" customWidth="1"/>
    <col min="10522" max="10756" width="9" style="61"/>
    <col min="10757" max="10757" width="15.88671875" style="61" customWidth="1"/>
    <col min="10758" max="10758" width="3.88671875" style="61" bestFit="1" customWidth="1"/>
    <col min="10759" max="10759" width="38.21875" style="61" customWidth="1"/>
    <col min="10760" max="10760" width="13.88671875" style="61" bestFit="1" customWidth="1"/>
    <col min="10761" max="10761" width="13.88671875" style="61" customWidth="1"/>
    <col min="10762" max="10762" width="13.109375" style="61" bestFit="1" customWidth="1"/>
    <col min="10763" max="10763" width="5.88671875" style="61" bestFit="1" customWidth="1"/>
    <col min="10764" max="10764" width="12.109375" style="61" bestFit="1" customWidth="1"/>
    <col min="10765" max="10765" width="10.44140625" style="61" bestFit="1" customWidth="1"/>
    <col min="10766" max="10766" width="7" style="61" bestFit="1" customWidth="1"/>
    <col min="10767" max="10767" width="5.88671875" style="61" bestFit="1" customWidth="1"/>
    <col min="10768" max="10768" width="8.77734375" style="61" bestFit="1" customWidth="1"/>
    <col min="10769" max="10769" width="8.44140625" style="61" bestFit="1" customWidth="1"/>
    <col min="10770" max="10770" width="8.6640625" style="61" bestFit="1" customWidth="1"/>
    <col min="10771" max="10771" width="14.33203125" style="61" bestFit="1" customWidth="1"/>
    <col min="10772" max="10772" width="10" style="61" bestFit="1" customWidth="1"/>
    <col min="10773" max="10773" width="6" style="61" customWidth="1"/>
    <col min="10774" max="10774" width="25.21875" style="61" bestFit="1" customWidth="1"/>
    <col min="10775" max="10775" width="11" style="61" bestFit="1" customWidth="1"/>
    <col min="10776" max="10777" width="8.21875" style="61" bestFit="1" customWidth="1"/>
    <col min="10778" max="11012" width="9" style="61"/>
    <col min="11013" max="11013" width="15.88671875" style="61" customWidth="1"/>
    <col min="11014" max="11014" width="3.88671875" style="61" bestFit="1" customWidth="1"/>
    <col min="11015" max="11015" width="38.21875" style="61" customWidth="1"/>
    <col min="11016" max="11016" width="13.88671875" style="61" bestFit="1" customWidth="1"/>
    <col min="11017" max="11017" width="13.88671875" style="61" customWidth="1"/>
    <col min="11018" max="11018" width="13.109375" style="61" bestFit="1" customWidth="1"/>
    <col min="11019" max="11019" width="5.88671875" style="61" bestFit="1" customWidth="1"/>
    <col min="11020" max="11020" width="12.109375" style="61" bestFit="1" customWidth="1"/>
    <col min="11021" max="11021" width="10.44140625" style="61" bestFit="1" customWidth="1"/>
    <col min="11022" max="11022" width="7" style="61" bestFit="1" customWidth="1"/>
    <col min="11023" max="11023" width="5.88671875" style="61" bestFit="1" customWidth="1"/>
    <col min="11024" max="11024" width="8.77734375" style="61" bestFit="1" customWidth="1"/>
    <col min="11025" max="11025" width="8.44140625" style="61" bestFit="1" customWidth="1"/>
    <col min="11026" max="11026" width="8.6640625" style="61" bestFit="1" customWidth="1"/>
    <col min="11027" max="11027" width="14.33203125" style="61" bestFit="1" customWidth="1"/>
    <col min="11028" max="11028" width="10" style="61" bestFit="1" customWidth="1"/>
    <col min="11029" max="11029" width="6" style="61" customWidth="1"/>
    <col min="11030" max="11030" width="25.21875" style="61" bestFit="1" customWidth="1"/>
    <col min="11031" max="11031" width="11" style="61" bestFit="1" customWidth="1"/>
    <col min="11032" max="11033" width="8.21875" style="61" bestFit="1" customWidth="1"/>
    <col min="11034" max="11268" width="9" style="61"/>
    <col min="11269" max="11269" width="15.88671875" style="61" customWidth="1"/>
    <col min="11270" max="11270" width="3.88671875" style="61" bestFit="1" customWidth="1"/>
    <col min="11271" max="11271" width="38.21875" style="61" customWidth="1"/>
    <col min="11272" max="11272" width="13.88671875" style="61" bestFit="1" customWidth="1"/>
    <col min="11273" max="11273" width="13.88671875" style="61" customWidth="1"/>
    <col min="11274" max="11274" width="13.109375" style="61" bestFit="1" customWidth="1"/>
    <col min="11275" max="11275" width="5.88671875" style="61" bestFit="1" customWidth="1"/>
    <col min="11276" max="11276" width="12.109375" style="61" bestFit="1" customWidth="1"/>
    <col min="11277" max="11277" width="10.44140625" style="61" bestFit="1" customWidth="1"/>
    <col min="11278" max="11278" width="7" style="61" bestFit="1" customWidth="1"/>
    <col min="11279" max="11279" width="5.88671875" style="61" bestFit="1" customWidth="1"/>
    <col min="11280" max="11280" width="8.77734375" style="61" bestFit="1" customWidth="1"/>
    <col min="11281" max="11281" width="8.44140625" style="61" bestFit="1" customWidth="1"/>
    <col min="11282" max="11282" width="8.6640625" style="61" bestFit="1" customWidth="1"/>
    <col min="11283" max="11283" width="14.33203125" style="61" bestFit="1" customWidth="1"/>
    <col min="11284" max="11284" width="10" style="61" bestFit="1" customWidth="1"/>
    <col min="11285" max="11285" width="6" style="61" customWidth="1"/>
    <col min="11286" max="11286" width="25.21875" style="61" bestFit="1" customWidth="1"/>
    <col min="11287" max="11287" width="11" style="61" bestFit="1" customWidth="1"/>
    <col min="11288" max="11289" width="8.21875" style="61" bestFit="1" customWidth="1"/>
    <col min="11290" max="11524" width="9" style="61"/>
    <col min="11525" max="11525" width="15.88671875" style="61" customWidth="1"/>
    <col min="11526" max="11526" width="3.88671875" style="61" bestFit="1" customWidth="1"/>
    <col min="11527" max="11527" width="38.21875" style="61" customWidth="1"/>
    <col min="11528" max="11528" width="13.88671875" style="61" bestFit="1" customWidth="1"/>
    <col min="11529" max="11529" width="13.88671875" style="61" customWidth="1"/>
    <col min="11530" max="11530" width="13.109375" style="61" bestFit="1" customWidth="1"/>
    <col min="11531" max="11531" width="5.88671875" style="61" bestFit="1" customWidth="1"/>
    <col min="11532" max="11532" width="12.109375" style="61" bestFit="1" customWidth="1"/>
    <col min="11533" max="11533" width="10.44140625" style="61" bestFit="1" customWidth="1"/>
    <col min="11534" max="11534" width="7" style="61" bestFit="1" customWidth="1"/>
    <col min="11535" max="11535" width="5.88671875" style="61" bestFit="1" customWidth="1"/>
    <col min="11536" max="11536" width="8.77734375" style="61" bestFit="1" customWidth="1"/>
    <col min="11537" max="11537" width="8.44140625" style="61" bestFit="1" customWidth="1"/>
    <col min="11538" max="11538" width="8.6640625" style="61" bestFit="1" customWidth="1"/>
    <col min="11539" max="11539" width="14.33203125" style="61" bestFit="1" customWidth="1"/>
    <col min="11540" max="11540" width="10" style="61" bestFit="1" customWidth="1"/>
    <col min="11541" max="11541" width="6" style="61" customWidth="1"/>
    <col min="11542" max="11542" width="25.21875" style="61" bestFit="1" customWidth="1"/>
    <col min="11543" max="11543" width="11" style="61" bestFit="1" customWidth="1"/>
    <col min="11544" max="11545" width="8.21875" style="61" bestFit="1" customWidth="1"/>
    <col min="11546" max="11780" width="9" style="61"/>
    <col min="11781" max="11781" width="15.88671875" style="61" customWidth="1"/>
    <col min="11782" max="11782" width="3.88671875" style="61" bestFit="1" customWidth="1"/>
    <col min="11783" max="11783" width="38.21875" style="61" customWidth="1"/>
    <col min="11784" max="11784" width="13.88671875" style="61" bestFit="1" customWidth="1"/>
    <col min="11785" max="11785" width="13.88671875" style="61" customWidth="1"/>
    <col min="11786" max="11786" width="13.109375" style="61" bestFit="1" customWidth="1"/>
    <col min="11787" max="11787" width="5.88671875" style="61" bestFit="1" customWidth="1"/>
    <col min="11788" max="11788" width="12.109375" style="61" bestFit="1" customWidth="1"/>
    <col min="11789" max="11789" width="10.44140625" style="61" bestFit="1" customWidth="1"/>
    <col min="11790" max="11790" width="7" style="61" bestFit="1" customWidth="1"/>
    <col min="11791" max="11791" width="5.88671875" style="61" bestFit="1" customWidth="1"/>
    <col min="11792" max="11792" width="8.77734375" style="61" bestFit="1" customWidth="1"/>
    <col min="11793" max="11793" width="8.44140625" style="61" bestFit="1" customWidth="1"/>
    <col min="11794" max="11794" width="8.6640625" style="61" bestFit="1" customWidth="1"/>
    <col min="11795" max="11795" width="14.33203125" style="61" bestFit="1" customWidth="1"/>
    <col min="11796" max="11796" width="10" style="61" bestFit="1" customWidth="1"/>
    <col min="11797" max="11797" width="6" style="61" customWidth="1"/>
    <col min="11798" max="11798" width="25.21875" style="61" bestFit="1" customWidth="1"/>
    <col min="11799" max="11799" width="11" style="61" bestFit="1" customWidth="1"/>
    <col min="11800" max="11801" width="8.21875" style="61" bestFit="1" customWidth="1"/>
    <col min="11802" max="12036" width="9" style="61"/>
    <col min="12037" max="12037" width="15.88671875" style="61" customWidth="1"/>
    <col min="12038" max="12038" width="3.88671875" style="61" bestFit="1" customWidth="1"/>
    <col min="12039" max="12039" width="38.21875" style="61" customWidth="1"/>
    <col min="12040" max="12040" width="13.88671875" style="61" bestFit="1" customWidth="1"/>
    <col min="12041" max="12041" width="13.88671875" style="61" customWidth="1"/>
    <col min="12042" max="12042" width="13.109375" style="61" bestFit="1" customWidth="1"/>
    <col min="12043" max="12043" width="5.88671875" style="61" bestFit="1" customWidth="1"/>
    <col min="12044" max="12044" width="12.109375" style="61" bestFit="1" customWidth="1"/>
    <col min="12045" max="12045" width="10.44140625" style="61" bestFit="1" customWidth="1"/>
    <col min="12046" max="12046" width="7" style="61" bestFit="1" customWidth="1"/>
    <col min="12047" max="12047" width="5.88671875" style="61" bestFit="1" customWidth="1"/>
    <col min="12048" max="12048" width="8.77734375" style="61" bestFit="1" customWidth="1"/>
    <col min="12049" max="12049" width="8.44140625" style="61" bestFit="1" customWidth="1"/>
    <col min="12050" max="12050" width="8.6640625" style="61" bestFit="1" customWidth="1"/>
    <col min="12051" max="12051" width="14.33203125" style="61" bestFit="1" customWidth="1"/>
    <col min="12052" max="12052" width="10" style="61" bestFit="1" customWidth="1"/>
    <col min="12053" max="12053" width="6" style="61" customWidth="1"/>
    <col min="12054" max="12054" width="25.21875" style="61" bestFit="1" customWidth="1"/>
    <col min="12055" max="12055" width="11" style="61" bestFit="1" customWidth="1"/>
    <col min="12056" max="12057" width="8.21875" style="61" bestFit="1" customWidth="1"/>
    <col min="12058" max="12292" width="9" style="61"/>
    <col min="12293" max="12293" width="15.88671875" style="61" customWidth="1"/>
    <col min="12294" max="12294" width="3.88671875" style="61" bestFit="1" customWidth="1"/>
    <col min="12295" max="12295" width="38.21875" style="61" customWidth="1"/>
    <col min="12296" max="12296" width="13.88671875" style="61" bestFit="1" customWidth="1"/>
    <col min="12297" max="12297" width="13.88671875" style="61" customWidth="1"/>
    <col min="12298" max="12298" width="13.109375" style="61" bestFit="1" customWidth="1"/>
    <col min="12299" max="12299" width="5.88671875" style="61" bestFit="1" customWidth="1"/>
    <col min="12300" max="12300" width="12.109375" style="61" bestFit="1" customWidth="1"/>
    <col min="12301" max="12301" width="10.44140625" style="61" bestFit="1" customWidth="1"/>
    <col min="12302" max="12302" width="7" style="61" bestFit="1" customWidth="1"/>
    <col min="12303" max="12303" width="5.88671875" style="61" bestFit="1" customWidth="1"/>
    <col min="12304" max="12304" width="8.77734375" style="61" bestFit="1" customWidth="1"/>
    <col min="12305" max="12305" width="8.44140625" style="61" bestFit="1" customWidth="1"/>
    <col min="12306" max="12306" width="8.6640625" style="61" bestFit="1" customWidth="1"/>
    <col min="12307" max="12307" width="14.33203125" style="61" bestFit="1" customWidth="1"/>
    <col min="12308" max="12308" width="10" style="61" bestFit="1" customWidth="1"/>
    <col min="12309" max="12309" width="6" style="61" customWidth="1"/>
    <col min="12310" max="12310" width="25.21875" style="61" bestFit="1" customWidth="1"/>
    <col min="12311" max="12311" width="11" style="61" bestFit="1" customWidth="1"/>
    <col min="12312" max="12313" width="8.21875" style="61" bestFit="1" customWidth="1"/>
    <col min="12314" max="12548" width="9" style="61"/>
    <col min="12549" max="12549" width="15.88671875" style="61" customWidth="1"/>
    <col min="12550" max="12550" width="3.88671875" style="61" bestFit="1" customWidth="1"/>
    <col min="12551" max="12551" width="38.21875" style="61" customWidth="1"/>
    <col min="12552" max="12552" width="13.88671875" style="61" bestFit="1" customWidth="1"/>
    <col min="12553" max="12553" width="13.88671875" style="61" customWidth="1"/>
    <col min="12554" max="12554" width="13.109375" style="61" bestFit="1" customWidth="1"/>
    <col min="12555" max="12555" width="5.88671875" style="61" bestFit="1" customWidth="1"/>
    <col min="12556" max="12556" width="12.109375" style="61" bestFit="1" customWidth="1"/>
    <col min="12557" max="12557" width="10.44140625" style="61" bestFit="1" customWidth="1"/>
    <col min="12558" max="12558" width="7" style="61" bestFit="1" customWidth="1"/>
    <col min="12559" max="12559" width="5.88671875" style="61" bestFit="1" customWidth="1"/>
    <col min="12560" max="12560" width="8.77734375" style="61" bestFit="1" customWidth="1"/>
    <col min="12561" max="12561" width="8.44140625" style="61" bestFit="1" customWidth="1"/>
    <col min="12562" max="12562" width="8.6640625" style="61" bestFit="1" customWidth="1"/>
    <col min="12563" max="12563" width="14.33203125" style="61" bestFit="1" customWidth="1"/>
    <col min="12564" max="12564" width="10" style="61" bestFit="1" customWidth="1"/>
    <col min="12565" max="12565" width="6" style="61" customWidth="1"/>
    <col min="12566" max="12566" width="25.21875" style="61" bestFit="1" customWidth="1"/>
    <col min="12567" max="12567" width="11" style="61" bestFit="1" customWidth="1"/>
    <col min="12568" max="12569" width="8.21875" style="61" bestFit="1" customWidth="1"/>
    <col min="12570" max="12804" width="9" style="61"/>
    <col min="12805" max="12805" width="15.88671875" style="61" customWidth="1"/>
    <col min="12806" max="12806" width="3.88671875" style="61" bestFit="1" customWidth="1"/>
    <col min="12807" max="12807" width="38.21875" style="61" customWidth="1"/>
    <col min="12808" max="12808" width="13.88671875" style="61" bestFit="1" customWidth="1"/>
    <col min="12809" max="12809" width="13.88671875" style="61" customWidth="1"/>
    <col min="12810" max="12810" width="13.109375" style="61" bestFit="1" customWidth="1"/>
    <col min="12811" max="12811" width="5.88671875" style="61" bestFit="1" customWidth="1"/>
    <col min="12812" max="12812" width="12.109375" style="61" bestFit="1" customWidth="1"/>
    <col min="12813" max="12813" width="10.44140625" style="61" bestFit="1" customWidth="1"/>
    <col min="12814" max="12814" width="7" style="61" bestFit="1" customWidth="1"/>
    <col min="12815" max="12815" width="5.88671875" style="61" bestFit="1" customWidth="1"/>
    <col min="12816" max="12816" width="8.77734375" style="61" bestFit="1" customWidth="1"/>
    <col min="12817" max="12817" width="8.44140625" style="61" bestFit="1" customWidth="1"/>
    <col min="12818" max="12818" width="8.6640625" style="61" bestFit="1" customWidth="1"/>
    <col min="12819" max="12819" width="14.33203125" style="61" bestFit="1" customWidth="1"/>
    <col min="12820" max="12820" width="10" style="61" bestFit="1" customWidth="1"/>
    <col min="12821" max="12821" width="6" style="61" customWidth="1"/>
    <col min="12822" max="12822" width="25.21875" style="61" bestFit="1" customWidth="1"/>
    <col min="12823" max="12823" width="11" style="61" bestFit="1" customWidth="1"/>
    <col min="12824" max="12825" width="8.21875" style="61" bestFit="1" customWidth="1"/>
    <col min="12826" max="13060" width="9" style="61"/>
    <col min="13061" max="13061" width="15.88671875" style="61" customWidth="1"/>
    <col min="13062" max="13062" width="3.88671875" style="61" bestFit="1" customWidth="1"/>
    <col min="13063" max="13063" width="38.21875" style="61" customWidth="1"/>
    <col min="13064" max="13064" width="13.88671875" style="61" bestFit="1" customWidth="1"/>
    <col min="13065" max="13065" width="13.88671875" style="61" customWidth="1"/>
    <col min="13066" max="13066" width="13.109375" style="61" bestFit="1" customWidth="1"/>
    <col min="13067" max="13067" width="5.88671875" style="61" bestFit="1" customWidth="1"/>
    <col min="13068" max="13068" width="12.109375" style="61" bestFit="1" customWidth="1"/>
    <col min="13069" max="13069" width="10.44140625" style="61" bestFit="1" customWidth="1"/>
    <col min="13070" max="13070" width="7" style="61" bestFit="1" customWidth="1"/>
    <col min="13071" max="13071" width="5.88671875" style="61" bestFit="1" customWidth="1"/>
    <col min="13072" max="13072" width="8.77734375" style="61" bestFit="1" customWidth="1"/>
    <col min="13073" max="13073" width="8.44140625" style="61" bestFit="1" customWidth="1"/>
    <col min="13074" max="13074" width="8.6640625" style="61" bestFit="1" customWidth="1"/>
    <col min="13075" max="13075" width="14.33203125" style="61" bestFit="1" customWidth="1"/>
    <col min="13076" max="13076" width="10" style="61" bestFit="1" customWidth="1"/>
    <col min="13077" max="13077" width="6" style="61" customWidth="1"/>
    <col min="13078" max="13078" width="25.21875" style="61" bestFit="1" customWidth="1"/>
    <col min="13079" max="13079" width="11" style="61" bestFit="1" customWidth="1"/>
    <col min="13080" max="13081" width="8.21875" style="61" bestFit="1" customWidth="1"/>
    <col min="13082" max="13316" width="9" style="61"/>
    <col min="13317" max="13317" width="15.88671875" style="61" customWidth="1"/>
    <col min="13318" max="13318" width="3.88671875" style="61" bestFit="1" customWidth="1"/>
    <col min="13319" max="13319" width="38.21875" style="61" customWidth="1"/>
    <col min="13320" max="13320" width="13.88671875" style="61" bestFit="1" customWidth="1"/>
    <col min="13321" max="13321" width="13.88671875" style="61" customWidth="1"/>
    <col min="13322" max="13322" width="13.109375" style="61" bestFit="1" customWidth="1"/>
    <col min="13323" max="13323" width="5.88671875" style="61" bestFit="1" customWidth="1"/>
    <col min="13324" max="13324" width="12.109375" style="61" bestFit="1" customWidth="1"/>
    <col min="13325" max="13325" width="10.44140625" style="61" bestFit="1" customWidth="1"/>
    <col min="13326" max="13326" width="7" style="61" bestFit="1" customWidth="1"/>
    <col min="13327" max="13327" width="5.88671875" style="61" bestFit="1" customWidth="1"/>
    <col min="13328" max="13328" width="8.77734375" style="61" bestFit="1" customWidth="1"/>
    <col min="13329" max="13329" width="8.44140625" style="61" bestFit="1" customWidth="1"/>
    <col min="13330" max="13330" width="8.6640625" style="61" bestFit="1" customWidth="1"/>
    <col min="13331" max="13331" width="14.33203125" style="61" bestFit="1" customWidth="1"/>
    <col min="13332" max="13332" width="10" style="61" bestFit="1" customWidth="1"/>
    <col min="13333" max="13333" width="6" style="61" customWidth="1"/>
    <col min="13334" max="13334" width="25.21875" style="61" bestFit="1" customWidth="1"/>
    <col min="13335" max="13335" width="11" style="61" bestFit="1" customWidth="1"/>
    <col min="13336" max="13337" width="8.21875" style="61" bestFit="1" customWidth="1"/>
    <col min="13338" max="13572" width="9" style="61"/>
    <col min="13573" max="13573" width="15.88671875" style="61" customWidth="1"/>
    <col min="13574" max="13574" width="3.88671875" style="61" bestFit="1" customWidth="1"/>
    <col min="13575" max="13575" width="38.21875" style="61" customWidth="1"/>
    <col min="13576" max="13576" width="13.88671875" style="61" bestFit="1" customWidth="1"/>
    <col min="13577" max="13577" width="13.88671875" style="61" customWidth="1"/>
    <col min="13578" max="13578" width="13.109375" style="61" bestFit="1" customWidth="1"/>
    <col min="13579" max="13579" width="5.88671875" style="61" bestFit="1" customWidth="1"/>
    <col min="13580" max="13580" width="12.109375" style="61" bestFit="1" customWidth="1"/>
    <col min="13581" max="13581" width="10.44140625" style="61" bestFit="1" customWidth="1"/>
    <col min="13582" max="13582" width="7" style="61" bestFit="1" customWidth="1"/>
    <col min="13583" max="13583" width="5.88671875" style="61" bestFit="1" customWidth="1"/>
    <col min="13584" max="13584" width="8.77734375" style="61" bestFit="1" customWidth="1"/>
    <col min="13585" max="13585" width="8.44140625" style="61" bestFit="1" customWidth="1"/>
    <col min="13586" max="13586" width="8.6640625" style="61" bestFit="1" customWidth="1"/>
    <col min="13587" max="13587" width="14.33203125" style="61" bestFit="1" customWidth="1"/>
    <col min="13588" max="13588" width="10" style="61" bestFit="1" customWidth="1"/>
    <col min="13589" max="13589" width="6" style="61" customWidth="1"/>
    <col min="13590" max="13590" width="25.21875" style="61" bestFit="1" customWidth="1"/>
    <col min="13591" max="13591" width="11" style="61" bestFit="1" customWidth="1"/>
    <col min="13592" max="13593" width="8.21875" style="61" bestFit="1" customWidth="1"/>
    <col min="13594" max="13828" width="9" style="61"/>
    <col min="13829" max="13829" width="15.88671875" style="61" customWidth="1"/>
    <col min="13830" max="13830" width="3.88671875" style="61" bestFit="1" customWidth="1"/>
    <col min="13831" max="13831" width="38.21875" style="61" customWidth="1"/>
    <col min="13832" max="13832" width="13.88671875" style="61" bestFit="1" customWidth="1"/>
    <col min="13833" max="13833" width="13.88671875" style="61" customWidth="1"/>
    <col min="13834" max="13834" width="13.109375" style="61" bestFit="1" customWidth="1"/>
    <col min="13835" max="13835" width="5.88671875" style="61" bestFit="1" customWidth="1"/>
    <col min="13836" max="13836" width="12.109375" style="61" bestFit="1" customWidth="1"/>
    <col min="13837" max="13837" width="10.44140625" style="61" bestFit="1" customWidth="1"/>
    <col min="13838" max="13838" width="7" style="61" bestFit="1" customWidth="1"/>
    <col min="13839" max="13839" width="5.88671875" style="61" bestFit="1" customWidth="1"/>
    <col min="13840" max="13840" width="8.77734375" style="61" bestFit="1" customWidth="1"/>
    <col min="13841" max="13841" width="8.44140625" style="61" bestFit="1" customWidth="1"/>
    <col min="13842" max="13842" width="8.6640625" style="61" bestFit="1" customWidth="1"/>
    <col min="13843" max="13843" width="14.33203125" style="61" bestFit="1" customWidth="1"/>
    <col min="13844" max="13844" width="10" style="61" bestFit="1" customWidth="1"/>
    <col min="13845" max="13845" width="6" style="61" customWidth="1"/>
    <col min="13846" max="13846" width="25.21875" style="61" bestFit="1" customWidth="1"/>
    <col min="13847" max="13847" width="11" style="61" bestFit="1" customWidth="1"/>
    <col min="13848" max="13849" width="8.21875" style="61" bestFit="1" customWidth="1"/>
    <col min="13850" max="14084" width="9" style="61"/>
    <col min="14085" max="14085" width="15.88671875" style="61" customWidth="1"/>
    <col min="14086" max="14086" width="3.88671875" style="61" bestFit="1" customWidth="1"/>
    <col min="14087" max="14087" width="38.21875" style="61" customWidth="1"/>
    <col min="14088" max="14088" width="13.88671875" style="61" bestFit="1" customWidth="1"/>
    <col min="14089" max="14089" width="13.88671875" style="61" customWidth="1"/>
    <col min="14090" max="14090" width="13.109375" style="61" bestFit="1" customWidth="1"/>
    <col min="14091" max="14091" width="5.88671875" style="61" bestFit="1" customWidth="1"/>
    <col min="14092" max="14092" width="12.109375" style="61" bestFit="1" customWidth="1"/>
    <col min="14093" max="14093" width="10.44140625" style="61" bestFit="1" customWidth="1"/>
    <col min="14094" max="14094" width="7" style="61" bestFit="1" customWidth="1"/>
    <col min="14095" max="14095" width="5.88671875" style="61" bestFit="1" customWidth="1"/>
    <col min="14096" max="14096" width="8.77734375" style="61" bestFit="1" customWidth="1"/>
    <col min="14097" max="14097" width="8.44140625" style="61" bestFit="1" customWidth="1"/>
    <col min="14098" max="14098" width="8.6640625" style="61" bestFit="1" customWidth="1"/>
    <col min="14099" max="14099" width="14.33203125" style="61" bestFit="1" customWidth="1"/>
    <col min="14100" max="14100" width="10" style="61" bestFit="1" customWidth="1"/>
    <col min="14101" max="14101" width="6" style="61" customWidth="1"/>
    <col min="14102" max="14102" width="25.21875" style="61" bestFit="1" customWidth="1"/>
    <col min="14103" max="14103" width="11" style="61" bestFit="1" customWidth="1"/>
    <col min="14104" max="14105" width="8.21875" style="61" bestFit="1" customWidth="1"/>
    <col min="14106" max="14340" width="9" style="61"/>
    <col min="14341" max="14341" width="15.88671875" style="61" customWidth="1"/>
    <col min="14342" max="14342" width="3.88671875" style="61" bestFit="1" customWidth="1"/>
    <col min="14343" max="14343" width="38.21875" style="61" customWidth="1"/>
    <col min="14344" max="14344" width="13.88671875" style="61" bestFit="1" customWidth="1"/>
    <col min="14345" max="14345" width="13.88671875" style="61" customWidth="1"/>
    <col min="14346" max="14346" width="13.109375" style="61" bestFit="1" customWidth="1"/>
    <col min="14347" max="14347" width="5.88671875" style="61" bestFit="1" customWidth="1"/>
    <col min="14348" max="14348" width="12.109375" style="61" bestFit="1" customWidth="1"/>
    <col min="14349" max="14349" width="10.44140625" style="61" bestFit="1" customWidth="1"/>
    <col min="14350" max="14350" width="7" style="61" bestFit="1" customWidth="1"/>
    <col min="14351" max="14351" width="5.88671875" style="61" bestFit="1" customWidth="1"/>
    <col min="14352" max="14352" width="8.77734375" style="61" bestFit="1" customWidth="1"/>
    <col min="14353" max="14353" width="8.44140625" style="61" bestFit="1" customWidth="1"/>
    <col min="14354" max="14354" width="8.6640625" style="61" bestFit="1" customWidth="1"/>
    <col min="14355" max="14355" width="14.33203125" style="61" bestFit="1" customWidth="1"/>
    <col min="14356" max="14356" width="10" style="61" bestFit="1" customWidth="1"/>
    <col min="14357" max="14357" width="6" style="61" customWidth="1"/>
    <col min="14358" max="14358" width="25.21875" style="61" bestFit="1" customWidth="1"/>
    <col min="14359" max="14359" width="11" style="61" bestFit="1" customWidth="1"/>
    <col min="14360" max="14361" width="8.21875" style="61" bestFit="1" customWidth="1"/>
    <col min="14362" max="14596" width="9" style="61"/>
    <col min="14597" max="14597" width="15.88671875" style="61" customWidth="1"/>
    <col min="14598" max="14598" width="3.88671875" style="61" bestFit="1" customWidth="1"/>
    <col min="14599" max="14599" width="38.21875" style="61" customWidth="1"/>
    <col min="14600" max="14600" width="13.88671875" style="61" bestFit="1" customWidth="1"/>
    <col min="14601" max="14601" width="13.88671875" style="61" customWidth="1"/>
    <col min="14602" max="14602" width="13.109375" style="61" bestFit="1" customWidth="1"/>
    <col min="14603" max="14603" width="5.88671875" style="61" bestFit="1" customWidth="1"/>
    <col min="14604" max="14604" width="12.109375" style="61" bestFit="1" customWidth="1"/>
    <col min="14605" max="14605" width="10.44140625" style="61" bestFit="1" customWidth="1"/>
    <col min="14606" max="14606" width="7" style="61" bestFit="1" customWidth="1"/>
    <col min="14607" max="14607" width="5.88671875" style="61" bestFit="1" customWidth="1"/>
    <col min="14608" max="14608" width="8.77734375" style="61" bestFit="1" customWidth="1"/>
    <col min="14609" max="14609" width="8.44140625" style="61" bestFit="1" customWidth="1"/>
    <col min="14610" max="14610" width="8.6640625" style="61" bestFit="1" customWidth="1"/>
    <col min="14611" max="14611" width="14.33203125" style="61" bestFit="1" customWidth="1"/>
    <col min="14612" max="14612" width="10" style="61" bestFit="1" customWidth="1"/>
    <col min="14613" max="14613" width="6" style="61" customWidth="1"/>
    <col min="14614" max="14614" width="25.21875" style="61" bestFit="1" customWidth="1"/>
    <col min="14615" max="14615" width="11" style="61" bestFit="1" customWidth="1"/>
    <col min="14616" max="14617" width="8.21875" style="61" bestFit="1" customWidth="1"/>
    <col min="14618" max="14852" width="9" style="61"/>
    <col min="14853" max="14853" width="15.88671875" style="61" customWidth="1"/>
    <col min="14854" max="14854" width="3.88671875" style="61" bestFit="1" customWidth="1"/>
    <col min="14855" max="14855" width="38.21875" style="61" customWidth="1"/>
    <col min="14856" max="14856" width="13.88671875" style="61" bestFit="1" customWidth="1"/>
    <col min="14857" max="14857" width="13.88671875" style="61" customWidth="1"/>
    <col min="14858" max="14858" width="13.109375" style="61" bestFit="1" customWidth="1"/>
    <col min="14859" max="14859" width="5.88671875" style="61" bestFit="1" customWidth="1"/>
    <col min="14860" max="14860" width="12.109375" style="61" bestFit="1" customWidth="1"/>
    <col min="14861" max="14861" width="10.44140625" style="61" bestFit="1" customWidth="1"/>
    <col min="14862" max="14862" width="7" style="61" bestFit="1" customWidth="1"/>
    <col min="14863" max="14863" width="5.88671875" style="61" bestFit="1" customWidth="1"/>
    <col min="14864" max="14864" width="8.77734375" style="61" bestFit="1" customWidth="1"/>
    <col min="14865" max="14865" width="8.44140625" style="61" bestFit="1" customWidth="1"/>
    <col min="14866" max="14866" width="8.6640625" style="61" bestFit="1" customWidth="1"/>
    <col min="14867" max="14867" width="14.33203125" style="61" bestFit="1" customWidth="1"/>
    <col min="14868" max="14868" width="10" style="61" bestFit="1" customWidth="1"/>
    <col min="14869" max="14869" width="6" style="61" customWidth="1"/>
    <col min="14870" max="14870" width="25.21875" style="61" bestFit="1" customWidth="1"/>
    <col min="14871" max="14871" width="11" style="61" bestFit="1" customWidth="1"/>
    <col min="14872" max="14873" width="8.21875" style="61" bestFit="1" customWidth="1"/>
    <col min="14874" max="15108" width="9" style="61"/>
    <col min="15109" max="15109" width="15.88671875" style="61" customWidth="1"/>
    <col min="15110" max="15110" width="3.88671875" style="61" bestFit="1" customWidth="1"/>
    <col min="15111" max="15111" width="38.21875" style="61" customWidth="1"/>
    <col min="15112" max="15112" width="13.88671875" style="61" bestFit="1" customWidth="1"/>
    <col min="15113" max="15113" width="13.88671875" style="61" customWidth="1"/>
    <col min="15114" max="15114" width="13.109375" style="61" bestFit="1" customWidth="1"/>
    <col min="15115" max="15115" width="5.88671875" style="61" bestFit="1" customWidth="1"/>
    <col min="15116" max="15116" width="12.109375" style="61" bestFit="1" customWidth="1"/>
    <col min="15117" max="15117" width="10.44140625" style="61" bestFit="1" customWidth="1"/>
    <col min="15118" max="15118" width="7" style="61" bestFit="1" customWidth="1"/>
    <col min="15119" max="15119" width="5.88671875" style="61" bestFit="1" customWidth="1"/>
    <col min="15120" max="15120" width="8.77734375" style="61" bestFit="1" customWidth="1"/>
    <col min="15121" max="15121" width="8.44140625" style="61" bestFit="1" customWidth="1"/>
    <col min="15122" max="15122" width="8.6640625" style="61" bestFit="1" customWidth="1"/>
    <col min="15123" max="15123" width="14.33203125" style="61" bestFit="1" customWidth="1"/>
    <col min="15124" max="15124" width="10" style="61" bestFit="1" customWidth="1"/>
    <col min="15125" max="15125" width="6" style="61" customWidth="1"/>
    <col min="15126" max="15126" width="25.21875" style="61" bestFit="1" customWidth="1"/>
    <col min="15127" max="15127" width="11" style="61" bestFit="1" customWidth="1"/>
    <col min="15128" max="15129" width="8.21875" style="61" bestFit="1" customWidth="1"/>
    <col min="15130" max="15364" width="9" style="61"/>
    <col min="15365" max="15365" width="15.88671875" style="61" customWidth="1"/>
    <col min="15366" max="15366" width="3.88671875" style="61" bestFit="1" customWidth="1"/>
    <col min="15367" max="15367" width="38.21875" style="61" customWidth="1"/>
    <col min="15368" max="15368" width="13.88671875" style="61" bestFit="1" customWidth="1"/>
    <col min="15369" max="15369" width="13.88671875" style="61" customWidth="1"/>
    <col min="15370" max="15370" width="13.109375" style="61" bestFit="1" customWidth="1"/>
    <col min="15371" max="15371" width="5.88671875" style="61" bestFit="1" customWidth="1"/>
    <col min="15372" max="15372" width="12.109375" style="61" bestFit="1" customWidth="1"/>
    <col min="15373" max="15373" width="10.44140625" style="61" bestFit="1" customWidth="1"/>
    <col min="15374" max="15374" width="7" style="61" bestFit="1" customWidth="1"/>
    <col min="15375" max="15375" width="5.88671875" style="61" bestFit="1" customWidth="1"/>
    <col min="15376" max="15376" width="8.77734375" style="61" bestFit="1" customWidth="1"/>
    <col min="15377" max="15377" width="8.44140625" style="61" bestFit="1" customWidth="1"/>
    <col min="15378" max="15378" width="8.6640625" style="61" bestFit="1" customWidth="1"/>
    <col min="15379" max="15379" width="14.33203125" style="61" bestFit="1" customWidth="1"/>
    <col min="15380" max="15380" width="10" style="61" bestFit="1" customWidth="1"/>
    <col min="15381" max="15381" width="6" style="61" customWidth="1"/>
    <col min="15382" max="15382" width="25.21875" style="61" bestFit="1" customWidth="1"/>
    <col min="15383" max="15383" width="11" style="61" bestFit="1" customWidth="1"/>
    <col min="15384" max="15385" width="8.21875" style="61" bestFit="1" customWidth="1"/>
    <col min="15386" max="15620" width="9" style="61"/>
    <col min="15621" max="15621" width="15.88671875" style="61" customWidth="1"/>
    <col min="15622" max="15622" width="3.88671875" style="61" bestFit="1" customWidth="1"/>
    <col min="15623" max="15623" width="38.21875" style="61" customWidth="1"/>
    <col min="15624" max="15624" width="13.88671875" style="61" bestFit="1" customWidth="1"/>
    <col min="15625" max="15625" width="13.88671875" style="61" customWidth="1"/>
    <col min="15626" max="15626" width="13.109375" style="61" bestFit="1" customWidth="1"/>
    <col min="15627" max="15627" width="5.88671875" style="61" bestFit="1" customWidth="1"/>
    <col min="15628" max="15628" width="12.109375" style="61" bestFit="1" customWidth="1"/>
    <col min="15629" max="15629" width="10.44140625" style="61" bestFit="1" customWidth="1"/>
    <col min="15630" max="15630" width="7" style="61" bestFit="1" customWidth="1"/>
    <col min="15631" max="15631" width="5.88671875" style="61" bestFit="1" customWidth="1"/>
    <col min="15632" max="15632" width="8.77734375" style="61" bestFit="1" customWidth="1"/>
    <col min="15633" max="15633" width="8.44140625" style="61" bestFit="1" customWidth="1"/>
    <col min="15634" max="15634" width="8.6640625" style="61" bestFit="1" customWidth="1"/>
    <col min="15635" max="15635" width="14.33203125" style="61" bestFit="1" customWidth="1"/>
    <col min="15636" max="15636" width="10" style="61" bestFit="1" customWidth="1"/>
    <col min="15637" max="15637" width="6" style="61" customWidth="1"/>
    <col min="15638" max="15638" width="25.21875" style="61" bestFit="1" customWidth="1"/>
    <col min="15639" max="15639" width="11" style="61" bestFit="1" customWidth="1"/>
    <col min="15640" max="15641" width="8.21875" style="61" bestFit="1" customWidth="1"/>
    <col min="15642" max="15876" width="9" style="61"/>
    <col min="15877" max="15877" width="15.88671875" style="61" customWidth="1"/>
    <col min="15878" max="15878" width="3.88671875" style="61" bestFit="1" customWidth="1"/>
    <col min="15879" max="15879" width="38.21875" style="61" customWidth="1"/>
    <col min="15880" max="15880" width="13.88671875" style="61" bestFit="1" customWidth="1"/>
    <col min="15881" max="15881" width="13.88671875" style="61" customWidth="1"/>
    <col min="15882" max="15882" width="13.109375" style="61" bestFit="1" customWidth="1"/>
    <col min="15883" max="15883" width="5.88671875" style="61" bestFit="1" customWidth="1"/>
    <col min="15884" max="15884" width="12.109375" style="61" bestFit="1" customWidth="1"/>
    <col min="15885" max="15885" width="10.44140625" style="61" bestFit="1" customWidth="1"/>
    <col min="15886" max="15886" width="7" style="61" bestFit="1" customWidth="1"/>
    <col min="15887" max="15887" width="5.88671875" style="61" bestFit="1" customWidth="1"/>
    <col min="15888" max="15888" width="8.77734375" style="61" bestFit="1" customWidth="1"/>
    <col min="15889" max="15889" width="8.44140625" style="61" bestFit="1" customWidth="1"/>
    <col min="15890" max="15890" width="8.6640625" style="61" bestFit="1" customWidth="1"/>
    <col min="15891" max="15891" width="14.33203125" style="61" bestFit="1" customWidth="1"/>
    <col min="15892" max="15892" width="10" style="61" bestFit="1" customWidth="1"/>
    <col min="15893" max="15893" width="6" style="61" customWidth="1"/>
    <col min="15894" max="15894" width="25.21875" style="61" bestFit="1" customWidth="1"/>
    <col min="15895" max="15895" width="11" style="61" bestFit="1" customWidth="1"/>
    <col min="15896" max="15897" width="8.21875" style="61" bestFit="1" customWidth="1"/>
    <col min="15898" max="16132" width="9" style="61"/>
    <col min="16133" max="16133" width="15.88671875" style="61" customWidth="1"/>
    <col min="16134" max="16134" width="3.88671875" style="61" bestFit="1" customWidth="1"/>
    <col min="16135" max="16135" width="38.21875" style="61" customWidth="1"/>
    <col min="16136" max="16136" width="13.88671875" style="61" bestFit="1" customWidth="1"/>
    <col min="16137" max="16137" width="13.88671875" style="61" customWidth="1"/>
    <col min="16138" max="16138" width="13.109375" style="61" bestFit="1" customWidth="1"/>
    <col min="16139" max="16139" width="5.88671875" style="61" bestFit="1" customWidth="1"/>
    <col min="16140" max="16140" width="12.109375" style="61" bestFit="1" customWidth="1"/>
    <col min="16141" max="16141" width="10.44140625" style="61" bestFit="1" customWidth="1"/>
    <col min="16142" max="16142" width="7" style="61" bestFit="1" customWidth="1"/>
    <col min="16143" max="16143" width="5.88671875" style="61" bestFit="1" customWidth="1"/>
    <col min="16144" max="16144" width="8.77734375" style="61" bestFit="1" customWidth="1"/>
    <col min="16145" max="16145" width="8.44140625" style="61" bestFit="1" customWidth="1"/>
    <col min="16146" max="16146" width="8.6640625" style="61" bestFit="1" customWidth="1"/>
    <col min="16147" max="16147" width="14.33203125" style="61" bestFit="1" customWidth="1"/>
    <col min="16148" max="16148" width="10" style="61" bestFit="1" customWidth="1"/>
    <col min="16149" max="16149" width="6" style="61" customWidth="1"/>
    <col min="16150" max="16150" width="25.21875" style="61" bestFit="1" customWidth="1"/>
    <col min="16151" max="16151" width="11" style="61" bestFit="1" customWidth="1"/>
    <col min="16152" max="16153" width="8.21875" style="61" bestFit="1" customWidth="1"/>
    <col min="16154" max="16384" width="9" style="61"/>
  </cols>
  <sheetData>
    <row r="1" spans="1:33" ht="21.75" customHeight="1">
      <c r="A1" s="272"/>
      <c r="B1" s="272"/>
      <c r="E1" s="61"/>
      <c r="R1" s="271"/>
    </row>
    <row r="2" spans="1:33" ht="15">
      <c r="A2" s="264"/>
      <c r="B2" s="264"/>
      <c r="C2" s="264"/>
      <c r="D2" s="264"/>
      <c r="E2" s="264"/>
      <c r="F2" s="270"/>
      <c r="G2" s="264"/>
      <c r="H2" s="264"/>
      <c r="I2" s="264"/>
      <c r="J2" s="795" t="s">
        <v>1278</v>
      </c>
      <c r="K2" s="795"/>
      <c r="L2" s="795"/>
      <c r="M2" s="795"/>
      <c r="N2" s="795"/>
      <c r="O2" s="795"/>
      <c r="P2" s="795"/>
      <c r="Q2" s="269"/>
      <c r="R2" s="927" t="s">
        <v>1277</v>
      </c>
      <c r="S2" s="928"/>
      <c r="T2" s="928"/>
      <c r="U2" s="928"/>
      <c r="V2" s="928"/>
      <c r="W2" s="928"/>
      <c r="X2" s="928"/>
      <c r="Y2" s="520"/>
    </row>
    <row r="3" spans="1:33" ht="23.25" customHeight="1">
      <c r="A3" s="268" t="s">
        <v>1276</v>
      </c>
      <c r="B3" s="268"/>
      <c r="C3" s="264"/>
      <c r="D3" s="264"/>
      <c r="E3" s="264"/>
      <c r="F3" s="264"/>
      <c r="G3" s="264"/>
      <c r="H3" s="264"/>
      <c r="I3" s="264"/>
      <c r="J3" s="269"/>
      <c r="K3" s="264"/>
      <c r="L3" s="264"/>
      <c r="M3" s="264"/>
      <c r="N3" s="264"/>
      <c r="O3" s="264"/>
      <c r="P3" s="264"/>
      <c r="Q3" s="264"/>
      <c r="R3" s="263"/>
      <c r="S3" s="929" t="s">
        <v>1275</v>
      </c>
      <c r="T3" s="929"/>
      <c r="U3" s="929"/>
      <c r="V3" s="929"/>
      <c r="W3" s="929"/>
      <c r="X3" s="929"/>
      <c r="Y3" s="263"/>
      <c r="Z3" s="215" t="s">
        <v>671</v>
      </c>
      <c r="AA3" s="12"/>
      <c r="AB3" s="519" t="s">
        <v>670</v>
      </c>
      <c r="AC3" s="518"/>
      <c r="AD3" s="518"/>
      <c r="AE3" s="215" t="s">
        <v>669</v>
      </c>
      <c r="AF3" s="518"/>
      <c r="AG3" s="12"/>
    </row>
    <row r="4" spans="1:33" ht="10.8" thickBot="1">
      <c r="A4" s="778" t="s">
        <v>1274</v>
      </c>
      <c r="B4" s="799" t="s">
        <v>1273</v>
      </c>
      <c r="C4" s="800"/>
      <c r="D4" s="805"/>
      <c r="E4" s="262"/>
      <c r="F4" s="799" t="s">
        <v>1272</v>
      </c>
      <c r="G4" s="807"/>
      <c r="H4" s="782" t="s">
        <v>1271</v>
      </c>
      <c r="I4" s="782" t="s">
        <v>1270</v>
      </c>
      <c r="J4" s="809" t="s">
        <v>1269</v>
      </c>
      <c r="K4" s="676" t="s">
        <v>687</v>
      </c>
      <c r="L4" s="677"/>
      <c r="M4" s="677"/>
      <c r="N4" s="677"/>
      <c r="O4" s="678"/>
      <c r="P4" s="660" t="s">
        <v>661</v>
      </c>
      <c r="Q4" s="891" t="s">
        <v>14</v>
      </c>
      <c r="R4" s="892"/>
      <c r="S4" s="893"/>
      <c r="T4" s="922" t="s">
        <v>15</v>
      </c>
      <c r="U4" s="859" t="s">
        <v>605</v>
      </c>
      <c r="V4" s="660" t="s">
        <v>604</v>
      </c>
      <c r="W4" s="680" t="s">
        <v>603</v>
      </c>
      <c r="X4" s="681"/>
      <c r="Y4" s="517"/>
      <c r="Z4" s="920" t="s">
        <v>685</v>
      </c>
      <c r="AA4" s="920" t="s">
        <v>684</v>
      </c>
      <c r="AB4" s="870" t="s">
        <v>21</v>
      </c>
      <c r="AC4" s="660" t="s">
        <v>592</v>
      </c>
      <c r="AD4" s="660" t="s">
        <v>591</v>
      </c>
      <c r="AE4" s="870" t="s">
        <v>21</v>
      </c>
      <c r="AF4" s="660" t="s">
        <v>592</v>
      </c>
      <c r="AG4" s="660" t="s">
        <v>656</v>
      </c>
    </row>
    <row r="5" spans="1:33">
      <c r="A5" s="779"/>
      <c r="B5" s="801"/>
      <c r="C5" s="802"/>
      <c r="D5" s="806"/>
      <c r="E5" s="257"/>
      <c r="F5" s="808"/>
      <c r="G5" s="791"/>
      <c r="H5" s="779"/>
      <c r="I5" s="779"/>
      <c r="J5" s="810"/>
      <c r="K5" s="822" t="s">
        <v>1268</v>
      </c>
      <c r="L5" s="783" t="s">
        <v>1267</v>
      </c>
      <c r="M5" s="786" t="s">
        <v>1266</v>
      </c>
      <c r="N5" s="930" t="s">
        <v>1265</v>
      </c>
      <c r="O5" s="930" t="s">
        <v>1264</v>
      </c>
      <c r="P5" s="823"/>
      <c r="Q5" s="684"/>
      <c r="R5" s="685"/>
      <c r="S5" s="686"/>
      <c r="T5" s="923"/>
      <c r="U5" s="894"/>
      <c r="V5" s="663"/>
      <c r="W5" s="660" t="s">
        <v>592</v>
      </c>
      <c r="X5" s="660" t="s">
        <v>591</v>
      </c>
      <c r="Y5" s="267"/>
      <c r="Z5" s="920"/>
      <c r="AA5" s="920"/>
      <c r="AB5" s="668"/>
      <c r="AC5" s="661"/>
      <c r="AD5" s="661"/>
      <c r="AE5" s="668"/>
      <c r="AF5" s="661"/>
      <c r="AG5" s="661"/>
    </row>
    <row r="6" spans="1:33">
      <c r="A6" s="779"/>
      <c r="B6" s="801"/>
      <c r="C6" s="802"/>
      <c r="D6" s="778" t="s">
        <v>1263</v>
      </c>
      <c r="E6" s="825" t="s">
        <v>584</v>
      </c>
      <c r="F6" s="778" t="s">
        <v>1263</v>
      </c>
      <c r="G6" s="782" t="s">
        <v>1262</v>
      </c>
      <c r="H6" s="779"/>
      <c r="I6" s="779"/>
      <c r="J6" s="810"/>
      <c r="K6" s="787"/>
      <c r="L6" s="784"/>
      <c r="M6" s="787"/>
      <c r="N6" s="790"/>
      <c r="O6" s="790"/>
      <c r="P6" s="823"/>
      <c r="Q6" s="660" t="s">
        <v>648</v>
      </c>
      <c r="R6" s="660" t="s">
        <v>647</v>
      </c>
      <c r="S6" s="662" t="s">
        <v>34</v>
      </c>
      <c r="T6" s="924" t="s">
        <v>645</v>
      </c>
      <c r="U6" s="894"/>
      <c r="V6" s="663"/>
      <c r="W6" s="661"/>
      <c r="X6" s="661"/>
      <c r="Y6" s="267"/>
      <c r="Z6" s="920"/>
      <c r="AA6" s="920"/>
      <c r="AB6" s="668"/>
      <c r="AC6" s="661"/>
      <c r="AD6" s="661"/>
      <c r="AE6" s="668"/>
      <c r="AF6" s="661"/>
      <c r="AG6" s="661"/>
    </row>
    <row r="7" spans="1:33">
      <c r="A7" s="779"/>
      <c r="B7" s="801"/>
      <c r="C7" s="802"/>
      <c r="D7" s="779"/>
      <c r="E7" s="663"/>
      <c r="F7" s="779"/>
      <c r="G7" s="779"/>
      <c r="H7" s="779"/>
      <c r="I7" s="779"/>
      <c r="J7" s="810"/>
      <c r="K7" s="787"/>
      <c r="L7" s="784"/>
      <c r="M7" s="787"/>
      <c r="N7" s="790"/>
      <c r="O7" s="790"/>
      <c r="P7" s="823"/>
      <c r="Q7" s="823"/>
      <c r="R7" s="823"/>
      <c r="S7" s="663"/>
      <c r="T7" s="925"/>
      <c r="U7" s="894"/>
      <c r="V7" s="663"/>
      <c r="W7" s="661"/>
      <c r="X7" s="661"/>
      <c r="Y7" s="267"/>
      <c r="Z7" s="920"/>
      <c r="AA7" s="920"/>
      <c r="AB7" s="668"/>
      <c r="AC7" s="661"/>
      <c r="AD7" s="661"/>
      <c r="AE7" s="668"/>
      <c r="AF7" s="661"/>
      <c r="AG7" s="661"/>
    </row>
    <row r="8" spans="1:33">
      <c r="A8" s="779"/>
      <c r="B8" s="803"/>
      <c r="C8" s="804"/>
      <c r="D8" s="780"/>
      <c r="E8" s="869"/>
      <c r="F8" s="780"/>
      <c r="G8" s="780"/>
      <c r="H8" s="780"/>
      <c r="I8" s="780"/>
      <c r="J8" s="808"/>
      <c r="K8" s="788"/>
      <c r="L8" s="785"/>
      <c r="M8" s="788"/>
      <c r="N8" s="791"/>
      <c r="O8" s="791"/>
      <c r="P8" s="824"/>
      <c r="Q8" s="824"/>
      <c r="R8" s="824"/>
      <c r="S8" s="869"/>
      <c r="T8" s="926"/>
      <c r="U8" s="895"/>
      <c r="V8" s="869"/>
      <c r="W8" s="868"/>
      <c r="X8" s="868"/>
      <c r="Y8" s="267"/>
      <c r="Z8" s="921"/>
      <c r="AA8" s="921"/>
      <c r="AB8" s="910"/>
      <c r="AC8" s="868"/>
      <c r="AD8" s="868"/>
      <c r="AE8" s="910"/>
      <c r="AF8" s="868"/>
      <c r="AG8" s="868"/>
    </row>
    <row r="9" spans="1:33" ht="14.25" customHeight="1">
      <c r="A9" s="668" t="s">
        <v>1261</v>
      </c>
      <c r="B9" s="919" t="s">
        <v>1260</v>
      </c>
      <c r="C9" s="673"/>
      <c r="D9" s="662" t="s">
        <v>1259</v>
      </c>
      <c r="E9" s="516" t="s">
        <v>39</v>
      </c>
      <c r="F9" s="662" t="s">
        <v>676</v>
      </c>
      <c r="G9" s="662">
        <v>1.1990000000000001</v>
      </c>
      <c r="H9" s="917" t="s">
        <v>1245</v>
      </c>
      <c r="I9" s="65">
        <v>1330</v>
      </c>
      <c r="J9" s="915">
        <v>5</v>
      </c>
      <c r="K9" s="507">
        <v>23.1</v>
      </c>
      <c r="L9" s="505">
        <f t="shared" ref="L9:L20" si="0">IF(K9&gt;0,1/K9*34.6*67.1,"")</f>
        <v>100.50476190476189</v>
      </c>
      <c r="M9" s="447">
        <f t="shared" ref="M9:M20" si="1"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15.8</v>
      </c>
      <c r="N9" s="446">
        <f t="shared" ref="N9:N20" si="2"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19</v>
      </c>
      <c r="O9" s="500" t="str">
        <f t="shared" ref="O9:O20" si="3">IF(Z9="","",IF(AE9="",TEXT(AB9,"#,##0.0"),IF(AB9-AE9&gt;0,CONCATENATE(TEXT(AE9,"#,##0.0"),"~",TEXT(AB9,"#,##0.0")),TEXT(AB9,"#,##0.0"))))</f>
        <v>25.1</v>
      </c>
      <c r="P9" s="662" t="s">
        <v>1258</v>
      </c>
      <c r="Q9" s="662" t="s">
        <v>69</v>
      </c>
      <c r="R9" s="825" t="s">
        <v>44</v>
      </c>
      <c r="S9" s="662"/>
      <c r="T9" s="499" t="str">
        <f t="shared" ref="T9:T20" si="4">IF((LEFT(D9,1)="6"),"☆☆☆☆☆",IF((LEFT(D9,1)="5"),"☆☆☆☆",IF((LEFT(D9,1)="4"),"☆☆☆"," ")))</f>
        <v xml:space="preserve"> </v>
      </c>
      <c r="U9" s="498">
        <f t="shared" ref="U9:U20" si="5">IFERROR(IF(K9&lt;M9,"",(ROUNDDOWN(K9/M9*100,0))),"")</f>
        <v>146</v>
      </c>
      <c r="V9" s="497">
        <f t="shared" ref="V9:V20" si="6">IFERROR(IF(K9&lt;N9,"",(ROUNDDOWN(K9/N9*100,0))),"")</f>
        <v>121</v>
      </c>
      <c r="W9" s="497">
        <f t="shared" ref="W9:W20" si="7">IF(AC9&lt;55,"",IF(AA9="",AC9,IF(AF9-AC9&gt;0,CONCATENATE(AC9,"~",AF9),AC9)))</f>
        <v>92</v>
      </c>
      <c r="X9" s="496" t="str">
        <f t="shared" ref="X9:X20" si="8">IF(AC9&lt;55,"",AD9)</f>
        <v>★4.0</v>
      </c>
      <c r="Y9" s="267"/>
      <c r="Z9" s="514">
        <v>1330</v>
      </c>
      <c r="AA9" s="514"/>
      <c r="AB9" s="492">
        <f t="shared" ref="AB9:AB20" si="9">IF(Z9="","",(ROUND(IF(Z9&gt;=2759,9.5,IF(Z9&lt;2759,(-2.47/1000000*Z9*Z9)-(8.52/10000*Z9)+30.65)),1)))</f>
        <v>25.1</v>
      </c>
      <c r="AC9" s="102">
        <f t="shared" ref="AC9:AC20" si="10">IF(K9="","",ROUNDDOWN(K9/AB9*100,0))</f>
        <v>92</v>
      </c>
      <c r="AD9" s="102" t="str">
        <f t="shared" ref="AD9:AD20" si="11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★4.0</v>
      </c>
      <c r="AE9" s="492" t="str">
        <f t="shared" ref="AE9:AE20" si="12">IF(AA9="","",(ROUND(IF(AA9&gt;=2759,9.5,IF(AA9&lt;2759,(-2.47/1000000*AA9*AA9)-(8.52/10000*AA9)+30.65)),1)))</f>
        <v/>
      </c>
      <c r="AF9" s="102" t="str">
        <f t="shared" ref="AF9:AF20" si="13">IF(AE9="","",IF(K9="","",ROUNDDOWN(K9/AE9*100,0)))</f>
        <v/>
      </c>
      <c r="AG9" s="102" t="str">
        <f t="shared" ref="AG9:AG20" si="14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</row>
    <row r="10" spans="1:33" ht="14.25" customHeight="1">
      <c r="A10" s="668"/>
      <c r="B10" s="674"/>
      <c r="C10" s="675"/>
      <c r="D10" s="869"/>
      <c r="E10" s="515" t="s">
        <v>54</v>
      </c>
      <c r="F10" s="869"/>
      <c r="G10" s="869"/>
      <c r="H10" s="869"/>
      <c r="I10" s="103">
        <v>1340</v>
      </c>
      <c r="J10" s="916"/>
      <c r="K10" s="507">
        <v>23</v>
      </c>
      <c r="L10" s="505">
        <f t="shared" si="0"/>
        <v>100.94173913043477</v>
      </c>
      <c r="M10" s="447">
        <f t="shared" si="1"/>
        <v>15.8</v>
      </c>
      <c r="N10" s="446">
        <f t="shared" si="2"/>
        <v>19</v>
      </c>
      <c r="O10" s="500" t="str">
        <f t="shared" si="3"/>
        <v>25.1</v>
      </c>
      <c r="P10" s="869"/>
      <c r="Q10" s="869"/>
      <c r="R10" s="824"/>
      <c r="S10" s="869"/>
      <c r="T10" s="499" t="str">
        <f t="shared" si="4"/>
        <v xml:space="preserve"> </v>
      </c>
      <c r="U10" s="498">
        <f t="shared" si="5"/>
        <v>145</v>
      </c>
      <c r="V10" s="497">
        <f t="shared" si="6"/>
        <v>121</v>
      </c>
      <c r="W10" s="497">
        <f t="shared" si="7"/>
        <v>91</v>
      </c>
      <c r="X10" s="496" t="str">
        <f t="shared" si="8"/>
        <v>★4.0</v>
      </c>
      <c r="Y10" s="267"/>
      <c r="Z10" s="514">
        <v>1340</v>
      </c>
      <c r="AA10" s="514"/>
      <c r="AB10" s="492">
        <f t="shared" si="9"/>
        <v>25.1</v>
      </c>
      <c r="AC10" s="102">
        <f t="shared" si="10"/>
        <v>91</v>
      </c>
      <c r="AD10" s="102" t="str">
        <f t="shared" si="11"/>
        <v>★4.0</v>
      </c>
      <c r="AE10" s="492" t="str">
        <f t="shared" si="12"/>
        <v/>
      </c>
      <c r="AF10" s="102" t="str">
        <f t="shared" si="13"/>
        <v/>
      </c>
      <c r="AG10" s="102" t="str">
        <f t="shared" si="14"/>
        <v/>
      </c>
    </row>
    <row r="11" spans="1:33" ht="20.399999999999999">
      <c r="A11" s="668"/>
      <c r="B11" s="682" t="s">
        <v>1257</v>
      </c>
      <c r="C11" s="682"/>
      <c r="D11" s="511" t="s">
        <v>1250</v>
      </c>
      <c r="E11" s="510" t="s">
        <v>1256</v>
      </c>
      <c r="F11" s="662">
        <v>55273835</v>
      </c>
      <c r="G11" s="662">
        <v>1.9950000000000001</v>
      </c>
      <c r="H11" s="917" t="s">
        <v>1245</v>
      </c>
      <c r="I11" s="65" t="str">
        <f t="shared" ref="I11:I20" si="15">IF(Z11="","",(IF(AA11-Z11&gt;0,CONCATENATE(TEXT(Z11,"#,##0"),"~",TEXT(AA11,"#,##0")),TEXT(Z11,"#,##0"))))</f>
        <v>1,620</v>
      </c>
      <c r="J11" s="909">
        <v>5</v>
      </c>
      <c r="K11" s="507">
        <v>12.4</v>
      </c>
      <c r="L11" s="505">
        <f t="shared" si="0"/>
        <v>187.23064516129031</v>
      </c>
      <c r="M11" s="447">
        <f t="shared" si="1"/>
        <v>13.2</v>
      </c>
      <c r="N11" s="446">
        <f t="shared" si="2"/>
        <v>16.5</v>
      </c>
      <c r="O11" s="500" t="str">
        <f t="shared" si="3"/>
        <v>22.8</v>
      </c>
      <c r="P11" s="662" t="s">
        <v>1244</v>
      </c>
      <c r="Q11" s="511" t="s">
        <v>713</v>
      </c>
      <c r="R11" s="512" t="s">
        <v>68</v>
      </c>
      <c r="S11" s="222"/>
      <c r="T11" s="499" t="str">
        <f t="shared" si="4"/>
        <v xml:space="preserve"> </v>
      </c>
      <c r="U11" s="498" t="str">
        <f t="shared" si="5"/>
        <v/>
      </c>
      <c r="V11" s="497" t="str">
        <f t="shared" si="6"/>
        <v/>
      </c>
      <c r="W11" s="497" t="str">
        <f t="shared" si="7"/>
        <v/>
      </c>
      <c r="X11" s="496" t="str">
        <f t="shared" si="8"/>
        <v/>
      </c>
      <c r="Y11" s="495"/>
      <c r="Z11" s="509">
        <v>1620</v>
      </c>
      <c r="AA11" s="513"/>
      <c r="AB11" s="492">
        <f t="shared" si="9"/>
        <v>22.8</v>
      </c>
      <c r="AC11" s="102">
        <f t="shared" si="10"/>
        <v>54</v>
      </c>
      <c r="AD11" s="102" t="str">
        <f t="shared" si="11"/>
        <v xml:space="preserve"> </v>
      </c>
      <c r="AE11" s="492" t="str">
        <f t="shared" si="12"/>
        <v/>
      </c>
      <c r="AF11" s="102" t="str">
        <f t="shared" si="13"/>
        <v/>
      </c>
      <c r="AG11" s="102" t="str">
        <f t="shared" si="14"/>
        <v/>
      </c>
    </row>
    <row r="12" spans="1:33" ht="20.399999999999999">
      <c r="A12" s="668"/>
      <c r="B12" s="683"/>
      <c r="C12" s="683"/>
      <c r="D12" s="511" t="s">
        <v>1250</v>
      </c>
      <c r="E12" s="510" t="s">
        <v>1255</v>
      </c>
      <c r="F12" s="663"/>
      <c r="G12" s="663"/>
      <c r="H12" s="663"/>
      <c r="I12" s="65" t="str">
        <f t="shared" si="15"/>
        <v>1,590</v>
      </c>
      <c r="J12" s="909"/>
      <c r="K12" s="507">
        <v>12.4</v>
      </c>
      <c r="L12" s="505">
        <f t="shared" si="0"/>
        <v>187.23064516129031</v>
      </c>
      <c r="M12" s="447">
        <f t="shared" si="1"/>
        <v>13.2</v>
      </c>
      <c r="N12" s="446">
        <f t="shared" si="2"/>
        <v>16.5</v>
      </c>
      <c r="O12" s="500" t="str">
        <f t="shared" si="3"/>
        <v>23.1</v>
      </c>
      <c r="P12" s="663"/>
      <c r="Q12" s="511" t="s">
        <v>713</v>
      </c>
      <c r="R12" s="512" t="s">
        <v>68</v>
      </c>
      <c r="S12" s="222"/>
      <c r="T12" s="499" t="str">
        <f t="shared" si="4"/>
        <v xml:space="preserve"> </v>
      </c>
      <c r="U12" s="498" t="str">
        <f t="shared" si="5"/>
        <v/>
      </c>
      <c r="V12" s="497" t="str">
        <f t="shared" si="6"/>
        <v/>
      </c>
      <c r="W12" s="497" t="str">
        <f t="shared" si="7"/>
        <v/>
      </c>
      <c r="X12" s="496" t="str">
        <f t="shared" si="8"/>
        <v/>
      </c>
      <c r="Y12" s="495"/>
      <c r="Z12" s="509">
        <v>1590</v>
      </c>
      <c r="AA12" s="493"/>
      <c r="AB12" s="492">
        <f t="shared" si="9"/>
        <v>23.1</v>
      </c>
      <c r="AC12" s="102">
        <f t="shared" si="10"/>
        <v>53</v>
      </c>
      <c r="AD12" s="102" t="str">
        <f t="shared" si="11"/>
        <v xml:space="preserve"> </v>
      </c>
      <c r="AE12" s="492" t="str">
        <f t="shared" si="12"/>
        <v/>
      </c>
      <c r="AF12" s="102" t="str">
        <f t="shared" si="13"/>
        <v/>
      </c>
      <c r="AG12" s="102" t="str">
        <f t="shared" si="14"/>
        <v/>
      </c>
    </row>
    <row r="13" spans="1:33" ht="13.2">
      <c r="A13" s="668"/>
      <c r="B13" s="683"/>
      <c r="C13" s="683"/>
      <c r="D13" s="511" t="s">
        <v>1250</v>
      </c>
      <c r="E13" s="510" t="s">
        <v>1254</v>
      </c>
      <c r="F13" s="663"/>
      <c r="G13" s="663"/>
      <c r="H13" s="663"/>
      <c r="I13" s="65" t="str">
        <f t="shared" si="15"/>
        <v>1,660</v>
      </c>
      <c r="J13" s="909"/>
      <c r="K13" s="507">
        <v>12.1</v>
      </c>
      <c r="L13" s="505">
        <f t="shared" si="0"/>
        <v>191.87272727272727</v>
      </c>
      <c r="M13" s="447">
        <f t="shared" si="1"/>
        <v>12.2</v>
      </c>
      <c r="N13" s="446">
        <f t="shared" si="2"/>
        <v>15.4</v>
      </c>
      <c r="O13" s="500" t="str">
        <f t="shared" si="3"/>
        <v>22.4</v>
      </c>
      <c r="P13" s="663"/>
      <c r="Q13" s="918" t="s">
        <v>1253</v>
      </c>
      <c r="R13" s="512" t="s">
        <v>68</v>
      </c>
      <c r="S13" s="222"/>
      <c r="T13" s="499" t="str">
        <f t="shared" si="4"/>
        <v xml:space="preserve"> </v>
      </c>
      <c r="U13" s="498" t="str">
        <f t="shared" si="5"/>
        <v/>
      </c>
      <c r="V13" s="497" t="str">
        <f t="shared" si="6"/>
        <v/>
      </c>
      <c r="W13" s="497" t="str">
        <f t="shared" si="7"/>
        <v/>
      </c>
      <c r="X13" s="496" t="str">
        <f t="shared" si="8"/>
        <v/>
      </c>
      <c r="Y13" s="495"/>
      <c r="Z13" s="494">
        <v>1660</v>
      </c>
      <c r="AA13" s="493"/>
      <c r="AB13" s="492">
        <f t="shared" si="9"/>
        <v>22.4</v>
      </c>
      <c r="AC13" s="102">
        <f t="shared" si="10"/>
        <v>54</v>
      </c>
      <c r="AD13" s="102" t="str">
        <f t="shared" si="11"/>
        <v xml:space="preserve"> </v>
      </c>
      <c r="AE13" s="492" t="str">
        <f t="shared" si="12"/>
        <v/>
      </c>
      <c r="AF13" s="102" t="str">
        <f t="shared" si="13"/>
        <v/>
      </c>
      <c r="AG13" s="102" t="str">
        <f t="shared" si="14"/>
        <v/>
      </c>
    </row>
    <row r="14" spans="1:33" ht="13.2">
      <c r="A14" s="668"/>
      <c r="B14" s="683"/>
      <c r="C14" s="683"/>
      <c r="D14" s="511" t="s">
        <v>1250</v>
      </c>
      <c r="E14" s="510" t="s">
        <v>1252</v>
      </c>
      <c r="F14" s="663"/>
      <c r="G14" s="663"/>
      <c r="H14" s="663"/>
      <c r="I14" s="65" t="str">
        <f t="shared" si="15"/>
        <v>1,630</v>
      </c>
      <c r="J14" s="909"/>
      <c r="K14" s="507">
        <v>12.1</v>
      </c>
      <c r="L14" s="505">
        <f t="shared" si="0"/>
        <v>191.87272727272727</v>
      </c>
      <c r="M14" s="447">
        <f t="shared" si="1"/>
        <v>13.2</v>
      </c>
      <c r="N14" s="446">
        <f t="shared" si="2"/>
        <v>16.5</v>
      </c>
      <c r="O14" s="500" t="str">
        <f t="shared" si="3"/>
        <v>22.7</v>
      </c>
      <c r="P14" s="663"/>
      <c r="Q14" s="918"/>
      <c r="R14" s="512" t="s">
        <v>68</v>
      </c>
      <c r="S14" s="222"/>
      <c r="T14" s="499" t="str">
        <f t="shared" si="4"/>
        <v xml:space="preserve"> </v>
      </c>
      <c r="U14" s="498" t="str">
        <f t="shared" si="5"/>
        <v/>
      </c>
      <c r="V14" s="497" t="str">
        <f t="shared" si="6"/>
        <v/>
      </c>
      <c r="W14" s="497" t="str">
        <f t="shared" si="7"/>
        <v/>
      </c>
      <c r="X14" s="496" t="str">
        <f t="shared" si="8"/>
        <v/>
      </c>
      <c r="Y14" s="495"/>
      <c r="Z14" s="494">
        <v>1630</v>
      </c>
      <c r="AA14" s="493"/>
      <c r="AB14" s="492">
        <f t="shared" si="9"/>
        <v>22.7</v>
      </c>
      <c r="AC14" s="102">
        <f t="shared" si="10"/>
        <v>53</v>
      </c>
      <c r="AD14" s="102" t="str">
        <f t="shared" si="11"/>
        <v xml:space="preserve"> </v>
      </c>
      <c r="AE14" s="492" t="str">
        <f t="shared" si="12"/>
        <v/>
      </c>
      <c r="AF14" s="102" t="str">
        <f t="shared" si="13"/>
        <v/>
      </c>
      <c r="AG14" s="102" t="str">
        <f t="shared" si="14"/>
        <v/>
      </c>
    </row>
    <row r="15" spans="1:33" ht="13.2">
      <c r="A15" s="668"/>
      <c r="B15" s="683"/>
      <c r="C15" s="683"/>
      <c r="D15" s="511" t="s">
        <v>1250</v>
      </c>
      <c r="E15" s="510" t="s">
        <v>1251</v>
      </c>
      <c r="F15" s="663"/>
      <c r="G15" s="663"/>
      <c r="H15" s="663"/>
      <c r="I15" s="65" t="str">
        <f t="shared" si="15"/>
        <v>1,710</v>
      </c>
      <c r="J15" s="909"/>
      <c r="K15" s="507">
        <v>11.8</v>
      </c>
      <c r="L15" s="505">
        <f t="shared" si="0"/>
        <v>196.75084745762712</v>
      </c>
      <c r="M15" s="447">
        <f t="shared" si="1"/>
        <v>12.2</v>
      </c>
      <c r="N15" s="446">
        <f t="shared" si="2"/>
        <v>15.4</v>
      </c>
      <c r="O15" s="500" t="str">
        <f t="shared" si="3"/>
        <v>22.0</v>
      </c>
      <c r="P15" s="663"/>
      <c r="Q15" s="918"/>
      <c r="R15" s="65" t="s">
        <v>48</v>
      </c>
      <c r="S15" s="222"/>
      <c r="T15" s="499" t="str">
        <f t="shared" si="4"/>
        <v xml:space="preserve"> </v>
      </c>
      <c r="U15" s="498" t="str">
        <f t="shared" si="5"/>
        <v/>
      </c>
      <c r="V15" s="497" t="str">
        <f t="shared" si="6"/>
        <v/>
      </c>
      <c r="W15" s="497" t="str">
        <f t="shared" si="7"/>
        <v/>
      </c>
      <c r="X15" s="496" t="str">
        <f t="shared" si="8"/>
        <v/>
      </c>
      <c r="Y15" s="495"/>
      <c r="Z15" s="494">
        <v>1710</v>
      </c>
      <c r="AA15" s="493"/>
      <c r="AB15" s="492">
        <f t="shared" si="9"/>
        <v>22</v>
      </c>
      <c r="AC15" s="102">
        <f t="shared" si="10"/>
        <v>53</v>
      </c>
      <c r="AD15" s="102" t="str">
        <f t="shared" si="11"/>
        <v xml:space="preserve"> </v>
      </c>
      <c r="AE15" s="492" t="str">
        <f t="shared" si="12"/>
        <v/>
      </c>
      <c r="AF15" s="102" t="str">
        <f t="shared" si="13"/>
        <v/>
      </c>
      <c r="AG15" s="102" t="str">
        <f t="shared" si="14"/>
        <v/>
      </c>
    </row>
    <row r="16" spans="1:33" ht="13.2">
      <c r="A16" s="668"/>
      <c r="B16" s="683"/>
      <c r="C16" s="683"/>
      <c r="D16" s="511" t="s">
        <v>1250</v>
      </c>
      <c r="E16" s="510" t="s">
        <v>1249</v>
      </c>
      <c r="F16" s="663"/>
      <c r="G16" s="663"/>
      <c r="H16" s="663"/>
      <c r="I16" s="65" t="str">
        <f t="shared" si="15"/>
        <v>1,670</v>
      </c>
      <c r="J16" s="909"/>
      <c r="K16" s="507">
        <v>11.8</v>
      </c>
      <c r="L16" s="505">
        <f t="shared" si="0"/>
        <v>196.75084745762712</v>
      </c>
      <c r="M16" s="447">
        <f t="shared" si="1"/>
        <v>12.2</v>
      </c>
      <c r="N16" s="446">
        <f t="shared" si="2"/>
        <v>15.4</v>
      </c>
      <c r="O16" s="500" t="str">
        <f t="shared" si="3"/>
        <v>22.3</v>
      </c>
      <c r="P16" s="663"/>
      <c r="Q16" s="918"/>
      <c r="R16" s="65" t="s">
        <v>48</v>
      </c>
      <c r="S16" s="222"/>
      <c r="T16" s="499" t="str">
        <f t="shared" si="4"/>
        <v xml:space="preserve"> </v>
      </c>
      <c r="U16" s="498" t="str">
        <f t="shared" si="5"/>
        <v/>
      </c>
      <c r="V16" s="497" t="str">
        <f t="shared" si="6"/>
        <v/>
      </c>
      <c r="W16" s="497" t="str">
        <f t="shared" si="7"/>
        <v/>
      </c>
      <c r="X16" s="496" t="str">
        <f t="shared" si="8"/>
        <v/>
      </c>
      <c r="Y16" s="495"/>
      <c r="Z16" s="509">
        <v>1670</v>
      </c>
      <c r="AA16" s="493"/>
      <c r="AB16" s="492">
        <f t="shared" si="9"/>
        <v>22.3</v>
      </c>
      <c r="AC16" s="102">
        <f t="shared" si="10"/>
        <v>52</v>
      </c>
      <c r="AD16" s="102" t="str">
        <f t="shared" si="11"/>
        <v xml:space="preserve"> </v>
      </c>
      <c r="AE16" s="492" t="str">
        <f t="shared" si="12"/>
        <v/>
      </c>
      <c r="AF16" s="102" t="str">
        <f t="shared" si="13"/>
        <v/>
      </c>
      <c r="AG16" s="102" t="str">
        <f t="shared" si="14"/>
        <v/>
      </c>
    </row>
    <row r="17" spans="1:33" ht="13.2">
      <c r="A17" s="668"/>
      <c r="B17" s="682" t="s">
        <v>1248</v>
      </c>
      <c r="C17" s="673"/>
      <c r="D17" s="662" t="s">
        <v>1247</v>
      </c>
      <c r="E17" s="92" t="s">
        <v>1246</v>
      </c>
      <c r="F17" s="662">
        <v>55273835</v>
      </c>
      <c r="G17" s="912">
        <v>1.9950000000000001</v>
      </c>
      <c r="H17" s="914" t="s">
        <v>1245</v>
      </c>
      <c r="I17" s="65" t="str">
        <f t="shared" si="15"/>
        <v>1,810</v>
      </c>
      <c r="J17" s="909">
        <v>5</v>
      </c>
      <c r="K17" s="507">
        <v>10.9</v>
      </c>
      <c r="L17" s="505">
        <f t="shared" si="0"/>
        <v>212.99633027522933</v>
      </c>
      <c r="M17" s="447">
        <f t="shared" si="1"/>
        <v>11.1</v>
      </c>
      <c r="N17" s="446">
        <f t="shared" si="2"/>
        <v>14.4</v>
      </c>
      <c r="O17" s="500" t="str">
        <f t="shared" si="3"/>
        <v>21.0</v>
      </c>
      <c r="P17" s="870" t="s">
        <v>1244</v>
      </c>
      <c r="Q17" s="662" t="s">
        <v>1236</v>
      </c>
      <c r="R17" s="900" t="s">
        <v>48</v>
      </c>
      <c r="S17" s="222"/>
      <c r="T17" s="499" t="str">
        <f t="shared" si="4"/>
        <v xml:space="preserve"> </v>
      </c>
      <c r="U17" s="498" t="str">
        <f t="shared" si="5"/>
        <v/>
      </c>
      <c r="V17" s="497" t="str">
        <f t="shared" si="6"/>
        <v/>
      </c>
      <c r="W17" s="497" t="str">
        <f t="shared" si="7"/>
        <v/>
      </c>
      <c r="X17" s="496" t="str">
        <f t="shared" si="8"/>
        <v/>
      </c>
      <c r="Y17" s="495"/>
      <c r="Z17" s="494">
        <v>1810</v>
      </c>
      <c r="AA17" s="493"/>
      <c r="AB17" s="492">
        <f t="shared" si="9"/>
        <v>21</v>
      </c>
      <c r="AC17" s="102">
        <f t="shared" si="10"/>
        <v>51</v>
      </c>
      <c r="AD17" s="102" t="str">
        <f t="shared" si="11"/>
        <v xml:space="preserve"> </v>
      </c>
      <c r="AE17" s="492" t="str">
        <f t="shared" si="12"/>
        <v/>
      </c>
      <c r="AF17" s="102" t="str">
        <f t="shared" si="13"/>
        <v/>
      </c>
      <c r="AG17" s="102" t="str">
        <f t="shared" si="14"/>
        <v/>
      </c>
    </row>
    <row r="18" spans="1:33" ht="13.2">
      <c r="A18" s="668"/>
      <c r="B18" s="911"/>
      <c r="C18" s="675"/>
      <c r="D18" s="663"/>
      <c r="E18" s="508" t="s">
        <v>1243</v>
      </c>
      <c r="F18" s="869"/>
      <c r="G18" s="913"/>
      <c r="H18" s="910"/>
      <c r="I18" s="65" t="str">
        <f t="shared" si="15"/>
        <v>1,880</v>
      </c>
      <c r="J18" s="909"/>
      <c r="K18" s="507">
        <v>10.9</v>
      </c>
      <c r="L18" s="505">
        <f t="shared" si="0"/>
        <v>212.99633027522933</v>
      </c>
      <c r="M18" s="447">
        <f t="shared" si="1"/>
        <v>10.199999999999999</v>
      </c>
      <c r="N18" s="446">
        <f t="shared" si="2"/>
        <v>13.5</v>
      </c>
      <c r="O18" s="500" t="str">
        <f t="shared" si="3"/>
        <v>20.3</v>
      </c>
      <c r="P18" s="910"/>
      <c r="Q18" s="869"/>
      <c r="R18" s="869"/>
      <c r="S18" s="222"/>
      <c r="T18" s="499" t="str">
        <f t="shared" si="4"/>
        <v xml:space="preserve"> </v>
      </c>
      <c r="U18" s="498">
        <f t="shared" si="5"/>
        <v>106</v>
      </c>
      <c r="V18" s="497" t="str">
        <f t="shared" si="6"/>
        <v/>
      </c>
      <c r="W18" s="497" t="str">
        <f t="shared" si="7"/>
        <v/>
      </c>
      <c r="X18" s="496" t="str">
        <f t="shared" si="8"/>
        <v/>
      </c>
      <c r="Y18" s="495"/>
      <c r="Z18" s="494">
        <v>1880</v>
      </c>
      <c r="AA18" s="493"/>
      <c r="AB18" s="492">
        <f t="shared" si="9"/>
        <v>20.3</v>
      </c>
      <c r="AC18" s="102">
        <f t="shared" si="10"/>
        <v>53</v>
      </c>
      <c r="AD18" s="102" t="str">
        <f t="shared" si="11"/>
        <v xml:space="preserve"> </v>
      </c>
      <c r="AE18" s="492" t="str">
        <f t="shared" si="12"/>
        <v/>
      </c>
      <c r="AF18" s="102" t="str">
        <f t="shared" si="13"/>
        <v/>
      </c>
      <c r="AG18" s="102" t="str">
        <f t="shared" si="14"/>
        <v/>
      </c>
    </row>
    <row r="19" spans="1:33" ht="13.2">
      <c r="A19" s="668"/>
      <c r="B19" s="901" t="s">
        <v>1242</v>
      </c>
      <c r="C19" s="902"/>
      <c r="D19" s="673" t="s">
        <v>1241</v>
      </c>
      <c r="E19" s="503" t="s">
        <v>1240</v>
      </c>
      <c r="F19" s="662" t="s">
        <v>1239</v>
      </c>
      <c r="G19" s="905">
        <v>1.468</v>
      </c>
      <c r="H19" s="907" t="s">
        <v>1238</v>
      </c>
      <c r="I19" s="65" t="str">
        <f t="shared" si="15"/>
        <v>1,630</v>
      </c>
      <c r="J19" s="909">
        <v>5</v>
      </c>
      <c r="K19" s="506">
        <v>16.7</v>
      </c>
      <c r="L19" s="505">
        <f t="shared" si="0"/>
        <v>139.02155688622753</v>
      </c>
      <c r="M19" s="447">
        <f t="shared" si="1"/>
        <v>13.2</v>
      </c>
      <c r="N19" s="446">
        <f t="shared" si="2"/>
        <v>16.5</v>
      </c>
      <c r="O19" s="500" t="str">
        <f t="shared" si="3"/>
        <v>22.7</v>
      </c>
      <c r="P19" s="870" t="s">
        <v>1237</v>
      </c>
      <c r="Q19" s="662" t="s">
        <v>1236</v>
      </c>
      <c r="R19" s="900" t="s">
        <v>44</v>
      </c>
      <c r="S19" s="504"/>
      <c r="T19" s="499" t="str">
        <f t="shared" si="4"/>
        <v xml:space="preserve"> </v>
      </c>
      <c r="U19" s="498">
        <f t="shared" si="5"/>
        <v>126</v>
      </c>
      <c r="V19" s="497">
        <f t="shared" si="6"/>
        <v>101</v>
      </c>
      <c r="W19" s="497">
        <f t="shared" si="7"/>
        <v>73</v>
      </c>
      <c r="X19" s="496" t="str">
        <f t="shared" si="8"/>
        <v>★2.0</v>
      </c>
      <c r="Y19" s="495"/>
      <c r="Z19" s="494">
        <v>1630</v>
      </c>
      <c r="AA19" s="493"/>
      <c r="AB19" s="492">
        <f t="shared" si="9"/>
        <v>22.7</v>
      </c>
      <c r="AC19" s="102">
        <f t="shared" si="10"/>
        <v>73</v>
      </c>
      <c r="AD19" s="102" t="str">
        <f t="shared" si="11"/>
        <v>★2.0</v>
      </c>
      <c r="AE19" s="492" t="str">
        <f t="shared" si="12"/>
        <v/>
      </c>
      <c r="AF19" s="102" t="str">
        <f t="shared" si="13"/>
        <v/>
      </c>
      <c r="AG19" s="102" t="str">
        <f t="shared" si="14"/>
        <v/>
      </c>
    </row>
    <row r="20" spans="1:33" ht="13.8" thickBot="1">
      <c r="A20" s="910"/>
      <c r="B20" s="903"/>
      <c r="C20" s="904"/>
      <c r="D20" s="675"/>
      <c r="E20" s="503" t="s">
        <v>1235</v>
      </c>
      <c r="F20" s="869"/>
      <c r="G20" s="906"/>
      <c r="H20" s="908"/>
      <c r="I20" s="65" t="str">
        <f t="shared" si="15"/>
        <v>1,650</v>
      </c>
      <c r="J20" s="909"/>
      <c r="K20" s="502">
        <v>16.7</v>
      </c>
      <c r="L20" s="501">
        <f t="shared" si="0"/>
        <v>139.02155688622753</v>
      </c>
      <c r="M20" s="447">
        <f t="shared" si="1"/>
        <v>13.2</v>
      </c>
      <c r="N20" s="446">
        <f t="shared" si="2"/>
        <v>16.5</v>
      </c>
      <c r="O20" s="500" t="str">
        <f t="shared" si="3"/>
        <v>22.5</v>
      </c>
      <c r="P20" s="910"/>
      <c r="Q20" s="869"/>
      <c r="R20" s="869"/>
      <c r="S20" s="222"/>
      <c r="T20" s="499" t="str">
        <f t="shared" si="4"/>
        <v xml:space="preserve"> </v>
      </c>
      <c r="U20" s="498">
        <f t="shared" si="5"/>
        <v>126</v>
      </c>
      <c r="V20" s="497">
        <f t="shared" si="6"/>
        <v>101</v>
      </c>
      <c r="W20" s="497">
        <f t="shared" si="7"/>
        <v>74</v>
      </c>
      <c r="X20" s="496" t="str">
        <f t="shared" si="8"/>
        <v>★2.0</v>
      </c>
      <c r="Y20" s="495"/>
      <c r="Z20" s="494">
        <v>1650</v>
      </c>
      <c r="AA20" s="493"/>
      <c r="AB20" s="492">
        <f t="shared" si="9"/>
        <v>22.5</v>
      </c>
      <c r="AC20" s="102">
        <f t="shared" si="10"/>
        <v>74</v>
      </c>
      <c r="AD20" s="102" t="str">
        <f t="shared" si="11"/>
        <v>★2.0</v>
      </c>
      <c r="AE20" s="492" t="str">
        <f t="shared" si="12"/>
        <v/>
      </c>
      <c r="AF20" s="102" t="str">
        <f t="shared" si="13"/>
        <v/>
      </c>
      <c r="AG20" s="102" t="str">
        <f t="shared" si="14"/>
        <v/>
      </c>
    </row>
    <row r="21" spans="1:33">
      <c r="E21" s="61"/>
    </row>
    <row r="22" spans="1:33">
      <c r="B22" s="61" t="s">
        <v>1234</v>
      </c>
      <c r="E22" s="61"/>
    </row>
    <row r="23" spans="1:33">
      <c r="B23" s="61" t="s">
        <v>1233</v>
      </c>
      <c r="E23" s="61"/>
    </row>
    <row r="24" spans="1:33">
      <c r="B24" s="61" t="s">
        <v>1232</v>
      </c>
      <c r="E24" s="61"/>
    </row>
    <row r="25" spans="1:33">
      <c r="B25" s="61" t="s">
        <v>1231</v>
      </c>
      <c r="E25" s="61"/>
    </row>
    <row r="26" spans="1:33">
      <c r="B26" s="61" t="s">
        <v>1230</v>
      </c>
      <c r="E26" s="61"/>
    </row>
    <row r="27" spans="1:33">
      <c r="B27" s="61" t="s">
        <v>1229</v>
      </c>
      <c r="E27" s="61"/>
    </row>
    <row r="28" spans="1:33">
      <c r="B28" s="61" t="s">
        <v>1228</v>
      </c>
      <c r="E28" s="61"/>
    </row>
    <row r="29" spans="1:33">
      <c r="B29" s="61" t="s">
        <v>1227</v>
      </c>
      <c r="E29" s="61"/>
    </row>
    <row r="30" spans="1:33">
      <c r="E30" s="61"/>
    </row>
    <row r="31" spans="1:33">
      <c r="E31" s="61"/>
    </row>
  </sheetData>
  <sheetProtection selectLockedCells="1"/>
  <autoFilter ref="A8:X20" xr:uid="{00000000-0009-0000-0000-000002000000}">
    <filterColumn colId="1" showButton="0"/>
  </autoFilter>
  <mergeCells count="76">
    <mergeCell ref="J2:P2"/>
    <mergeCell ref="R2:X2"/>
    <mergeCell ref="S3:X3"/>
    <mergeCell ref="A4:A8"/>
    <mergeCell ref="B4:C8"/>
    <mergeCell ref="D4:D5"/>
    <mergeCell ref="F4:G5"/>
    <mergeCell ref="H4:H8"/>
    <mergeCell ref="I4:I8"/>
    <mergeCell ref="J4:J8"/>
    <mergeCell ref="N5:N8"/>
    <mergeCell ref="O5:O8"/>
    <mergeCell ref="Q6:Q8"/>
    <mergeCell ref="R6:R8"/>
    <mergeCell ref="D6:D8"/>
    <mergeCell ref="E6:E8"/>
    <mergeCell ref="V4:V8"/>
    <mergeCell ref="K4:O4"/>
    <mergeCell ref="P4:P8"/>
    <mergeCell ref="Q4:S5"/>
    <mergeCell ref="T4:T5"/>
    <mergeCell ref="U4:U8"/>
    <mergeCell ref="S6:S8"/>
    <mergeCell ref="T6:T8"/>
    <mergeCell ref="K5:K8"/>
    <mergeCell ref="L5:L8"/>
    <mergeCell ref="M5:M8"/>
    <mergeCell ref="AG4:AG8"/>
    <mergeCell ref="W5:W8"/>
    <mergeCell ref="X5:X8"/>
    <mergeCell ref="W4:X4"/>
    <mergeCell ref="Z4:Z8"/>
    <mergeCell ref="AA4:AA8"/>
    <mergeCell ref="AB4:AB8"/>
    <mergeCell ref="AC4:AC8"/>
    <mergeCell ref="AD4:AD8"/>
    <mergeCell ref="AF4:AF8"/>
    <mergeCell ref="AE4:AE8"/>
    <mergeCell ref="F6:F8"/>
    <mergeCell ref="G6:G8"/>
    <mergeCell ref="A9:A20"/>
    <mergeCell ref="B9:C10"/>
    <mergeCell ref="D9:D10"/>
    <mergeCell ref="F9:F10"/>
    <mergeCell ref="G9:G10"/>
    <mergeCell ref="B11:C16"/>
    <mergeCell ref="F11:F16"/>
    <mergeCell ref="G11:G16"/>
    <mergeCell ref="R9:R10"/>
    <mergeCell ref="S9:S10"/>
    <mergeCell ref="P11:P16"/>
    <mergeCell ref="Q13:Q16"/>
    <mergeCell ref="H9:H10"/>
    <mergeCell ref="H17:H18"/>
    <mergeCell ref="J17:J18"/>
    <mergeCell ref="J9:J10"/>
    <mergeCell ref="P9:P10"/>
    <mergeCell ref="Q9:Q10"/>
    <mergeCell ref="H11:H16"/>
    <mergeCell ref="J11:J16"/>
    <mergeCell ref="R17:R18"/>
    <mergeCell ref="B19:C20"/>
    <mergeCell ref="D19:D20"/>
    <mergeCell ref="F19:F20"/>
    <mergeCell ref="G19:G20"/>
    <mergeCell ref="H19:H20"/>
    <mergeCell ref="J19:J20"/>
    <mergeCell ref="P19:P20"/>
    <mergeCell ref="Q19:Q20"/>
    <mergeCell ref="R19:R20"/>
    <mergeCell ref="P17:P18"/>
    <mergeCell ref="Q17:Q18"/>
    <mergeCell ref="B17:C18"/>
    <mergeCell ref="D17:D18"/>
    <mergeCell ref="F17:F18"/>
    <mergeCell ref="G17:G18"/>
  </mergeCells>
  <phoneticPr fontId="2"/>
  <printOptions horizontalCentered="1"/>
  <pageMargins left="0.39370078740157483" right="0.39370078740157483" top="0.39370078740157483" bottom="0.39370078740157483" header="0.19685039370078741" footer="0.39370078740157483"/>
  <pageSetup paperSize="9" scale="61" fitToHeight="0" orientation="landscape" r:id="rId1"/>
  <headerFooter alignWithMargins="0">
    <oddHeader>&amp;R様式1-6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8DFE-6FC5-4638-B846-FEB1B0D903B5}">
  <sheetPr>
    <tabColor rgb="FFFFFF00"/>
  </sheetPr>
  <dimension ref="A1:AH22"/>
  <sheetViews>
    <sheetView view="pageBreakPreview" zoomScaleNormal="100" zoomScaleSheetLayoutView="100" workbookViewId="0">
      <selection activeCell="I13" sqref="I13"/>
    </sheetView>
  </sheetViews>
  <sheetFormatPr defaultColWidth="9" defaultRowHeight="10.199999999999999"/>
  <cols>
    <col min="1" max="1" width="15.88671875" style="57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6.88671875" style="58" customWidth="1"/>
    <col min="6" max="6" width="13.109375" style="2" bestFit="1" customWidth="1"/>
    <col min="7" max="7" width="7.33203125" style="2" customWidth="1"/>
    <col min="8" max="8" width="12.109375" style="2" bestFit="1" customWidth="1"/>
    <col min="9" max="9" width="10.6640625" style="2" customWidth="1"/>
    <col min="10" max="10" width="7" style="2" bestFit="1" customWidth="1"/>
    <col min="11" max="11" width="6.33203125" style="2" bestFit="1" customWidth="1"/>
    <col min="12" max="12" width="8.77734375" style="2" bestFit="1" customWidth="1"/>
    <col min="13" max="13" width="8.44140625" style="2" bestFit="1" customWidth="1"/>
    <col min="14" max="14" width="8.6640625" style="2" bestFit="1" customWidth="1"/>
    <col min="15" max="15" width="8.6640625" style="2" customWidth="1"/>
    <col min="16" max="16" width="14.33203125" style="2" bestFit="1" customWidth="1"/>
    <col min="17" max="17" width="10" style="2" bestFit="1" customWidth="1"/>
    <col min="18" max="18" width="6" style="2" customWidth="1"/>
    <col min="19" max="19" width="25.21875" style="2" bestFit="1" customWidth="1"/>
    <col min="20" max="20" width="11" style="2" bestFit="1" customWidth="1"/>
    <col min="21" max="22" width="8.21875" style="2" bestFit="1" customWidth="1"/>
    <col min="23" max="24" width="9" style="2"/>
    <col min="25" max="25" width="9" style="2" customWidth="1"/>
    <col min="26" max="27" width="10.6640625" style="2" customWidth="1"/>
    <col min="28" max="34" width="9" style="2" customWidth="1"/>
    <col min="35" max="16384" width="9" style="2"/>
  </cols>
  <sheetData>
    <row r="1" spans="1:34" ht="15.6">
      <c r="A1" s="1"/>
      <c r="B1" s="1"/>
      <c r="E1" s="3"/>
      <c r="R1" s="4"/>
    </row>
    <row r="2" spans="1:34" ht="15">
      <c r="A2" s="2"/>
      <c r="E2" s="2"/>
      <c r="F2" s="5"/>
      <c r="J2" s="865" t="s">
        <v>968</v>
      </c>
      <c r="K2" s="607"/>
      <c r="L2" s="607"/>
      <c r="M2" s="607"/>
      <c r="N2" s="607"/>
      <c r="O2" s="607"/>
      <c r="P2" s="607"/>
      <c r="Q2" s="866"/>
      <c r="R2" s="867"/>
      <c r="S2" s="608"/>
      <c r="T2" s="608"/>
      <c r="U2" s="608"/>
      <c r="V2" s="608"/>
    </row>
    <row r="3" spans="1:34" ht="15.75" customHeight="1">
      <c r="A3" s="9" t="s">
        <v>688</v>
      </c>
      <c r="B3" s="9"/>
      <c r="E3" s="2"/>
      <c r="J3" s="6"/>
      <c r="R3" s="10"/>
      <c r="S3" s="609" t="s">
        <v>2</v>
      </c>
      <c r="T3" s="609"/>
      <c r="U3" s="609"/>
      <c r="V3" s="609"/>
      <c r="W3" s="609"/>
      <c r="X3" s="609"/>
      <c r="Z3" s="215" t="s">
        <v>671</v>
      </c>
      <c r="AA3" s="12"/>
      <c r="AB3" s="214" t="s">
        <v>670</v>
      </c>
      <c r="AC3" s="14"/>
      <c r="AD3" s="14"/>
      <c r="AE3" s="213" t="s">
        <v>669</v>
      </c>
      <c r="AF3" s="14"/>
      <c r="AG3" s="16"/>
    </row>
    <row r="4" spans="1:34" ht="14.25" customHeight="1" thickBot="1">
      <c r="A4" s="610" t="s">
        <v>6</v>
      </c>
      <c r="B4" s="613" t="s">
        <v>7</v>
      </c>
      <c r="C4" s="614"/>
      <c r="D4" s="619"/>
      <c r="E4" s="621"/>
      <c r="F4" s="613" t="s">
        <v>8</v>
      </c>
      <c r="G4" s="623"/>
      <c r="H4" s="757" t="s">
        <v>665</v>
      </c>
      <c r="I4" s="626" t="s">
        <v>10</v>
      </c>
      <c r="J4" s="629" t="s">
        <v>11</v>
      </c>
      <c r="K4" s="631" t="s">
        <v>12</v>
      </c>
      <c r="L4" s="632"/>
      <c r="M4" s="632"/>
      <c r="N4" s="632"/>
      <c r="O4" s="633"/>
      <c r="P4" s="757" t="s">
        <v>661</v>
      </c>
      <c r="Q4" s="634" t="s">
        <v>14</v>
      </c>
      <c r="R4" s="635"/>
      <c r="S4" s="636"/>
      <c r="T4" s="640" t="s">
        <v>15</v>
      </c>
      <c r="U4" s="764" t="s">
        <v>605</v>
      </c>
      <c r="V4" s="757" t="s">
        <v>604</v>
      </c>
      <c r="W4" s="760" t="s">
        <v>603</v>
      </c>
      <c r="X4" s="761"/>
      <c r="Z4" s="627" t="s">
        <v>19</v>
      </c>
      <c r="AA4" s="627" t="s">
        <v>967</v>
      </c>
      <c r="AB4" s="626" t="s">
        <v>21</v>
      </c>
      <c r="AC4" s="757" t="s">
        <v>592</v>
      </c>
      <c r="AD4" s="757" t="s">
        <v>591</v>
      </c>
      <c r="AE4" s="626" t="s">
        <v>21</v>
      </c>
      <c r="AF4" s="757" t="s">
        <v>592</v>
      </c>
      <c r="AG4" s="757" t="s">
        <v>656</v>
      </c>
      <c r="AH4" s="18"/>
    </row>
    <row r="5" spans="1:34" ht="12" customHeight="1">
      <c r="A5" s="611"/>
      <c r="B5" s="615"/>
      <c r="C5" s="616"/>
      <c r="D5" s="620"/>
      <c r="E5" s="622"/>
      <c r="F5" s="624"/>
      <c r="G5" s="625"/>
      <c r="H5" s="611"/>
      <c r="I5" s="627"/>
      <c r="J5" s="630"/>
      <c r="K5" s="653" t="s">
        <v>25</v>
      </c>
      <c r="L5" s="656" t="s">
        <v>26</v>
      </c>
      <c r="M5" s="659" t="s">
        <v>27</v>
      </c>
      <c r="N5" s="642" t="s">
        <v>28</v>
      </c>
      <c r="O5" s="642" t="s">
        <v>21</v>
      </c>
      <c r="P5" s="770"/>
      <c r="Q5" s="637"/>
      <c r="R5" s="638"/>
      <c r="S5" s="639"/>
      <c r="T5" s="641"/>
      <c r="U5" s="647"/>
      <c r="V5" s="611"/>
      <c r="W5" s="757" t="s">
        <v>592</v>
      </c>
      <c r="X5" s="757" t="s">
        <v>591</v>
      </c>
      <c r="Z5" s="627"/>
      <c r="AA5" s="627"/>
      <c r="AB5" s="627"/>
      <c r="AC5" s="758"/>
      <c r="AD5" s="758"/>
      <c r="AE5" s="627"/>
      <c r="AF5" s="758"/>
      <c r="AG5" s="758"/>
      <c r="AH5" s="768"/>
    </row>
    <row r="6" spans="1:34" ht="12" customHeight="1">
      <c r="A6" s="611"/>
      <c r="B6" s="615"/>
      <c r="C6" s="616"/>
      <c r="D6" s="610" t="s">
        <v>29</v>
      </c>
      <c r="E6" s="769" t="s">
        <v>584</v>
      </c>
      <c r="F6" s="610" t="s">
        <v>29</v>
      </c>
      <c r="G6" s="626" t="s">
        <v>31</v>
      </c>
      <c r="H6" s="611"/>
      <c r="I6" s="627"/>
      <c r="J6" s="630"/>
      <c r="K6" s="654"/>
      <c r="L6" s="657"/>
      <c r="M6" s="654"/>
      <c r="N6" s="643"/>
      <c r="O6" s="643"/>
      <c r="P6" s="770"/>
      <c r="Q6" s="757" t="s">
        <v>648</v>
      </c>
      <c r="R6" s="757" t="s">
        <v>647</v>
      </c>
      <c r="S6" s="610" t="s">
        <v>34</v>
      </c>
      <c r="T6" s="772" t="s">
        <v>645</v>
      </c>
      <c r="U6" s="647"/>
      <c r="V6" s="611"/>
      <c r="W6" s="758"/>
      <c r="X6" s="758"/>
      <c r="Z6" s="627"/>
      <c r="AA6" s="627"/>
      <c r="AB6" s="627"/>
      <c r="AC6" s="758"/>
      <c r="AD6" s="758"/>
      <c r="AE6" s="627"/>
      <c r="AF6" s="758"/>
      <c r="AG6" s="758"/>
      <c r="AH6" s="768"/>
    </row>
    <row r="7" spans="1:34" ht="12" customHeight="1">
      <c r="A7" s="611"/>
      <c r="B7" s="615"/>
      <c r="C7" s="616"/>
      <c r="D7" s="611"/>
      <c r="E7" s="611"/>
      <c r="F7" s="611"/>
      <c r="G7" s="611"/>
      <c r="H7" s="611"/>
      <c r="I7" s="627"/>
      <c r="J7" s="630"/>
      <c r="K7" s="654"/>
      <c r="L7" s="657"/>
      <c r="M7" s="654"/>
      <c r="N7" s="643"/>
      <c r="O7" s="643"/>
      <c r="P7" s="770"/>
      <c r="Q7" s="770"/>
      <c r="R7" s="770"/>
      <c r="S7" s="611"/>
      <c r="T7" s="773"/>
      <c r="U7" s="647"/>
      <c r="V7" s="611"/>
      <c r="W7" s="758"/>
      <c r="X7" s="758"/>
      <c r="Z7" s="627"/>
      <c r="AA7" s="627"/>
      <c r="AB7" s="627"/>
      <c r="AC7" s="758"/>
      <c r="AD7" s="758"/>
      <c r="AE7" s="627"/>
      <c r="AF7" s="758"/>
      <c r="AG7" s="758"/>
      <c r="AH7" s="768"/>
    </row>
    <row r="8" spans="1:34" ht="12" customHeight="1">
      <c r="A8" s="612"/>
      <c r="B8" s="617"/>
      <c r="C8" s="618"/>
      <c r="D8" s="612"/>
      <c r="E8" s="612"/>
      <c r="F8" s="612"/>
      <c r="G8" s="612"/>
      <c r="H8" s="612"/>
      <c r="I8" s="628"/>
      <c r="J8" s="624"/>
      <c r="K8" s="655"/>
      <c r="L8" s="658"/>
      <c r="M8" s="655"/>
      <c r="N8" s="625"/>
      <c r="O8" s="625"/>
      <c r="P8" s="771"/>
      <c r="Q8" s="771"/>
      <c r="R8" s="771"/>
      <c r="S8" s="612"/>
      <c r="T8" s="774"/>
      <c r="U8" s="648"/>
      <c r="V8" s="612"/>
      <c r="W8" s="759"/>
      <c r="X8" s="759"/>
      <c r="Z8" s="628"/>
      <c r="AA8" s="628"/>
      <c r="AB8" s="628"/>
      <c r="AC8" s="759"/>
      <c r="AD8" s="759"/>
      <c r="AE8" s="628"/>
      <c r="AF8" s="759"/>
      <c r="AG8" s="759"/>
      <c r="AH8" s="768"/>
    </row>
    <row r="9" spans="1:34" s="144" customFormat="1" ht="24" customHeight="1">
      <c r="A9" s="406" t="s">
        <v>966</v>
      </c>
      <c r="B9" s="405"/>
      <c r="C9" s="404" t="s">
        <v>965</v>
      </c>
      <c r="D9" s="403" t="s">
        <v>964</v>
      </c>
      <c r="E9" s="395" t="s">
        <v>963</v>
      </c>
      <c r="F9" s="394" t="s">
        <v>935</v>
      </c>
      <c r="G9" s="393">
        <v>1.9950000000000001</v>
      </c>
      <c r="H9" s="392" t="s">
        <v>958</v>
      </c>
      <c r="I9" s="391" t="s">
        <v>962</v>
      </c>
      <c r="J9" s="390">
        <v>7</v>
      </c>
      <c r="K9" s="171">
        <v>8.3000000000000007</v>
      </c>
      <c r="L9" s="389">
        <f t="shared" ref="L9:L21" si="0">IF(K9&gt;0,1/K9*34.6*67.1,"")</f>
        <v>279.71807228915657</v>
      </c>
      <c r="M9" s="171">
        <f t="shared" ref="M9:M21" si="1"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7.4</v>
      </c>
      <c r="N9" s="159">
        <f t="shared" ref="N9:N21" si="2"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10.6</v>
      </c>
      <c r="O9" s="388" t="str">
        <f t="shared" ref="O9:O21" si="3">IF(Z9="","",IF(AE9="",TEXT(AB9,"#,##0.0"),IF(AB9-AE9&gt;0,CONCATENATE(TEXT(AE9,"#,##0.0"),"~",TEXT(AB9,"#,##0.0")),TEXT(AB9,"#,##0.0"))))</f>
        <v>14.9~15.9</v>
      </c>
      <c r="P9" s="150" t="s">
        <v>931</v>
      </c>
      <c r="Q9" s="387" t="s">
        <v>713</v>
      </c>
      <c r="R9" s="387" t="s">
        <v>48</v>
      </c>
      <c r="S9" s="386"/>
      <c r="T9" s="385"/>
      <c r="U9" s="384">
        <f t="shared" ref="U9:U21" si="4">IFERROR(IF(K9&lt;M9,"",(ROUNDDOWN(K9/M9*100,0))),"")</f>
        <v>112</v>
      </c>
      <c r="V9" s="383" t="str">
        <f t="shared" ref="V9:V21" si="5">IFERROR(IF(K9&lt;N9,"",(ROUNDDOWN(K9/N9*100,0))),"")</f>
        <v/>
      </c>
      <c r="W9" s="383" t="str">
        <f t="shared" ref="W9:W21" si="6">IF(AC9&lt;55,"",IF(AA9="",AC9,IF(AF9-AC9&gt;0,CONCATENATE(AC9,"~",AF9),AC9)))</f>
        <v/>
      </c>
      <c r="X9" s="382" t="str">
        <f t="shared" ref="X9:X21" si="7">IF(AC9&lt;55,"",AD9)</f>
        <v/>
      </c>
      <c r="Z9" s="381">
        <v>2280</v>
      </c>
      <c r="AA9" s="381">
        <v>2360</v>
      </c>
      <c r="AB9" s="149">
        <f t="shared" ref="AB9:AB21" si="8">IF(Z9="","",(ROUND(IF(Z9&gt;=2759,9.5,IF(Z9&lt;2759,(-2.47/1000000*Z9*Z9)-(8.52/10000*Z9)+30.65)),1)))</f>
        <v>15.9</v>
      </c>
      <c r="AC9" s="148">
        <f t="shared" ref="AC9:AC21" si="9">IF(K9="","",ROUNDDOWN(K9/AB9*100,0))</f>
        <v>52</v>
      </c>
      <c r="AD9" s="148" t="str">
        <f t="shared" ref="AD9:AD21" si="10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 xml:space="preserve"> </v>
      </c>
      <c r="AE9" s="149">
        <f t="shared" ref="AE9:AE21" si="11">IF(AA9="","",(ROUND(IF(AA9&gt;=2759,9.5,IF(AA9&lt;2759,(-2.47/1000000*AA9*AA9)-(8.52/10000*AA9)+30.65)),1)))</f>
        <v>14.9</v>
      </c>
      <c r="AF9" s="148">
        <f t="shared" ref="AF9:AF21" si="12">IF(AE9="","",IF(K9="","",ROUNDDOWN(K9/AE9*100,0)))</f>
        <v>55</v>
      </c>
      <c r="AG9" s="148" t="str">
        <f t="shared" ref="AG9:AG21" si="13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★0.5</v>
      </c>
      <c r="AH9" s="182"/>
    </row>
    <row r="10" spans="1:34" s="144" customFormat="1" ht="24" customHeight="1">
      <c r="A10" s="399"/>
      <c r="B10" s="402"/>
      <c r="C10" s="401" t="s">
        <v>961</v>
      </c>
      <c r="D10" s="400" t="s">
        <v>960</v>
      </c>
      <c r="E10" s="395" t="s">
        <v>163</v>
      </c>
      <c r="F10" s="394" t="s">
        <v>935</v>
      </c>
      <c r="G10" s="393">
        <v>1.9950000000000001</v>
      </c>
      <c r="H10" s="392" t="s">
        <v>958</v>
      </c>
      <c r="I10" s="391">
        <v>2270</v>
      </c>
      <c r="J10" s="390">
        <v>5</v>
      </c>
      <c r="K10" s="171">
        <v>8.3000000000000007</v>
      </c>
      <c r="L10" s="389">
        <f t="shared" si="0"/>
        <v>279.71807228915657</v>
      </c>
      <c r="M10" s="171">
        <f t="shared" si="1"/>
        <v>8.6999999999999993</v>
      </c>
      <c r="N10" s="159">
        <f t="shared" si="2"/>
        <v>11.9</v>
      </c>
      <c r="O10" s="388" t="str">
        <f t="shared" si="3"/>
        <v>16.0</v>
      </c>
      <c r="P10" s="150" t="s">
        <v>931</v>
      </c>
      <c r="Q10" s="387" t="s">
        <v>713</v>
      </c>
      <c r="R10" s="387" t="s">
        <v>48</v>
      </c>
      <c r="S10" s="386"/>
      <c r="T10" s="385"/>
      <c r="U10" s="384" t="str">
        <f t="shared" si="4"/>
        <v/>
      </c>
      <c r="V10" s="383" t="str">
        <f t="shared" si="5"/>
        <v/>
      </c>
      <c r="W10" s="383" t="str">
        <f t="shared" si="6"/>
        <v/>
      </c>
      <c r="X10" s="382" t="str">
        <f t="shared" si="7"/>
        <v/>
      </c>
      <c r="Z10" s="381">
        <v>2270</v>
      </c>
      <c r="AA10" s="381"/>
      <c r="AB10" s="149">
        <f t="shared" si="8"/>
        <v>16</v>
      </c>
      <c r="AC10" s="148">
        <f t="shared" si="9"/>
        <v>51</v>
      </c>
      <c r="AD10" s="148" t="str">
        <f t="shared" si="10"/>
        <v xml:space="preserve"> </v>
      </c>
      <c r="AE10" s="149" t="str">
        <f t="shared" si="11"/>
        <v/>
      </c>
      <c r="AF10" s="148" t="str">
        <f t="shared" si="12"/>
        <v/>
      </c>
      <c r="AG10" s="148" t="str">
        <f t="shared" si="13"/>
        <v/>
      </c>
      <c r="AH10" s="182"/>
    </row>
    <row r="11" spans="1:34" s="144" customFormat="1" ht="24" customHeight="1">
      <c r="A11" s="399"/>
      <c r="B11" s="398"/>
      <c r="C11" s="397"/>
      <c r="D11" s="396"/>
      <c r="E11" s="395" t="s">
        <v>959</v>
      </c>
      <c r="F11" s="394" t="s">
        <v>935</v>
      </c>
      <c r="G11" s="393">
        <v>1.9950000000000001</v>
      </c>
      <c r="H11" s="392" t="s">
        <v>958</v>
      </c>
      <c r="I11" s="391" t="s">
        <v>957</v>
      </c>
      <c r="J11" s="390">
        <v>7</v>
      </c>
      <c r="K11" s="171">
        <v>8.3000000000000007</v>
      </c>
      <c r="L11" s="389">
        <f t="shared" si="0"/>
        <v>279.71807228915657</v>
      </c>
      <c r="M11" s="171">
        <f t="shared" si="1"/>
        <v>7.4</v>
      </c>
      <c r="N11" s="159">
        <f t="shared" si="2"/>
        <v>10.6</v>
      </c>
      <c r="O11" s="388" t="str">
        <f t="shared" si="3"/>
        <v>15.0~15.4</v>
      </c>
      <c r="P11" s="150" t="s">
        <v>931</v>
      </c>
      <c r="Q11" s="387" t="s">
        <v>713</v>
      </c>
      <c r="R11" s="387" t="s">
        <v>48</v>
      </c>
      <c r="S11" s="386"/>
      <c r="T11" s="385"/>
      <c r="U11" s="384">
        <f t="shared" si="4"/>
        <v>112</v>
      </c>
      <c r="V11" s="383" t="str">
        <f t="shared" si="5"/>
        <v/>
      </c>
      <c r="W11" s="383" t="str">
        <f t="shared" si="6"/>
        <v/>
      </c>
      <c r="X11" s="382" t="str">
        <f t="shared" si="7"/>
        <v/>
      </c>
      <c r="Z11" s="381">
        <v>2320</v>
      </c>
      <c r="AA11" s="381">
        <v>2350</v>
      </c>
      <c r="AB11" s="149">
        <f t="shared" si="8"/>
        <v>15.4</v>
      </c>
      <c r="AC11" s="148">
        <f t="shared" si="9"/>
        <v>53</v>
      </c>
      <c r="AD11" s="148" t="str">
        <f t="shared" si="10"/>
        <v xml:space="preserve"> </v>
      </c>
      <c r="AE11" s="149">
        <f t="shared" si="11"/>
        <v>15</v>
      </c>
      <c r="AF11" s="148">
        <f t="shared" si="12"/>
        <v>55</v>
      </c>
      <c r="AG11" s="148" t="str">
        <f t="shared" si="13"/>
        <v>★0.5</v>
      </c>
      <c r="AH11" s="182"/>
    </row>
    <row r="12" spans="1:34" ht="24" customHeight="1">
      <c r="A12" s="50"/>
      <c r="B12" s="20"/>
      <c r="C12" s="378" t="s">
        <v>956</v>
      </c>
      <c r="D12" s="610" t="s">
        <v>955</v>
      </c>
      <c r="E12" s="376" t="s">
        <v>951</v>
      </c>
      <c r="F12" s="367" t="s">
        <v>935</v>
      </c>
      <c r="G12" s="361">
        <v>1.9950000000000001</v>
      </c>
      <c r="H12" s="360" t="s">
        <v>948</v>
      </c>
      <c r="I12" s="375" t="s">
        <v>954</v>
      </c>
      <c r="J12" s="374">
        <v>5</v>
      </c>
      <c r="K12" s="191">
        <v>8.3000000000000007</v>
      </c>
      <c r="L12" s="54">
        <f t="shared" si="0"/>
        <v>279.71807228915657</v>
      </c>
      <c r="M12" s="53">
        <f t="shared" si="1"/>
        <v>9.4</v>
      </c>
      <c r="N12" s="176">
        <f t="shared" si="2"/>
        <v>12.7</v>
      </c>
      <c r="O12" s="175" t="str">
        <f t="shared" si="3"/>
        <v>16.8~18.0</v>
      </c>
      <c r="P12" s="48" t="s">
        <v>931</v>
      </c>
      <c r="Q12" s="358" t="s">
        <v>713</v>
      </c>
      <c r="R12" s="358" t="s">
        <v>48</v>
      </c>
      <c r="S12" s="41"/>
      <c r="T12" s="357"/>
      <c r="U12" s="43" t="str">
        <f t="shared" si="4"/>
        <v/>
      </c>
      <c r="V12" s="44" t="str">
        <f t="shared" si="5"/>
        <v/>
      </c>
      <c r="W12" s="44" t="str">
        <f t="shared" si="6"/>
        <v/>
      </c>
      <c r="X12" s="45" t="str">
        <f t="shared" si="7"/>
        <v/>
      </c>
      <c r="Z12" s="46">
        <v>2100</v>
      </c>
      <c r="AA12" s="46">
        <v>2200</v>
      </c>
      <c r="AB12" s="47">
        <f t="shared" si="8"/>
        <v>18</v>
      </c>
      <c r="AC12" s="209">
        <f t="shared" si="9"/>
        <v>46</v>
      </c>
      <c r="AD12" s="209" t="str">
        <f t="shared" si="10"/>
        <v xml:space="preserve"> </v>
      </c>
      <c r="AE12" s="47">
        <f t="shared" si="11"/>
        <v>16.8</v>
      </c>
      <c r="AF12" s="209">
        <f t="shared" si="12"/>
        <v>49</v>
      </c>
      <c r="AG12" s="209" t="str">
        <f t="shared" si="13"/>
        <v xml:space="preserve"> </v>
      </c>
      <c r="AH12" s="208"/>
    </row>
    <row r="13" spans="1:34" ht="24" customHeight="1">
      <c r="A13" s="50"/>
      <c r="B13" s="23"/>
      <c r="C13" s="380"/>
      <c r="D13" s="863"/>
      <c r="E13" s="376" t="s">
        <v>949</v>
      </c>
      <c r="F13" s="367" t="s">
        <v>935</v>
      </c>
      <c r="G13" s="361">
        <v>1.9950000000000001</v>
      </c>
      <c r="H13" s="360" t="s">
        <v>948</v>
      </c>
      <c r="I13" s="375" t="s">
        <v>954</v>
      </c>
      <c r="J13" s="374">
        <v>5</v>
      </c>
      <c r="K13" s="191">
        <v>8.3000000000000007</v>
      </c>
      <c r="L13" s="54">
        <f t="shared" si="0"/>
        <v>279.71807228915657</v>
      </c>
      <c r="M13" s="53">
        <f t="shared" si="1"/>
        <v>9.4</v>
      </c>
      <c r="N13" s="176">
        <f t="shared" si="2"/>
        <v>12.7</v>
      </c>
      <c r="O13" s="175" t="str">
        <f t="shared" si="3"/>
        <v>16.8~18.0</v>
      </c>
      <c r="P13" s="48" t="s">
        <v>931</v>
      </c>
      <c r="Q13" s="358" t="s">
        <v>713</v>
      </c>
      <c r="R13" s="358" t="s">
        <v>48</v>
      </c>
      <c r="S13" s="41"/>
      <c r="T13" s="357"/>
      <c r="U13" s="43" t="str">
        <f t="shared" si="4"/>
        <v/>
      </c>
      <c r="V13" s="44" t="str">
        <f t="shared" si="5"/>
        <v/>
      </c>
      <c r="W13" s="44" t="str">
        <f t="shared" si="6"/>
        <v/>
      </c>
      <c r="X13" s="45" t="str">
        <f t="shared" si="7"/>
        <v/>
      </c>
      <c r="Z13" s="46">
        <v>2100</v>
      </c>
      <c r="AA13" s="46">
        <v>2200</v>
      </c>
      <c r="AB13" s="47">
        <f t="shared" si="8"/>
        <v>18</v>
      </c>
      <c r="AC13" s="209">
        <f t="shared" si="9"/>
        <v>46</v>
      </c>
      <c r="AD13" s="209" t="str">
        <f t="shared" si="10"/>
        <v xml:space="preserve"> </v>
      </c>
      <c r="AE13" s="47">
        <f t="shared" si="11"/>
        <v>16.8</v>
      </c>
      <c r="AF13" s="209">
        <f t="shared" si="12"/>
        <v>49</v>
      </c>
      <c r="AG13" s="209" t="str">
        <f t="shared" si="13"/>
        <v xml:space="preserve"> </v>
      </c>
      <c r="AH13" s="208"/>
    </row>
    <row r="14" spans="1:34" ht="24" customHeight="1">
      <c r="A14" s="50"/>
      <c r="B14" s="379"/>
      <c r="C14" s="378" t="s">
        <v>953</v>
      </c>
      <c r="D14" s="610" t="s">
        <v>952</v>
      </c>
      <c r="E14" s="376" t="s">
        <v>951</v>
      </c>
      <c r="F14" s="367" t="s">
        <v>935</v>
      </c>
      <c r="G14" s="361">
        <v>1.9950000000000001</v>
      </c>
      <c r="H14" s="360" t="s">
        <v>948</v>
      </c>
      <c r="I14" s="375" t="s">
        <v>950</v>
      </c>
      <c r="J14" s="374">
        <v>5</v>
      </c>
      <c r="K14" s="191">
        <v>8.3000000000000007</v>
      </c>
      <c r="L14" s="54">
        <f t="shared" si="0"/>
        <v>279.71807228915657</v>
      </c>
      <c r="M14" s="53">
        <f t="shared" si="1"/>
        <v>8.6999999999999993</v>
      </c>
      <c r="N14" s="176">
        <f t="shared" si="2"/>
        <v>11.9</v>
      </c>
      <c r="O14" s="175" t="str">
        <f t="shared" si="3"/>
        <v>16.9~17.9</v>
      </c>
      <c r="P14" s="48" t="s">
        <v>931</v>
      </c>
      <c r="Q14" s="358" t="s">
        <v>713</v>
      </c>
      <c r="R14" s="358" t="s">
        <v>48</v>
      </c>
      <c r="S14" s="41"/>
      <c r="T14" s="357"/>
      <c r="U14" s="43" t="str">
        <f t="shared" si="4"/>
        <v/>
      </c>
      <c r="V14" s="44" t="str">
        <f t="shared" si="5"/>
        <v/>
      </c>
      <c r="W14" s="44" t="str">
        <f t="shared" si="6"/>
        <v/>
      </c>
      <c r="X14" s="45" t="str">
        <f t="shared" si="7"/>
        <v/>
      </c>
      <c r="Z14" s="46">
        <v>2110</v>
      </c>
      <c r="AA14" s="46">
        <v>2190</v>
      </c>
      <c r="AB14" s="47">
        <f t="shared" si="8"/>
        <v>17.899999999999999</v>
      </c>
      <c r="AC14" s="209">
        <f t="shared" si="9"/>
        <v>46</v>
      </c>
      <c r="AD14" s="209" t="str">
        <f t="shared" si="10"/>
        <v xml:space="preserve"> </v>
      </c>
      <c r="AE14" s="47">
        <f t="shared" si="11"/>
        <v>16.899999999999999</v>
      </c>
      <c r="AF14" s="209">
        <f t="shared" si="12"/>
        <v>49</v>
      </c>
      <c r="AG14" s="209" t="str">
        <f t="shared" si="13"/>
        <v xml:space="preserve"> </v>
      </c>
      <c r="AH14" s="208"/>
    </row>
    <row r="15" spans="1:34" ht="24" customHeight="1">
      <c r="A15" s="50"/>
      <c r="B15" s="23"/>
      <c r="C15" s="377"/>
      <c r="D15" s="864"/>
      <c r="E15" s="376" t="s">
        <v>949</v>
      </c>
      <c r="F15" s="367" t="s">
        <v>935</v>
      </c>
      <c r="G15" s="361">
        <v>1.9950000000000001</v>
      </c>
      <c r="H15" s="360" t="s">
        <v>948</v>
      </c>
      <c r="I15" s="375">
        <v>2090</v>
      </c>
      <c r="J15" s="374">
        <v>5</v>
      </c>
      <c r="K15" s="191">
        <v>8.3000000000000007</v>
      </c>
      <c r="L15" s="54">
        <f t="shared" si="0"/>
        <v>279.71807228915657</v>
      </c>
      <c r="M15" s="53">
        <f t="shared" si="1"/>
        <v>9.4</v>
      </c>
      <c r="N15" s="176">
        <f t="shared" si="2"/>
        <v>12.7</v>
      </c>
      <c r="O15" s="175" t="str">
        <f t="shared" si="3"/>
        <v>18.1</v>
      </c>
      <c r="P15" s="48" t="s">
        <v>931</v>
      </c>
      <c r="Q15" s="358" t="s">
        <v>713</v>
      </c>
      <c r="R15" s="358" t="s">
        <v>48</v>
      </c>
      <c r="S15" s="41"/>
      <c r="T15" s="357"/>
      <c r="U15" s="43" t="str">
        <f t="shared" si="4"/>
        <v/>
      </c>
      <c r="V15" s="44" t="str">
        <f t="shared" si="5"/>
        <v/>
      </c>
      <c r="W15" s="44" t="str">
        <f t="shared" si="6"/>
        <v/>
      </c>
      <c r="X15" s="45" t="str">
        <f t="shared" si="7"/>
        <v/>
      </c>
      <c r="Z15" s="46">
        <v>2090</v>
      </c>
      <c r="AA15" s="46"/>
      <c r="AB15" s="47">
        <f t="shared" si="8"/>
        <v>18.100000000000001</v>
      </c>
      <c r="AC15" s="209">
        <f t="shared" si="9"/>
        <v>45</v>
      </c>
      <c r="AD15" s="209" t="str">
        <f t="shared" si="10"/>
        <v xml:space="preserve"> </v>
      </c>
      <c r="AE15" s="47" t="str">
        <f t="shared" si="11"/>
        <v/>
      </c>
      <c r="AF15" s="209" t="str">
        <f t="shared" si="12"/>
        <v/>
      </c>
      <c r="AG15" s="209" t="str">
        <f t="shared" si="13"/>
        <v/>
      </c>
      <c r="AH15" s="208"/>
    </row>
    <row r="16" spans="1:34" ht="24" customHeight="1">
      <c r="A16" s="50"/>
      <c r="B16" s="20"/>
      <c r="C16" s="57" t="s">
        <v>947</v>
      </c>
      <c r="D16" s="373" t="s">
        <v>946</v>
      </c>
      <c r="E16" s="29" t="s">
        <v>945</v>
      </c>
      <c r="F16" s="367" t="s">
        <v>935</v>
      </c>
      <c r="G16" s="361">
        <v>1.9950000000000001</v>
      </c>
      <c r="H16" s="360" t="s">
        <v>934</v>
      </c>
      <c r="I16" s="46" t="s">
        <v>942</v>
      </c>
      <c r="J16" s="359">
        <v>5</v>
      </c>
      <c r="K16" s="372">
        <v>8.9</v>
      </c>
      <c r="L16" s="54">
        <f t="shared" si="0"/>
        <v>260.86067415730338</v>
      </c>
      <c r="M16" s="53">
        <f t="shared" si="1"/>
        <v>10.199999999999999</v>
      </c>
      <c r="N16" s="176">
        <f t="shared" si="2"/>
        <v>13.5</v>
      </c>
      <c r="O16" s="175" t="str">
        <f t="shared" si="3"/>
        <v>19.9~20.1</v>
      </c>
      <c r="P16" s="48" t="s">
        <v>931</v>
      </c>
      <c r="Q16" s="358" t="s">
        <v>713</v>
      </c>
      <c r="R16" s="358" t="s">
        <v>48</v>
      </c>
      <c r="S16" s="41"/>
      <c r="T16" s="357"/>
      <c r="U16" s="43" t="str">
        <f t="shared" si="4"/>
        <v/>
      </c>
      <c r="V16" s="44" t="str">
        <f t="shared" si="5"/>
        <v/>
      </c>
      <c r="W16" s="44" t="str">
        <f t="shared" si="6"/>
        <v/>
      </c>
      <c r="X16" s="45" t="str">
        <f t="shared" si="7"/>
        <v/>
      </c>
      <c r="Z16" s="46">
        <v>1900</v>
      </c>
      <c r="AA16" s="46">
        <v>1920</v>
      </c>
      <c r="AB16" s="47">
        <f t="shared" si="8"/>
        <v>20.100000000000001</v>
      </c>
      <c r="AC16" s="209">
        <f t="shared" si="9"/>
        <v>44</v>
      </c>
      <c r="AD16" s="209" t="str">
        <f t="shared" si="10"/>
        <v xml:space="preserve"> </v>
      </c>
      <c r="AE16" s="47">
        <f t="shared" si="11"/>
        <v>19.899999999999999</v>
      </c>
      <c r="AF16" s="209">
        <f t="shared" si="12"/>
        <v>44</v>
      </c>
      <c r="AG16" s="209" t="str">
        <f t="shared" si="13"/>
        <v xml:space="preserve"> </v>
      </c>
      <c r="AH16" s="208"/>
    </row>
    <row r="17" spans="1:34" ht="24" customHeight="1">
      <c r="A17" s="50"/>
      <c r="B17" s="20"/>
      <c r="C17" s="57"/>
      <c r="D17" s="371"/>
      <c r="E17" s="29" t="s">
        <v>944</v>
      </c>
      <c r="F17" s="367" t="s">
        <v>935</v>
      </c>
      <c r="G17" s="361">
        <v>1.9950000000000001</v>
      </c>
      <c r="H17" s="360" t="s">
        <v>934</v>
      </c>
      <c r="I17" s="46" t="s">
        <v>942</v>
      </c>
      <c r="J17" s="359">
        <v>5</v>
      </c>
      <c r="K17" s="372">
        <v>8.9</v>
      </c>
      <c r="L17" s="54">
        <f t="shared" si="0"/>
        <v>260.86067415730338</v>
      </c>
      <c r="M17" s="53">
        <f t="shared" si="1"/>
        <v>10.199999999999999</v>
      </c>
      <c r="N17" s="176">
        <f t="shared" si="2"/>
        <v>13.5</v>
      </c>
      <c r="O17" s="175" t="str">
        <f t="shared" si="3"/>
        <v>19.9~20.1</v>
      </c>
      <c r="P17" s="48" t="s">
        <v>931</v>
      </c>
      <c r="Q17" s="358" t="s">
        <v>713</v>
      </c>
      <c r="R17" s="358" t="s">
        <v>48</v>
      </c>
      <c r="S17" s="41"/>
      <c r="T17" s="357"/>
      <c r="U17" s="43" t="str">
        <f t="shared" si="4"/>
        <v/>
      </c>
      <c r="V17" s="44" t="str">
        <f t="shared" si="5"/>
        <v/>
      </c>
      <c r="W17" s="44" t="str">
        <f t="shared" si="6"/>
        <v/>
      </c>
      <c r="X17" s="45" t="str">
        <f t="shared" si="7"/>
        <v/>
      </c>
      <c r="Z17" s="46">
        <v>1900</v>
      </c>
      <c r="AA17" s="46">
        <v>1920</v>
      </c>
      <c r="AB17" s="47">
        <f t="shared" si="8"/>
        <v>20.100000000000001</v>
      </c>
      <c r="AC17" s="209">
        <f t="shared" si="9"/>
        <v>44</v>
      </c>
      <c r="AD17" s="209" t="str">
        <f t="shared" si="10"/>
        <v xml:space="preserve"> </v>
      </c>
      <c r="AE17" s="47">
        <f t="shared" si="11"/>
        <v>19.899999999999999</v>
      </c>
      <c r="AF17" s="209">
        <f t="shared" si="12"/>
        <v>44</v>
      </c>
      <c r="AG17" s="209" t="str">
        <f t="shared" si="13"/>
        <v xml:space="preserve"> </v>
      </c>
      <c r="AH17" s="208"/>
    </row>
    <row r="18" spans="1:34" ht="24" customHeight="1">
      <c r="A18" s="50"/>
      <c r="B18" s="20"/>
      <c r="C18" s="57"/>
      <c r="D18" s="371"/>
      <c r="E18" s="29" t="s">
        <v>943</v>
      </c>
      <c r="F18" s="367" t="s">
        <v>935</v>
      </c>
      <c r="G18" s="361">
        <v>1.9950000000000001</v>
      </c>
      <c r="H18" s="360" t="s">
        <v>934</v>
      </c>
      <c r="I18" s="46" t="s">
        <v>942</v>
      </c>
      <c r="J18" s="359">
        <v>5</v>
      </c>
      <c r="K18" s="372">
        <v>10.4</v>
      </c>
      <c r="L18" s="54">
        <f t="shared" si="0"/>
        <v>223.23653846153843</v>
      </c>
      <c r="M18" s="53">
        <f t="shared" si="1"/>
        <v>10.199999999999999</v>
      </c>
      <c r="N18" s="176">
        <f t="shared" si="2"/>
        <v>13.5</v>
      </c>
      <c r="O18" s="175" t="str">
        <f t="shared" si="3"/>
        <v>19.9~20.1</v>
      </c>
      <c r="P18" s="48" t="s">
        <v>931</v>
      </c>
      <c r="Q18" s="358" t="s">
        <v>713</v>
      </c>
      <c r="R18" s="358" t="s">
        <v>48</v>
      </c>
      <c r="S18" s="41"/>
      <c r="T18" s="357"/>
      <c r="U18" s="43">
        <f t="shared" si="4"/>
        <v>101</v>
      </c>
      <c r="V18" s="366" t="str">
        <f t="shared" si="5"/>
        <v/>
      </c>
      <c r="W18" s="366" t="str">
        <f t="shared" si="6"/>
        <v/>
      </c>
      <c r="X18" s="365" t="str">
        <f t="shared" si="7"/>
        <v/>
      </c>
      <c r="Z18" s="46">
        <v>1900</v>
      </c>
      <c r="AA18" s="46">
        <v>1920</v>
      </c>
      <c r="AB18" s="47">
        <f t="shared" si="8"/>
        <v>20.100000000000001</v>
      </c>
      <c r="AC18" s="209">
        <f t="shared" si="9"/>
        <v>51</v>
      </c>
      <c r="AD18" s="209" t="str">
        <f t="shared" si="10"/>
        <v xml:space="preserve"> </v>
      </c>
      <c r="AE18" s="47">
        <f t="shared" si="11"/>
        <v>19.899999999999999</v>
      </c>
      <c r="AF18" s="209">
        <f t="shared" si="12"/>
        <v>52</v>
      </c>
      <c r="AG18" s="209" t="str">
        <f t="shared" si="13"/>
        <v xml:space="preserve"> </v>
      </c>
      <c r="AH18" s="208"/>
    </row>
    <row r="19" spans="1:34" ht="24" customHeight="1">
      <c r="A19" s="50"/>
      <c r="B19" s="20"/>
      <c r="C19" s="370"/>
      <c r="D19" s="371"/>
      <c r="E19" s="368" t="s">
        <v>941</v>
      </c>
      <c r="F19" s="367" t="s">
        <v>935</v>
      </c>
      <c r="G19" s="361">
        <v>1.9950000000000001</v>
      </c>
      <c r="H19" s="360" t="s">
        <v>934</v>
      </c>
      <c r="I19" s="46" t="s">
        <v>939</v>
      </c>
      <c r="J19" s="359">
        <v>5</v>
      </c>
      <c r="K19" s="191">
        <v>8.9</v>
      </c>
      <c r="L19" s="54">
        <f t="shared" si="0"/>
        <v>260.86067415730338</v>
      </c>
      <c r="M19" s="53">
        <f t="shared" si="1"/>
        <v>11.1</v>
      </c>
      <c r="N19" s="176">
        <f t="shared" si="2"/>
        <v>14.4</v>
      </c>
      <c r="O19" s="175" t="str">
        <f t="shared" si="3"/>
        <v>20.5~20.7</v>
      </c>
      <c r="P19" s="48" t="s">
        <v>931</v>
      </c>
      <c r="Q19" s="358" t="s">
        <v>713</v>
      </c>
      <c r="R19" s="358" t="s">
        <v>48</v>
      </c>
      <c r="S19" s="41"/>
      <c r="T19" s="357"/>
      <c r="U19" s="43" t="str">
        <f t="shared" si="4"/>
        <v/>
      </c>
      <c r="V19" s="44" t="str">
        <f t="shared" si="5"/>
        <v/>
      </c>
      <c r="W19" s="44" t="str">
        <f t="shared" si="6"/>
        <v/>
      </c>
      <c r="X19" s="45" t="str">
        <f t="shared" si="7"/>
        <v/>
      </c>
      <c r="Z19" s="46">
        <v>1840</v>
      </c>
      <c r="AA19" s="46">
        <v>1860</v>
      </c>
      <c r="AB19" s="47">
        <f t="shared" si="8"/>
        <v>20.7</v>
      </c>
      <c r="AC19" s="209">
        <f t="shared" si="9"/>
        <v>42</v>
      </c>
      <c r="AD19" s="209" t="str">
        <f t="shared" si="10"/>
        <v xml:space="preserve"> </v>
      </c>
      <c r="AE19" s="47">
        <f t="shared" si="11"/>
        <v>20.5</v>
      </c>
      <c r="AF19" s="209">
        <f t="shared" si="12"/>
        <v>43</v>
      </c>
      <c r="AG19" s="209" t="str">
        <f t="shared" si="13"/>
        <v xml:space="preserve"> </v>
      </c>
      <c r="AH19" s="208"/>
    </row>
    <row r="20" spans="1:34" ht="24" customHeight="1">
      <c r="A20" s="50"/>
      <c r="B20" s="23"/>
      <c r="C20" s="370"/>
      <c r="D20" s="369"/>
      <c r="E20" s="368" t="s">
        <v>940</v>
      </c>
      <c r="F20" s="367" t="s">
        <v>935</v>
      </c>
      <c r="G20" s="361">
        <v>1.9950000000000001</v>
      </c>
      <c r="H20" s="360" t="s">
        <v>934</v>
      </c>
      <c r="I20" s="46" t="s">
        <v>939</v>
      </c>
      <c r="J20" s="359">
        <v>5</v>
      </c>
      <c r="K20" s="191">
        <v>10.4</v>
      </c>
      <c r="L20" s="54">
        <f t="shared" si="0"/>
        <v>223.23653846153843</v>
      </c>
      <c r="M20" s="53">
        <f t="shared" si="1"/>
        <v>11.1</v>
      </c>
      <c r="N20" s="176">
        <f t="shared" si="2"/>
        <v>14.4</v>
      </c>
      <c r="O20" s="175" t="str">
        <f t="shared" si="3"/>
        <v>20.5~20.7</v>
      </c>
      <c r="P20" s="48" t="s">
        <v>931</v>
      </c>
      <c r="Q20" s="358" t="s">
        <v>713</v>
      </c>
      <c r="R20" s="358" t="s">
        <v>48</v>
      </c>
      <c r="S20" s="41"/>
      <c r="T20" s="357"/>
      <c r="U20" s="43" t="str">
        <f t="shared" si="4"/>
        <v/>
      </c>
      <c r="V20" s="366" t="str">
        <f t="shared" si="5"/>
        <v/>
      </c>
      <c r="W20" s="366" t="str">
        <f t="shared" si="6"/>
        <v/>
      </c>
      <c r="X20" s="365" t="str">
        <f t="shared" si="7"/>
        <v/>
      </c>
      <c r="Z20" s="46">
        <v>1840</v>
      </c>
      <c r="AA20" s="46">
        <v>1860</v>
      </c>
      <c r="AB20" s="47">
        <f t="shared" si="8"/>
        <v>20.7</v>
      </c>
      <c r="AC20" s="209">
        <f t="shared" si="9"/>
        <v>50</v>
      </c>
      <c r="AD20" s="209" t="str">
        <f t="shared" si="10"/>
        <v xml:space="preserve"> </v>
      </c>
      <c r="AE20" s="47">
        <f t="shared" si="11"/>
        <v>20.5</v>
      </c>
      <c r="AF20" s="209">
        <f t="shared" si="12"/>
        <v>50</v>
      </c>
      <c r="AG20" s="209" t="str">
        <f t="shared" si="13"/>
        <v xml:space="preserve"> </v>
      </c>
      <c r="AH20" s="208"/>
    </row>
    <row r="21" spans="1:34" ht="24" customHeight="1">
      <c r="A21" s="56"/>
      <c r="B21" s="364"/>
      <c r="C21" s="363" t="s">
        <v>938</v>
      </c>
      <c r="D21" s="362" t="s">
        <v>937</v>
      </c>
      <c r="E21" s="29" t="s">
        <v>936</v>
      </c>
      <c r="F21" s="29" t="s">
        <v>935</v>
      </c>
      <c r="G21" s="361">
        <v>1.9950000000000001</v>
      </c>
      <c r="H21" s="360" t="s">
        <v>934</v>
      </c>
      <c r="I21" s="46" t="s">
        <v>933</v>
      </c>
      <c r="J21" s="359" t="s">
        <v>932</v>
      </c>
      <c r="K21" s="191">
        <v>9.6</v>
      </c>
      <c r="L21" s="54">
        <f t="shared" si="0"/>
        <v>241.83958333333334</v>
      </c>
      <c r="M21" s="53">
        <f t="shared" si="1"/>
        <v>9.4</v>
      </c>
      <c r="N21" s="176">
        <f t="shared" si="2"/>
        <v>12.7</v>
      </c>
      <c r="O21" s="175" t="str">
        <f t="shared" si="3"/>
        <v>18.0~18.7</v>
      </c>
      <c r="P21" s="48" t="s">
        <v>931</v>
      </c>
      <c r="Q21" s="358" t="s">
        <v>713</v>
      </c>
      <c r="R21" s="358" t="s">
        <v>48</v>
      </c>
      <c r="S21" s="41"/>
      <c r="T21" s="357"/>
      <c r="U21" s="43">
        <f t="shared" si="4"/>
        <v>102</v>
      </c>
      <c r="V21" s="44" t="str">
        <f t="shared" si="5"/>
        <v/>
      </c>
      <c r="W21" s="44" t="str">
        <f t="shared" si="6"/>
        <v/>
      </c>
      <c r="X21" s="45" t="str">
        <f t="shared" si="7"/>
        <v/>
      </c>
      <c r="Z21" s="46">
        <v>2030</v>
      </c>
      <c r="AA21" s="46">
        <v>2100</v>
      </c>
      <c r="AB21" s="47">
        <f t="shared" si="8"/>
        <v>18.7</v>
      </c>
      <c r="AC21" s="209">
        <f t="shared" si="9"/>
        <v>51</v>
      </c>
      <c r="AD21" s="209" t="str">
        <f t="shared" si="10"/>
        <v xml:space="preserve"> </v>
      </c>
      <c r="AE21" s="47">
        <f t="shared" si="11"/>
        <v>18</v>
      </c>
      <c r="AF21" s="209">
        <f t="shared" si="12"/>
        <v>53</v>
      </c>
      <c r="AG21" s="209" t="str">
        <f t="shared" si="13"/>
        <v xml:space="preserve"> </v>
      </c>
      <c r="AH21" s="208"/>
    </row>
    <row r="22" spans="1:34">
      <c r="E22" s="2"/>
    </row>
  </sheetData>
  <sheetProtection formatCells="0" formatColumns="0" formatRows="0" insertColumns="0" insertRows="0" insertHyperlinks="0" deleteColumns="0" deleteRows="0" sort="0" autoFilter="0" pivotTables="0"/>
  <mergeCells count="44">
    <mergeCell ref="J2:Q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  <mergeCell ref="T6:T8"/>
    <mergeCell ref="D12:D13"/>
    <mergeCell ref="D14:D15"/>
    <mergeCell ref="AH5:AH8"/>
    <mergeCell ref="D6:D8"/>
    <mergeCell ref="E6:E8"/>
    <mergeCell ref="F6:F8"/>
    <mergeCell ref="G6:G8"/>
    <mergeCell ref="Q6:Q8"/>
    <mergeCell ref="R6:R8"/>
    <mergeCell ref="S6:S8"/>
    <mergeCell ref="AA4:AA8"/>
    <mergeCell ref="AB4:AB8"/>
    <mergeCell ref="AC4:AC8"/>
    <mergeCell ref="X5:X8"/>
    <mergeCell ref="L5:L8"/>
    <mergeCell ref="M5:M8"/>
    <mergeCell ref="AD4:AD8"/>
    <mergeCell ref="AE4:AE8"/>
    <mergeCell ref="AF4:AF8"/>
    <mergeCell ref="AG4:AG8"/>
    <mergeCell ref="K5:K8"/>
    <mergeCell ref="N5:N8"/>
    <mergeCell ref="O5:O8"/>
    <mergeCell ref="W5:W8"/>
    <mergeCell ref="V4:V8"/>
    <mergeCell ref="Z4:Z8"/>
    <mergeCell ref="W4:X4"/>
    <mergeCell ref="U4:U8"/>
  </mergeCells>
  <phoneticPr fontId="2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&amp;L&amp;10
発出元 → 発出先&amp;R&amp;10【機密性２】 
作成日_作成担当課_用途_保存期間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ED6A280-353D-4E1A-AFE9-0458D504876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AH9:AH21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F3A98-575E-4362-ADEF-EEB64119F7C4}">
  <sheetPr>
    <tabColor rgb="FFFFFF00"/>
  </sheetPr>
  <dimension ref="A1:AH11"/>
  <sheetViews>
    <sheetView view="pageBreakPreview" zoomScaleNormal="100" zoomScaleSheetLayoutView="100" workbookViewId="0">
      <selection activeCell="A3" sqref="A3"/>
    </sheetView>
  </sheetViews>
  <sheetFormatPr defaultColWidth="9" defaultRowHeight="10.199999999999999"/>
  <cols>
    <col min="1" max="1" width="15.88671875" style="57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6.88671875" style="58" customWidth="1"/>
    <col min="6" max="6" width="13.109375" style="2" bestFit="1" customWidth="1"/>
    <col min="7" max="7" width="7.33203125" style="2" customWidth="1"/>
    <col min="8" max="8" width="12.109375" style="2" bestFit="1" customWidth="1"/>
    <col min="9" max="9" width="10.6640625" style="2" customWidth="1"/>
    <col min="10" max="10" width="7" style="2" bestFit="1" customWidth="1"/>
    <col min="11" max="11" width="6.33203125" style="2" bestFit="1" customWidth="1"/>
    <col min="12" max="12" width="8.77734375" style="2" bestFit="1" customWidth="1"/>
    <col min="13" max="13" width="8.44140625" style="2" bestFit="1" customWidth="1"/>
    <col min="14" max="14" width="8.6640625" style="2" bestFit="1" customWidth="1"/>
    <col min="15" max="15" width="8.6640625" style="2" customWidth="1"/>
    <col min="16" max="16" width="14.33203125" style="2" bestFit="1" customWidth="1"/>
    <col min="17" max="17" width="10" style="2" bestFit="1" customWidth="1"/>
    <col min="18" max="18" width="6" style="2" customWidth="1"/>
    <col min="19" max="19" width="25.21875" style="2" bestFit="1" customWidth="1"/>
    <col min="20" max="20" width="11" style="2" bestFit="1" customWidth="1"/>
    <col min="21" max="22" width="8.21875" style="2" bestFit="1" customWidth="1"/>
    <col min="23" max="24" width="9" style="2"/>
    <col min="25" max="25" width="9" style="2" customWidth="1"/>
    <col min="26" max="27" width="10.6640625" style="2" customWidth="1"/>
    <col min="28" max="33" width="9" style="2" hidden="1" customWidth="1"/>
    <col min="34" max="34" width="9" style="2" customWidth="1"/>
    <col min="35" max="16384" width="9" style="2"/>
  </cols>
  <sheetData>
    <row r="1" spans="1:34" ht="15.6">
      <c r="A1" s="1"/>
      <c r="B1" s="1"/>
      <c r="E1" s="3"/>
      <c r="R1" s="4"/>
    </row>
    <row r="2" spans="1:34" ht="15">
      <c r="A2" s="2"/>
      <c r="E2" s="2"/>
      <c r="F2" s="5"/>
      <c r="J2" s="607" t="s">
        <v>690</v>
      </c>
      <c r="K2" s="607"/>
      <c r="L2" s="607"/>
      <c r="M2" s="607"/>
      <c r="N2" s="607"/>
      <c r="O2" s="607"/>
      <c r="P2" s="607"/>
      <c r="Q2" s="6"/>
      <c r="R2" s="867" t="s">
        <v>1287</v>
      </c>
      <c r="S2" s="608"/>
      <c r="T2" s="608"/>
      <c r="U2" s="608"/>
      <c r="V2" s="608"/>
    </row>
    <row r="3" spans="1:34" ht="15.75" customHeight="1">
      <c r="A3" s="8" t="s">
        <v>1</v>
      </c>
      <c r="B3" s="9"/>
      <c r="E3" s="2"/>
      <c r="J3" s="6"/>
      <c r="R3" s="10"/>
      <c r="S3" s="609" t="s">
        <v>2</v>
      </c>
      <c r="T3" s="609"/>
      <c r="U3" s="609"/>
      <c r="V3" s="609"/>
      <c r="W3" s="609"/>
      <c r="X3" s="609"/>
      <c r="Z3" s="215" t="s">
        <v>671</v>
      </c>
      <c r="AA3" s="12"/>
      <c r="AB3" s="214" t="s">
        <v>670</v>
      </c>
      <c r="AC3" s="14"/>
      <c r="AD3" s="14"/>
      <c r="AE3" s="213" t="s">
        <v>669</v>
      </c>
      <c r="AF3" s="14"/>
      <c r="AG3" s="16"/>
    </row>
    <row r="4" spans="1:34" ht="14.25" customHeight="1" thickBot="1">
      <c r="A4" s="610" t="s">
        <v>6</v>
      </c>
      <c r="B4" s="613" t="s">
        <v>7</v>
      </c>
      <c r="C4" s="614"/>
      <c r="D4" s="619"/>
      <c r="E4" s="621"/>
      <c r="F4" s="613" t="s">
        <v>8</v>
      </c>
      <c r="G4" s="623"/>
      <c r="H4" s="757" t="s">
        <v>665</v>
      </c>
      <c r="I4" s="626" t="s">
        <v>10</v>
      </c>
      <c r="J4" s="629" t="s">
        <v>11</v>
      </c>
      <c r="K4" s="631" t="s">
        <v>687</v>
      </c>
      <c r="L4" s="632"/>
      <c r="M4" s="632"/>
      <c r="N4" s="632"/>
      <c r="O4" s="633"/>
      <c r="P4" s="757" t="s">
        <v>661</v>
      </c>
      <c r="Q4" s="634" t="s">
        <v>14</v>
      </c>
      <c r="R4" s="635"/>
      <c r="S4" s="636"/>
      <c r="T4" s="640" t="s">
        <v>15</v>
      </c>
      <c r="U4" s="764" t="s">
        <v>605</v>
      </c>
      <c r="V4" s="757" t="s">
        <v>604</v>
      </c>
      <c r="W4" s="760" t="s">
        <v>603</v>
      </c>
      <c r="X4" s="761"/>
      <c r="Z4" s="762" t="s">
        <v>685</v>
      </c>
      <c r="AA4" s="762" t="s">
        <v>684</v>
      </c>
      <c r="AB4" s="626" t="s">
        <v>21</v>
      </c>
      <c r="AC4" s="757" t="s">
        <v>592</v>
      </c>
      <c r="AD4" s="757" t="s">
        <v>591</v>
      </c>
      <c r="AE4" s="626" t="s">
        <v>21</v>
      </c>
      <c r="AF4" s="757" t="s">
        <v>592</v>
      </c>
      <c r="AG4" s="757" t="s">
        <v>656</v>
      </c>
      <c r="AH4" s="18"/>
    </row>
    <row r="5" spans="1:34" ht="11.25" customHeight="1">
      <c r="A5" s="611"/>
      <c r="B5" s="615"/>
      <c r="C5" s="616"/>
      <c r="D5" s="620"/>
      <c r="E5" s="622"/>
      <c r="F5" s="624"/>
      <c r="G5" s="625"/>
      <c r="H5" s="611"/>
      <c r="I5" s="627"/>
      <c r="J5" s="630"/>
      <c r="K5" s="653" t="s">
        <v>25</v>
      </c>
      <c r="L5" s="656" t="s">
        <v>683</v>
      </c>
      <c r="M5" s="659" t="s">
        <v>27</v>
      </c>
      <c r="N5" s="642" t="s">
        <v>28</v>
      </c>
      <c r="O5" s="642" t="s">
        <v>21</v>
      </c>
      <c r="P5" s="770"/>
      <c r="Q5" s="637"/>
      <c r="R5" s="638"/>
      <c r="S5" s="639"/>
      <c r="T5" s="641"/>
      <c r="U5" s="647"/>
      <c r="V5" s="611"/>
      <c r="W5" s="757" t="s">
        <v>592</v>
      </c>
      <c r="X5" s="757" t="s">
        <v>591</v>
      </c>
      <c r="Z5" s="762"/>
      <c r="AA5" s="762"/>
      <c r="AB5" s="627"/>
      <c r="AC5" s="758"/>
      <c r="AD5" s="758"/>
      <c r="AE5" s="627"/>
      <c r="AF5" s="758"/>
      <c r="AG5" s="758"/>
      <c r="AH5" s="768"/>
    </row>
    <row r="6" spans="1:34">
      <c r="A6" s="611"/>
      <c r="B6" s="615"/>
      <c r="C6" s="616"/>
      <c r="D6" s="610" t="s">
        <v>29</v>
      </c>
      <c r="E6" s="769" t="s">
        <v>584</v>
      </c>
      <c r="F6" s="610" t="s">
        <v>29</v>
      </c>
      <c r="G6" s="626" t="s">
        <v>682</v>
      </c>
      <c r="H6" s="611"/>
      <c r="I6" s="627"/>
      <c r="J6" s="630"/>
      <c r="K6" s="654"/>
      <c r="L6" s="657"/>
      <c r="M6" s="654"/>
      <c r="N6" s="643"/>
      <c r="O6" s="643"/>
      <c r="P6" s="770"/>
      <c r="Q6" s="757" t="s">
        <v>648</v>
      </c>
      <c r="R6" s="757" t="s">
        <v>647</v>
      </c>
      <c r="S6" s="610" t="s">
        <v>34</v>
      </c>
      <c r="T6" s="772" t="s">
        <v>645</v>
      </c>
      <c r="U6" s="647"/>
      <c r="V6" s="611"/>
      <c r="W6" s="758"/>
      <c r="X6" s="758"/>
      <c r="Z6" s="762"/>
      <c r="AA6" s="762"/>
      <c r="AB6" s="627"/>
      <c r="AC6" s="758"/>
      <c r="AD6" s="758"/>
      <c r="AE6" s="627"/>
      <c r="AF6" s="758"/>
      <c r="AG6" s="758"/>
      <c r="AH6" s="768"/>
    </row>
    <row r="7" spans="1:34">
      <c r="A7" s="611"/>
      <c r="B7" s="615"/>
      <c r="C7" s="616"/>
      <c r="D7" s="611"/>
      <c r="E7" s="611"/>
      <c r="F7" s="611"/>
      <c r="G7" s="611"/>
      <c r="H7" s="611"/>
      <c r="I7" s="627"/>
      <c r="J7" s="630"/>
      <c r="K7" s="654"/>
      <c r="L7" s="657"/>
      <c r="M7" s="654"/>
      <c r="N7" s="643"/>
      <c r="O7" s="643"/>
      <c r="P7" s="770"/>
      <c r="Q7" s="770"/>
      <c r="R7" s="770"/>
      <c r="S7" s="611"/>
      <c r="T7" s="773"/>
      <c r="U7" s="647"/>
      <c r="V7" s="611"/>
      <c r="W7" s="758"/>
      <c r="X7" s="758"/>
      <c r="Z7" s="762"/>
      <c r="AA7" s="762"/>
      <c r="AB7" s="627"/>
      <c r="AC7" s="758"/>
      <c r="AD7" s="758"/>
      <c r="AE7" s="627"/>
      <c r="AF7" s="758"/>
      <c r="AG7" s="758"/>
      <c r="AH7" s="768"/>
    </row>
    <row r="8" spans="1:34">
      <c r="A8" s="612"/>
      <c r="B8" s="617"/>
      <c r="C8" s="618"/>
      <c r="D8" s="612"/>
      <c r="E8" s="612"/>
      <c r="F8" s="612"/>
      <c r="G8" s="612"/>
      <c r="H8" s="612"/>
      <c r="I8" s="628"/>
      <c r="J8" s="624"/>
      <c r="K8" s="655"/>
      <c r="L8" s="658"/>
      <c r="M8" s="655"/>
      <c r="N8" s="625"/>
      <c r="O8" s="625"/>
      <c r="P8" s="771"/>
      <c r="Q8" s="771"/>
      <c r="R8" s="771"/>
      <c r="S8" s="612"/>
      <c r="T8" s="774"/>
      <c r="U8" s="648"/>
      <c r="V8" s="612"/>
      <c r="W8" s="759"/>
      <c r="X8" s="759"/>
      <c r="Z8" s="763"/>
      <c r="AA8" s="763"/>
      <c r="AB8" s="628"/>
      <c r="AC8" s="759"/>
      <c r="AD8" s="759"/>
      <c r="AE8" s="628"/>
      <c r="AF8" s="759"/>
      <c r="AG8" s="759"/>
      <c r="AH8" s="768"/>
    </row>
    <row r="9" spans="1:34" ht="24" customHeight="1">
      <c r="A9" s="523" t="s">
        <v>1286</v>
      </c>
      <c r="B9" s="25"/>
      <c r="C9" s="378" t="s">
        <v>1285</v>
      </c>
      <c r="D9" s="27" t="s">
        <v>1284</v>
      </c>
      <c r="E9" s="28" t="s">
        <v>286</v>
      </c>
      <c r="F9" s="29" t="s">
        <v>1282</v>
      </c>
      <c r="G9" s="362">
        <v>1.496</v>
      </c>
      <c r="H9" s="29" t="s">
        <v>1281</v>
      </c>
      <c r="I9" s="31" t="str">
        <f>IF(Z9="","",(IF(AA9-Z9&gt;0,CONCATENATE(TEXT(Z9,"#,##0"),"~",TEXT(AA9,"#,##0")),TEXT(Z9,"#,##0"))))</f>
        <v>1,210</v>
      </c>
      <c r="J9" s="32">
        <v>5</v>
      </c>
      <c r="K9" s="53">
        <v>17</v>
      </c>
      <c r="L9" s="54">
        <f>IF(K9&gt;0,1/K9*34.6*67.1,"")</f>
        <v>136.56823529411761</v>
      </c>
      <c r="M9" s="53">
        <f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17.2</v>
      </c>
      <c r="N9" s="176">
        <f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20.3</v>
      </c>
      <c r="O9" s="175" t="str">
        <f>IF(Z9="","",IF(AE9="",TEXT(AB9,"#,##0.0"),IF(AB9-AE9&gt;0,CONCATENATE(TEXT(AE9,"#,##0.0"),"~",TEXT(AB9,"#,##0.0")),TEXT(AB9,"#,##0.0"))))</f>
        <v>26.0</v>
      </c>
      <c r="P9" s="40" t="s">
        <v>1280</v>
      </c>
      <c r="Q9" s="39" t="s">
        <v>69</v>
      </c>
      <c r="R9" s="40" t="s">
        <v>232</v>
      </c>
      <c r="S9" s="41"/>
      <c r="T9" s="357" t="s">
        <v>1279</v>
      </c>
      <c r="U9" s="43" t="str">
        <f>IFERROR(IF(K9&lt;M9,"",(ROUNDDOWN(K9/M9*100,0))),"")</f>
        <v/>
      </c>
      <c r="V9" s="44" t="str">
        <f>IFERROR(IF(K9&lt;N9,"",(ROUNDDOWN(K9/N9*100,0))),"")</f>
        <v/>
      </c>
      <c r="W9" s="44">
        <f>IF(AC9&lt;55,"",IF(AA9="",AC9,IF(AF9-AC9&gt;0,CONCATENATE(AC9,"~",AF9),AC9)))</f>
        <v>65</v>
      </c>
      <c r="X9" s="45" t="str">
        <f>IF(AC9&lt;55,"",AD9)</f>
        <v>★1.5</v>
      </c>
      <c r="Z9" s="46">
        <v>1210</v>
      </c>
      <c r="AA9" s="46"/>
      <c r="AB9" s="149">
        <f>IF(Z9="","",(ROUND(IF(Z9&gt;=2759,9.5,IF(Z9&lt;2759,(-2.47/1000000*Z9*Z9)-(8.52/10000*Z9)+30.65)),1)))</f>
        <v>26</v>
      </c>
      <c r="AC9" s="209">
        <f>IF(K9="","",ROUNDDOWN(K9/AB9*100,0))</f>
        <v>65</v>
      </c>
      <c r="AD9" s="209" t="str">
        <f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★1.5</v>
      </c>
      <c r="AE9" s="149" t="str">
        <f>IF(AA9="","",(ROUND(IF(AA9&gt;=2759,9.5,IF(AA9&lt;2759,(-2.47/1000000*AA9*AA9)-(8.52/10000*AA9)+30.65)),1)))</f>
        <v/>
      </c>
      <c r="AF9" s="209" t="str">
        <f>IF(AE9="","",IF(K9="","",ROUNDDOWN(K9/AE9*100,0)))</f>
        <v/>
      </c>
      <c r="AG9" s="209" t="str">
        <f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  <c r="AH9" s="208"/>
    </row>
    <row r="10" spans="1:34" ht="24" customHeight="1" thickBot="1">
      <c r="A10" s="56"/>
      <c r="B10" s="51"/>
      <c r="C10" s="52"/>
      <c r="D10" s="27" t="s">
        <v>1283</v>
      </c>
      <c r="E10" s="28" t="s">
        <v>286</v>
      </c>
      <c r="F10" s="29" t="s">
        <v>1282</v>
      </c>
      <c r="G10" s="362">
        <v>1.496</v>
      </c>
      <c r="H10" s="29" t="s">
        <v>1281</v>
      </c>
      <c r="I10" s="31" t="str">
        <f>IF(Z10="","",(IF(AA10-Z10&gt;0,CONCATENATE(TEXT(Z10,"#,##0"),"~",TEXT(AA10,"#,##0")),TEXT(Z10,"#,##0"))))</f>
        <v>1,290</v>
      </c>
      <c r="J10" s="32">
        <v>5</v>
      </c>
      <c r="K10" s="522">
        <v>15.7</v>
      </c>
      <c r="L10" s="521">
        <f>IF(K10&gt;0,1/K10*34.6*67.1,"")</f>
        <v>147.87643312101909</v>
      </c>
      <c r="M10" s="53">
        <f>IFERROR(VALUE(IF(Z10="","",(IF(Z10&gt;=2271,"7.4",IF(Z10&gt;=2101,"8.7",IF(Z10&gt;=1991,"9.4",IF(Z10&gt;=1871,"10.2",IF(Z10&gt;=1761,"11.1",IF(Z10&gt;=1651,"12.2",IF(Z10&gt;=1531,"13.2",IF(Z10&gt;=1421,"14.4",IF(Z10&gt;=1311,"15.8",IF(Z10&gt;=1196,"17.2",IF(Z10&gt;=1081,"18.7",IF(Z10&gt;=971,"20.5",IF(Z10&gt;=856,"20.8",IF(Z10&gt;=741,"21.0",IF(Z10&gt;=601,"21.8","22.5")))))))))))))))))),"")</f>
        <v>17.2</v>
      </c>
      <c r="N10" s="176">
        <f>IFERROR(VALUE(IF(Z10="","",(IF(Z10&gt;=2271,"10.6",IF(Z10&gt;=2101,"11.9",IF(Z10&gt;=1991,"12.7",IF(Z10&gt;=1871,"13.5",IF(Z10&gt;=1761,"14.4",IF(Z10&gt;=1651,"15.4",IF(Z10&gt;=1531,"16.5",IF(Z10&gt;=1421,"17.6",IF(Z10&gt;=1311,"19.0",IF(Z10&gt;=1196,"20.3",IF(Z10&gt;=1081,"21.8",IF(Z10&gt;=971,"23.4",IF(Z10&gt;=856,"23.7",IF(Z10&gt;=741,"24.5","24.6"))))))))))))))))),"")</f>
        <v>20.3</v>
      </c>
      <c r="O10" s="175" t="str">
        <f>IF(Z10="","",IF(AE10="",TEXT(AB10,"#,##0.0"),IF(AB10-AE10&gt;0,CONCATENATE(TEXT(AE10,"#,##0.0"),"~",TEXT(AB10,"#,##0.0")),TEXT(AB10,"#,##0.0"))))</f>
        <v>25.4</v>
      </c>
      <c r="P10" s="40" t="s">
        <v>1280</v>
      </c>
      <c r="Q10" s="39" t="s">
        <v>69</v>
      </c>
      <c r="R10" s="40" t="s">
        <v>89</v>
      </c>
      <c r="S10" s="41"/>
      <c r="T10" s="357" t="s">
        <v>1279</v>
      </c>
      <c r="U10" s="43" t="str">
        <f>IFERROR(IF(K10&lt;M10,"",(ROUNDDOWN(K10/M10*100,0))),"")</f>
        <v/>
      </c>
      <c r="V10" s="44" t="str">
        <f>IFERROR(IF(K10&lt;N10,"",(ROUNDDOWN(K10/N10*100,0))),"")</f>
        <v/>
      </c>
      <c r="W10" s="44">
        <f>IF(AC10&lt;55,"",IF(AA10="",AC10,IF(AF10-AC10&gt;0,CONCATENATE(AC10,"~",AF10),AC10)))</f>
        <v>61</v>
      </c>
      <c r="X10" s="45" t="str">
        <f>IF(AC10&lt;55,"",AD10)</f>
        <v>★1.0</v>
      </c>
      <c r="Z10" s="46">
        <v>1290</v>
      </c>
      <c r="AA10" s="46"/>
      <c r="AB10" s="149">
        <f>IF(Z10="","",(ROUND(IF(Z10&gt;=2759,9.5,IF(Z10&lt;2759,(-2.47/1000000*Z10*Z10)-(8.52/10000*Z10)+30.65)),1)))</f>
        <v>25.4</v>
      </c>
      <c r="AC10" s="209">
        <f>IF(K10="","",ROUNDDOWN(K10/AB10*100,0))</f>
        <v>61</v>
      </c>
      <c r="AD10" s="209" t="str">
        <f>IF(AC10="","",IF(AC10&gt;=125,"★7.5",IF(AC10&gt;=120,"★7.0",IF(AC10&gt;=115,"★6.5",IF(AC10&gt;=110,"★6.0",IF(AC10&gt;=105,"★5.5",IF(AC10&gt;=100,"★5.0",IF(AC10&gt;=95,"★4.5",IF(AC10&gt;=90,"★4.0",IF(AC10&gt;=85,"★3.5",IF(AC10&gt;=80,"★3.0",IF(AC10&gt;=75,"★2.5",IF(AC10&gt;=70,"★2.0",IF(AC10&gt;=65,"★1.5",IF(AC10&gt;=60,"★1.0",IF(AC10&gt;=55,"★0.5"," "))))))))))))))))</f>
        <v>★1.0</v>
      </c>
      <c r="AE10" s="149" t="str">
        <f>IF(AA10="","",(ROUND(IF(AA10&gt;=2759,9.5,IF(AA10&lt;2759,(-2.47/1000000*AA10*AA10)-(8.52/10000*AA10)+30.65)),1)))</f>
        <v/>
      </c>
      <c r="AF10" s="209" t="str">
        <f>IF(AE10="","",IF(K10="","",ROUNDDOWN(K10/AE10*100,0)))</f>
        <v/>
      </c>
      <c r="AG10" s="209" t="str">
        <f>IF(AF10="","",IF(AF10&gt;=125,"★7.5",IF(AF10&gt;=120,"★7.0",IF(AF10&gt;=115,"★6.5",IF(AF10&gt;=110,"★6.0",IF(AF10&gt;=105,"★5.5",IF(AF10&gt;=100,"★5.0",IF(AF10&gt;=95,"★4.5",IF(AF10&gt;=90,"★4.0",IF(AF10&gt;=85,"★3.5",IF(AF10&gt;=80,"★3.0",IF(AF10&gt;=75,"★2.5",IF(AF10&gt;=70,"★2.0",IF(AF10&gt;=65,"★1.5",IF(AF10&gt;=60,"★1.0",IF(AF10&gt;=55,"★0.5"," "))))))))))))))))</f>
        <v/>
      </c>
      <c r="AH10" s="208"/>
    </row>
    <row r="11" spans="1:34">
      <c r="E11" s="2"/>
    </row>
  </sheetData>
  <sheetProtection formatCells="0" formatColumns="0" formatRows="0" insertColumns="0" insertRows="0" insertHyperlinks="0" deleteColumns="0" deleteRows="0" sort="0" autoFilter="0" pivotTables="0"/>
  <mergeCells count="42"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AA4:AA8"/>
    <mergeCell ref="AB4:AB8"/>
    <mergeCell ref="AC4:AC8"/>
    <mergeCell ref="X5:X8"/>
    <mergeCell ref="N5:N8"/>
    <mergeCell ref="O5:O8"/>
    <mergeCell ref="AE4:AE8"/>
    <mergeCell ref="AF4:AF8"/>
    <mergeCell ref="AG4:AG8"/>
    <mergeCell ref="K5:K8"/>
    <mergeCell ref="L5:L8"/>
    <mergeCell ref="M5:M8"/>
    <mergeCell ref="W5:W8"/>
    <mergeCell ref="V4:V8"/>
    <mergeCell ref="W4:X4"/>
    <mergeCell ref="U4:U8"/>
    <mergeCell ref="Z4:Z8"/>
  </mergeCells>
  <phoneticPr fontId="2"/>
  <pageMargins left="0.70866141732283472" right="0.70866141732283472" top="0.74803149606299213" bottom="0.74803149606299213" header="0.31496062992125984" footer="0.31496062992125984"/>
  <pageSetup paperSize="9" scale="31" orientation="portrait" r:id="rId1"/>
  <headerFooter>
    <oddHeader>&amp;L&amp;10
発出元 → 発出先&amp;R&amp;10【機密性２】 
作成日_作成担当課_用途_保存期間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33102EB-2E86-4452-B437-CCB9D4588ED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</xm:sqref>
        </x14:conditionalFormatting>
        <x14:conditionalFormatting xmlns:xm="http://schemas.microsoft.com/office/excel/2006/main">
          <x14:cfRule type="iconSet" priority="2" id="{93226FD6-3891-4ED0-BB00-5A8F0B00755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970AA-6782-424F-BFEF-5AB92DCDBBD0}">
  <sheetPr>
    <tabColor rgb="FFFFFF00"/>
  </sheetPr>
  <dimension ref="A1:AH103"/>
  <sheetViews>
    <sheetView showGridLines="0" view="pageBreakPreview" zoomScaleNormal="100" zoomScaleSheetLayoutView="100" workbookViewId="0">
      <pane ySplit="8" topLeftCell="A9" activePane="bottomLeft" state="frozen"/>
      <selection sqref="A1:XFD1048576"/>
      <selection pane="bottomLeft" activeCell="X83" sqref="X83"/>
    </sheetView>
  </sheetViews>
  <sheetFormatPr defaultColWidth="9" defaultRowHeight="10.199999999999999"/>
  <cols>
    <col min="1" max="1" width="15.88671875" style="57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6.88671875" style="58" customWidth="1"/>
    <col min="6" max="6" width="13.109375" style="2" bestFit="1" customWidth="1"/>
    <col min="7" max="7" width="7.33203125" style="2" customWidth="1"/>
    <col min="8" max="8" width="12.109375" style="2" bestFit="1" customWidth="1"/>
    <col min="9" max="9" width="10.6640625" style="2" customWidth="1"/>
    <col min="10" max="10" width="7" style="2" bestFit="1" customWidth="1"/>
    <col min="11" max="11" width="6.33203125" style="2" bestFit="1" customWidth="1"/>
    <col min="12" max="12" width="8.77734375" style="2" bestFit="1" customWidth="1"/>
    <col min="13" max="13" width="8.44140625" style="2" bestFit="1" customWidth="1"/>
    <col min="14" max="14" width="8.6640625" style="2" bestFit="1" customWidth="1"/>
    <col min="15" max="15" width="8.6640625" style="2" customWidth="1"/>
    <col min="16" max="16" width="14.33203125" style="2" bestFit="1" customWidth="1"/>
    <col min="17" max="17" width="10" style="2" bestFit="1" customWidth="1"/>
    <col min="18" max="18" width="6" style="2" customWidth="1"/>
    <col min="19" max="19" width="25.21875" style="2" bestFit="1" customWidth="1"/>
    <col min="20" max="20" width="11" style="2" bestFit="1" customWidth="1"/>
    <col min="21" max="22" width="8.21875" style="2" bestFit="1" customWidth="1"/>
    <col min="23" max="24" width="9" style="2"/>
    <col min="25" max="25" width="9" style="2" customWidth="1"/>
    <col min="26" max="27" width="10.6640625" style="2" customWidth="1"/>
    <col min="28" max="34" width="9" style="2" customWidth="1"/>
    <col min="35" max="16384" width="9" style="2"/>
  </cols>
  <sheetData>
    <row r="1" spans="1:34" ht="15.6">
      <c r="A1" s="1"/>
      <c r="B1" s="1"/>
      <c r="E1" s="3"/>
      <c r="R1" s="4"/>
    </row>
    <row r="2" spans="1:34" ht="15">
      <c r="A2" s="2"/>
      <c r="E2" s="2"/>
      <c r="F2" s="5"/>
      <c r="J2" s="607" t="s">
        <v>690</v>
      </c>
      <c r="K2" s="607"/>
      <c r="L2" s="607"/>
      <c r="M2" s="607"/>
      <c r="N2" s="607"/>
      <c r="O2" s="607"/>
      <c r="P2" s="607"/>
      <c r="Q2" s="6"/>
      <c r="R2" s="938" t="s">
        <v>1528</v>
      </c>
      <c r="S2" s="939"/>
      <c r="T2" s="939"/>
      <c r="U2" s="939"/>
      <c r="V2" s="939"/>
    </row>
    <row r="3" spans="1:34" ht="15.75" customHeight="1">
      <c r="A3" s="9" t="s">
        <v>688</v>
      </c>
      <c r="B3" s="9"/>
      <c r="E3" s="2"/>
      <c r="J3" s="6"/>
      <c r="R3" s="10"/>
      <c r="S3" s="609" t="s">
        <v>2</v>
      </c>
      <c r="T3" s="609"/>
      <c r="U3" s="609"/>
      <c r="V3" s="609"/>
      <c r="W3" s="609"/>
      <c r="X3" s="609"/>
      <c r="Z3" s="215" t="s">
        <v>671</v>
      </c>
      <c r="AA3" s="12"/>
      <c r="AB3" s="214" t="s">
        <v>670</v>
      </c>
      <c r="AC3" s="14"/>
      <c r="AD3" s="14"/>
      <c r="AE3" s="213" t="s">
        <v>669</v>
      </c>
      <c r="AF3" s="14"/>
      <c r="AG3" s="16"/>
    </row>
    <row r="4" spans="1:34" ht="14.25" customHeight="1" thickBot="1">
      <c r="A4" s="610" t="s">
        <v>6</v>
      </c>
      <c r="B4" s="613" t="s">
        <v>7</v>
      </c>
      <c r="C4" s="614"/>
      <c r="D4" s="619"/>
      <c r="E4" s="621"/>
      <c r="F4" s="613" t="s">
        <v>8</v>
      </c>
      <c r="G4" s="623"/>
      <c r="H4" s="757" t="s">
        <v>665</v>
      </c>
      <c r="I4" s="626" t="s">
        <v>10</v>
      </c>
      <c r="J4" s="629" t="s">
        <v>11</v>
      </c>
      <c r="K4" s="631" t="s">
        <v>12</v>
      </c>
      <c r="L4" s="632"/>
      <c r="M4" s="632"/>
      <c r="N4" s="632"/>
      <c r="O4" s="633"/>
      <c r="P4" s="757" t="s">
        <v>661</v>
      </c>
      <c r="Q4" s="634" t="s">
        <v>14</v>
      </c>
      <c r="R4" s="635"/>
      <c r="S4" s="636"/>
      <c r="T4" s="640" t="s">
        <v>15</v>
      </c>
      <c r="U4" s="764" t="s">
        <v>605</v>
      </c>
      <c r="V4" s="757" t="s">
        <v>604</v>
      </c>
      <c r="W4" s="760" t="s">
        <v>603</v>
      </c>
      <c r="X4" s="761"/>
      <c r="Z4" s="627" t="s">
        <v>19</v>
      </c>
      <c r="AA4" s="627" t="s">
        <v>967</v>
      </c>
      <c r="AB4" s="626" t="s">
        <v>21</v>
      </c>
      <c r="AC4" s="757" t="s">
        <v>592</v>
      </c>
      <c r="AD4" s="757" t="s">
        <v>591</v>
      </c>
      <c r="AE4" s="626" t="s">
        <v>21</v>
      </c>
      <c r="AF4" s="757" t="s">
        <v>592</v>
      </c>
      <c r="AG4" s="757" t="s">
        <v>656</v>
      </c>
      <c r="AH4" s="18"/>
    </row>
    <row r="5" spans="1:34" ht="11.25" customHeight="1">
      <c r="A5" s="611"/>
      <c r="B5" s="615"/>
      <c r="C5" s="616"/>
      <c r="D5" s="620"/>
      <c r="E5" s="622"/>
      <c r="F5" s="624"/>
      <c r="G5" s="625"/>
      <c r="H5" s="611"/>
      <c r="I5" s="627"/>
      <c r="J5" s="630"/>
      <c r="K5" s="653" t="s">
        <v>25</v>
      </c>
      <c r="L5" s="656" t="s">
        <v>26</v>
      </c>
      <c r="M5" s="659" t="s">
        <v>27</v>
      </c>
      <c r="N5" s="642" t="s">
        <v>28</v>
      </c>
      <c r="O5" s="642" t="s">
        <v>21</v>
      </c>
      <c r="P5" s="770"/>
      <c r="Q5" s="637"/>
      <c r="R5" s="638"/>
      <c r="S5" s="639"/>
      <c r="T5" s="641"/>
      <c r="U5" s="647"/>
      <c r="V5" s="611"/>
      <c r="W5" s="757" t="s">
        <v>592</v>
      </c>
      <c r="X5" s="757" t="s">
        <v>591</v>
      </c>
      <c r="Z5" s="627"/>
      <c r="AA5" s="627"/>
      <c r="AB5" s="627"/>
      <c r="AC5" s="758"/>
      <c r="AD5" s="758"/>
      <c r="AE5" s="627"/>
      <c r="AF5" s="758"/>
      <c r="AG5" s="758"/>
      <c r="AH5" s="768"/>
    </row>
    <row r="6" spans="1:34">
      <c r="A6" s="611"/>
      <c r="B6" s="615"/>
      <c r="C6" s="616"/>
      <c r="D6" s="610" t="s">
        <v>29</v>
      </c>
      <c r="E6" s="769" t="s">
        <v>584</v>
      </c>
      <c r="F6" s="610" t="s">
        <v>29</v>
      </c>
      <c r="G6" s="626" t="s">
        <v>31</v>
      </c>
      <c r="H6" s="611"/>
      <c r="I6" s="627"/>
      <c r="J6" s="630"/>
      <c r="K6" s="654"/>
      <c r="L6" s="657"/>
      <c r="M6" s="654"/>
      <c r="N6" s="643"/>
      <c r="O6" s="643"/>
      <c r="P6" s="770"/>
      <c r="Q6" s="757" t="s">
        <v>648</v>
      </c>
      <c r="R6" s="757" t="s">
        <v>647</v>
      </c>
      <c r="S6" s="610" t="s">
        <v>34</v>
      </c>
      <c r="T6" s="772" t="s">
        <v>645</v>
      </c>
      <c r="U6" s="647"/>
      <c r="V6" s="611"/>
      <c r="W6" s="758"/>
      <c r="X6" s="758"/>
      <c r="Z6" s="627"/>
      <c r="AA6" s="627"/>
      <c r="AB6" s="627"/>
      <c r="AC6" s="758"/>
      <c r="AD6" s="758"/>
      <c r="AE6" s="627"/>
      <c r="AF6" s="758"/>
      <c r="AG6" s="758"/>
      <c r="AH6" s="768"/>
    </row>
    <row r="7" spans="1:34">
      <c r="A7" s="611"/>
      <c r="B7" s="615"/>
      <c r="C7" s="616"/>
      <c r="D7" s="611"/>
      <c r="E7" s="611"/>
      <c r="F7" s="611"/>
      <c r="G7" s="611"/>
      <c r="H7" s="611"/>
      <c r="I7" s="627"/>
      <c r="J7" s="630"/>
      <c r="K7" s="654"/>
      <c r="L7" s="657"/>
      <c r="M7" s="654"/>
      <c r="N7" s="643"/>
      <c r="O7" s="643"/>
      <c r="P7" s="770"/>
      <c r="Q7" s="770"/>
      <c r="R7" s="770"/>
      <c r="S7" s="611"/>
      <c r="T7" s="773"/>
      <c r="U7" s="647"/>
      <c r="V7" s="611"/>
      <c r="W7" s="758"/>
      <c r="X7" s="758"/>
      <c r="Z7" s="627"/>
      <c r="AA7" s="627"/>
      <c r="AB7" s="627"/>
      <c r="AC7" s="758"/>
      <c r="AD7" s="758"/>
      <c r="AE7" s="627"/>
      <c r="AF7" s="758"/>
      <c r="AG7" s="758"/>
      <c r="AH7" s="768"/>
    </row>
    <row r="8" spans="1:34">
      <c r="A8" s="612"/>
      <c r="B8" s="617"/>
      <c r="C8" s="618"/>
      <c r="D8" s="612"/>
      <c r="E8" s="612"/>
      <c r="F8" s="612"/>
      <c r="G8" s="612"/>
      <c r="H8" s="612"/>
      <c r="I8" s="628"/>
      <c r="J8" s="624"/>
      <c r="K8" s="655"/>
      <c r="L8" s="658"/>
      <c r="M8" s="655"/>
      <c r="N8" s="625"/>
      <c r="O8" s="625"/>
      <c r="P8" s="771"/>
      <c r="Q8" s="771"/>
      <c r="R8" s="771"/>
      <c r="S8" s="612"/>
      <c r="T8" s="774"/>
      <c r="U8" s="648"/>
      <c r="V8" s="612"/>
      <c r="W8" s="759"/>
      <c r="X8" s="759"/>
      <c r="Z8" s="628"/>
      <c r="AA8" s="628"/>
      <c r="AB8" s="628"/>
      <c r="AC8" s="759"/>
      <c r="AD8" s="759"/>
      <c r="AE8" s="628"/>
      <c r="AF8" s="759"/>
      <c r="AG8" s="759"/>
      <c r="AH8" s="768"/>
    </row>
    <row r="9" spans="1:34" ht="24" customHeight="1">
      <c r="A9" s="592" t="s">
        <v>1527</v>
      </c>
      <c r="B9" s="583"/>
      <c r="C9" s="380" t="s">
        <v>1526</v>
      </c>
      <c r="D9" s="27" t="s">
        <v>1525</v>
      </c>
      <c r="E9" s="28" t="s">
        <v>1524</v>
      </c>
      <c r="F9" s="29" t="s">
        <v>1429</v>
      </c>
      <c r="G9" s="362">
        <v>1.331</v>
      </c>
      <c r="H9" s="29" t="s">
        <v>205</v>
      </c>
      <c r="I9" s="463" t="str">
        <f t="shared" ref="I9:I40" si="0">IF(Z9="","",(IF(AA9-Z9&gt;0,CONCATENATE(TEXT(Z9,"#,##0"),"~",TEXT(AA9,"#,##0")),TEXT(Z9,"#,##0"))))</f>
        <v>1,400~1,420</v>
      </c>
      <c r="J9" s="462">
        <v>5</v>
      </c>
      <c r="K9" s="191">
        <v>16.8</v>
      </c>
      <c r="L9" s="461">
        <f t="shared" ref="L9:L40" si="1">IF(K9&gt;0,1/K9*34.6*67.1,"")</f>
        <v>138.19404761904758</v>
      </c>
      <c r="M9" s="576" t="str">
        <f t="shared" ref="M9:M40" si="2">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</f>
        <v>15.8</v>
      </c>
      <c r="N9" s="575" t="str">
        <f t="shared" ref="N9:N40" si="3">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</f>
        <v>19.0</v>
      </c>
      <c r="O9" s="460" t="str">
        <f t="shared" ref="O9:O40" si="4">IF(Z9="","",IF(AE9="",TEXT(AB9,"#,##0.0"),IF(AB9-AE9&gt;0,CONCATENATE(TEXT(AE9,"#,##0.0"),"~",TEXT(AB9,"#,##0.0")),TEXT(AB9,"#,##0.0"))))</f>
        <v>24.5~24.6</v>
      </c>
      <c r="P9" s="362" t="s">
        <v>1336</v>
      </c>
      <c r="Q9" s="29" t="s">
        <v>69</v>
      </c>
      <c r="R9" s="362" t="s">
        <v>232</v>
      </c>
      <c r="S9" s="27"/>
      <c r="T9" s="574" t="str">
        <f t="shared" ref="T9:T40" si="5">IF((LEFT(D9,1)="6"),"☆☆☆☆☆",IF((LEFT(D9,1)="5"),"☆☆☆☆",IF((LEFT(D9,1)="4"),"☆☆☆"," ")))</f>
        <v>☆☆☆☆</v>
      </c>
      <c r="U9" s="470">
        <f t="shared" ref="U9:U40" si="6">IF(K9="","",ROUNDDOWN(K9/M9*100,0))</f>
        <v>106</v>
      </c>
      <c r="V9" s="469">
        <f t="shared" ref="V9:V40" si="7">IF(K9="","",ROUNDDOWN(K9/N9*100,0))</f>
        <v>88</v>
      </c>
      <c r="W9" s="469">
        <f t="shared" ref="W9:W40" si="8">IF(Z9="","",IF(AF9="",IF(AC9&lt;55,"",AC9),IF(AF9-AC9&gt;0,CONCATENATE(AC9,"~",AF9),AC9)))</f>
        <v>68</v>
      </c>
      <c r="X9" s="468" t="str">
        <f t="shared" ref="X9:X40" si="9">IF(AC9&lt;55,"",AD9)</f>
        <v>★1.5</v>
      </c>
      <c r="Z9" s="48">
        <v>1400</v>
      </c>
      <c r="AA9" s="48">
        <v>1420</v>
      </c>
      <c r="AB9" s="47">
        <f t="shared" ref="AB9:AB40" si="10">IF(Z9="","",(ROUND(IF(Z9&gt;=2759,9.5,IF(Z9&lt;2759,(-2.47/1000000*Z9*Z9)-(8.52/10000*Z9)+30.65)),1)))</f>
        <v>24.6</v>
      </c>
      <c r="AC9" s="209">
        <f t="shared" ref="AC9:AC40" si="11">IF(K9="","",ROUNDDOWN(K9/AB9*100,0))</f>
        <v>68</v>
      </c>
      <c r="AD9" s="209" t="str">
        <f t="shared" ref="AD9:AD40" si="12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★1.5</v>
      </c>
      <c r="AE9" s="47">
        <f t="shared" ref="AE9:AE40" si="13">IF(AA9="","",(ROUND(IF(AA9&gt;=2759,9.5,IF(AA9&lt;2759,(-2.47/1000000*AA9*AA9)-(8.52/10000*AA9)+30.65)),1)))</f>
        <v>24.5</v>
      </c>
      <c r="AF9" s="209">
        <f t="shared" ref="AF9:AF40" si="14">IF(AE9="","",IF(K9="","",ROUNDDOWN(K9/AE9*100,0)))</f>
        <v>68</v>
      </c>
      <c r="AG9" s="209" t="str">
        <f t="shared" ref="AG9:AG40" si="15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★1.5</v>
      </c>
      <c r="AH9" s="208"/>
    </row>
    <row r="10" spans="1:34" ht="24" customHeight="1">
      <c r="A10" s="582" t="s">
        <v>1523</v>
      </c>
      <c r="B10" s="578"/>
      <c r="C10" s="380"/>
      <c r="D10" s="27" t="s">
        <v>1522</v>
      </c>
      <c r="E10" s="28" t="s">
        <v>1521</v>
      </c>
      <c r="F10" s="29" t="s">
        <v>1429</v>
      </c>
      <c r="G10" s="362">
        <v>1.331</v>
      </c>
      <c r="H10" s="29" t="s">
        <v>205</v>
      </c>
      <c r="I10" s="463" t="str">
        <f t="shared" si="0"/>
        <v>1,400~1,420</v>
      </c>
      <c r="J10" s="462">
        <v>5</v>
      </c>
      <c r="K10" s="191">
        <v>16.899999999999999</v>
      </c>
      <c r="L10" s="461">
        <f t="shared" si="1"/>
        <v>137.37633136094675</v>
      </c>
      <c r="M10" s="576" t="str">
        <f t="shared" si="2"/>
        <v>15.8</v>
      </c>
      <c r="N10" s="575" t="str">
        <f t="shared" si="3"/>
        <v>19.0</v>
      </c>
      <c r="O10" s="460" t="str">
        <f t="shared" si="4"/>
        <v>24.5~24.6</v>
      </c>
      <c r="P10" s="362" t="s">
        <v>1336</v>
      </c>
      <c r="Q10" s="29" t="s">
        <v>69</v>
      </c>
      <c r="R10" s="362" t="s">
        <v>232</v>
      </c>
      <c r="S10" s="27"/>
      <c r="T10" s="574" t="str">
        <f t="shared" si="5"/>
        <v>☆☆☆☆</v>
      </c>
      <c r="U10" s="470">
        <f t="shared" si="6"/>
        <v>106</v>
      </c>
      <c r="V10" s="469">
        <f t="shared" si="7"/>
        <v>88</v>
      </c>
      <c r="W10" s="469">
        <f t="shared" si="8"/>
        <v>68</v>
      </c>
      <c r="X10" s="468" t="str">
        <f t="shared" si="9"/>
        <v>★1.5</v>
      </c>
      <c r="Z10" s="48">
        <v>1400</v>
      </c>
      <c r="AA10" s="48">
        <v>1420</v>
      </c>
      <c r="AB10" s="47">
        <f t="shared" si="10"/>
        <v>24.6</v>
      </c>
      <c r="AC10" s="209">
        <f t="shared" si="11"/>
        <v>68</v>
      </c>
      <c r="AD10" s="209" t="str">
        <f t="shared" si="12"/>
        <v>★1.5</v>
      </c>
      <c r="AE10" s="47">
        <f t="shared" si="13"/>
        <v>24.5</v>
      </c>
      <c r="AF10" s="209">
        <f t="shared" si="14"/>
        <v>68</v>
      </c>
      <c r="AG10" s="209" t="str">
        <f t="shared" si="15"/>
        <v>★1.5</v>
      </c>
      <c r="AH10" s="208"/>
    </row>
    <row r="11" spans="1:34" ht="24" customHeight="1">
      <c r="A11" s="580"/>
      <c r="B11" s="578"/>
      <c r="C11" s="363" t="s">
        <v>1520</v>
      </c>
      <c r="D11" s="27" t="s">
        <v>1519</v>
      </c>
      <c r="E11" s="28" t="s">
        <v>1508</v>
      </c>
      <c r="F11" s="29" t="s">
        <v>1418</v>
      </c>
      <c r="G11" s="362">
        <v>1.9910000000000001</v>
      </c>
      <c r="H11" s="29" t="s">
        <v>334</v>
      </c>
      <c r="I11" s="463" t="str">
        <f t="shared" si="0"/>
        <v>1,580~1,610</v>
      </c>
      <c r="J11" s="462">
        <v>5</v>
      </c>
      <c r="K11" s="191">
        <v>11.5</v>
      </c>
      <c r="L11" s="461">
        <f t="shared" si="1"/>
        <v>201.88347826086954</v>
      </c>
      <c r="M11" s="576" t="str">
        <f t="shared" si="2"/>
        <v>13.2</v>
      </c>
      <c r="N11" s="575" t="str">
        <f t="shared" si="3"/>
        <v>16.5</v>
      </c>
      <c r="O11" s="460" t="str">
        <f t="shared" si="4"/>
        <v>22.9~23.1</v>
      </c>
      <c r="P11" s="362" t="s">
        <v>1336</v>
      </c>
      <c r="Q11" s="29" t="s">
        <v>69</v>
      </c>
      <c r="R11" s="362" t="s">
        <v>89</v>
      </c>
      <c r="S11" s="27"/>
      <c r="T11" s="574" t="str">
        <f t="shared" si="5"/>
        <v>☆☆☆</v>
      </c>
      <c r="U11" s="470">
        <f t="shared" si="6"/>
        <v>87</v>
      </c>
      <c r="V11" s="469">
        <f t="shared" si="7"/>
        <v>69</v>
      </c>
      <c r="W11" s="469" t="str">
        <f t="shared" si="8"/>
        <v>49~50</v>
      </c>
      <c r="X11" s="468" t="str">
        <f t="shared" si="9"/>
        <v/>
      </c>
      <c r="Z11" s="48">
        <v>1580</v>
      </c>
      <c r="AA11" s="48">
        <v>1610</v>
      </c>
      <c r="AB11" s="47">
        <f t="shared" si="10"/>
        <v>23.1</v>
      </c>
      <c r="AC11" s="209">
        <f t="shared" si="11"/>
        <v>49</v>
      </c>
      <c r="AD11" s="209" t="str">
        <f t="shared" si="12"/>
        <v xml:space="preserve"> </v>
      </c>
      <c r="AE11" s="47">
        <f t="shared" si="13"/>
        <v>22.9</v>
      </c>
      <c r="AF11" s="209">
        <f t="shared" si="14"/>
        <v>50</v>
      </c>
      <c r="AG11" s="209" t="str">
        <f t="shared" si="15"/>
        <v xml:space="preserve"> </v>
      </c>
      <c r="AH11" s="208"/>
    </row>
    <row r="12" spans="1:34" ht="24" customHeight="1">
      <c r="A12" s="580"/>
      <c r="B12" s="583"/>
      <c r="C12" s="380" t="s">
        <v>1518</v>
      </c>
      <c r="D12" s="27" t="s">
        <v>1517</v>
      </c>
      <c r="E12" s="28" t="s">
        <v>1516</v>
      </c>
      <c r="F12" s="29">
        <v>139</v>
      </c>
      <c r="G12" s="362">
        <v>1.9910000000000001</v>
      </c>
      <c r="H12" s="29" t="s">
        <v>334</v>
      </c>
      <c r="I12" s="463" t="str">
        <f t="shared" si="0"/>
        <v>1,630~1,650</v>
      </c>
      <c r="J12" s="462">
        <v>5</v>
      </c>
      <c r="K12" s="191">
        <v>11.1</v>
      </c>
      <c r="L12" s="461">
        <f t="shared" si="1"/>
        <v>209.15855855855858</v>
      </c>
      <c r="M12" s="576" t="str">
        <f t="shared" si="2"/>
        <v>13.2</v>
      </c>
      <c r="N12" s="575" t="str">
        <f t="shared" si="3"/>
        <v>16.5</v>
      </c>
      <c r="O12" s="460" t="str">
        <f t="shared" si="4"/>
        <v>22.5~22.7</v>
      </c>
      <c r="P12" s="362" t="s">
        <v>1331</v>
      </c>
      <c r="Q12" s="29" t="s">
        <v>69</v>
      </c>
      <c r="R12" s="362" t="s">
        <v>89</v>
      </c>
      <c r="S12" s="27"/>
      <c r="T12" s="574" t="str">
        <f t="shared" si="5"/>
        <v>☆☆☆</v>
      </c>
      <c r="U12" s="470">
        <f t="shared" si="6"/>
        <v>84</v>
      </c>
      <c r="V12" s="469">
        <f t="shared" si="7"/>
        <v>67</v>
      </c>
      <c r="W12" s="469" t="str">
        <f t="shared" si="8"/>
        <v>48~49</v>
      </c>
      <c r="X12" s="468" t="str">
        <f t="shared" si="9"/>
        <v/>
      </c>
      <c r="Z12" s="48">
        <v>1630</v>
      </c>
      <c r="AA12" s="48">
        <v>1650</v>
      </c>
      <c r="AB12" s="47">
        <f t="shared" si="10"/>
        <v>22.7</v>
      </c>
      <c r="AC12" s="209">
        <f t="shared" si="11"/>
        <v>48</v>
      </c>
      <c r="AD12" s="209" t="str">
        <f t="shared" si="12"/>
        <v xml:space="preserve"> </v>
      </c>
      <c r="AE12" s="47">
        <f t="shared" si="13"/>
        <v>22.5</v>
      </c>
      <c r="AF12" s="209">
        <f t="shared" si="14"/>
        <v>49</v>
      </c>
      <c r="AG12" s="209" t="str">
        <f t="shared" si="15"/>
        <v xml:space="preserve"> </v>
      </c>
      <c r="AH12" s="208"/>
    </row>
    <row r="13" spans="1:34" ht="24" customHeight="1">
      <c r="A13" s="580"/>
      <c r="B13" s="578"/>
      <c r="C13" s="52"/>
      <c r="D13" s="27" t="s">
        <v>1515</v>
      </c>
      <c r="E13" s="28" t="s">
        <v>1514</v>
      </c>
      <c r="F13" s="29">
        <v>139</v>
      </c>
      <c r="G13" s="362">
        <v>1.9910000000000001</v>
      </c>
      <c r="H13" s="29" t="s">
        <v>334</v>
      </c>
      <c r="I13" s="463" t="str">
        <f t="shared" si="0"/>
        <v>1,660~1,680</v>
      </c>
      <c r="J13" s="462">
        <v>5</v>
      </c>
      <c r="K13" s="191">
        <v>11.1</v>
      </c>
      <c r="L13" s="461">
        <f t="shared" si="1"/>
        <v>209.15855855855858</v>
      </c>
      <c r="M13" s="576" t="str">
        <f t="shared" si="2"/>
        <v>12.2</v>
      </c>
      <c r="N13" s="575" t="str">
        <f t="shared" si="3"/>
        <v>15.4</v>
      </c>
      <c r="O13" s="460" t="str">
        <f t="shared" si="4"/>
        <v>22.2~22.4</v>
      </c>
      <c r="P13" s="362" t="s">
        <v>1331</v>
      </c>
      <c r="Q13" s="29" t="s">
        <v>69</v>
      </c>
      <c r="R13" s="362" t="s">
        <v>89</v>
      </c>
      <c r="S13" s="27"/>
      <c r="T13" s="574" t="str">
        <f t="shared" si="5"/>
        <v>☆☆☆</v>
      </c>
      <c r="U13" s="470">
        <f t="shared" si="6"/>
        <v>90</v>
      </c>
      <c r="V13" s="469">
        <f t="shared" si="7"/>
        <v>72</v>
      </c>
      <c r="W13" s="469" t="str">
        <f t="shared" si="8"/>
        <v>49~50</v>
      </c>
      <c r="X13" s="468" t="str">
        <f t="shared" si="9"/>
        <v/>
      </c>
      <c r="Z13" s="48">
        <v>1660</v>
      </c>
      <c r="AA13" s="48">
        <v>1680</v>
      </c>
      <c r="AB13" s="47">
        <f t="shared" si="10"/>
        <v>22.4</v>
      </c>
      <c r="AC13" s="209">
        <f t="shared" si="11"/>
        <v>49</v>
      </c>
      <c r="AD13" s="209" t="str">
        <f t="shared" si="12"/>
        <v xml:space="preserve"> </v>
      </c>
      <c r="AE13" s="47">
        <f t="shared" si="13"/>
        <v>22.2</v>
      </c>
      <c r="AF13" s="209">
        <f t="shared" si="14"/>
        <v>50</v>
      </c>
      <c r="AG13" s="209" t="str">
        <f t="shared" si="15"/>
        <v xml:space="preserve"> </v>
      </c>
      <c r="AH13" s="208"/>
    </row>
    <row r="14" spans="1:34" ht="24" customHeight="1">
      <c r="A14" s="580"/>
      <c r="B14" s="578"/>
      <c r="C14" s="378" t="s">
        <v>1513</v>
      </c>
      <c r="D14" s="27" t="s">
        <v>1512</v>
      </c>
      <c r="E14" s="28" t="s">
        <v>1511</v>
      </c>
      <c r="F14" s="29" t="s">
        <v>1429</v>
      </c>
      <c r="G14" s="362">
        <v>1.331</v>
      </c>
      <c r="H14" s="29" t="s">
        <v>205</v>
      </c>
      <c r="I14" s="463" t="str">
        <f t="shared" si="0"/>
        <v>1,410</v>
      </c>
      <c r="J14" s="462">
        <v>5</v>
      </c>
      <c r="K14" s="191">
        <v>17</v>
      </c>
      <c r="L14" s="461">
        <f t="shared" si="1"/>
        <v>136.56823529411761</v>
      </c>
      <c r="M14" s="576" t="str">
        <f t="shared" si="2"/>
        <v>15.8</v>
      </c>
      <c r="N14" s="575" t="str">
        <f t="shared" si="3"/>
        <v>19.0</v>
      </c>
      <c r="O14" s="460" t="str">
        <f t="shared" si="4"/>
        <v>24.5</v>
      </c>
      <c r="P14" s="362" t="s">
        <v>1336</v>
      </c>
      <c r="Q14" s="29" t="s">
        <v>69</v>
      </c>
      <c r="R14" s="362" t="s">
        <v>232</v>
      </c>
      <c r="S14" s="27"/>
      <c r="T14" s="574" t="str">
        <f t="shared" si="5"/>
        <v>☆☆☆☆</v>
      </c>
      <c r="U14" s="470">
        <f t="shared" si="6"/>
        <v>107</v>
      </c>
      <c r="V14" s="469">
        <f t="shared" si="7"/>
        <v>89</v>
      </c>
      <c r="W14" s="469">
        <f t="shared" si="8"/>
        <v>69</v>
      </c>
      <c r="X14" s="468" t="str">
        <f t="shared" si="9"/>
        <v>★1.5</v>
      </c>
      <c r="Z14" s="48">
        <v>1410</v>
      </c>
      <c r="AA14" s="48">
        <v>1410</v>
      </c>
      <c r="AB14" s="47">
        <f t="shared" si="10"/>
        <v>24.5</v>
      </c>
      <c r="AC14" s="209">
        <f t="shared" si="11"/>
        <v>69</v>
      </c>
      <c r="AD14" s="209" t="str">
        <f t="shared" si="12"/>
        <v>★1.5</v>
      </c>
      <c r="AE14" s="47">
        <f t="shared" si="13"/>
        <v>24.5</v>
      </c>
      <c r="AF14" s="209">
        <f t="shared" si="14"/>
        <v>69</v>
      </c>
      <c r="AG14" s="209" t="str">
        <f t="shared" si="15"/>
        <v>★1.5</v>
      </c>
      <c r="AH14" s="208"/>
    </row>
    <row r="15" spans="1:34" ht="24" customHeight="1">
      <c r="A15" s="580"/>
      <c r="B15" s="578"/>
      <c r="C15" s="363" t="s">
        <v>1510</v>
      </c>
      <c r="D15" s="27" t="s">
        <v>1509</v>
      </c>
      <c r="E15" s="28" t="s">
        <v>1508</v>
      </c>
      <c r="F15" s="29" t="s">
        <v>1418</v>
      </c>
      <c r="G15" s="362">
        <v>1.9910000000000001</v>
      </c>
      <c r="H15" s="29" t="s">
        <v>334</v>
      </c>
      <c r="I15" s="463" t="str">
        <f t="shared" si="0"/>
        <v>1,590~1,620</v>
      </c>
      <c r="J15" s="462">
        <v>5</v>
      </c>
      <c r="K15" s="191">
        <v>11.6</v>
      </c>
      <c r="L15" s="461">
        <f t="shared" si="1"/>
        <v>200.14310344827587</v>
      </c>
      <c r="M15" s="576" t="str">
        <f t="shared" si="2"/>
        <v>13.2</v>
      </c>
      <c r="N15" s="575" t="str">
        <f t="shared" si="3"/>
        <v>16.5</v>
      </c>
      <c r="O15" s="460" t="str">
        <f t="shared" si="4"/>
        <v>22.8~23.1</v>
      </c>
      <c r="P15" s="362" t="s">
        <v>1336</v>
      </c>
      <c r="Q15" s="29" t="s">
        <v>69</v>
      </c>
      <c r="R15" s="362" t="s">
        <v>89</v>
      </c>
      <c r="S15" s="27"/>
      <c r="T15" s="574" t="str">
        <f t="shared" si="5"/>
        <v>☆☆☆</v>
      </c>
      <c r="U15" s="470">
        <f t="shared" si="6"/>
        <v>87</v>
      </c>
      <c r="V15" s="469">
        <f t="shared" si="7"/>
        <v>70</v>
      </c>
      <c r="W15" s="469">
        <f t="shared" si="8"/>
        <v>50</v>
      </c>
      <c r="X15" s="468" t="str">
        <f t="shared" si="9"/>
        <v/>
      </c>
      <c r="Z15" s="48">
        <v>1590</v>
      </c>
      <c r="AA15" s="48">
        <v>1620</v>
      </c>
      <c r="AB15" s="47">
        <f t="shared" si="10"/>
        <v>23.1</v>
      </c>
      <c r="AC15" s="209">
        <f t="shared" si="11"/>
        <v>50</v>
      </c>
      <c r="AD15" s="209" t="str">
        <f t="shared" si="12"/>
        <v xml:space="preserve"> </v>
      </c>
      <c r="AE15" s="47">
        <f t="shared" si="13"/>
        <v>22.8</v>
      </c>
      <c r="AF15" s="209">
        <f t="shared" si="14"/>
        <v>50</v>
      </c>
      <c r="AG15" s="209" t="str">
        <f t="shared" si="15"/>
        <v xml:space="preserve"> </v>
      </c>
      <c r="AH15" s="208"/>
    </row>
    <row r="16" spans="1:34" ht="24" customHeight="1">
      <c r="A16" s="580"/>
      <c r="B16" s="583"/>
      <c r="C16" s="380" t="s">
        <v>1507</v>
      </c>
      <c r="D16" s="27" t="s">
        <v>1506</v>
      </c>
      <c r="E16" s="28" t="s">
        <v>1505</v>
      </c>
      <c r="F16" s="29" t="s">
        <v>1502</v>
      </c>
      <c r="G16" s="362">
        <v>1.494</v>
      </c>
      <c r="H16" s="29" t="s">
        <v>1332</v>
      </c>
      <c r="I16" s="463" t="str">
        <f t="shared" si="0"/>
        <v>1,710~1,750</v>
      </c>
      <c r="J16" s="462">
        <v>5</v>
      </c>
      <c r="K16" s="191">
        <v>14.3</v>
      </c>
      <c r="L16" s="461">
        <f t="shared" si="1"/>
        <v>162.35384615384615</v>
      </c>
      <c r="M16" s="576" t="str">
        <f t="shared" si="2"/>
        <v>12.2</v>
      </c>
      <c r="N16" s="575" t="str">
        <f t="shared" si="3"/>
        <v>15.4</v>
      </c>
      <c r="O16" s="460" t="str">
        <f t="shared" si="4"/>
        <v>21.6~22.0</v>
      </c>
      <c r="P16" s="362" t="s">
        <v>1336</v>
      </c>
      <c r="Q16" s="29" t="s">
        <v>69</v>
      </c>
      <c r="R16" s="362" t="s">
        <v>89</v>
      </c>
      <c r="S16" s="27"/>
      <c r="T16" s="574" t="str">
        <f t="shared" si="5"/>
        <v>☆☆☆☆</v>
      </c>
      <c r="U16" s="470">
        <f t="shared" si="6"/>
        <v>117</v>
      </c>
      <c r="V16" s="469">
        <f t="shared" si="7"/>
        <v>92</v>
      </c>
      <c r="W16" s="469" t="str">
        <f t="shared" si="8"/>
        <v>65~66</v>
      </c>
      <c r="X16" s="468" t="str">
        <f t="shared" si="9"/>
        <v>★1.5</v>
      </c>
      <c r="Z16" s="48">
        <v>1710</v>
      </c>
      <c r="AA16" s="48">
        <v>1750</v>
      </c>
      <c r="AB16" s="47">
        <f t="shared" si="10"/>
        <v>22</v>
      </c>
      <c r="AC16" s="209">
        <f t="shared" si="11"/>
        <v>65</v>
      </c>
      <c r="AD16" s="209" t="str">
        <f t="shared" si="12"/>
        <v>★1.5</v>
      </c>
      <c r="AE16" s="47">
        <f t="shared" si="13"/>
        <v>21.6</v>
      </c>
      <c r="AF16" s="209">
        <f t="shared" si="14"/>
        <v>66</v>
      </c>
      <c r="AG16" s="209" t="str">
        <f t="shared" si="15"/>
        <v>★1.5</v>
      </c>
      <c r="AH16" s="208"/>
    </row>
    <row r="17" spans="1:34" ht="24" customHeight="1">
      <c r="A17" s="580"/>
      <c r="B17" s="578"/>
      <c r="C17" s="52"/>
      <c r="D17" s="27" t="s">
        <v>1504</v>
      </c>
      <c r="E17" s="28" t="s">
        <v>1503</v>
      </c>
      <c r="F17" s="29" t="s">
        <v>1502</v>
      </c>
      <c r="G17" s="362">
        <v>1.494</v>
      </c>
      <c r="H17" s="29" t="s">
        <v>1332</v>
      </c>
      <c r="I17" s="463" t="str">
        <f t="shared" si="0"/>
        <v>1,770~1,780</v>
      </c>
      <c r="J17" s="462">
        <v>5</v>
      </c>
      <c r="K17" s="191">
        <v>14.3</v>
      </c>
      <c r="L17" s="461">
        <f t="shared" si="1"/>
        <v>162.35384615384615</v>
      </c>
      <c r="M17" s="576" t="str">
        <f t="shared" si="2"/>
        <v>11.1</v>
      </c>
      <c r="N17" s="575" t="str">
        <f t="shared" si="3"/>
        <v>14.4</v>
      </c>
      <c r="O17" s="460" t="str">
        <f t="shared" si="4"/>
        <v>21.3~21.4</v>
      </c>
      <c r="P17" s="362" t="s">
        <v>1336</v>
      </c>
      <c r="Q17" s="29" t="s">
        <v>69</v>
      </c>
      <c r="R17" s="362" t="s">
        <v>89</v>
      </c>
      <c r="S17" s="27"/>
      <c r="T17" s="574" t="str">
        <f t="shared" si="5"/>
        <v>☆☆☆☆</v>
      </c>
      <c r="U17" s="470">
        <f t="shared" si="6"/>
        <v>128</v>
      </c>
      <c r="V17" s="469">
        <f t="shared" si="7"/>
        <v>99</v>
      </c>
      <c r="W17" s="469" t="str">
        <f t="shared" si="8"/>
        <v>66~67</v>
      </c>
      <c r="X17" s="468" t="str">
        <f t="shared" si="9"/>
        <v>★1.5</v>
      </c>
      <c r="Z17" s="48">
        <v>1770</v>
      </c>
      <c r="AA17" s="48">
        <v>1780</v>
      </c>
      <c r="AB17" s="47">
        <f t="shared" si="10"/>
        <v>21.4</v>
      </c>
      <c r="AC17" s="209">
        <f t="shared" si="11"/>
        <v>66</v>
      </c>
      <c r="AD17" s="209" t="str">
        <f t="shared" si="12"/>
        <v>★1.5</v>
      </c>
      <c r="AE17" s="47">
        <f t="shared" si="13"/>
        <v>21.3</v>
      </c>
      <c r="AF17" s="209">
        <f t="shared" si="14"/>
        <v>67</v>
      </c>
      <c r="AG17" s="209" t="str">
        <f t="shared" si="15"/>
        <v>★1.5</v>
      </c>
      <c r="AH17" s="208"/>
    </row>
    <row r="18" spans="1:34" ht="24" customHeight="1">
      <c r="A18" s="580"/>
      <c r="B18" s="581"/>
      <c r="C18" s="378" t="s">
        <v>1501</v>
      </c>
      <c r="D18" s="27" t="s">
        <v>1500</v>
      </c>
      <c r="E18" s="28" t="s">
        <v>1499</v>
      </c>
      <c r="F18" s="29" t="s">
        <v>1338</v>
      </c>
      <c r="G18" s="362">
        <v>1.9910000000000001</v>
      </c>
      <c r="H18" s="29" t="s">
        <v>1337</v>
      </c>
      <c r="I18" s="463" t="str">
        <f t="shared" si="0"/>
        <v>1,830~1,860</v>
      </c>
      <c r="J18" s="462">
        <v>5</v>
      </c>
      <c r="K18" s="191">
        <v>11.1</v>
      </c>
      <c r="L18" s="461">
        <f t="shared" si="1"/>
        <v>209.15855855855858</v>
      </c>
      <c r="M18" s="576" t="str">
        <f t="shared" si="2"/>
        <v>11.1</v>
      </c>
      <c r="N18" s="575" t="str">
        <f t="shared" si="3"/>
        <v>14.4</v>
      </c>
      <c r="O18" s="460" t="str">
        <f t="shared" si="4"/>
        <v>20.5~20.8</v>
      </c>
      <c r="P18" s="362" t="s">
        <v>1336</v>
      </c>
      <c r="Q18" s="29" t="s">
        <v>69</v>
      </c>
      <c r="R18" s="362" t="s">
        <v>89</v>
      </c>
      <c r="S18" s="27"/>
      <c r="T18" s="574" t="str">
        <f t="shared" si="5"/>
        <v>☆☆☆</v>
      </c>
      <c r="U18" s="470">
        <f t="shared" si="6"/>
        <v>100</v>
      </c>
      <c r="V18" s="469">
        <f t="shared" si="7"/>
        <v>77</v>
      </c>
      <c r="W18" s="469" t="str">
        <f t="shared" si="8"/>
        <v>53~54</v>
      </c>
      <c r="X18" s="468" t="str">
        <f t="shared" si="9"/>
        <v/>
      </c>
      <c r="Z18" s="48">
        <v>1830</v>
      </c>
      <c r="AA18" s="48">
        <v>1860</v>
      </c>
      <c r="AB18" s="47">
        <f t="shared" si="10"/>
        <v>20.8</v>
      </c>
      <c r="AC18" s="209">
        <f t="shared" si="11"/>
        <v>53</v>
      </c>
      <c r="AD18" s="209" t="str">
        <f t="shared" si="12"/>
        <v xml:space="preserve"> </v>
      </c>
      <c r="AE18" s="47">
        <f t="shared" si="13"/>
        <v>20.5</v>
      </c>
      <c r="AF18" s="209">
        <f t="shared" si="14"/>
        <v>54</v>
      </c>
      <c r="AG18" s="209" t="str">
        <f t="shared" si="15"/>
        <v xml:space="preserve"> </v>
      </c>
      <c r="AH18" s="208"/>
    </row>
    <row r="19" spans="1:34" ht="24" customHeight="1">
      <c r="A19" s="580"/>
      <c r="B19" s="578"/>
      <c r="C19" s="52"/>
      <c r="D19" s="27" t="s">
        <v>1498</v>
      </c>
      <c r="E19" s="28" t="s">
        <v>1497</v>
      </c>
      <c r="F19" s="29" t="s">
        <v>1338</v>
      </c>
      <c r="G19" s="362">
        <v>1.9910000000000001</v>
      </c>
      <c r="H19" s="29" t="s">
        <v>1337</v>
      </c>
      <c r="I19" s="463" t="str">
        <f t="shared" si="0"/>
        <v>1,830~1,860</v>
      </c>
      <c r="J19" s="462">
        <v>5</v>
      </c>
      <c r="K19" s="191">
        <v>10.8</v>
      </c>
      <c r="L19" s="461">
        <f t="shared" si="1"/>
        <v>214.96851851851849</v>
      </c>
      <c r="M19" s="576" t="str">
        <f t="shared" si="2"/>
        <v>11.1</v>
      </c>
      <c r="N19" s="575" t="str">
        <f t="shared" si="3"/>
        <v>14.4</v>
      </c>
      <c r="O19" s="460" t="str">
        <f t="shared" si="4"/>
        <v>20.5~20.8</v>
      </c>
      <c r="P19" s="362" t="s">
        <v>1336</v>
      </c>
      <c r="Q19" s="29" t="s">
        <v>69</v>
      </c>
      <c r="R19" s="362" t="s">
        <v>89</v>
      </c>
      <c r="S19" s="27"/>
      <c r="T19" s="574" t="str">
        <f t="shared" si="5"/>
        <v>☆☆☆</v>
      </c>
      <c r="U19" s="470">
        <f t="shared" si="6"/>
        <v>97</v>
      </c>
      <c r="V19" s="469">
        <f t="shared" si="7"/>
        <v>75</v>
      </c>
      <c r="W19" s="469" t="str">
        <f t="shared" si="8"/>
        <v>51~52</v>
      </c>
      <c r="X19" s="468" t="str">
        <f t="shared" si="9"/>
        <v/>
      </c>
      <c r="Z19" s="48">
        <v>1830</v>
      </c>
      <c r="AA19" s="48">
        <v>1860</v>
      </c>
      <c r="AB19" s="47">
        <f t="shared" si="10"/>
        <v>20.8</v>
      </c>
      <c r="AC19" s="209">
        <f t="shared" si="11"/>
        <v>51</v>
      </c>
      <c r="AD19" s="209" t="str">
        <f t="shared" si="12"/>
        <v xml:space="preserve"> </v>
      </c>
      <c r="AE19" s="47">
        <f t="shared" si="13"/>
        <v>20.5</v>
      </c>
      <c r="AF19" s="209">
        <f t="shared" si="14"/>
        <v>52</v>
      </c>
      <c r="AG19" s="209" t="str">
        <f t="shared" si="15"/>
        <v xml:space="preserve"> </v>
      </c>
      <c r="AH19" s="208"/>
    </row>
    <row r="20" spans="1:34" ht="24" customHeight="1">
      <c r="A20" s="580"/>
      <c r="B20" s="583"/>
      <c r="C20" s="380" t="s">
        <v>1496</v>
      </c>
      <c r="D20" s="27" t="s">
        <v>1495</v>
      </c>
      <c r="E20" s="28" t="s">
        <v>1494</v>
      </c>
      <c r="F20" s="29" t="s">
        <v>1338</v>
      </c>
      <c r="G20" s="362">
        <v>1.9910000000000001</v>
      </c>
      <c r="H20" s="29" t="s">
        <v>1337</v>
      </c>
      <c r="I20" s="463" t="str">
        <f t="shared" si="0"/>
        <v>1,870</v>
      </c>
      <c r="J20" s="462">
        <v>5</v>
      </c>
      <c r="K20" s="191">
        <v>10.9</v>
      </c>
      <c r="L20" s="461">
        <f t="shared" si="1"/>
        <v>212.99633027522933</v>
      </c>
      <c r="M20" s="576" t="str">
        <f t="shared" si="2"/>
        <v>11.1</v>
      </c>
      <c r="N20" s="575" t="str">
        <f t="shared" si="3"/>
        <v>14.4</v>
      </c>
      <c r="O20" s="460" t="str">
        <f t="shared" si="4"/>
        <v>20.4</v>
      </c>
      <c r="P20" s="362" t="s">
        <v>1336</v>
      </c>
      <c r="Q20" s="29" t="s">
        <v>69</v>
      </c>
      <c r="R20" s="362" t="s">
        <v>89</v>
      </c>
      <c r="S20" s="27"/>
      <c r="T20" s="574" t="str">
        <f t="shared" si="5"/>
        <v>☆☆☆</v>
      </c>
      <c r="U20" s="470">
        <f t="shared" si="6"/>
        <v>98</v>
      </c>
      <c r="V20" s="469">
        <f t="shared" si="7"/>
        <v>75</v>
      </c>
      <c r="W20" s="469">
        <f t="shared" si="8"/>
        <v>53</v>
      </c>
      <c r="X20" s="468" t="str">
        <f t="shared" si="9"/>
        <v/>
      </c>
      <c r="Z20" s="48">
        <v>1870</v>
      </c>
      <c r="AA20" s="48">
        <v>1870</v>
      </c>
      <c r="AB20" s="47">
        <f t="shared" si="10"/>
        <v>20.399999999999999</v>
      </c>
      <c r="AC20" s="209">
        <f t="shared" si="11"/>
        <v>53</v>
      </c>
      <c r="AD20" s="209" t="str">
        <f t="shared" si="12"/>
        <v xml:space="preserve"> </v>
      </c>
      <c r="AE20" s="47">
        <f t="shared" si="13"/>
        <v>20.399999999999999</v>
      </c>
      <c r="AF20" s="209">
        <f t="shared" si="14"/>
        <v>53</v>
      </c>
      <c r="AG20" s="209" t="str">
        <f t="shared" si="15"/>
        <v xml:space="preserve"> </v>
      </c>
      <c r="AH20" s="208"/>
    </row>
    <row r="21" spans="1:34" ht="24" customHeight="1">
      <c r="A21" s="580"/>
      <c r="B21" s="583"/>
      <c r="C21" s="380"/>
      <c r="D21" s="27" t="s">
        <v>1493</v>
      </c>
      <c r="E21" s="28" t="s">
        <v>1492</v>
      </c>
      <c r="F21" s="29" t="s">
        <v>1338</v>
      </c>
      <c r="G21" s="362">
        <v>1.9910000000000001</v>
      </c>
      <c r="H21" s="29" t="s">
        <v>1337</v>
      </c>
      <c r="I21" s="463" t="str">
        <f t="shared" si="0"/>
        <v>1,900</v>
      </c>
      <c r="J21" s="462">
        <v>5</v>
      </c>
      <c r="K21" s="191">
        <v>10.9</v>
      </c>
      <c r="L21" s="461">
        <f t="shared" si="1"/>
        <v>212.99633027522933</v>
      </c>
      <c r="M21" s="576" t="str">
        <f t="shared" si="2"/>
        <v>10.2</v>
      </c>
      <c r="N21" s="575" t="str">
        <f t="shared" si="3"/>
        <v>13.5</v>
      </c>
      <c r="O21" s="460" t="str">
        <f t="shared" si="4"/>
        <v>20.1</v>
      </c>
      <c r="P21" s="362" t="s">
        <v>1336</v>
      </c>
      <c r="Q21" s="29" t="s">
        <v>69</v>
      </c>
      <c r="R21" s="362" t="s">
        <v>89</v>
      </c>
      <c r="S21" s="27"/>
      <c r="T21" s="574" t="str">
        <f t="shared" si="5"/>
        <v>☆☆☆</v>
      </c>
      <c r="U21" s="470">
        <f t="shared" si="6"/>
        <v>106</v>
      </c>
      <c r="V21" s="469">
        <f t="shared" si="7"/>
        <v>80</v>
      </c>
      <c r="W21" s="469">
        <f t="shared" si="8"/>
        <v>54</v>
      </c>
      <c r="X21" s="468" t="str">
        <f t="shared" si="9"/>
        <v/>
      </c>
      <c r="Z21" s="48">
        <v>1900</v>
      </c>
      <c r="AA21" s="48">
        <v>1900</v>
      </c>
      <c r="AB21" s="47">
        <f t="shared" si="10"/>
        <v>20.100000000000001</v>
      </c>
      <c r="AC21" s="209">
        <f t="shared" si="11"/>
        <v>54</v>
      </c>
      <c r="AD21" s="209" t="str">
        <f t="shared" si="12"/>
        <v xml:space="preserve"> </v>
      </c>
      <c r="AE21" s="47">
        <f t="shared" si="13"/>
        <v>20.100000000000001</v>
      </c>
      <c r="AF21" s="209">
        <f t="shared" si="14"/>
        <v>54</v>
      </c>
      <c r="AG21" s="209" t="str">
        <f t="shared" si="15"/>
        <v xml:space="preserve"> </v>
      </c>
      <c r="AH21" s="208"/>
    </row>
    <row r="22" spans="1:34" ht="24" customHeight="1">
      <c r="A22" s="580"/>
      <c r="B22" s="583"/>
      <c r="C22" s="380"/>
      <c r="D22" s="27" t="s">
        <v>1490</v>
      </c>
      <c r="E22" s="28" t="s">
        <v>1491</v>
      </c>
      <c r="F22" s="29" t="s">
        <v>1338</v>
      </c>
      <c r="G22" s="362">
        <v>1.9910000000000001</v>
      </c>
      <c r="H22" s="29" t="s">
        <v>1337</v>
      </c>
      <c r="I22" s="463" t="str">
        <f t="shared" si="0"/>
        <v>1,870</v>
      </c>
      <c r="J22" s="462">
        <v>5</v>
      </c>
      <c r="K22" s="191">
        <v>10.7</v>
      </c>
      <c r="L22" s="461">
        <f t="shared" si="1"/>
        <v>216.97757009345796</v>
      </c>
      <c r="M22" s="576" t="str">
        <f t="shared" si="2"/>
        <v>11.1</v>
      </c>
      <c r="N22" s="575" t="str">
        <f t="shared" si="3"/>
        <v>14.4</v>
      </c>
      <c r="O22" s="460" t="str">
        <f t="shared" si="4"/>
        <v>20.4</v>
      </c>
      <c r="P22" s="362" t="s">
        <v>1336</v>
      </c>
      <c r="Q22" s="29" t="s">
        <v>69</v>
      </c>
      <c r="R22" s="362" t="s">
        <v>89</v>
      </c>
      <c r="S22" s="27"/>
      <c r="T22" s="574" t="str">
        <f t="shared" si="5"/>
        <v>☆☆☆</v>
      </c>
      <c r="U22" s="470">
        <f t="shared" si="6"/>
        <v>96</v>
      </c>
      <c r="V22" s="469">
        <f t="shared" si="7"/>
        <v>74</v>
      </c>
      <c r="W22" s="469">
        <f t="shared" si="8"/>
        <v>52</v>
      </c>
      <c r="X22" s="468" t="str">
        <f t="shared" si="9"/>
        <v/>
      </c>
      <c r="Z22" s="48">
        <v>1870</v>
      </c>
      <c r="AA22" s="48">
        <v>1870</v>
      </c>
      <c r="AB22" s="47">
        <f t="shared" si="10"/>
        <v>20.399999999999999</v>
      </c>
      <c r="AC22" s="209">
        <f t="shared" si="11"/>
        <v>52</v>
      </c>
      <c r="AD22" s="209" t="str">
        <f t="shared" si="12"/>
        <v xml:space="preserve"> </v>
      </c>
      <c r="AE22" s="47">
        <f t="shared" si="13"/>
        <v>20.399999999999999</v>
      </c>
      <c r="AF22" s="209">
        <f t="shared" si="14"/>
        <v>52</v>
      </c>
      <c r="AG22" s="209" t="str">
        <f t="shared" si="15"/>
        <v xml:space="preserve"> </v>
      </c>
      <c r="AH22" s="208"/>
    </row>
    <row r="23" spans="1:34" ht="24" customHeight="1">
      <c r="A23" s="580"/>
      <c r="B23" s="583"/>
      <c r="C23" s="380"/>
      <c r="D23" s="27" t="s">
        <v>1490</v>
      </c>
      <c r="E23" s="28" t="s">
        <v>1489</v>
      </c>
      <c r="F23" s="29" t="s">
        <v>1338</v>
      </c>
      <c r="G23" s="362">
        <v>1.9910000000000001</v>
      </c>
      <c r="H23" s="29" t="s">
        <v>1337</v>
      </c>
      <c r="I23" s="463" t="str">
        <f t="shared" si="0"/>
        <v>1,900</v>
      </c>
      <c r="J23" s="462">
        <v>5</v>
      </c>
      <c r="K23" s="191">
        <v>10.7</v>
      </c>
      <c r="L23" s="461">
        <f t="shared" si="1"/>
        <v>216.97757009345796</v>
      </c>
      <c r="M23" s="576" t="str">
        <f t="shared" si="2"/>
        <v>10.2</v>
      </c>
      <c r="N23" s="575" t="str">
        <f t="shared" si="3"/>
        <v>13.5</v>
      </c>
      <c r="O23" s="460" t="str">
        <f t="shared" si="4"/>
        <v>20.1</v>
      </c>
      <c r="P23" s="362" t="s">
        <v>1336</v>
      </c>
      <c r="Q23" s="29" t="s">
        <v>69</v>
      </c>
      <c r="R23" s="362" t="s">
        <v>89</v>
      </c>
      <c r="S23" s="27"/>
      <c r="T23" s="574" t="str">
        <f t="shared" si="5"/>
        <v>☆☆☆</v>
      </c>
      <c r="U23" s="470">
        <f t="shared" si="6"/>
        <v>104</v>
      </c>
      <c r="V23" s="469">
        <f t="shared" si="7"/>
        <v>79</v>
      </c>
      <c r="W23" s="469">
        <f t="shared" si="8"/>
        <v>53</v>
      </c>
      <c r="X23" s="468" t="str">
        <f t="shared" si="9"/>
        <v/>
      </c>
      <c r="Z23" s="48">
        <v>1900</v>
      </c>
      <c r="AA23" s="48">
        <v>1900</v>
      </c>
      <c r="AB23" s="47">
        <f t="shared" si="10"/>
        <v>20.100000000000001</v>
      </c>
      <c r="AC23" s="209">
        <f t="shared" si="11"/>
        <v>53</v>
      </c>
      <c r="AD23" s="209" t="str">
        <f t="shared" si="12"/>
        <v xml:space="preserve"> </v>
      </c>
      <c r="AE23" s="47">
        <f t="shared" si="13"/>
        <v>20.100000000000001</v>
      </c>
      <c r="AF23" s="209">
        <f t="shared" si="14"/>
        <v>53</v>
      </c>
      <c r="AG23" s="209" t="str">
        <f t="shared" si="15"/>
        <v xml:space="preserve"> </v>
      </c>
      <c r="AH23" s="208"/>
    </row>
    <row r="24" spans="1:34" ht="24" customHeight="1">
      <c r="A24" s="580"/>
      <c r="B24" s="581"/>
      <c r="C24" s="588" t="s">
        <v>1488</v>
      </c>
      <c r="D24" s="27" t="s">
        <v>1487</v>
      </c>
      <c r="E24" s="28" t="s">
        <v>1486</v>
      </c>
      <c r="F24" s="29" t="s">
        <v>1418</v>
      </c>
      <c r="G24" s="362">
        <v>1.9910000000000001</v>
      </c>
      <c r="H24" s="29" t="s">
        <v>334</v>
      </c>
      <c r="I24" s="463" t="str">
        <f t="shared" si="0"/>
        <v>1,640</v>
      </c>
      <c r="J24" s="462">
        <v>5</v>
      </c>
      <c r="K24" s="191">
        <v>11.5</v>
      </c>
      <c r="L24" s="461">
        <f t="shared" si="1"/>
        <v>201.88347826086954</v>
      </c>
      <c r="M24" s="576" t="str">
        <f t="shared" si="2"/>
        <v>13.2</v>
      </c>
      <c r="N24" s="575" t="str">
        <f t="shared" si="3"/>
        <v>16.5</v>
      </c>
      <c r="O24" s="460" t="str">
        <f t="shared" si="4"/>
        <v>22.6</v>
      </c>
      <c r="P24" s="362" t="s">
        <v>1336</v>
      </c>
      <c r="Q24" s="29" t="s">
        <v>69</v>
      </c>
      <c r="R24" s="362" t="s">
        <v>89</v>
      </c>
      <c r="S24" s="27"/>
      <c r="T24" s="574" t="str">
        <f t="shared" si="5"/>
        <v>☆☆☆</v>
      </c>
      <c r="U24" s="470">
        <f t="shared" si="6"/>
        <v>87</v>
      </c>
      <c r="V24" s="469">
        <f t="shared" si="7"/>
        <v>69</v>
      </c>
      <c r="W24" s="469">
        <f t="shared" si="8"/>
        <v>50</v>
      </c>
      <c r="X24" s="468" t="str">
        <f t="shared" si="9"/>
        <v/>
      </c>
      <c r="Z24" s="48">
        <v>1640</v>
      </c>
      <c r="AA24" s="48">
        <v>1640</v>
      </c>
      <c r="AB24" s="47">
        <f t="shared" si="10"/>
        <v>22.6</v>
      </c>
      <c r="AC24" s="209">
        <f t="shared" si="11"/>
        <v>50</v>
      </c>
      <c r="AD24" s="209" t="str">
        <f t="shared" si="12"/>
        <v xml:space="preserve"> </v>
      </c>
      <c r="AE24" s="47">
        <f t="shared" si="13"/>
        <v>22.6</v>
      </c>
      <c r="AF24" s="209">
        <f t="shared" si="14"/>
        <v>50</v>
      </c>
      <c r="AG24" s="209" t="str">
        <f t="shared" si="15"/>
        <v xml:space="preserve"> </v>
      </c>
      <c r="AH24" s="208"/>
    </row>
    <row r="25" spans="1:34" ht="24" customHeight="1">
      <c r="A25" s="580"/>
      <c r="B25" s="583"/>
      <c r="C25" s="380"/>
      <c r="D25" s="27" t="s">
        <v>1485</v>
      </c>
      <c r="E25" s="28" t="s">
        <v>1484</v>
      </c>
      <c r="F25" s="29" t="s">
        <v>1418</v>
      </c>
      <c r="G25" s="362">
        <v>1.9910000000000001</v>
      </c>
      <c r="H25" s="29" t="s">
        <v>334</v>
      </c>
      <c r="I25" s="463" t="str">
        <f t="shared" si="0"/>
        <v>1,670</v>
      </c>
      <c r="J25" s="462">
        <v>5</v>
      </c>
      <c r="K25" s="191">
        <v>11.5</v>
      </c>
      <c r="L25" s="461">
        <f t="shared" si="1"/>
        <v>201.88347826086954</v>
      </c>
      <c r="M25" s="576" t="str">
        <f t="shared" si="2"/>
        <v>12.2</v>
      </c>
      <c r="N25" s="575" t="str">
        <f t="shared" si="3"/>
        <v>15.4</v>
      </c>
      <c r="O25" s="460" t="str">
        <f t="shared" si="4"/>
        <v>22.3</v>
      </c>
      <c r="P25" s="362" t="s">
        <v>1336</v>
      </c>
      <c r="Q25" s="29" t="s">
        <v>69</v>
      </c>
      <c r="R25" s="362" t="s">
        <v>89</v>
      </c>
      <c r="S25" s="27"/>
      <c r="T25" s="574" t="str">
        <f t="shared" si="5"/>
        <v>☆☆☆</v>
      </c>
      <c r="U25" s="470">
        <f t="shared" si="6"/>
        <v>94</v>
      </c>
      <c r="V25" s="469">
        <f t="shared" si="7"/>
        <v>74</v>
      </c>
      <c r="W25" s="469">
        <f t="shared" si="8"/>
        <v>51</v>
      </c>
      <c r="X25" s="468" t="str">
        <f t="shared" si="9"/>
        <v/>
      </c>
      <c r="Z25" s="48">
        <v>1670</v>
      </c>
      <c r="AA25" s="48">
        <v>1670</v>
      </c>
      <c r="AB25" s="47">
        <f t="shared" si="10"/>
        <v>22.3</v>
      </c>
      <c r="AC25" s="209">
        <f t="shared" si="11"/>
        <v>51</v>
      </c>
      <c r="AD25" s="209" t="str">
        <f t="shared" si="12"/>
        <v xml:space="preserve"> </v>
      </c>
      <c r="AE25" s="47">
        <f t="shared" si="13"/>
        <v>22.3</v>
      </c>
      <c r="AF25" s="209">
        <f t="shared" si="14"/>
        <v>51</v>
      </c>
      <c r="AG25" s="209" t="str">
        <f t="shared" si="15"/>
        <v xml:space="preserve"> </v>
      </c>
      <c r="AH25" s="208"/>
    </row>
    <row r="26" spans="1:34" ht="24" customHeight="1">
      <c r="A26" s="590"/>
      <c r="B26" s="584"/>
      <c r="C26" s="577" t="s">
        <v>1483</v>
      </c>
      <c r="D26" s="27" t="s">
        <v>1482</v>
      </c>
      <c r="E26" s="28" t="s">
        <v>1476</v>
      </c>
      <c r="F26" s="29">
        <v>139</v>
      </c>
      <c r="G26" s="362">
        <v>1.9910000000000001</v>
      </c>
      <c r="H26" s="29" t="s">
        <v>334</v>
      </c>
      <c r="I26" s="463" t="str">
        <f t="shared" si="0"/>
        <v>1,670~1,720</v>
      </c>
      <c r="J26" s="462">
        <v>5</v>
      </c>
      <c r="K26" s="191">
        <v>11.2</v>
      </c>
      <c r="L26" s="461">
        <f t="shared" si="1"/>
        <v>207.29107142857143</v>
      </c>
      <c r="M26" s="576" t="str">
        <f t="shared" si="2"/>
        <v>12.2</v>
      </c>
      <c r="N26" s="575" t="str">
        <f t="shared" si="3"/>
        <v>15.4</v>
      </c>
      <c r="O26" s="460" t="str">
        <f t="shared" si="4"/>
        <v>21.9~22.3</v>
      </c>
      <c r="P26" s="362" t="s">
        <v>1331</v>
      </c>
      <c r="Q26" s="29" t="s">
        <v>69</v>
      </c>
      <c r="R26" s="362" t="s">
        <v>89</v>
      </c>
      <c r="S26" s="27"/>
      <c r="T26" s="574" t="str">
        <f t="shared" si="5"/>
        <v>☆☆☆</v>
      </c>
      <c r="U26" s="470">
        <f t="shared" si="6"/>
        <v>91</v>
      </c>
      <c r="V26" s="469">
        <f t="shared" si="7"/>
        <v>72</v>
      </c>
      <c r="W26" s="469" t="str">
        <f t="shared" si="8"/>
        <v>50~51</v>
      </c>
      <c r="X26" s="468" t="str">
        <f t="shared" si="9"/>
        <v/>
      </c>
      <c r="Z26" s="48">
        <v>1670</v>
      </c>
      <c r="AA26" s="48">
        <v>1720</v>
      </c>
      <c r="AB26" s="47">
        <f t="shared" si="10"/>
        <v>22.3</v>
      </c>
      <c r="AC26" s="209">
        <f t="shared" si="11"/>
        <v>50</v>
      </c>
      <c r="AD26" s="209" t="str">
        <f t="shared" si="12"/>
        <v xml:space="preserve"> </v>
      </c>
      <c r="AE26" s="47">
        <f t="shared" si="13"/>
        <v>21.9</v>
      </c>
      <c r="AF26" s="209">
        <f t="shared" si="14"/>
        <v>51</v>
      </c>
      <c r="AG26" s="209" t="str">
        <f t="shared" si="15"/>
        <v xml:space="preserve"> </v>
      </c>
      <c r="AH26" s="208"/>
    </row>
    <row r="27" spans="1:34" ht="24" customHeight="1">
      <c r="A27" s="580"/>
      <c r="B27" s="583"/>
      <c r="C27" s="588" t="s">
        <v>1481</v>
      </c>
      <c r="D27" s="27" t="s">
        <v>1480</v>
      </c>
      <c r="E27" s="28" t="s">
        <v>1479</v>
      </c>
      <c r="F27" s="29" t="s">
        <v>1418</v>
      </c>
      <c r="G27" s="362">
        <v>1.9910000000000001</v>
      </c>
      <c r="H27" s="29" t="s">
        <v>334</v>
      </c>
      <c r="I27" s="463" t="str">
        <f t="shared" si="0"/>
        <v>1,660~1,690</v>
      </c>
      <c r="J27" s="462">
        <v>5</v>
      </c>
      <c r="K27" s="191">
        <v>11.4</v>
      </c>
      <c r="L27" s="461">
        <f t="shared" si="1"/>
        <v>203.65438596491228</v>
      </c>
      <c r="M27" s="576" t="str">
        <f t="shared" si="2"/>
        <v>12.2</v>
      </c>
      <c r="N27" s="575" t="str">
        <f t="shared" si="3"/>
        <v>15.4</v>
      </c>
      <c r="O27" s="460" t="str">
        <f t="shared" si="4"/>
        <v>22.2~22.4</v>
      </c>
      <c r="P27" s="362" t="s">
        <v>1336</v>
      </c>
      <c r="Q27" s="29" t="s">
        <v>69</v>
      </c>
      <c r="R27" s="362" t="s">
        <v>89</v>
      </c>
      <c r="S27" s="27"/>
      <c r="T27" s="574" t="str">
        <f t="shared" si="5"/>
        <v>☆☆☆</v>
      </c>
      <c r="U27" s="470">
        <f t="shared" si="6"/>
        <v>93</v>
      </c>
      <c r="V27" s="469">
        <f t="shared" si="7"/>
        <v>74</v>
      </c>
      <c r="W27" s="469" t="str">
        <f t="shared" si="8"/>
        <v>50~51</v>
      </c>
      <c r="X27" s="468" t="str">
        <f t="shared" si="9"/>
        <v/>
      </c>
      <c r="Z27" s="48">
        <v>1660</v>
      </c>
      <c r="AA27" s="48">
        <v>1690</v>
      </c>
      <c r="AB27" s="47">
        <f t="shared" si="10"/>
        <v>22.4</v>
      </c>
      <c r="AC27" s="209">
        <f t="shared" si="11"/>
        <v>50</v>
      </c>
      <c r="AD27" s="209" t="str">
        <f t="shared" si="12"/>
        <v xml:space="preserve"> </v>
      </c>
      <c r="AE27" s="47">
        <f t="shared" si="13"/>
        <v>22.2</v>
      </c>
      <c r="AF27" s="209">
        <f t="shared" si="14"/>
        <v>51</v>
      </c>
      <c r="AG27" s="209" t="str">
        <f t="shared" si="15"/>
        <v xml:space="preserve"> </v>
      </c>
      <c r="AH27" s="208"/>
    </row>
    <row r="28" spans="1:34" ht="24" customHeight="1">
      <c r="A28" s="590"/>
      <c r="B28" s="584"/>
      <c r="C28" s="588" t="s">
        <v>1478</v>
      </c>
      <c r="D28" s="27" t="s">
        <v>1477</v>
      </c>
      <c r="E28" s="28" t="s">
        <v>1476</v>
      </c>
      <c r="F28" s="29">
        <v>139</v>
      </c>
      <c r="G28" s="362">
        <v>1.9910000000000001</v>
      </c>
      <c r="H28" s="29" t="s">
        <v>334</v>
      </c>
      <c r="I28" s="463" t="str">
        <f t="shared" si="0"/>
        <v>1,690~1,740</v>
      </c>
      <c r="J28" s="462">
        <v>5</v>
      </c>
      <c r="K28" s="191">
        <v>11.1</v>
      </c>
      <c r="L28" s="461">
        <f t="shared" si="1"/>
        <v>209.15855855855858</v>
      </c>
      <c r="M28" s="576" t="str">
        <f t="shared" si="2"/>
        <v>12.2</v>
      </c>
      <c r="N28" s="575" t="str">
        <f t="shared" si="3"/>
        <v>15.4</v>
      </c>
      <c r="O28" s="460" t="str">
        <f t="shared" si="4"/>
        <v>21.7~22.2</v>
      </c>
      <c r="P28" s="362" t="s">
        <v>1331</v>
      </c>
      <c r="Q28" s="29" t="s">
        <v>69</v>
      </c>
      <c r="R28" s="362" t="s">
        <v>89</v>
      </c>
      <c r="S28" s="27"/>
      <c r="T28" s="574" t="str">
        <f t="shared" si="5"/>
        <v>☆☆☆</v>
      </c>
      <c r="U28" s="470">
        <f t="shared" si="6"/>
        <v>90</v>
      </c>
      <c r="V28" s="469">
        <f t="shared" si="7"/>
        <v>72</v>
      </c>
      <c r="W28" s="469" t="str">
        <f t="shared" si="8"/>
        <v>50~51</v>
      </c>
      <c r="X28" s="468" t="str">
        <f t="shared" si="9"/>
        <v/>
      </c>
      <c r="Z28" s="48">
        <v>1690</v>
      </c>
      <c r="AA28" s="48">
        <v>1740</v>
      </c>
      <c r="AB28" s="47">
        <f t="shared" si="10"/>
        <v>22.2</v>
      </c>
      <c r="AC28" s="209">
        <f t="shared" si="11"/>
        <v>50</v>
      </c>
      <c r="AD28" s="209" t="str">
        <f t="shared" si="12"/>
        <v xml:space="preserve"> </v>
      </c>
      <c r="AE28" s="47">
        <f t="shared" si="13"/>
        <v>21.7</v>
      </c>
      <c r="AF28" s="209">
        <f t="shared" si="14"/>
        <v>51</v>
      </c>
      <c r="AG28" s="209" t="str">
        <f t="shared" si="15"/>
        <v xml:space="preserve"> </v>
      </c>
      <c r="AH28" s="208"/>
    </row>
    <row r="29" spans="1:34" ht="24" customHeight="1">
      <c r="A29" s="590"/>
      <c r="B29" s="584"/>
      <c r="C29" s="591" t="s">
        <v>1475</v>
      </c>
      <c r="D29" s="27" t="s">
        <v>1474</v>
      </c>
      <c r="E29" s="28" t="s">
        <v>1473</v>
      </c>
      <c r="F29" s="29" t="s">
        <v>1456</v>
      </c>
      <c r="G29" s="362">
        <v>1.9970000000000001</v>
      </c>
      <c r="H29" s="29" t="s">
        <v>1332</v>
      </c>
      <c r="I29" s="463" t="str">
        <f t="shared" si="0"/>
        <v>1,900</v>
      </c>
      <c r="J29" s="462">
        <v>4</v>
      </c>
      <c r="K29" s="191">
        <v>14</v>
      </c>
      <c r="L29" s="461">
        <f t="shared" si="1"/>
        <v>165.83285714285714</v>
      </c>
      <c r="M29" s="576" t="str">
        <f t="shared" si="2"/>
        <v>10.2</v>
      </c>
      <c r="N29" s="575" t="str">
        <f t="shared" si="3"/>
        <v>13.5</v>
      </c>
      <c r="O29" s="460" t="str">
        <f t="shared" si="4"/>
        <v>20.1</v>
      </c>
      <c r="P29" s="362" t="s">
        <v>1336</v>
      </c>
      <c r="Q29" s="29" t="s">
        <v>69</v>
      </c>
      <c r="R29" s="362" t="s">
        <v>76</v>
      </c>
      <c r="S29" s="27"/>
      <c r="T29" s="574" t="str">
        <f t="shared" si="5"/>
        <v>☆☆☆</v>
      </c>
      <c r="U29" s="470">
        <f t="shared" si="6"/>
        <v>137</v>
      </c>
      <c r="V29" s="469">
        <f t="shared" si="7"/>
        <v>103</v>
      </c>
      <c r="W29" s="469">
        <f t="shared" si="8"/>
        <v>69</v>
      </c>
      <c r="X29" s="468" t="str">
        <f t="shared" si="9"/>
        <v>★1.5</v>
      </c>
      <c r="Z29" s="48">
        <v>1900</v>
      </c>
      <c r="AA29" s="48">
        <v>1900</v>
      </c>
      <c r="AB29" s="47">
        <f t="shared" si="10"/>
        <v>20.100000000000001</v>
      </c>
      <c r="AC29" s="209">
        <f t="shared" si="11"/>
        <v>69</v>
      </c>
      <c r="AD29" s="209" t="str">
        <f t="shared" si="12"/>
        <v>★1.5</v>
      </c>
      <c r="AE29" s="47">
        <f t="shared" si="13"/>
        <v>20.100000000000001</v>
      </c>
      <c r="AF29" s="209">
        <f t="shared" si="14"/>
        <v>69</v>
      </c>
      <c r="AG29" s="209" t="str">
        <f t="shared" si="15"/>
        <v>★1.5</v>
      </c>
      <c r="AH29" s="208"/>
    </row>
    <row r="30" spans="1:34" ht="24" customHeight="1">
      <c r="A30" s="17"/>
      <c r="B30" s="55"/>
      <c r="C30" s="588" t="s">
        <v>1472</v>
      </c>
      <c r="D30" s="27" t="s">
        <v>1471</v>
      </c>
      <c r="E30" s="28" t="s">
        <v>1470</v>
      </c>
      <c r="F30" s="29" t="s">
        <v>1396</v>
      </c>
      <c r="G30" s="362">
        <v>2.996</v>
      </c>
      <c r="H30" s="29" t="s">
        <v>1332</v>
      </c>
      <c r="I30" s="463" t="str">
        <f t="shared" si="0"/>
        <v>1,970</v>
      </c>
      <c r="J30" s="462">
        <v>4</v>
      </c>
      <c r="K30" s="191">
        <v>10.6</v>
      </c>
      <c r="L30" s="461">
        <f t="shared" si="1"/>
        <v>219.02452830188679</v>
      </c>
      <c r="M30" s="576" t="str">
        <f t="shared" si="2"/>
        <v>10.2</v>
      </c>
      <c r="N30" s="575" t="str">
        <f t="shared" si="3"/>
        <v>13.5</v>
      </c>
      <c r="O30" s="460" t="str">
        <f t="shared" si="4"/>
        <v>19.4</v>
      </c>
      <c r="P30" s="362" t="s">
        <v>1336</v>
      </c>
      <c r="Q30" s="29" t="s">
        <v>69</v>
      </c>
      <c r="R30" s="362" t="s">
        <v>89</v>
      </c>
      <c r="S30" s="27"/>
      <c r="T30" s="574" t="str">
        <f t="shared" si="5"/>
        <v>☆☆☆</v>
      </c>
      <c r="U30" s="470">
        <f t="shared" si="6"/>
        <v>103</v>
      </c>
      <c r="V30" s="469">
        <f t="shared" si="7"/>
        <v>78</v>
      </c>
      <c r="W30" s="469">
        <f t="shared" si="8"/>
        <v>54</v>
      </c>
      <c r="X30" s="468" t="str">
        <f t="shared" si="9"/>
        <v/>
      </c>
      <c r="Z30" s="48">
        <v>1970</v>
      </c>
      <c r="AA30" s="48">
        <v>1970</v>
      </c>
      <c r="AB30" s="47">
        <f t="shared" si="10"/>
        <v>19.399999999999999</v>
      </c>
      <c r="AC30" s="209">
        <f t="shared" si="11"/>
        <v>54</v>
      </c>
      <c r="AD30" s="209" t="str">
        <f t="shared" si="12"/>
        <v xml:space="preserve"> </v>
      </c>
      <c r="AE30" s="47">
        <f t="shared" si="13"/>
        <v>19.399999999999999</v>
      </c>
      <c r="AF30" s="209">
        <f t="shared" si="14"/>
        <v>54</v>
      </c>
      <c r="AG30" s="209" t="str">
        <f t="shared" si="15"/>
        <v xml:space="preserve"> </v>
      </c>
      <c r="AH30" s="208"/>
    </row>
    <row r="31" spans="1:34" ht="24" customHeight="1">
      <c r="A31" s="17"/>
      <c r="B31" s="55"/>
      <c r="C31" s="380"/>
      <c r="D31" s="27" t="s">
        <v>1469</v>
      </c>
      <c r="E31" s="28" t="s">
        <v>1468</v>
      </c>
      <c r="F31" s="29" t="s">
        <v>1396</v>
      </c>
      <c r="G31" s="362">
        <v>2.996</v>
      </c>
      <c r="H31" s="29" t="s">
        <v>1332</v>
      </c>
      <c r="I31" s="463" t="str">
        <f t="shared" si="0"/>
        <v>2,000</v>
      </c>
      <c r="J31" s="462">
        <v>4</v>
      </c>
      <c r="K31" s="191">
        <v>10.6</v>
      </c>
      <c r="L31" s="461">
        <f t="shared" si="1"/>
        <v>219.02452830188679</v>
      </c>
      <c r="M31" s="576" t="str">
        <f t="shared" si="2"/>
        <v>9.4</v>
      </c>
      <c r="N31" s="575" t="str">
        <f t="shared" si="3"/>
        <v>12.7</v>
      </c>
      <c r="O31" s="460" t="str">
        <f t="shared" si="4"/>
        <v>19.1</v>
      </c>
      <c r="P31" s="362" t="s">
        <v>1336</v>
      </c>
      <c r="Q31" s="29" t="s">
        <v>69</v>
      </c>
      <c r="R31" s="362" t="s">
        <v>89</v>
      </c>
      <c r="S31" s="27"/>
      <c r="T31" s="574" t="str">
        <f t="shared" si="5"/>
        <v>☆☆☆</v>
      </c>
      <c r="U31" s="470">
        <f t="shared" si="6"/>
        <v>112</v>
      </c>
      <c r="V31" s="469">
        <f t="shared" si="7"/>
        <v>83</v>
      </c>
      <c r="W31" s="469">
        <f t="shared" si="8"/>
        <v>55</v>
      </c>
      <c r="X31" s="468" t="str">
        <f t="shared" si="9"/>
        <v>★0.5</v>
      </c>
      <c r="Z31" s="48">
        <v>2000</v>
      </c>
      <c r="AA31" s="48">
        <v>2000</v>
      </c>
      <c r="AB31" s="47">
        <f t="shared" si="10"/>
        <v>19.100000000000001</v>
      </c>
      <c r="AC31" s="209">
        <f t="shared" si="11"/>
        <v>55</v>
      </c>
      <c r="AD31" s="209" t="str">
        <f t="shared" si="12"/>
        <v>★0.5</v>
      </c>
      <c r="AE31" s="47">
        <f t="shared" si="13"/>
        <v>19.100000000000001</v>
      </c>
      <c r="AF31" s="209">
        <f t="shared" si="14"/>
        <v>55</v>
      </c>
      <c r="AG31" s="209" t="str">
        <f t="shared" si="15"/>
        <v>★0.5</v>
      </c>
      <c r="AH31" s="208"/>
    </row>
    <row r="32" spans="1:34" ht="24" customHeight="1">
      <c r="A32" s="590"/>
      <c r="B32" s="584"/>
      <c r="C32" s="588" t="s">
        <v>1467</v>
      </c>
      <c r="D32" s="27" t="s">
        <v>1466</v>
      </c>
      <c r="E32" s="28" t="s">
        <v>1465</v>
      </c>
      <c r="F32" s="29" t="s">
        <v>1396</v>
      </c>
      <c r="G32" s="362">
        <v>2.996</v>
      </c>
      <c r="H32" s="29" t="s">
        <v>1332</v>
      </c>
      <c r="I32" s="463" t="str">
        <f t="shared" si="0"/>
        <v>2,090</v>
      </c>
      <c r="J32" s="462">
        <v>4</v>
      </c>
      <c r="K32" s="191">
        <v>10.5</v>
      </c>
      <c r="L32" s="461">
        <f t="shared" si="1"/>
        <v>221.11047619047616</v>
      </c>
      <c r="M32" s="576" t="str">
        <f t="shared" si="2"/>
        <v>9.4</v>
      </c>
      <c r="N32" s="575" t="str">
        <f t="shared" si="3"/>
        <v>12.7</v>
      </c>
      <c r="O32" s="460" t="str">
        <f t="shared" si="4"/>
        <v>18.1</v>
      </c>
      <c r="P32" s="362" t="s">
        <v>1336</v>
      </c>
      <c r="Q32" s="29" t="s">
        <v>69</v>
      </c>
      <c r="R32" s="362" t="s">
        <v>89</v>
      </c>
      <c r="S32" s="27"/>
      <c r="T32" s="574" t="str">
        <f t="shared" si="5"/>
        <v>☆☆☆</v>
      </c>
      <c r="U32" s="470">
        <f t="shared" si="6"/>
        <v>111</v>
      </c>
      <c r="V32" s="469">
        <f t="shared" si="7"/>
        <v>82</v>
      </c>
      <c r="W32" s="469">
        <f t="shared" si="8"/>
        <v>58</v>
      </c>
      <c r="X32" s="468" t="str">
        <f t="shared" si="9"/>
        <v>★0.5</v>
      </c>
      <c r="Z32" s="48">
        <v>2090</v>
      </c>
      <c r="AA32" s="48">
        <v>2090</v>
      </c>
      <c r="AB32" s="47">
        <f t="shared" si="10"/>
        <v>18.100000000000001</v>
      </c>
      <c r="AC32" s="209">
        <f t="shared" si="11"/>
        <v>58</v>
      </c>
      <c r="AD32" s="209" t="str">
        <f t="shared" si="12"/>
        <v>★0.5</v>
      </c>
      <c r="AE32" s="47">
        <f t="shared" si="13"/>
        <v>18.100000000000001</v>
      </c>
      <c r="AF32" s="209">
        <f t="shared" si="14"/>
        <v>58</v>
      </c>
      <c r="AG32" s="209" t="str">
        <f t="shared" si="15"/>
        <v>★0.5</v>
      </c>
      <c r="AH32" s="208"/>
    </row>
    <row r="33" spans="1:34" ht="24" customHeight="1">
      <c r="A33" s="589"/>
      <c r="B33" s="583"/>
      <c r="C33" s="378" t="s">
        <v>1464</v>
      </c>
      <c r="D33" s="27" t="s">
        <v>1463</v>
      </c>
      <c r="E33" s="28" t="s">
        <v>1462</v>
      </c>
      <c r="F33" s="29" t="s">
        <v>1456</v>
      </c>
      <c r="G33" s="362">
        <v>1.9970000000000001</v>
      </c>
      <c r="H33" s="29" t="s">
        <v>1332</v>
      </c>
      <c r="I33" s="463" t="str">
        <f t="shared" si="0"/>
        <v>1,930</v>
      </c>
      <c r="J33" s="462">
        <v>5</v>
      </c>
      <c r="K33" s="191">
        <v>13.8</v>
      </c>
      <c r="L33" s="461">
        <f t="shared" si="1"/>
        <v>168.23623188405796</v>
      </c>
      <c r="M33" s="576" t="str">
        <f t="shared" si="2"/>
        <v>10.2</v>
      </c>
      <c r="N33" s="575" t="str">
        <f t="shared" si="3"/>
        <v>13.5</v>
      </c>
      <c r="O33" s="460" t="str">
        <f t="shared" si="4"/>
        <v>19.8</v>
      </c>
      <c r="P33" s="362" t="s">
        <v>1336</v>
      </c>
      <c r="Q33" s="29" t="s">
        <v>69</v>
      </c>
      <c r="R33" s="362" t="s">
        <v>76</v>
      </c>
      <c r="S33" s="27"/>
      <c r="T33" s="574" t="str">
        <f t="shared" si="5"/>
        <v>☆☆☆</v>
      </c>
      <c r="U33" s="470">
        <f t="shared" si="6"/>
        <v>135</v>
      </c>
      <c r="V33" s="469">
        <f t="shared" si="7"/>
        <v>102</v>
      </c>
      <c r="W33" s="469">
        <f t="shared" si="8"/>
        <v>69</v>
      </c>
      <c r="X33" s="468" t="str">
        <f t="shared" si="9"/>
        <v>★1.5</v>
      </c>
      <c r="Z33" s="48">
        <v>1930</v>
      </c>
      <c r="AA33" s="48">
        <v>1930</v>
      </c>
      <c r="AB33" s="47">
        <f t="shared" si="10"/>
        <v>19.8</v>
      </c>
      <c r="AC33" s="209">
        <f t="shared" si="11"/>
        <v>69</v>
      </c>
      <c r="AD33" s="209" t="str">
        <f t="shared" si="12"/>
        <v>★1.5</v>
      </c>
      <c r="AE33" s="47">
        <f t="shared" si="13"/>
        <v>19.8</v>
      </c>
      <c r="AF33" s="209">
        <f t="shared" si="14"/>
        <v>69</v>
      </c>
      <c r="AG33" s="209" t="str">
        <f t="shared" si="15"/>
        <v>★1.5</v>
      </c>
      <c r="AH33" s="208"/>
    </row>
    <row r="34" spans="1:34" ht="24" customHeight="1">
      <c r="A34" s="21"/>
      <c r="B34" s="51"/>
      <c r="C34" s="52"/>
      <c r="D34" s="27" t="s">
        <v>1461</v>
      </c>
      <c r="E34" s="28" t="s">
        <v>1460</v>
      </c>
      <c r="F34" s="29" t="s">
        <v>1456</v>
      </c>
      <c r="G34" s="362">
        <v>1.9970000000000001</v>
      </c>
      <c r="H34" s="29" t="s">
        <v>1332</v>
      </c>
      <c r="I34" s="463" t="str">
        <f t="shared" si="0"/>
        <v>1,900~1,910</v>
      </c>
      <c r="J34" s="462">
        <v>5</v>
      </c>
      <c r="K34" s="191">
        <v>13.9</v>
      </c>
      <c r="L34" s="461">
        <f t="shared" si="1"/>
        <v>167.02589928057554</v>
      </c>
      <c r="M34" s="576" t="str">
        <f t="shared" si="2"/>
        <v>10.2</v>
      </c>
      <c r="N34" s="575" t="str">
        <f t="shared" si="3"/>
        <v>13.5</v>
      </c>
      <c r="O34" s="460" t="str">
        <f t="shared" si="4"/>
        <v>20.0~20.1</v>
      </c>
      <c r="P34" s="362" t="s">
        <v>1336</v>
      </c>
      <c r="Q34" s="29" t="s">
        <v>69</v>
      </c>
      <c r="R34" s="362" t="s">
        <v>76</v>
      </c>
      <c r="S34" s="27"/>
      <c r="T34" s="574" t="str">
        <f t="shared" si="5"/>
        <v>☆☆☆</v>
      </c>
      <c r="U34" s="470">
        <f t="shared" si="6"/>
        <v>136</v>
      </c>
      <c r="V34" s="469">
        <f t="shared" si="7"/>
        <v>102</v>
      </c>
      <c r="W34" s="469">
        <f t="shared" si="8"/>
        <v>69</v>
      </c>
      <c r="X34" s="468" t="str">
        <f t="shared" si="9"/>
        <v>★1.5</v>
      </c>
      <c r="Z34" s="48">
        <v>1900</v>
      </c>
      <c r="AA34" s="48">
        <v>1910</v>
      </c>
      <c r="AB34" s="47">
        <f t="shared" si="10"/>
        <v>20.100000000000001</v>
      </c>
      <c r="AC34" s="209">
        <f t="shared" si="11"/>
        <v>69</v>
      </c>
      <c r="AD34" s="209" t="str">
        <f t="shared" si="12"/>
        <v>★1.5</v>
      </c>
      <c r="AE34" s="47">
        <f t="shared" si="13"/>
        <v>20</v>
      </c>
      <c r="AF34" s="209">
        <f t="shared" si="14"/>
        <v>69</v>
      </c>
      <c r="AG34" s="209" t="str">
        <f t="shared" si="15"/>
        <v>★1.5</v>
      </c>
      <c r="AH34" s="208"/>
    </row>
    <row r="35" spans="1:34" ht="24" customHeight="1">
      <c r="A35" s="580"/>
      <c r="B35" s="584"/>
      <c r="C35" s="378" t="s">
        <v>1459</v>
      </c>
      <c r="D35" s="27" t="s">
        <v>1458</v>
      </c>
      <c r="E35" s="28" t="s">
        <v>1457</v>
      </c>
      <c r="F35" s="29" t="s">
        <v>1456</v>
      </c>
      <c r="G35" s="362">
        <v>1.9970000000000001</v>
      </c>
      <c r="H35" s="29" t="s">
        <v>1332</v>
      </c>
      <c r="I35" s="463" t="str">
        <f t="shared" si="0"/>
        <v>1,910~1,960</v>
      </c>
      <c r="J35" s="462">
        <v>5</v>
      </c>
      <c r="K35" s="191">
        <v>13.6</v>
      </c>
      <c r="L35" s="461">
        <f t="shared" si="1"/>
        <v>170.71029411764707</v>
      </c>
      <c r="M35" s="576" t="str">
        <f t="shared" si="2"/>
        <v>10.2</v>
      </c>
      <c r="N35" s="575" t="str">
        <f t="shared" si="3"/>
        <v>13.5</v>
      </c>
      <c r="O35" s="460" t="str">
        <f t="shared" si="4"/>
        <v>19.5~20.0</v>
      </c>
      <c r="P35" s="362" t="s">
        <v>1336</v>
      </c>
      <c r="Q35" s="29" t="s">
        <v>69</v>
      </c>
      <c r="R35" s="362" t="s">
        <v>76</v>
      </c>
      <c r="S35" s="27"/>
      <c r="T35" s="574" t="str">
        <f t="shared" si="5"/>
        <v>☆☆☆☆</v>
      </c>
      <c r="U35" s="470">
        <f t="shared" si="6"/>
        <v>133</v>
      </c>
      <c r="V35" s="469">
        <f t="shared" si="7"/>
        <v>100</v>
      </c>
      <c r="W35" s="469" t="str">
        <f t="shared" si="8"/>
        <v>68~69</v>
      </c>
      <c r="X35" s="468" t="str">
        <f t="shared" si="9"/>
        <v>★1.5</v>
      </c>
      <c r="Z35" s="48">
        <v>1910</v>
      </c>
      <c r="AA35" s="48">
        <v>1960</v>
      </c>
      <c r="AB35" s="47">
        <f t="shared" si="10"/>
        <v>20</v>
      </c>
      <c r="AC35" s="209">
        <f t="shared" si="11"/>
        <v>68</v>
      </c>
      <c r="AD35" s="209" t="str">
        <f t="shared" si="12"/>
        <v>★1.5</v>
      </c>
      <c r="AE35" s="47">
        <f t="shared" si="13"/>
        <v>19.5</v>
      </c>
      <c r="AF35" s="209">
        <f t="shared" si="14"/>
        <v>69</v>
      </c>
      <c r="AG35" s="209" t="str">
        <f t="shared" si="15"/>
        <v>★1.5</v>
      </c>
      <c r="AH35" s="208"/>
    </row>
    <row r="36" spans="1:34" ht="30.6">
      <c r="A36" s="580"/>
      <c r="B36" s="583"/>
      <c r="C36" s="378" t="s">
        <v>1455</v>
      </c>
      <c r="D36" s="27" t="s">
        <v>1453</v>
      </c>
      <c r="E36" s="28" t="s">
        <v>1454</v>
      </c>
      <c r="F36" s="29" t="s">
        <v>1451</v>
      </c>
      <c r="G36" s="362">
        <v>3.9820000000000002</v>
      </c>
      <c r="H36" s="29" t="s">
        <v>1332</v>
      </c>
      <c r="I36" s="463" t="str">
        <f t="shared" si="0"/>
        <v>2,560~2,600</v>
      </c>
      <c r="J36" s="462">
        <v>5</v>
      </c>
      <c r="K36" s="191">
        <v>6.8</v>
      </c>
      <c r="L36" s="461">
        <f t="shared" si="1"/>
        <v>341.42058823529413</v>
      </c>
      <c r="M36" s="576" t="str">
        <f t="shared" si="2"/>
        <v>7.4</v>
      </c>
      <c r="N36" s="575" t="str">
        <f t="shared" si="3"/>
        <v>10.6</v>
      </c>
      <c r="O36" s="460" t="str">
        <f t="shared" si="4"/>
        <v>11.7~12.3</v>
      </c>
      <c r="P36" s="362" t="s">
        <v>1344</v>
      </c>
      <c r="Q36" s="29" t="s">
        <v>69</v>
      </c>
      <c r="R36" s="362" t="s">
        <v>89</v>
      </c>
      <c r="S36" s="27"/>
      <c r="T36" s="574" t="str">
        <f t="shared" si="5"/>
        <v>☆☆☆</v>
      </c>
      <c r="U36" s="470">
        <f t="shared" si="6"/>
        <v>91</v>
      </c>
      <c r="V36" s="469">
        <f t="shared" si="7"/>
        <v>64</v>
      </c>
      <c r="W36" s="469" t="str">
        <f t="shared" si="8"/>
        <v>55~58</v>
      </c>
      <c r="X36" s="468" t="str">
        <f t="shared" si="9"/>
        <v>★0.5</v>
      </c>
      <c r="Z36" s="48">
        <v>2560</v>
      </c>
      <c r="AA36" s="48">
        <v>2600</v>
      </c>
      <c r="AB36" s="47">
        <f t="shared" si="10"/>
        <v>12.3</v>
      </c>
      <c r="AC36" s="209">
        <f t="shared" si="11"/>
        <v>55</v>
      </c>
      <c r="AD36" s="209" t="str">
        <f t="shared" si="12"/>
        <v>★0.5</v>
      </c>
      <c r="AE36" s="47">
        <f t="shared" si="13"/>
        <v>11.7</v>
      </c>
      <c r="AF36" s="209">
        <f t="shared" si="14"/>
        <v>58</v>
      </c>
      <c r="AG36" s="209" t="str">
        <f t="shared" si="15"/>
        <v>★0.5</v>
      </c>
      <c r="AH36" s="208"/>
    </row>
    <row r="37" spans="1:34" ht="24" customHeight="1">
      <c r="A37" s="580"/>
      <c r="B37" s="578"/>
      <c r="C37" s="52"/>
      <c r="D37" s="27" t="s">
        <v>1453</v>
      </c>
      <c r="E37" s="28" t="s">
        <v>1452</v>
      </c>
      <c r="F37" s="29" t="s">
        <v>1451</v>
      </c>
      <c r="G37" s="362">
        <v>3.9820000000000002</v>
      </c>
      <c r="H37" s="29" t="s">
        <v>1332</v>
      </c>
      <c r="I37" s="463" t="str">
        <f t="shared" si="0"/>
        <v>2,670~2,680</v>
      </c>
      <c r="J37" s="462">
        <v>5</v>
      </c>
      <c r="K37" s="191">
        <v>6.8</v>
      </c>
      <c r="L37" s="461">
        <f t="shared" si="1"/>
        <v>341.42058823529413</v>
      </c>
      <c r="M37" s="576" t="str">
        <f t="shared" si="2"/>
        <v>7.4</v>
      </c>
      <c r="N37" s="575" t="str">
        <f t="shared" si="3"/>
        <v>10.6</v>
      </c>
      <c r="O37" s="460" t="str">
        <f t="shared" si="4"/>
        <v>10.6~10.8</v>
      </c>
      <c r="P37" s="362" t="s">
        <v>1344</v>
      </c>
      <c r="Q37" s="29" t="s">
        <v>69</v>
      </c>
      <c r="R37" s="362" t="s">
        <v>89</v>
      </c>
      <c r="S37" s="27"/>
      <c r="T37" s="574" t="str">
        <f t="shared" si="5"/>
        <v>☆☆☆</v>
      </c>
      <c r="U37" s="470">
        <f t="shared" si="6"/>
        <v>91</v>
      </c>
      <c r="V37" s="469">
        <f t="shared" si="7"/>
        <v>64</v>
      </c>
      <c r="W37" s="469" t="str">
        <f t="shared" si="8"/>
        <v>62~64</v>
      </c>
      <c r="X37" s="468" t="str">
        <f t="shared" si="9"/>
        <v>★1.0</v>
      </c>
      <c r="Z37" s="48">
        <v>2670</v>
      </c>
      <c r="AA37" s="48">
        <v>2680</v>
      </c>
      <c r="AB37" s="47">
        <f t="shared" si="10"/>
        <v>10.8</v>
      </c>
      <c r="AC37" s="209">
        <f t="shared" si="11"/>
        <v>62</v>
      </c>
      <c r="AD37" s="209" t="str">
        <f t="shared" si="12"/>
        <v>★1.0</v>
      </c>
      <c r="AE37" s="47">
        <f t="shared" si="13"/>
        <v>10.6</v>
      </c>
      <c r="AF37" s="209">
        <f t="shared" si="14"/>
        <v>64</v>
      </c>
      <c r="AG37" s="209" t="str">
        <f t="shared" si="15"/>
        <v>★1.0</v>
      </c>
      <c r="AH37" s="208"/>
    </row>
    <row r="38" spans="1:34" ht="24" customHeight="1">
      <c r="A38" s="580"/>
      <c r="B38" s="583"/>
      <c r="C38" s="380" t="s">
        <v>1450</v>
      </c>
      <c r="D38" s="27" t="s">
        <v>1449</v>
      </c>
      <c r="E38" s="28" t="s">
        <v>1448</v>
      </c>
      <c r="F38" s="29" t="s">
        <v>1429</v>
      </c>
      <c r="G38" s="362">
        <v>1.331</v>
      </c>
      <c r="H38" s="29" t="s">
        <v>205</v>
      </c>
      <c r="I38" s="463" t="str">
        <f t="shared" si="0"/>
        <v>1,550~1,600</v>
      </c>
      <c r="J38" s="462">
        <v>5</v>
      </c>
      <c r="K38" s="191">
        <v>14.9</v>
      </c>
      <c r="L38" s="461">
        <f t="shared" si="1"/>
        <v>155.81610738255031</v>
      </c>
      <c r="M38" s="576" t="str">
        <f t="shared" si="2"/>
        <v>13.2</v>
      </c>
      <c r="N38" s="575" t="str">
        <f t="shared" si="3"/>
        <v>16.5</v>
      </c>
      <c r="O38" s="460" t="str">
        <f t="shared" si="4"/>
        <v>23.0~23.4</v>
      </c>
      <c r="P38" s="362" t="s">
        <v>1336</v>
      </c>
      <c r="Q38" s="29" t="s">
        <v>69</v>
      </c>
      <c r="R38" s="362" t="s">
        <v>232</v>
      </c>
      <c r="S38" s="27"/>
      <c r="T38" s="574" t="str">
        <f t="shared" si="5"/>
        <v>☆☆☆</v>
      </c>
      <c r="U38" s="470">
        <f t="shared" si="6"/>
        <v>112</v>
      </c>
      <c r="V38" s="469">
        <f t="shared" si="7"/>
        <v>90</v>
      </c>
      <c r="W38" s="469" t="str">
        <f t="shared" si="8"/>
        <v>63~64</v>
      </c>
      <c r="X38" s="468" t="str">
        <f t="shared" si="9"/>
        <v>★1.0</v>
      </c>
      <c r="Z38" s="48">
        <v>1550</v>
      </c>
      <c r="AA38" s="48">
        <v>1600</v>
      </c>
      <c r="AB38" s="47">
        <f t="shared" si="10"/>
        <v>23.4</v>
      </c>
      <c r="AC38" s="209">
        <f t="shared" si="11"/>
        <v>63</v>
      </c>
      <c r="AD38" s="209" t="str">
        <f t="shared" si="12"/>
        <v>★1.0</v>
      </c>
      <c r="AE38" s="47">
        <f t="shared" si="13"/>
        <v>23</v>
      </c>
      <c r="AF38" s="209">
        <f t="shared" si="14"/>
        <v>64</v>
      </c>
      <c r="AG38" s="209" t="str">
        <f t="shared" si="15"/>
        <v>★1.0</v>
      </c>
      <c r="AH38" s="208"/>
    </row>
    <row r="39" spans="1:34" ht="24" customHeight="1">
      <c r="A39" s="580"/>
      <c r="B39" s="583"/>
      <c r="C39" s="380"/>
      <c r="D39" s="27" t="s">
        <v>1447</v>
      </c>
      <c r="E39" s="28" t="s">
        <v>1446</v>
      </c>
      <c r="F39" s="29">
        <v>282</v>
      </c>
      <c r="G39" s="362">
        <v>1.331</v>
      </c>
      <c r="H39" s="29" t="s">
        <v>205</v>
      </c>
      <c r="I39" s="463" t="str">
        <f t="shared" si="0"/>
        <v>1,510~1,530</v>
      </c>
      <c r="J39" s="462">
        <v>5</v>
      </c>
      <c r="K39" s="191">
        <v>14.1</v>
      </c>
      <c r="L39" s="461">
        <f t="shared" si="1"/>
        <v>164.65673758865248</v>
      </c>
      <c r="M39" s="576" t="str">
        <f t="shared" si="2"/>
        <v>14.4</v>
      </c>
      <c r="N39" s="575" t="str">
        <f t="shared" si="3"/>
        <v>17.6</v>
      </c>
      <c r="O39" s="460" t="str">
        <f t="shared" si="4"/>
        <v>23.6~23.7</v>
      </c>
      <c r="P39" s="362" t="s">
        <v>1331</v>
      </c>
      <c r="Q39" s="29" t="s">
        <v>69</v>
      </c>
      <c r="R39" s="362" t="s">
        <v>232</v>
      </c>
      <c r="S39" s="27"/>
      <c r="T39" s="574" t="str">
        <f t="shared" si="5"/>
        <v>☆☆☆☆</v>
      </c>
      <c r="U39" s="470">
        <f t="shared" si="6"/>
        <v>97</v>
      </c>
      <c r="V39" s="469">
        <f t="shared" si="7"/>
        <v>80</v>
      </c>
      <c r="W39" s="469">
        <f t="shared" si="8"/>
        <v>59</v>
      </c>
      <c r="X39" s="468" t="str">
        <f t="shared" si="9"/>
        <v>★0.5</v>
      </c>
      <c r="Z39" s="48">
        <v>1510</v>
      </c>
      <c r="AA39" s="48">
        <v>1530</v>
      </c>
      <c r="AB39" s="47">
        <f t="shared" si="10"/>
        <v>23.7</v>
      </c>
      <c r="AC39" s="209">
        <f t="shared" si="11"/>
        <v>59</v>
      </c>
      <c r="AD39" s="209" t="str">
        <f t="shared" si="12"/>
        <v>★0.5</v>
      </c>
      <c r="AE39" s="47">
        <f t="shared" si="13"/>
        <v>23.6</v>
      </c>
      <c r="AF39" s="209">
        <f t="shared" si="14"/>
        <v>59</v>
      </c>
      <c r="AG39" s="209" t="str">
        <f t="shared" si="15"/>
        <v>★0.5</v>
      </c>
      <c r="AH39" s="208"/>
    </row>
    <row r="40" spans="1:34" ht="24" customHeight="1">
      <c r="A40" s="580"/>
      <c r="B40" s="578"/>
      <c r="C40" s="380"/>
      <c r="D40" s="27" t="s">
        <v>1445</v>
      </c>
      <c r="E40" s="28" t="s">
        <v>1444</v>
      </c>
      <c r="F40" s="29">
        <v>282</v>
      </c>
      <c r="G40" s="362">
        <v>1.331</v>
      </c>
      <c r="H40" s="29" t="s">
        <v>205</v>
      </c>
      <c r="I40" s="463" t="str">
        <f t="shared" si="0"/>
        <v>1,540~1,560</v>
      </c>
      <c r="J40" s="462">
        <v>5</v>
      </c>
      <c r="K40" s="191">
        <v>14.1</v>
      </c>
      <c r="L40" s="461">
        <f t="shared" si="1"/>
        <v>164.65673758865248</v>
      </c>
      <c r="M40" s="576" t="str">
        <f t="shared" si="2"/>
        <v>13.2</v>
      </c>
      <c r="N40" s="575" t="str">
        <f t="shared" si="3"/>
        <v>16.5</v>
      </c>
      <c r="O40" s="460" t="str">
        <f t="shared" si="4"/>
        <v>23.3~23.5</v>
      </c>
      <c r="P40" s="362" t="s">
        <v>1331</v>
      </c>
      <c r="Q40" s="29" t="s">
        <v>69</v>
      </c>
      <c r="R40" s="362" t="s">
        <v>232</v>
      </c>
      <c r="S40" s="27"/>
      <c r="T40" s="574" t="str">
        <f t="shared" si="5"/>
        <v>☆☆☆☆</v>
      </c>
      <c r="U40" s="470">
        <f t="shared" si="6"/>
        <v>106</v>
      </c>
      <c r="V40" s="469">
        <f t="shared" si="7"/>
        <v>85</v>
      </c>
      <c r="W40" s="469">
        <f t="shared" si="8"/>
        <v>60</v>
      </c>
      <c r="X40" s="468" t="str">
        <f t="shared" si="9"/>
        <v>★1.0</v>
      </c>
      <c r="Z40" s="48">
        <v>1540</v>
      </c>
      <c r="AA40" s="48">
        <v>1560</v>
      </c>
      <c r="AB40" s="47">
        <f t="shared" si="10"/>
        <v>23.5</v>
      </c>
      <c r="AC40" s="209">
        <f t="shared" si="11"/>
        <v>60</v>
      </c>
      <c r="AD40" s="209" t="str">
        <f t="shared" si="12"/>
        <v>★1.0</v>
      </c>
      <c r="AE40" s="47">
        <f t="shared" si="13"/>
        <v>23.3</v>
      </c>
      <c r="AF40" s="209">
        <f t="shared" si="14"/>
        <v>60</v>
      </c>
      <c r="AG40" s="209" t="str">
        <f t="shared" si="15"/>
        <v>★1.0</v>
      </c>
      <c r="AH40" s="208"/>
    </row>
    <row r="41" spans="1:34" ht="24" customHeight="1">
      <c r="A41" s="580"/>
      <c r="B41" s="583"/>
      <c r="C41" s="378" t="s">
        <v>1443</v>
      </c>
      <c r="D41" s="27" t="s">
        <v>1442</v>
      </c>
      <c r="E41" s="28" t="s">
        <v>1441</v>
      </c>
      <c r="F41" s="29" t="s">
        <v>1418</v>
      </c>
      <c r="G41" s="362">
        <v>1.9910000000000001</v>
      </c>
      <c r="H41" s="29" t="s">
        <v>334</v>
      </c>
      <c r="I41" s="463" t="str">
        <f t="shared" ref="I41:I72" si="16">IF(Z41="","",(IF(AA41-Z41&gt;0,CONCATENATE(TEXT(Z41,"#,##0"),"~",TEXT(AA41,"#,##0")),TEXT(Z41,"#,##0"))))</f>
        <v>1,730~1,760</v>
      </c>
      <c r="J41" s="462">
        <v>5</v>
      </c>
      <c r="K41" s="191">
        <v>11.2</v>
      </c>
      <c r="L41" s="461">
        <f t="shared" ref="L41:L72" si="17">IF(K41&gt;0,1/K41*34.6*67.1,"")</f>
        <v>207.29107142857143</v>
      </c>
      <c r="M41" s="576" t="str">
        <f t="shared" ref="M41:M72" si="18">IF(Z41="","",(IF(Z41&gt;=2271,"7.4",IF(Z41&gt;=2101,"8.7",IF(Z41&gt;=1991,"9.4",IF(Z41&gt;=1871,"10.2",IF(Z41&gt;=1761,"11.1",IF(Z41&gt;=1651,"12.2",IF(Z41&gt;=1531,"13.2",IF(Z41&gt;=1421,"14.4",IF(Z41&gt;=1311,"15.8",IF(Z41&gt;=1196,"17.2",IF(Z41&gt;=1081,"18.7",IF(Z41&gt;=971,"20.5",IF(Z41&gt;=856,"20.8",IF(Z41&gt;=741,"21.0",IF(Z41&gt;=601,"21.8","22.5")))))))))))))))))</f>
        <v>12.2</v>
      </c>
      <c r="N41" s="575" t="str">
        <f t="shared" ref="N41:N72" si="19">IF(Z41="","",(IF(Z41&gt;=2271,"10.6",IF(Z41&gt;=2101,"11.9",IF(Z41&gt;=1991,"12.7",IF(Z41&gt;=1871,"13.5",IF(Z41&gt;=1761,"14.4",IF(Z41&gt;=1651,"15.4",IF(Z41&gt;=1531,"16.5",IF(Z41&gt;=1421,"17.6",IF(Z41&gt;=1311,"19.0",IF(Z41&gt;=1196,"20.3",IF(Z41&gt;=1081,"21.8",IF(Z41&gt;=971,"23.4",IF(Z41&gt;=856,"23.7",IF(Z41&gt;=741,"24.5","24.6"))))))))))))))))</f>
        <v>15.4</v>
      </c>
      <c r="O41" s="460" t="str">
        <f t="shared" ref="O41:O72" si="20">IF(Z41="","",IF(AE41="",TEXT(AB41,"#,##0.0"),IF(AB41-AE41&gt;0,CONCATENATE(TEXT(AE41,"#,##0.0"),"~",TEXT(AB41,"#,##0.0")),TEXT(AB41,"#,##0.0"))))</f>
        <v>21.5~21.8</v>
      </c>
      <c r="P41" s="362" t="s">
        <v>1336</v>
      </c>
      <c r="Q41" s="29" t="s">
        <v>69</v>
      </c>
      <c r="R41" s="362" t="s">
        <v>89</v>
      </c>
      <c r="S41" s="27"/>
      <c r="T41" s="574" t="str">
        <f t="shared" ref="T41:T72" si="21">IF((LEFT(D41,1)="6"),"☆☆☆☆☆",IF((LEFT(D41,1)="5"),"☆☆☆☆",IF((LEFT(D41,1)="4"),"☆☆☆"," ")))</f>
        <v>☆☆☆</v>
      </c>
      <c r="U41" s="470">
        <f t="shared" ref="U41:U72" si="22">IF(K41="","",ROUNDDOWN(K41/M41*100,0))</f>
        <v>91</v>
      </c>
      <c r="V41" s="469">
        <f t="shared" ref="V41:V72" si="23">IF(K41="","",ROUNDDOWN(K41/N41*100,0))</f>
        <v>72</v>
      </c>
      <c r="W41" s="469" t="str">
        <f t="shared" ref="W41:W72" si="24">IF(Z41="","",IF(AF41="",IF(AC41&lt;55,"",AC41),IF(AF41-AC41&gt;0,CONCATENATE(AC41,"~",AF41),AC41)))</f>
        <v>51~52</v>
      </c>
      <c r="X41" s="468" t="str">
        <f t="shared" ref="X41:X72" si="25">IF(AC41&lt;55,"",AD41)</f>
        <v/>
      </c>
      <c r="Z41" s="48">
        <v>1730</v>
      </c>
      <c r="AA41" s="48">
        <v>1760</v>
      </c>
      <c r="AB41" s="47">
        <f t="shared" ref="AB41:AB72" si="26">IF(Z41="","",(ROUND(IF(Z41&gt;=2759,9.5,IF(Z41&lt;2759,(-2.47/1000000*Z41*Z41)-(8.52/10000*Z41)+30.65)),1)))</f>
        <v>21.8</v>
      </c>
      <c r="AC41" s="209">
        <f t="shared" ref="AC41:AC72" si="27">IF(K41="","",ROUNDDOWN(K41/AB41*100,0))</f>
        <v>51</v>
      </c>
      <c r="AD41" s="209" t="str">
        <f t="shared" ref="AD41:AD72" si="28">IF(AC41="","",IF(AC41&gt;=125,"★7.5",IF(AC41&gt;=120,"★7.0",IF(AC41&gt;=115,"★6.5",IF(AC41&gt;=110,"★6.0",IF(AC41&gt;=105,"★5.5",IF(AC41&gt;=100,"★5.0",IF(AC41&gt;=95,"★4.5",IF(AC41&gt;=90,"★4.0",IF(AC41&gt;=85,"★3.5",IF(AC41&gt;=80,"★3.0",IF(AC41&gt;=75,"★2.5",IF(AC41&gt;=70,"★2.0",IF(AC41&gt;=65,"★1.5",IF(AC41&gt;=60,"★1.0",IF(AC41&gt;=55,"★0.5"," "))))))))))))))))</f>
        <v xml:space="preserve"> </v>
      </c>
      <c r="AE41" s="47">
        <f t="shared" ref="AE41:AE72" si="29">IF(AA41="","",(ROUND(IF(AA41&gt;=2759,9.5,IF(AA41&lt;2759,(-2.47/1000000*AA41*AA41)-(8.52/10000*AA41)+30.65)),1)))</f>
        <v>21.5</v>
      </c>
      <c r="AF41" s="209">
        <f t="shared" ref="AF41:AF72" si="30">IF(AE41="","",IF(K41="","",ROUNDDOWN(K41/AE41*100,0)))</f>
        <v>52</v>
      </c>
      <c r="AG41" s="209" t="str">
        <f t="shared" ref="AG41:AG72" si="31">IF(AF41="","",IF(AF41&gt;=125,"★7.5",IF(AF41&gt;=120,"★7.0",IF(AF41&gt;=115,"★6.5",IF(AF41&gt;=110,"★6.0",IF(AF41&gt;=105,"★5.5",IF(AF41&gt;=100,"★5.0",IF(AF41&gt;=95,"★4.5",IF(AF41&gt;=90,"★4.0",IF(AF41&gt;=85,"★3.5",IF(AF41&gt;=80,"★3.0",IF(AF41&gt;=75,"★2.5",IF(AF41&gt;=70,"★2.0",IF(AF41&gt;=65,"★1.5",IF(AF41&gt;=60,"★1.0",IF(AF41&gt;=55,"★0.5"," "))))))))))))))))</f>
        <v xml:space="preserve"> </v>
      </c>
      <c r="AH41" s="208"/>
    </row>
    <row r="42" spans="1:34" ht="24" customHeight="1">
      <c r="A42" s="580"/>
      <c r="B42" s="578"/>
      <c r="C42" s="380"/>
      <c r="D42" s="27" t="s">
        <v>1440</v>
      </c>
      <c r="E42" s="28" t="s">
        <v>1439</v>
      </c>
      <c r="F42" s="29" t="s">
        <v>1418</v>
      </c>
      <c r="G42" s="362">
        <v>1.9910000000000001</v>
      </c>
      <c r="H42" s="29" t="s">
        <v>334</v>
      </c>
      <c r="I42" s="463" t="str">
        <f t="shared" si="16"/>
        <v>1,770</v>
      </c>
      <c r="J42" s="462">
        <v>5</v>
      </c>
      <c r="K42" s="191">
        <v>11.2</v>
      </c>
      <c r="L42" s="461">
        <f t="shared" si="17"/>
        <v>207.29107142857143</v>
      </c>
      <c r="M42" s="576" t="str">
        <f t="shared" si="18"/>
        <v>11.1</v>
      </c>
      <c r="N42" s="575" t="str">
        <f t="shared" si="19"/>
        <v>14.4</v>
      </c>
      <c r="O42" s="460" t="str">
        <f t="shared" si="20"/>
        <v>21.4</v>
      </c>
      <c r="P42" s="362" t="s">
        <v>1336</v>
      </c>
      <c r="Q42" s="29" t="s">
        <v>69</v>
      </c>
      <c r="R42" s="362" t="s">
        <v>89</v>
      </c>
      <c r="S42" s="27"/>
      <c r="T42" s="574" t="str">
        <f t="shared" si="21"/>
        <v>☆☆☆</v>
      </c>
      <c r="U42" s="470">
        <f t="shared" si="22"/>
        <v>100</v>
      </c>
      <c r="V42" s="469">
        <f t="shared" si="23"/>
        <v>77</v>
      </c>
      <c r="W42" s="469">
        <f t="shared" si="24"/>
        <v>52</v>
      </c>
      <c r="X42" s="468" t="str">
        <f t="shared" si="25"/>
        <v/>
      </c>
      <c r="Z42" s="48">
        <v>1770</v>
      </c>
      <c r="AA42" s="48">
        <v>1770</v>
      </c>
      <c r="AB42" s="47">
        <f t="shared" si="26"/>
        <v>21.4</v>
      </c>
      <c r="AC42" s="209">
        <f t="shared" si="27"/>
        <v>52</v>
      </c>
      <c r="AD42" s="209" t="str">
        <f t="shared" si="28"/>
        <v xml:space="preserve"> </v>
      </c>
      <c r="AE42" s="47">
        <f t="shared" si="29"/>
        <v>21.4</v>
      </c>
      <c r="AF42" s="209">
        <f t="shared" si="30"/>
        <v>52</v>
      </c>
      <c r="AG42" s="209" t="str">
        <f t="shared" si="31"/>
        <v xml:space="preserve"> </v>
      </c>
      <c r="AH42" s="208"/>
    </row>
    <row r="43" spans="1:34" ht="24" customHeight="1">
      <c r="A43" s="19"/>
      <c r="B43" s="55"/>
      <c r="C43" s="378" t="s">
        <v>1438</v>
      </c>
      <c r="D43" s="27" t="s">
        <v>1436</v>
      </c>
      <c r="E43" s="28" t="s">
        <v>1437</v>
      </c>
      <c r="F43" s="29">
        <v>139</v>
      </c>
      <c r="G43" s="362">
        <v>1.9910000000000001</v>
      </c>
      <c r="H43" s="29" t="s">
        <v>334</v>
      </c>
      <c r="I43" s="463" t="str">
        <f t="shared" si="16"/>
        <v>1,770~1,810</v>
      </c>
      <c r="J43" s="462">
        <v>5</v>
      </c>
      <c r="K43" s="191">
        <v>10.4</v>
      </c>
      <c r="L43" s="461">
        <f t="shared" si="17"/>
        <v>223.23653846153843</v>
      </c>
      <c r="M43" s="576" t="str">
        <f t="shared" si="18"/>
        <v>11.1</v>
      </c>
      <c r="N43" s="575" t="str">
        <f t="shared" si="19"/>
        <v>14.4</v>
      </c>
      <c r="O43" s="460" t="str">
        <f t="shared" si="20"/>
        <v>21.0~21.4</v>
      </c>
      <c r="P43" s="362" t="s">
        <v>1331</v>
      </c>
      <c r="Q43" s="29" t="s">
        <v>69</v>
      </c>
      <c r="R43" s="362" t="s">
        <v>89</v>
      </c>
      <c r="S43" s="27"/>
      <c r="T43" s="574" t="str">
        <f t="shared" si="21"/>
        <v>☆☆☆</v>
      </c>
      <c r="U43" s="470">
        <f t="shared" si="22"/>
        <v>93</v>
      </c>
      <c r="V43" s="469">
        <f t="shared" si="23"/>
        <v>72</v>
      </c>
      <c r="W43" s="469" t="str">
        <f t="shared" si="24"/>
        <v>48~49</v>
      </c>
      <c r="X43" s="468" t="str">
        <f t="shared" si="25"/>
        <v/>
      </c>
      <c r="Z43" s="48">
        <v>1770</v>
      </c>
      <c r="AA43" s="48">
        <v>1810</v>
      </c>
      <c r="AB43" s="47">
        <f t="shared" si="26"/>
        <v>21.4</v>
      </c>
      <c r="AC43" s="209">
        <f t="shared" si="27"/>
        <v>48</v>
      </c>
      <c r="AD43" s="209" t="str">
        <f t="shared" si="28"/>
        <v xml:space="preserve"> </v>
      </c>
      <c r="AE43" s="47">
        <f t="shared" si="29"/>
        <v>21</v>
      </c>
      <c r="AF43" s="209">
        <f t="shared" si="30"/>
        <v>49</v>
      </c>
      <c r="AG43" s="209" t="str">
        <f t="shared" si="31"/>
        <v xml:space="preserve"> </v>
      </c>
      <c r="AH43" s="208"/>
    </row>
    <row r="44" spans="1:34" ht="24" customHeight="1">
      <c r="A44" s="589"/>
      <c r="B44" s="578"/>
      <c r="C44" s="52"/>
      <c r="D44" s="27" t="s">
        <v>1436</v>
      </c>
      <c r="E44" s="28" t="s">
        <v>1435</v>
      </c>
      <c r="F44" s="29">
        <v>139</v>
      </c>
      <c r="G44" s="362">
        <v>1.9910000000000001</v>
      </c>
      <c r="H44" s="29" t="s">
        <v>334</v>
      </c>
      <c r="I44" s="463" t="str">
        <f t="shared" si="16"/>
        <v>1,760</v>
      </c>
      <c r="J44" s="462">
        <v>5</v>
      </c>
      <c r="K44" s="191">
        <v>10.4</v>
      </c>
      <c r="L44" s="461">
        <f t="shared" si="17"/>
        <v>223.23653846153843</v>
      </c>
      <c r="M44" s="576" t="str">
        <f t="shared" si="18"/>
        <v>12.2</v>
      </c>
      <c r="N44" s="575" t="str">
        <f t="shared" si="19"/>
        <v>15.4</v>
      </c>
      <c r="O44" s="460" t="str">
        <f t="shared" si="20"/>
        <v>21.5</v>
      </c>
      <c r="P44" s="362" t="s">
        <v>1331</v>
      </c>
      <c r="Q44" s="29" t="s">
        <v>69</v>
      </c>
      <c r="R44" s="362" t="s">
        <v>89</v>
      </c>
      <c r="S44" s="27"/>
      <c r="T44" s="574" t="str">
        <f t="shared" si="21"/>
        <v>☆☆☆</v>
      </c>
      <c r="U44" s="470">
        <f t="shared" si="22"/>
        <v>85</v>
      </c>
      <c r="V44" s="469">
        <f t="shared" si="23"/>
        <v>67</v>
      </c>
      <c r="W44" s="469">
        <f t="shared" si="24"/>
        <v>48</v>
      </c>
      <c r="X44" s="468" t="str">
        <f t="shared" si="25"/>
        <v/>
      </c>
      <c r="Z44" s="48">
        <v>1760</v>
      </c>
      <c r="AA44" s="48">
        <v>1760</v>
      </c>
      <c r="AB44" s="47">
        <f t="shared" si="26"/>
        <v>21.5</v>
      </c>
      <c r="AC44" s="209">
        <f t="shared" si="27"/>
        <v>48</v>
      </c>
      <c r="AD44" s="209" t="str">
        <f t="shared" si="28"/>
        <v xml:space="preserve"> </v>
      </c>
      <c r="AE44" s="47">
        <f t="shared" si="29"/>
        <v>21.5</v>
      </c>
      <c r="AF44" s="209">
        <f t="shared" si="30"/>
        <v>48</v>
      </c>
      <c r="AG44" s="209" t="str">
        <f t="shared" si="31"/>
        <v xml:space="preserve"> </v>
      </c>
      <c r="AH44" s="208"/>
    </row>
    <row r="45" spans="1:34" ht="24" customHeight="1">
      <c r="A45" s="589"/>
      <c r="B45" s="581"/>
      <c r="C45" s="378" t="s">
        <v>1434</v>
      </c>
      <c r="D45" s="27" t="s">
        <v>1433</v>
      </c>
      <c r="E45" s="28" t="s">
        <v>1432</v>
      </c>
      <c r="F45" s="29" t="s">
        <v>1429</v>
      </c>
      <c r="G45" s="362">
        <v>1.331</v>
      </c>
      <c r="H45" s="29" t="s">
        <v>205</v>
      </c>
      <c r="I45" s="463" t="str">
        <f t="shared" si="16"/>
        <v>1,620~1,640</v>
      </c>
      <c r="J45" s="462">
        <v>5</v>
      </c>
      <c r="K45" s="191">
        <v>14.2</v>
      </c>
      <c r="L45" s="461">
        <f t="shared" si="17"/>
        <v>163.49718309859156</v>
      </c>
      <c r="M45" s="576" t="str">
        <f t="shared" si="18"/>
        <v>13.2</v>
      </c>
      <c r="N45" s="575" t="str">
        <f t="shared" si="19"/>
        <v>16.5</v>
      </c>
      <c r="O45" s="460" t="str">
        <f t="shared" si="20"/>
        <v>22.6~22.8</v>
      </c>
      <c r="P45" s="362" t="s">
        <v>1336</v>
      </c>
      <c r="Q45" s="29" t="s">
        <v>69</v>
      </c>
      <c r="R45" s="362" t="s">
        <v>232</v>
      </c>
      <c r="S45" s="27"/>
      <c r="T45" s="574" t="str">
        <f t="shared" si="21"/>
        <v>☆☆☆</v>
      </c>
      <c r="U45" s="470">
        <f t="shared" si="22"/>
        <v>107</v>
      </c>
      <c r="V45" s="469">
        <f t="shared" si="23"/>
        <v>86</v>
      </c>
      <c r="W45" s="469">
        <f t="shared" si="24"/>
        <v>62</v>
      </c>
      <c r="X45" s="468" t="str">
        <f t="shared" si="25"/>
        <v>★1.0</v>
      </c>
      <c r="Z45" s="48">
        <v>1620</v>
      </c>
      <c r="AA45" s="48">
        <v>1640</v>
      </c>
      <c r="AB45" s="47">
        <f t="shared" si="26"/>
        <v>22.8</v>
      </c>
      <c r="AC45" s="209">
        <f t="shared" si="27"/>
        <v>62</v>
      </c>
      <c r="AD45" s="209" t="str">
        <f t="shared" si="28"/>
        <v>★1.0</v>
      </c>
      <c r="AE45" s="47">
        <f t="shared" si="29"/>
        <v>22.6</v>
      </c>
      <c r="AF45" s="209">
        <f t="shared" si="30"/>
        <v>62</v>
      </c>
      <c r="AG45" s="209" t="str">
        <f t="shared" si="31"/>
        <v>★1.0</v>
      </c>
      <c r="AH45" s="208"/>
    </row>
    <row r="46" spans="1:34" ht="24" customHeight="1">
      <c r="A46" s="589"/>
      <c r="B46" s="583"/>
      <c r="C46" s="380"/>
      <c r="D46" s="27" t="s">
        <v>1431</v>
      </c>
      <c r="E46" s="28" t="s">
        <v>1430</v>
      </c>
      <c r="F46" s="29" t="s">
        <v>1429</v>
      </c>
      <c r="G46" s="362">
        <v>1.331</v>
      </c>
      <c r="H46" s="29" t="s">
        <v>205</v>
      </c>
      <c r="I46" s="463" t="str">
        <f t="shared" si="16"/>
        <v>1,650</v>
      </c>
      <c r="J46" s="462">
        <v>7</v>
      </c>
      <c r="K46" s="191">
        <v>14.2</v>
      </c>
      <c r="L46" s="461">
        <f t="shared" si="17"/>
        <v>163.49718309859156</v>
      </c>
      <c r="M46" s="576" t="str">
        <f t="shared" si="18"/>
        <v>13.2</v>
      </c>
      <c r="N46" s="575" t="str">
        <f t="shared" si="19"/>
        <v>16.5</v>
      </c>
      <c r="O46" s="460" t="str">
        <f t="shared" si="20"/>
        <v>22.5</v>
      </c>
      <c r="P46" s="362" t="s">
        <v>1336</v>
      </c>
      <c r="Q46" s="29" t="s">
        <v>69</v>
      </c>
      <c r="R46" s="362" t="s">
        <v>232</v>
      </c>
      <c r="S46" s="27"/>
      <c r="T46" s="574" t="str">
        <f t="shared" si="21"/>
        <v>☆☆☆</v>
      </c>
      <c r="U46" s="470">
        <f t="shared" si="22"/>
        <v>107</v>
      </c>
      <c r="V46" s="469">
        <f t="shared" si="23"/>
        <v>86</v>
      </c>
      <c r="W46" s="469">
        <f t="shared" si="24"/>
        <v>63</v>
      </c>
      <c r="X46" s="468" t="str">
        <f t="shared" si="25"/>
        <v>★1.0</v>
      </c>
      <c r="Z46" s="48">
        <v>1650</v>
      </c>
      <c r="AA46" s="48">
        <v>1650</v>
      </c>
      <c r="AB46" s="47">
        <f t="shared" si="26"/>
        <v>22.5</v>
      </c>
      <c r="AC46" s="209">
        <f t="shared" si="27"/>
        <v>63</v>
      </c>
      <c r="AD46" s="209" t="str">
        <f t="shared" si="28"/>
        <v>★1.0</v>
      </c>
      <c r="AE46" s="47">
        <f t="shared" si="29"/>
        <v>22.5</v>
      </c>
      <c r="AF46" s="209">
        <f t="shared" si="30"/>
        <v>63</v>
      </c>
      <c r="AG46" s="209" t="str">
        <f t="shared" si="31"/>
        <v>★1.0</v>
      </c>
      <c r="AH46" s="208"/>
    </row>
    <row r="47" spans="1:34" ht="24" customHeight="1">
      <c r="A47" s="589"/>
      <c r="B47" s="583"/>
      <c r="C47" s="380"/>
      <c r="D47" s="27" t="s">
        <v>1428</v>
      </c>
      <c r="E47" s="28" t="s">
        <v>1427</v>
      </c>
      <c r="F47" s="29">
        <v>282</v>
      </c>
      <c r="G47" s="362">
        <v>1.331</v>
      </c>
      <c r="H47" s="29" t="s">
        <v>205</v>
      </c>
      <c r="I47" s="463" t="str">
        <f t="shared" si="16"/>
        <v>1,580~1,650</v>
      </c>
      <c r="J47" s="462">
        <v>5</v>
      </c>
      <c r="K47" s="191">
        <v>13.4</v>
      </c>
      <c r="L47" s="461">
        <f t="shared" si="17"/>
        <v>173.25820895522384</v>
      </c>
      <c r="M47" s="576" t="str">
        <f t="shared" si="18"/>
        <v>13.2</v>
      </c>
      <c r="N47" s="575" t="str">
        <f t="shared" si="19"/>
        <v>16.5</v>
      </c>
      <c r="O47" s="460" t="str">
        <f t="shared" si="20"/>
        <v>22.5~23.1</v>
      </c>
      <c r="P47" s="362" t="s">
        <v>1331</v>
      </c>
      <c r="Q47" s="29" t="s">
        <v>69</v>
      </c>
      <c r="R47" s="362" t="s">
        <v>232</v>
      </c>
      <c r="S47" s="27"/>
      <c r="T47" s="574" t="str">
        <f t="shared" si="21"/>
        <v>☆☆☆☆</v>
      </c>
      <c r="U47" s="470">
        <f t="shared" si="22"/>
        <v>101</v>
      </c>
      <c r="V47" s="469">
        <f t="shared" si="23"/>
        <v>81</v>
      </c>
      <c r="W47" s="469" t="str">
        <f t="shared" si="24"/>
        <v>58~59</v>
      </c>
      <c r="X47" s="468" t="str">
        <f t="shared" si="25"/>
        <v>★0.5</v>
      </c>
      <c r="Z47" s="48">
        <v>1580</v>
      </c>
      <c r="AA47" s="48">
        <v>1650</v>
      </c>
      <c r="AB47" s="47">
        <f t="shared" si="26"/>
        <v>23.1</v>
      </c>
      <c r="AC47" s="209">
        <f t="shared" si="27"/>
        <v>58</v>
      </c>
      <c r="AD47" s="209" t="str">
        <f t="shared" si="28"/>
        <v>★0.5</v>
      </c>
      <c r="AE47" s="47">
        <f t="shared" si="29"/>
        <v>22.5</v>
      </c>
      <c r="AF47" s="209">
        <f t="shared" si="30"/>
        <v>59</v>
      </c>
      <c r="AG47" s="209" t="str">
        <f t="shared" si="31"/>
        <v>★0.5</v>
      </c>
      <c r="AH47" s="208"/>
    </row>
    <row r="48" spans="1:34" ht="24" customHeight="1">
      <c r="A48" s="589"/>
      <c r="B48" s="583"/>
      <c r="C48" s="380"/>
      <c r="D48" s="27" t="s">
        <v>1425</v>
      </c>
      <c r="E48" s="28" t="s">
        <v>1426</v>
      </c>
      <c r="F48" s="29">
        <v>282</v>
      </c>
      <c r="G48" s="362">
        <v>1.331</v>
      </c>
      <c r="H48" s="29" t="s">
        <v>205</v>
      </c>
      <c r="I48" s="463" t="str">
        <f t="shared" si="16"/>
        <v>1,610~1,650</v>
      </c>
      <c r="J48" s="462">
        <v>7</v>
      </c>
      <c r="K48" s="191">
        <v>13.4</v>
      </c>
      <c r="L48" s="461">
        <f t="shared" si="17"/>
        <v>173.25820895522384</v>
      </c>
      <c r="M48" s="576" t="str">
        <f t="shared" si="18"/>
        <v>13.2</v>
      </c>
      <c r="N48" s="575" t="str">
        <f t="shared" si="19"/>
        <v>16.5</v>
      </c>
      <c r="O48" s="460" t="str">
        <f t="shared" si="20"/>
        <v>22.5~22.9</v>
      </c>
      <c r="P48" s="362" t="s">
        <v>1331</v>
      </c>
      <c r="Q48" s="29" t="s">
        <v>69</v>
      </c>
      <c r="R48" s="362" t="s">
        <v>232</v>
      </c>
      <c r="S48" s="27"/>
      <c r="T48" s="574" t="str">
        <f t="shared" si="21"/>
        <v>☆☆☆☆</v>
      </c>
      <c r="U48" s="470">
        <f t="shared" si="22"/>
        <v>101</v>
      </c>
      <c r="V48" s="469">
        <f t="shared" si="23"/>
        <v>81</v>
      </c>
      <c r="W48" s="469" t="str">
        <f t="shared" si="24"/>
        <v>58~59</v>
      </c>
      <c r="X48" s="468" t="str">
        <f t="shared" si="25"/>
        <v>★0.5</v>
      </c>
      <c r="Z48" s="48">
        <v>1610</v>
      </c>
      <c r="AA48" s="48">
        <v>1650</v>
      </c>
      <c r="AB48" s="47">
        <f t="shared" si="26"/>
        <v>22.9</v>
      </c>
      <c r="AC48" s="209">
        <f t="shared" si="27"/>
        <v>58</v>
      </c>
      <c r="AD48" s="209" t="str">
        <f t="shared" si="28"/>
        <v>★0.5</v>
      </c>
      <c r="AE48" s="47">
        <f t="shared" si="29"/>
        <v>22.5</v>
      </c>
      <c r="AF48" s="209">
        <f t="shared" si="30"/>
        <v>59</v>
      </c>
      <c r="AG48" s="209" t="str">
        <f t="shared" si="31"/>
        <v>★0.5</v>
      </c>
      <c r="AH48" s="208"/>
    </row>
    <row r="49" spans="1:34" ht="24" customHeight="1">
      <c r="A49" s="589"/>
      <c r="B49" s="578"/>
      <c r="C49" s="52"/>
      <c r="D49" s="27" t="s">
        <v>1425</v>
      </c>
      <c r="E49" s="28" t="s">
        <v>1424</v>
      </c>
      <c r="F49" s="29">
        <v>282</v>
      </c>
      <c r="G49" s="362">
        <v>1.331</v>
      </c>
      <c r="H49" s="29" t="s">
        <v>205</v>
      </c>
      <c r="I49" s="463" t="str">
        <f t="shared" si="16"/>
        <v>1,670~1,680</v>
      </c>
      <c r="J49" s="462">
        <v>7</v>
      </c>
      <c r="K49" s="191">
        <v>13.4</v>
      </c>
      <c r="L49" s="461">
        <f t="shared" si="17"/>
        <v>173.25820895522384</v>
      </c>
      <c r="M49" s="576" t="str">
        <f t="shared" si="18"/>
        <v>12.2</v>
      </c>
      <c r="N49" s="575" t="str">
        <f t="shared" si="19"/>
        <v>15.4</v>
      </c>
      <c r="O49" s="460" t="str">
        <f t="shared" si="20"/>
        <v>22.2~22.3</v>
      </c>
      <c r="P49" s="362" t="s">
        <v>1331</v>
      </c>
      <c r="Q49" s="29" t="s">
        <v>69</v>
      </c>
      <c r="R49" s="362" t="s">
        <v>232</v>
      </c>
      <c r="S49" s="27"/>
      <c r="T49" s="574" t="str">
        <f t="shared" si="21"/>
        <v>☆☆☆☆</v>
      </c>
      <c r="U49" s="470">
        <f t="shared" si="22"/>
        <v>109</v>
      </c>
      <c r="V49" s="469">
        <f t="shared" si="23"/>
        <v>87</v>
      </c>
      <c r="W49" s="469">
        <f t="shared" si="24"/>
        <v>60</v>
      </c>
      <c r="X49" s="468" t="str">
        <f t="shared" si="25"/>
        <v>★1.0</v>
      </c>
      <c r="Z49" s="48">
        <v>1670</v>
      </c>
      <c r="AA49" s="48">
        <v>1680</v>
      </c>
      <c r="AB49" s="47">
        <f t="shared" si="26"/>
        <v>22.3</v>
      </c>
      <c r="AC49" s="209">
        <f t="shared" si="27"/>
        <v>60</v>
      </c>
      <c r="AD49" s="209" t="str">
        <f t="shared" si="28"/>
        <v>★1.0</v>
      </c>
      <c r="AE49" s="47">
        <f t="shared" si="29"/>
        <v>22.2</v>
      </c>
      <c r="AF49" s="209">
        <f t="shared" si="30"/>
        <v>60</v>
      </c>
      <c r="AG49" s="209" t="str">
        <f t="shared" si="31"/>
        <v>★1.0</v>
      </c>
      <c r="AH49" s="208"/>
    </row>
    <row r="50" spans="1:34" ht="24" customHeight="1">
      <c r="A50" s="589"/>
      <c r="B50" s="583"/>
      <c r="C50" s="378" t="s">
        <v>1423</v>
      </c>
      <c r="D50" s="27" t="s">
        <v>1422</v>
      </c>
      <c r="E50" s="28" t="s">
        <v>1421</v>
      </c>
      <c r="F50" s="29" t="s">
        <v>1418</v>
      </c>
      <c r="G50" s="362">
        <v>1.9910000000000001</v>
      </c>
      <c r="H50" s="29" t="s">
        <v>334</v>
      </c>
      <c r="I50" s="463" t="str">
        <f t="shared" si="16"/>
        <v>1,790~1,830</v>
      </c>
      <c r="J50" s="462">
        <v>5</v>
      </c>
      <c r="K50" s="191">
        <v>11</v>
      </c>
      <c r="L50" s="461">
        <f t="shared" si="17"/>
        <v>211.05999999999997</v>
      </c>
      <c r="M50" s="576" t="str">
        <f t="shared" si="18"/>
        <v>11.1</v>
      </c>
      <c r="N50" s="575" t="str">
        <f t="shared" si="19"/>
        <v>14.4</v>
      </c>
      <c r="O50" s="460" t="str">
        <f t="shared" si="20"/>
        <v>20.8~21.2</v>
      </c>
      <c r="P50" s="362" t="s">
        <v>1336</v>
      </c>
      <c r="Q50" s="29" t="s">
        <v>69</v>
      </c>
      <c r="R50" s="362" t="s">
        <v>89</v>
      </c>
      <c r="S50" s="27"/>
      <c r="T50" s="574" t="str">
        <f t="shared" si="21"/>
        <v>☆☆☆</v>
      </c>
      <c r="U50" s="470">
        <f t="shared" si="22"/>
        <v>99</v>
      </c>
      <c r="V50" s="469">
        <f t="shared" si="23"/>
        <v>76</v>
      </c>
      <c r="W50" s="469" t="str">
        <f t="shared" si="24"/>
        <v>51~52</v>
      </c>
      <c r="X50" s="468" t="str">
        <f t="shared" si="25"/>
        <v/>
      </c>
      <c r="Z50" s="48">
        <v>1790</v>
      </c>
      <c r="AA50" s="48">
        <v>1830</v>
      </c>
      <c r="AB50" s="47">
        <f t="shared" si="26"/>
        <v>21.2</v>
      </c>
      <c r="AC50" s="209">
        <f t="shared" si="27"/>
        <v>51</v>
      </c>
      <c r="AD50" s="209" t="str">
        <f t="shared" si="28"/>
        <v xml:space="preserve"> </v>
      </c>
      <c r="AE50" s="47">
        <f t="shared" si="29"/>
        <v>20.8</v>
      </c>
      <c r="AF50" s="209">
        <f t="shared" si="30"/>
        <v>52</v>
      </c>
      <c r="AG50" s="209" t="str">
        <f t="shared" si="31"/>
        <v xml:space="preserve"> </v>
      </c>
      <c r="AH50" s="208"/>
    </row>
    <row r="51" spans="1:34" ht="24" customHeight="1">
      <c r="A51" s="589"/>
      <c r="B51" s="583"/>
      <c r="C51" s="380"/>
      <c r="D51" s="27" t="s">
        <v>1420</v>
      </c>
      <c r="E51" s="28" t="s">
        <v>1419</v>
      </c>
      <c r="F51" s="29" t="s">
        <v>1418</v>
      </c>
      <c r="G51" s="362">
        <v>1.9910000000000001</v>
      </c>
      <c r="H51" s="29" t="s">
        <v>334</v>
      </c>
      <c r="I51" s="463" t="str">
        <f t="shared" si="16"/>
        <v>1,820~1,860</v>
      </c>
      <c r="J51" s="462">
        <v>7</v>
      </c>
      <c r="K51" s="191">
        <v>11</v>
      </c>
      <c r="L51" s="461">
        <f t="shared" si="17"/>
        <v>211.05999999999997</v>
      </c>
      <c r="M51" s="576" t="str">
        <f t="shared" si="18"/>
        <v>11.1</v>
      </c>
      <c r="N51" s="575" t="str">
        <f t="shared" si="19"/>
        <v>14.4</v>
      </c>
      <c r="O51" s="460" t="str">
        <f t="shared" si="20"/>
        <v>20.5~20.9</v>
      </c>
      <c r="P51" s="362" t="s">
        <v>1336</v>
      </c>
      <c r="Q51" s="29" t="s">
        <v>69</v>
      </c>
      <c r="R51" s="362" t="s">
        <v>89</v>
      </c>
      <c r="S51" s="27"/>
      <c r="T51" s="574" t="str">
        <f t="shared" si="21"/>
        <v>☆☆☆</v>
      </c>
      <c r="U51" s="470">
        <f t="shared" si="22"/>
        <v>99</v>
      </c>
      <c r="V51" s="469">
        <f t="shared" si="23"/>
        <v>76</v>
      </c>
      <c r="W51" s="469" t="str">
        <f t="shared" si="24"/>
        <v>52~53</v>
      </c>
      <c r="X51" s="468" t="str">
        <f t="shared" si="25"/>
        <v/>
      </c>
      <c r="Z51" s="48">
        <v>1820</v>
      </c>
      <c r="AA51" s="48">
        <v>1860</v>
      </c>
      <c r="AB51" s="47">
        <f t="shared" si="26"/>
        <v>20.9</v>
      </c>
      <c r="AC51" s="209">
        <f t="shared" si="27"/>
        <v>52</v>
      </c>
      <c r="AD51" s="209" t="str">
        <f t="shared" si="28"/>
        <v xml:space="preserve"> </v>
      </c>
      <c r="AE51" s="47">
        <f t="shared" si="29"/>
        <v>20.5</v>
      </c>
      <c r="AF51" s="209">
        <f t="shared" si="30"/>
        <v>53</v>
      </c>
      <c r="AG51" s="209" t="str">
        <f t="shared" si="31"/>
        <v xml:space="preserve"> </v>
      </c>
      <c r="AH51" s="208"/>
    </row>
    <row r="52" spans="1:34" ht="24" customHeight="1">
      <c r="A52" s="580"/>
      <c r="B52" s="581"/>
      <c r="C52" s="378" t="s">
        <v>1417</v>
      </c>
      <c r="D52" s="27" t="s">
        <v>1414</v>
      </c>
      <c r="E52" s="28" t="s">
        <v>1416</v>
      </c>
      <c r="F52" s="29" t="s">
        <v>1338</v>
      </c>
      <c r="G52" s="362">
        <v>1.9910000000000001</v>
      </c>
      <c r="H52" s="29" t="s">
        <v>1332</v>
      </c>
      <c r="I52" s="463" t="str">
        <f t="shared" si="16"/>
        <v>2,000~2,010</v>
      </c>
      <c r="J52" s="462">
        <v>5</v>
      </c>
      <c r="K52" s="191">
        <v>10.199999999999999</v>
      </c>
      <c r="L52" s="461">
        <f t="shared" si="17"/>
        <v>227.61372549019609</v>
      </c>
      <c r="M52" s="576" t="str">
        <f t="shared" si="18"/>
        <v>9.4</v>
      </c>
      <c r="N52" s="575" t="str">
        <f t="shared" si="19"/>
        <v>12.7</v>
      </c>
      <c r="O52" s="460" t="str">
        <f t="shared" si="20"/>
        <v>19.0~19.1</v>
      </c>
      <c r="P52" s="362" t="s">
        <v>1336</v>
      </c>
      <c r="Q52" s="29" t="s">
        <v>69</v>
      </c>
      <c r="R52" s="362" t="s">
        <v>89</v>
      </c>
      <c r="S52" s="27"/>
      <c r="T52" s="574" t="str">
        <f t="shared" si="21"/>
        <v>☆☆☆</v>
      </c>
      <c r="U52" s="470">
        <f t="shared" si="22"/>
        <v>108</v>
      </c>
      <c r="V52" s="469">
        <f t="shared" si="23"/>
        <v>80</v>
      </c>
      <c r="W52" s="469">
        <f t="shared" si="24"/>
        <v>53</v>
      </c>
      <c r="X52" s="468" t="str">
        <f t="shared" si="25"/>
        <v/>
      </c>
      <c r="Z52" s="48">
        <v>2000</v>
      </c>
      <c r="AA52" s="48">
        <v>2010</v>
      </c>
      <c r="AB52" s="47">
        <f t="shared" si="26"/>
        <v>19.100000000000001</v>
      </c>
      <c r="AC52" s="209">
        <f t="shared" si="27"/>
        <v>53</v>
      </c>
      <c r="AD52" s="209" t="str">
        <f t="shared" si="28"/>
        <v xml:space="preserve"> </v>
      </c>
      <c r="AE52" s="47">
        <f t="shared" si="29"/>
        <v>19</v>
      </c>
      <c r="AF52" s="209">
        <f t="shared" si="30"/>
        <v>53</v>
      </c>
      <c r="AG52" s="209" t="str">
        <f t="shared" si="31"/>
        <v xml:space="preserve"> </v>
      </c>
      <c r="AH52" s="208"/>
    </row>
    <row r="53" spans="1:34" ht="24" customHeight="1">
      <c r="A53" s="580"/>
      <c r="B53" s="583"/>
      <c r="C53" s="380"/>
      <c r="D53" s="27" t="s">
        <v>1415</v>
      </c>
      <c r="E53" s="28" t="s">
        <v>1412</v>
      </c>
      <c r="F53" s="29" t="s">
        <v>1338</v>
      </c>
      <c r="G53" s="362">
        <v>1.9910000000000001</v>
      </c>
      <c r="H53" s="29" t="s">
        <v>1332</v>
      </c>
      <c r="I53" s="463" t="str">
        <f t="shared" si="16"/>
        <v>1,970~1,980</v>
      </c>
      <c r="J53" s="462">
        <v>5</v>
      </c>
      <c r="K53" s="191">
        <v>10.199999999999999</v>
      </c>
      <c r="L53" s="461">
        <f t="shared" si="17"/>
        <v>227.61372549019609</v>
      </c>
      <c r="M53" s="576" t="str">
        <f t="shared" si="18"/>
        <v>10.2</v>
      </c>
      <c r="N53" s="575" t="str">
        <f t="shared" si="19"/>
        <v>13.5</v>
      </c>
      <c r="O53" s="460" t="str">
        <f t="shared" si="20"/>
        <v>19.3~19.4</v>
      </c>
      <c r="P53" s="362" t="s">
        <v>1336</v>
      </c>
      <c r="Q53" s="29" t="s">
        <v>69</v>
      </c>
      <c r="R53" s="362" t="s">
        <v>89</v>
      </c>
      <c r="S53" s="27"/>
      <c r="T53" s="574" t="str">
        <f t="shared" si="21"/>
        <v>☆☆☆</v>
      </c>
      <c r="U53" s="470">
        <f t="shared" si="22"/>
        <v>100</v>
      </c>
      <c r="V53" s="469">
        <f t="shared" si="23"/>
        <v>75</v>
      </c>
      <c r="W53" s="469">
        <f t="shared" si="24"/>
        <v>52</v>
      </c>
      <c r="X53" s="468" t="str">
        <f t="shared" si="25"/>
        <v/>
      </c>
      <c r="Z53" s="48">
        <v>1970</v>
      </c>
      <c r="AA53" s="48">
        <v>1980</v>
      </c>
      <c r="AB53" s="47">
        <f t="shared" si="26"/>
        <v>19.399999999999999</v>
      </c>
      <c r="AC53" s="209">
        <f t="shared" si="27"/>
        <v>52</v>
      </c>
      <c r="AD53" s="209" t="str">
        <f t="shared" si="28"/>
        <v xml:space="preserve"> </v>
      </c>
      <c r="AE53" s="47">
        <f t="shared" si="29"/>
        <v>19.3</v>
      </c>
      <c r="AF53" s="209">
        <f t="shared" si="30"/>
        <v>52</v>
      </c>
      <c r="AG53" s="209" t="str">
        <f t="shared" si="31"/>
        <v xml:space="preserve"> </v>
      </c>
      <c r="AH53" s="208"/>
    </row>
    <row r="54" spans="1:34" ht="24" customHeight="1">
      <c r="A54" s="580"/>
      <c r="B54" s="583"/>
      <c r="C54" s="380"/>
      <c r="D54" s="27" t="s">
        <v>1414</v>
      </c>
      <c r="E54" s="28" t="s">
        <v>1409</v>
      </c>
      <c r="F54" s="29" t="s">
        <v>1338</v>
      </c>
      <c r="G54" s="362">
        <v>1.9910000000000001</v>
      </c>
      <c r="H54" s="29" t="s">
        <v>1332</v>
      </c>
      <c r="I54" s="463" t="str">
        <f t="shared" si="16"/>
        <v>1,970~1,980</v>
      </c>
      <c r="J54" s="462">
        <v>5</v>
      </c>
      <c r="K54" s="191">
        <v>9.9</v>
      </c>
      <c r="L54" s="461">
        <f t="shared" si="17"/>
        <v>234.51111111111112</v>
      </c>
      <c r="M54" s="576" t="str">
        <f t="shared" si="18"/>
        <v>10.2</v>
      </c>
      <c r="N54" s="575" t="str">
        <f t="shared" si="19"/>
        <v>13.5</v>
      </c>
      <c r="O54" s="460" t="str">
        <f t="shared" si="20"/>
        <v>19.3~19.4</v>
      </c>
      <c r="P54" s="362" t="s">
        <v>1336</v>
      </c>
      <c r="Q54" s="29" t="s">
        <v>69</v>
      </c>
      <c r="R54" s="362" t="s">
        <v>89</v>
      </c>
      <c r="S54" s="27"/>
      <c r="T54" s="574" t="str">
        <f t="shared" si="21"/>
        <v>☆☆☆</v>
      </c>
      <c r="U54" s="470">
        <f t="shared" si="22"/>
        <v>97</v>
      </c>
      <c r="V54" s="469">
        <f t="shared" si="23"/>
        <v>73</v>
      </c>
      <c r="W54" s="469">
        <f t="shared" si="24"/>
        <v>51</v>
      </c>
      <c r="X54" s="468" t="str">
        <f t="shared" si="25"/>
        <v/>
      </c>
      <c r="Z54" s="48">
        <v>1970</v>
      </c>
      <c r="AA54" s="48">
        <v>1980</v>
      </c>
      <c r="AB54" s="47">
        <f t="shared" si="26"/>
        <v>19.399999999999999</v>
      </c>
      <c r="AC54" s="209">
        <f t="shared" si="27"/>
        <v>51</v>
      </c>
      <c r="AD54" s="209" t="str">
        <f t="shared" si="28"/>
        <v xml:space="preserve"> </v>
      </c>
      <c r="AE54" s="47">
        <f t="shared" si="29"/>
        <v>19.3</v>
      </c>
      <c r="AF54" s="209">
        <f t="shared" si="30"/>
        <v>51</v>
      </c>
      <c r="AG54" s="209" t="str">
        <f t="shared" si="31"/>
        <v xml:space="preserve"> </v>
      </c>
      <c r="AH54" s="208"/>
    </row>
    <row r="55" spans="1:34" ht="24" customHeight="1">
      <c r="A55" s="580"/>
      <c r="B55" s="578"/>
      <c r="C55" s="52"/>
      <c r="D55" s="27" t="s">
        <v>1414</v>
      </c>
      <c r="E55" s="28" t="s">
        <v>1407</v>
      </c>
      <c r="F55" s="29" t="s">
        <v>1338</v>
      </c>
      <c r="G55" s="362">
        <v>1.9910000000000001</v>
      </c>
      <c r="H55" s="29" t="s">
        <v>1332</v>
      </c>
      <c r="I55" s="463" t="str">
        <f t="shared" si="16"/>
        <v>2,000~2,010</v>
      </c>
      <c r="J55" s="462">
        <v>5</v>
      </c>
      <c r="K55" s="191">
        <v>9.9</v>
      </c>
      <c r="L55" s="461">
        <f t="shared" si="17"/>
        <v>234.51111111111112</v>
      </c>
      <c r="M55" s="576" t="str">
        <f t="shared" si="18"/>
        <v>9.4</v>
      </c>
      <c r="N55" s="575" t="str">
        <f t="shared" si="19"/>
        <v>12.7</v>
      </c>
      <c r="O55" s="460" t="str">
        <f t="shared" si="20"/>
        <v>19.0~19.1</v>
      </c>
      <c r="P55" s="362" t="s">
        <v>1336</v>
      </c>
      <c r="Q55" s="29" t="s">
        <v>69</v>
      </c>
      <c r="R55" s="362" t="s">
        <v>89</v>
      </c>
      <c r="S55" s="27"/>
      <c r="T55" s="574" t="str">
        <f t="shared" si="21"/>
        <v>☆☆☆</v>
      </c>
      <c r="U55" s="470">
        <f t="shared" si="22"/>
        <v>105</v>
      </c>
      <c r="V55" s="469">
        <f t="shared" si="23"/>
        <v>77</v>
      </c>
      <c r="W55" s="469" t="str">
        <f t="shared" si="24"/>
        <v>51~52</v>
      </c>
      <c r="X55" s="468" t="str">
        <f t="shared" si="25"/>
        <v/>
      </c>
      <c r="Z55" s="48">
        <v>2000</v>
      </c>
      <c r="AA55" s="48">
        <v>2010</v>
      </c>
      <c r="AB55" s="47">
        <f t="shared" si="26"/>
        <v>19.100000000000001</v>
      </c>
      <c r="AC55" s="209">
        <f t="shared" si="27"/>
        <v>51</v>
      </c>
      <c r="AD55" s="209" t="str">
        <f t="shared" si="28"/>
        <v xml:space="preserve"> </v>
      </c>
      <c r="AE55" s="47">
        <f t="shared" si="29"/>
        <v>19</v>
      </c>
      <c r="AF55" s="209">
        <f t="shared" si="30"/>
        <v>52</v>
      </c>
      <c r="AG55" s="209" t="str">
        <f t="shared" si="31"/>
        <v xml:space="preserve"> </v>
      </c>
      <c r="AH55" s="208"/>
    </row>
    <row r="56" spans="1:34" ht="24" customHeight="1">
      <c r="A56" s="580"/>
      <c r="B56" s="583"/>
      <c r="C56" s="380" t="s">
        <v>1413</v>
      </c>
      <c r="D56" s="27" t="s">
        <v>1410</v>
      </c>
      <c r="E56" s="28" t="s">
        <v>1412</v>
      </c>
      <c r="F56" s="29" t="s">
        <v>1338</v>
      </c>
      <c r="G56" s="362">
        <v>1.9910000000000001</v>
      </c>
      <c r="H56" s="29" t="s">
        <v>1337</v>
      </c>
      <c r="I56" s="463" t="str">
        <f t="shared" si="16"/>
        <v>1,980~1,990</v>
      </c>
      <c r="J56" s="462">
        <v>5</v>
      </c>
      <c r="K56" s="191">
        <v>10.199999999999999</v>
      </c>
      <c r="L56" s="461">
        <f t="shared" si="17"/>
        <v>227.61372549019609</v>
      </c>
      <c r="M56" s="576" t="str">
        <f t="shared" si="18"/>
        <v>10.2</v>
      </c>
      <c r="N56" s="575" t="str">
        <f t="shared" si="19"/>
        <v>13.5</v>
      </c>
      <c r="O56" s="460" t="str">
        <f t="shared" si="20"/>
        <v>19.2~19.3</v>
      </c>
      <c r="P56" s="362" t="s">
        <v>1336</v>
      </c>
      <c r="Q56" s="29" t="s">
        <v>69</v>
      </c>
      <c r="R56" s="362" t="s">
        <v>89</v>
      </c>
      <c r="S56" s="27"/>
      <c r="T56" s="574" t="str">
        <f t="shared" si="21"/>
        <v>☆☆☆</v>
      </c>
      <c r="U56" s="470">
        <f t="shared" si="22"/>
        <v>100</v>
      </c>
      <c r="V56" s="469">
        <f t="shared" si="23"/>
        <v>75</v>
      </c>
      <c r="W56" s="469" t="str">
        <f t="shared" si="24"/>
        <v>52~53</v>
      </c>
      <c r="X56" s="468" t="str">
        <f t="shared" si="25"/>
        <v/>
      </c>
      <c r="Z56" s="48">
        <v>1980</v>
      </c>
      <c r="AA56" s="48">
        <v>1990</v>
      </c>
      <c r="AB56" s="47">
        <f t="shared" si="26"/>
        <v>19.3</v>
      </c>
      <c r="AC56" s="209">
        <f t="shared" si="27"/>
        <v>52</v>
      </c>
      <c r="AD56" s="209" t="str">
        <f t="shared" si="28"/>
        <v xml:space="preserve"> </v>
      </c>
      <c r="AE56" s="47">
        <f t="shared" si="29"/>
        <v>19.2</v>
      </c>
      <c r="AF56" s="209">
        <f t="shared" si="30"/>
        <v>53</v>
      </c>
      <c r="AG56" s="209" t="str">
        <f t="shared" si="31"/>
        <v xml:space="preserve"> </v>
      </c>
      <c r="AH56" s="208"/>
    </row>
    <row r="57" spans="1:34" ht="24" customHeight="1">
      <c r="A57" s="580"/>
      <c r="B57" s="583"/>
      <c r="C57" s="380"/>
      <c r="D57" s="27" t="s">
        <v>1408</v>
      </c>
      <c r="E57" s="28" t="s">
        <v>1411</v>
      </c>
      <c r="F57" s="29" t="s">
        <v>1338</v>
      </c>
      <c r="G57" s="362">
        <v>1.9910000000000001</v>
      </c>
      <c r="H57" s="29" t="s">
        <v>1337</v>
      </c>
      <c r="I57" s="463" t="str">
        <f t="shared" si="16"/>
        <v>2,010~2,020</v>
      </c>
      <c r="J57" s="462">
        <v>5</v>
      </c>
      <c r="K57" s="191">
        <v>10.199999999999999</v>
      </c>
      <c r="L57" s="461">
        <f t="shared" si="17"/>
        <v>227.61372549019609</v>
      </c>
      <c r="M57" s="576" t="str">
        <f t="shared" si="18"/>
        <v>9.4</v>
      </c>
      <c r="N57" s="575" t="str">
        <f t="shared" si="19"/>
        <v>12.7</v>
      </c>
      <c r="O57" s="460" t="str">
        <f t="shared" si="20"/>
        <v>18.9~19.0</v>
      </c>
      <c r="P57" s="362" t="s">
        <v>1336</v>
      </c>
      <c r="Q57" s="29" t="s">
        <v>69</v>
      </c>
      <c r="R57" s="362" t="s">
        <v>89</v>
      </c>
      <c r="S57" s="27"/>
      <c r="T57" s="574" t="str">
        <f t="shared" si="21"/>
        <v>☆☆☆</v>
      </c>
      <c r="U57" s="470">
        <f t="shared" si="22"/>
        <v>108</v>
      </c>
      <c r="V57" s="469">
        <f t="shared" si="23"/>
        <v>80</v>
      </c>
      <c r="W57" s="469">
        <f t="shared" si="24"/>
        <v>53</v>
      </c>
      <c r="X57" s="468" t="str">
        <f t="shared" si="25"/>
        <v/>
      </c>
      <c r="Z57" s="48">
        <v>2010</v>
      </c>
      <c r="AA57" s="48">
        <v>2020</v>
      </c>
      <c r="AB57" s="47">
        <f t="shared" si="26"/>
        <v>19</v>
      </c>
      <c r="AC57" s="209">
        <f t="shared" si="27"/>
        <v>53</v>
      </c>
      <c r="AD57" s="209" t="str">
        <f t="shared" si="28"/>
        <v xml:space="preserve"> </v>
      </c>
      <c r="AE57" s="47">
        <f t="shared" si="29"/>
        <v>18.899999999999999</v>
      </c>
      <c r="AF57" s="209">
        <f t="shared" si="30"/>
        <v>53</v>
      </c>
      <c r="AG57" s="209" t="str">
        <f t="shared" si="31"/>
        <v xml:space="preserve"> </v>
      </c>
      <c r="AH57" s="208"/>
    </row>
    <row r="58" spans="1:34" ht="24" customHeight="1">
      <c r="A58" s="580"/>
      <c r="B58" s="583"/>
      <c r="C58" s="380"/>
      <c r="D58" s="27" t="s">
        <v>1410</v>
      </c>
      <c r="E58" s="28" t="s">
        <v>1409</v>
      </c>
      <c r="F58" s="29" t="s">
        <v>1338</v>
      </c>
      <c r="G58" s="362">
        <v>1.9910000000000001</v>
      </c>
      <c r="H58" s="29" t="s">
        <v>1337</v>
      </c>
      <c r="I58" s="463" t="str">
        <f t="shared" si="16"/>
        <v>1,980~1,990</v>
      </c>
      <c r="J58" s="462">
        <v>5</v>
      </c>
      <c r="K58" s="191">
        <v>10</v>
      </c>
      <c r="L58" s="461">
        <f t="shared" si="17"/>
        <v>232.166</v>
      </c>
      <c r="M58" s="576" t="str">
        <f t="shared" si="18"/>
        <v>10.2</v>
      </c>
      <c r="N58" s="575" t="str">
        <f t="shared" si="19"/>
        <v>13.5</v>
      </c>
      <c r="O58" s="460" t="str">
        <f t="shared" si="20"/>
        <v>19.2~19.3</v>
      </c>
      <c r="P58" s="362" t="s">
        <v>1336</v>
      </c>
      <c r="Q58" s="29" t="s">
        <v>69</v>
      </c>
      <c r="R58" s="362" t="s">
        <v>89</v>
      </c>
      <c r="S58" s="27"/>
      <c r="T58" s="574" t="str">
        <f t="shared" si="21"/>
        <v>☆☆☆</v>
      </c>
      <c r="U58" s="470">
        <f t="shared" si="22"/>
        <v>98</v>
      </c>
      <c r="V58" s="469">
        <f t="shared" si="23"/>
        <v>74</v>
      </c>
      <c r="W58" s="469" t="str">
        <f t="shared" si="24"/>
        <v>51~52</v>
      </c>
      <c r="X58" s="468" t="str">
        <f t="shared" si="25"/>
        <v/>
      </c>
      <c r="Z58" s="48">
        <v>1980</v>
      </c>
      <c r="AA58" s="48">
        <v>1990</v>
      </c>
      <c r="AB58" s="47">
        <f t="shared" si="26"/>
        <v>19.3</v>
      </c>
      <c r="AC58" s="209">
        <f t="shared" si="27"/>
        <v>51</v>
      </c>
      <c r="AD58" s="209" t="str">
        <f t="shared" si="28"/>
        <v xml:space="preserve"> </v>
      </c>
      <c r="AE58" s="47">
        <f t="shared" si="29"/>
        <v>19.2</v>
      </c>
      <c r="AF58" s="209">
        <f t="shared" si="30"/>
        <v>52</v>
      </c>
      <c r="AG58" s="209" t="str">
        <f t="shared" si="31"/>
        <v xml:space="preserve"> </v>
      </c>
      <c r="AH58" s="208"/>
    </row>
    <row r="59" spans="1:34" ht="24" customHeight="1">
      <c r="A59" s="580"/>
      <c r="B59" s="578"/>
      <c r="C59" s="380"/>
      <c r="D59" s="27" t="s">
        <v>1408</v>
      </c>
      <c r="E59" s="28" t="s">
        <v>1407</v>
      </c>
      <c r="F59" s="29" t="s">
        <v>1338</v>
      </c>
      <c r="G59" s="362">
        <v>1.9910000000000001</v>
      </c>
      <c r="H59" s="29" t="s">
        <v>1337</v>
      </c>
      <c r="I59" s="463" t="str">
        <f t="shared" si="16"/>
        <v>2,010~2,020</v>
      </c>
      <c r="J59" s="462">
        <v>5</v>
      </c>
      <c r="K59" s="191">
        <v>10</v>
      </c>
      <c r="L59" s="461">
        <f t="shared" si="17"/>
        <v>232.166</v>
      </c>
      <c r="M59" s="576" t="str">
        <f t="shared" si="18"/>
        <v>9.4</v>
      </c>
      <c r="N59" s="575" t="str">
        <f t="shared" si="19"/>
        <v>12.7</v>
      </c>
      <c r="O59" s="460" t="str">
        <f t="shared" si="20"/>
        <v>18.9~19.0</v>
      </c>
      <c r="P59" s="362" t="s">
        <v>1336</v>
      </c>
      <c r="Q59" s="29" t="s">
        <v>69</v>
      </c>
      <c r="R59" s="362" t="s">
        <v>89</v>
      </c>
      <c r="S59" s="27"/>
      <c r="T59" s="574" t="str">
        <f t="shared" si="21"/>
        <v>☆☆☆</v>
      </c>
      <c r="U59" s="470">
        <f t="shared" si="22"/>
        <v>106</v>
      </c>
      <c r="V59" s="469">
        <f t="shared" si="23"/>
        <v>78</v>
      </c>
      <c r="W59" s="469">
        <f t="shared" si="24"/>
        <v>52</v>
      </c>
      <c r="X59" s="468" t="str">
        <f t="shared" si="25"/>
        <v/>
      </c>
      <c r="Z59" s="48">
        <v>2010</v>
      </c>
      <c r="AA59" s="48">
        <v>2020</v>
      </c>
      <c r="AB59" s="47">
        <f t="shared" si="26"/>
        <v>19</v>
      </c>
      <c r="AC59" s="209">
        <f t="shared" si="27"/>
        <v>52</v>
      </c>
      <c r="AD59" s="209" t="str">
        <f t="shared" si="28"/>
        <v xml:space="preserve"> </v>
      </c>
      <c r="AE59" s="47">
        <f t="shared" si="29"/>
        <v>18.899999999999999</v>
      </c>
      <c r="AF59" s="209">
        <f t="shared" si="30"/>
        <v>52</v>
      </c>
      <c r="AG59" s="209" t="str">
        <f t="shared" si="31"/>
        <v xml:space="preserve"> </v>
      </c>
      <c r="AH59" s="208"/>
    </row>
    <row r="60" spans="1:34" ht="24" customHeight="1">
      <c r="A60" s="580"/>
      <c r="B60" s="581"/>
      <c r="C60" s="378" t="s">
        <v>1406</v>
      </c>
      <c r="D60" s="27" t="s">
        <v>1405</v>
      </c>
      <c r="E60" s="28" t="s">
        <v>1404</v>
      </c>
      <c r="F60" s="29" t="s">
        <v>1396</v>
      </c>
      <c r="G60" s="362">
        <v>2.996</v>
      </c>
      <c r="H60" s="29" t="s">
        <v>1332</v>
      </c>
      <c r="I60" s="463" t="str">
        <f t="shared" si="16"/>
        <v>2,430~2,450</v>
      </c>
      <c r="J60" s="462">
        <v>7</v>
      </c>
      <c r="K60" s="191">
        <v>9.4</v>
      </c>
      <c r="L60" s="461">
        <f t="shared" si="17"/>
        <v>246.9851063829787</v>
      </c>
      <c r="M60" s="576" t="str">
        <f t="shared" si="18"/>
        <v>7.4</v>
      </c>
      <c r="N60" s="575" t="str">
        <f t="shared" si="19"/>
        <v>10.6</v>
      </c>
      <c r="O60" s="460" t="str">
        <f t="shared" si="20"/>
        <v>13.7~14.0</v>
      </c>
      <c r="P60" s="362" t="s">
        <v>1336</v>
      </c>
      <c r="Q60" s="29" t="s">
        <v>69</v>
      </c>
      <c r="R60" s="362" t="s">
        <v>89</v>
      </c>
      <c r="S60" s="27"/>
      <c r="T60" s="574" t="str">
        <f t="shared" si="21"/>
        <v>☆☆☆☆</v>
      </c>
      <c r="U60" s="470">
        <f t="shared" si="22"/>
        <v>127</v>
      </c>
      <c r="V60" s="469">
        <f t="shared" si="23"/>
        <v>88</v>
      </c>
      <c r="W60" s="469" t="str">
        <f t="shared" si="24"/>
        <v>67~68</v>
      </c>
      <c r="X60" s="468" t="str">
        <f t="shared" si="25"/>
        <v>★1.5</v>
      </c>
      <c r="Z60" s="48">
        <v>2430</v>
      </c>
      <c r="AA60" s="48">
        <v>2450</v>
      </c>
      <c r="AB60" s="47">
        <f t="shared" si="26"/>
        <v>14</v>
      </c>
      <c r="AC60" s="209">
        <f t="shared" si="27"/>
        <v>67</v>
      </c>
      <c r="AD60" s="209" t="str">
        <f t="shared" si="28"/>
        <v>★1.5</v>
      </c>
      <c r="AE60" s="47">
        <f t="shared" si="29"/>
        <v>13.7</v>
      </c>
      <c r="AF60" s="209">
        <f t="shared" si="30"/>
        <v>68</v>
      </c>
      <c r="AG60" s="209" t="str">
        <f t="shared" si="31"/>
        <v>★1.5</v>
      </c>
      <c r="AH60" s="208"/>
    </row>
    <row r="61" spans="1:34" ht="24" customHeight="1">
      <c r="A61" s="580"/>
      <c r="B61" s="583"/>
      <c r="C61" s="380"/>
      <c r="D61" s="27" t="s">
        <v>1402</v>
      </c>
      <c r="E61" s="28" t="s">
        <v>1403</v>
      </c>
      <c r="F61" s="29" t="s">
        <v>1396</v>
      </c>
      <c r="G61" s="362">
        <v>2.996</v>
      </c>
      <c r="H61" s="29" t="s">
        <v>1332</v>
      </c>
      <c r="I61" s="463" t="str">
        <f t="shared" si="16"/>
        <v>2,430</v>
      </c>
      <c r="J61" s="462">
        <v>7</v>
      </c>
      <c r="K61" s="191">
        <v>9.6999999999999993</v>
      </c>
      <c r="L61" s="461">
        <f t="shared" si="17"/>
        <v>239.34639175257735</v>
      </c>
      <c r="M61" s="576" t="str">
        <f t="shared" si="18"/>
        <v>7.4</v>
      </c>
      <c r="N61" s="575" t="str">
        <f t="shared" si="19"/>
        <v>10.6</v>
      </c>
      <c r="O61" s="460" t="str">
        <f t="shared" si="20"/>
        <v>14.0</v>
      </c>
      <c r="P61" s="362" t="s">
        <v>1336</v>
      </c>
      <c r="Q61" s="29" t="s">
        <v>69</v>
      </c>
      <c r="R61" s="362" t="s">
        <v>89</v>
      </c>
      <c r="S61" s="27"/>
      <c r="T61" s="574" t="str">
        <f t="shared" si="21"/>
        <v>☆☆☆☆</v>
      </c>
      <c r="U61" s="470">
        <f t="shared" si="22"/>
        <v>131</v>
      </c>
      <c r="V61" s="469">
        <f t="shared" si="23"/>
        <v>91</v>
      </c>
      <c r="W61" s="469">
        <f t="shared" si="24"/>
        <v>69</v>
      </c>
      <c r="X61" s="468" t="str">
        <f t="shared" si="25"/>
        <v>★1.5</v>
      </c>
      <c r="Z61" s="48">
        <v>2430</v>
      </c>
      <c r="AA61" s="48">
        <v>2430</v>
      </c>
      <c r="AB61" s="47">
        <f t="shared" si="26"/>
        <v>14</v>
      </c>
      <c r="AC61" s="209">
        <f t="shared" si="27"/>
        <v>69</v>
      </c>
      <c r="AD61" s="209" t="str">
        <f t="shared" si="28"/>
        <v>★1.5</v>
      </c>
      <c r="AE61" s="47">
        <f t="shared" si="29"/>
        <v>14</v>
      </c>
      <c r="AF61" s="209">
        <f t="shared" si="30"/>
        <v>69</v>
      </c>
      <c r="AG61" s="209" t="str">
        <f t="shared" si="31"/>
        <v>★1.5</v>
      </c>
      <c r="AH61" s="208"/>
    </row>
    <row r="62" spans="1:34" ht="24" customHeight="1">
      <c r="A62" s="580"/>
      <c r="B62" s="578"/>
      <c r="C62" s="52"/>
      <c r="D62" s="27" t="s">
        <v>1402</v>
      </c>
      <c r="E62" s="28" t="s">
        <v>1401</v>
      </c>
      <c r="F62" s="29" t="s">
        <v>1396</v>
      </c>
      <c r="G62" s="362">
        <v>2.996</v>
      </c>
      <c r="H62" s="29" t="s">
        <v>1332</v>
      </c>
      <c r="I62" s="463" t="str">
        <f t="shared" si="16"/>
        <v>2,450</v>
      </c>
      <c r="J62" s="462">
        <v>7</v>
      </c>
      <c r="K62" s="191">
        <v>9.6999999999999993</v>
      </c>
      <c r="L62" s="461">
        <f t="shared" si="17"/>
        <v>239.34639175257735</v>
      </c>
      <c r="M62" s="576" t="str">
        <f t="shared" si="18"/>
        <v>7.4</v>
      </c>
      <c r="N62" s="575" t="str">
        <f t="shared" si="19"/>
        <v>10.6</v>
      </c>
      <c r="O62" s="460" t="str">
        <f t="shared" si="20"/>
        <v>13.7</v>
      </c>
      <c r="P62" s="362" t="s">
        <v>1336</v>
      </c>
      <c r="Q62" s="29" t="s">
        <v>69</v>
      </c>
      <c r="R62" s="362" t="s">
        <v>89</v>
      </c>
      <c r="S62" s="27"/>
      <c r="T62" s="574" t="str">
        <f t="shared" si="21"/>
        <v>☆☆☆☆</v>
      </c>
      <c r="U62" s="470">
        <f t="shared" si="22"/>
        <v>131</v>
      </c>
      <c r="V62" s="469">
        <f t="shared" si="23"/>
        <v>91</v>
      </c>
      <c r="W62" s="469">
        <f t="shared" si="24"/>
        <v>70</v>
      </c>
      <c r="X62" s="468" t="str">
        <f t="shared" si="25"/>
        <v>★2.0</v>
      </c>
      <c r="Z62" s="48">
        <v>2450</v>
      </c>
      <c r="AA62" s="48">
        <v>2450</v>
      </c>
      <c r="AB62" s="47">
        <f t="shared" si="26"/>
        <v>13.7</v>
      </c>
      <c r="AC62" s="209">
        <f t="shared" si="27"/>
        <v>70</v>
      </c>
      <c r="AD62" s="209" t="str">
        <f t="shared" si="28"/>
        <v>★2.0</v>
      </c>
      <c r="AE62" s="47">
        <f t="shared" si="29"/>
        <v>13.7</v>
      </c>
      <c r="AF62" s="209">
        <f t="shared" si="30"/>
        <v>70</v>
      </c>
      <c r="AG62" s="209" t="str">
        <f t="shared" si="31"/>
        <v>★2.0</v>
      </c>
      <c r="AH62" s="208"/>
    </row>
    <row r="63" spans="1:34" ht="24" customHeight="1">
      <c r="A63" s="580"/>
      <c r="B63" s="583"/>
      <c r="C63" s="380" t="s">
        <v>1400</v>
      </c>
      <c r="D63" s="27" t="s">
        <v>1399</v>
      </c>
      <c r="E63" s="28" t="s">
        <v>163</v>
      </c>
      <c r="F63" s="29" t="s">
        <v>1396</v>
      </c>
      <c r="G63" s="362">
        <v>2.996</v>
      </c>
      <c r="H63" s="29" t="s">
        <v>1332</v>
      </c>
      <c r="I63" s="463" t="str">
        <f t="shared" si="16"/>
        <v>2,360</v>
      </c>
      <c r="J63" s="462">
        <v>5</v>
      </c>
      <c r="K63" s="191">
        <v>9.5</v>
      </c>
      <c r="L63" s="461">
        <f t="shared" si="17"/>
        <v>244.38526315789471</v>
      </c>
      <c r="M63" s="576" t="str">
        <f t="shared" si="18"/>
        <v>7.4</v>
      </c>
      <c r="N63" s="575" t="str">
        <f t="shared" si="19"/>
        <v>10.6</v>
      </c>
      <c r="O63" s="460" t="str">
        <f t="shared" si="20"/>
        <v>14.9</v>
      </c>
      <c r="P63" s="362" t="s">
        <v>1336</v>
      </c>
      <c r="Q63" s="29" t="s">
        <v>69</v>
      </c>
      <c r="R63" s="362" t="s">
        <v>89</v>
      </c>
      <c r="S63" s="27"/>
      <c r="T63" s="574" t="str">
        <f t="shared" si="21"/>
        <v>☆☆☆☆</v>
      </c>
      <c r="U63" s="470">
        <f t="shared" si="22"/>
        <v>128</v>
      </c>
      <c r="V63" s="469">
        <f t="shared" si="23"/>
        <v>89</v>
      </c>
      <c r="W63" s="469">
        <f t="shared" si="24"/>
        <v>63</v>
      </c>
      <c r="X63" s="468" t="str">
        <f t="shared" si="25"/>
        <v>★1.0</v>
      </c>
      <c r="Z63" s="48">
        <v>2360</v>
      </c>
      <c r="AA63" s="48">
        <v>2360</v>
      </c>
      <c r="AB63" s="47">
        <f t="shared" si="26"/>
        <v>14.9</v>
      </c>
      <c r="AC63" s="209">
        <f t="shared" si="27"/>
        <v>63</v>
      </c>
      <c r="AD63" s="209" t="str">
        <f t="shared" si="28"/>
        <v>★1.0</v>
      </c>
      <c r="AE63" s="47">
        <f t="shared" si="29"/>
        <v>14.9</v>
      </c>
      <c r="AF63" s="209">
        <f t="shared" si="30"/>
        <v>63</v>
      </c>
      <c r="AG63" s="209" t="str">
        <f t="shared" si="31"/>
        <v>★1.0</v>
      </c>
      <c r="AH63" s="208"/>
    </row>
    <row r="64" spans="1:34" ht="24" customHeight="1">
      <c r="A64" s="580"/>
      <c r="B64" s="578"/>
      <c r="C64" s="52"/>
      <c r="D64" s="27" t="s">
        <v>1398</v>
      </c>
      <c r="E64" s="28" t="s">
        <v>1397</v>
      </c>
      <c r="F64" s="29" t="s">
        <v>1396</v>
      </c>
      <c r="G64" s="362">
        <v>2.996</v>
      </c>
      <c r="H64" s="29" t="s">
        <v>1332</v>
      </c>
      <c r="I64" s="463" t="str">
        <f t="shared" si="16"/>
        <v>2,380</v>
      </c>
      <c r="J64" s="462">
        <v>5</v>
      </c>
      <c r="K64" s="191">
        <v>9.5</v>
      </c>
      <c r="L64" s="461">
        <f t="shared" si="17"/>
        <v>244.38526315789471</v>
      </c>
      <c r="M64" s="576" t="str">
        <f t="shared" si="18"/>
        <v>7.4</v>
      </c>
      <c r="N64" s="575" t="str">
        <f t="shared" si="19"/>
        <v>10.6</v>
      </c>
      <c r="O64" s="460" t="str">
        <f t="shared" si="20"/>
        <v>14.6</v>
      </c>
      <c r="P64" s="362" t="s">
        <v>1336</v>
      </c>
      <c r="Q64" s="29" t="s">
        <v>69</v>
      </c>
      <c r="R64" s="362" t="s">
        <v>89</v>
      </c>
      <c r="S64" s="27"/>
      <c r="T64" s="574" t="str">
        <f t="shared" si="21"/>
        <v>☆☆☆☆</v>
      </c>
      <c r="U64" s="470">
        <f t="shared" si="22"/>
        <v>128</v>
      </c>
      <c r="V64" s="469">
        <f t="shared" si="23"/>
        <v>89</v>
      </c>
      <c r="W64" s="469">
        <f t="shared" si="24"/>
        <v>65</v>
      </c>
      <c r="X64" s="468" t="str">
        <f t="shared" si="25"/>
        <v>★1.5</v>
      </c>
      <c r="Z64" s="48">
        <v>2380</v>
      </c>
      <c r="AA64" s="48">
        <v>2380</v>
      </c>
      <c r="AB64" s="47">
        <f t="shared" si="26"/>
        <v>14.6</v>
      </c>
      <c r="AC64" s="209">
        <f t="shared" si="27"/>
        <v>65</v>
      </c>
      <c r="AD64" s="209" t="str">
        <f t="shared" si="28"/>
        <v>★1.5</v>
      </c>
      <c r="AE64" s="47">
        <f t="shared" si="29"/>
        <v>14.6</v>
      </c>
      <c r="AF64" s="209">
        <f t="shared" si="30"/>
        <v>65</v>
      </c>
      <c r="AG64" s="209" t="str">
        <f t="shared" si="31"/>
        <v>★1.5</v>
      </c>
      <c r="AH64" s="208"/>
    </row>
    <row r="65" spans="1:34" ht="24" customHeight="1">
      <c r="A65" s="19"/>
      <c r="B65" s="55"/>
      <c r="C65" s="380" t="s">
        <v>1395</v>
      </c>
      <c r="D65" s="27" t="s">
        <v>1394</v>
      </c>
      <c r="E65" s="28" t="s">
        <v>1393</v>
      </c>
      <c r="F65" s="29" t="s">
        <v>1390</v>
      </c>
      <c r="G65" s="362">
        <v>3.9820000000000002</v>
      </c>
      <c r="H65" s="29" t="s">
        <v>1332</v>
      </c>
      <c r="I65" s="463" t="str">
        <f t="shared" si="16"/>
        <v>2,690~2,700</v>
      </c>
      <c r="J65" s="462">
        <v>7</v>
      </c>
      <c r="K65" s="191">
        <v>7.2</v>
      </c>
      <c r="L65" s="461">
        <f t="shared" si="17"/>
        <v>322.45277777777778</v>
      </c>
      <c r="M65" s="576" t="str">
        <f t="shared" si="18"/>
        <v>7.4</v>
      </c>
      <c r="N65" s="575" t="str">
        <f t="shared" si="19"/>
        <v>10.6</v>
      </c>
      <c r="O65" s="460" t="str">
        <f t="shared" si="20"/>
        <v>10.3~10.5</v>
      </c>
      <c r="P65" s="362" t="s">
        <v>1344</v>
      </c>
      <c r="Q65" s="29" t="s">
        <v>69</v>
      </c>
      <c r="R65" s="362" t="s">
        <v>89</v>
      </c>
      <c r="S65" s="27"/>
      <c r="T65" s="574" t="str">
        <f t="shared" si="21"/>
        <v>☆☆☆</v>
      </c>
      <c r="U65" s="470">
        <f t="shared" si="22"/>
        <v>97</v>
      </c>
      <c r="V65" s="469">
        <f t="shared" si="23"/>
        <v>67</v>
      </c>
      <c r="W65" s="469" t="str">
        <f t="shared" si="24"/>
        <v>68~69</v>
      </c>
      <c r="X65" s="468" t="str">
        <f t="shared" si="25"/>
        <v>★1.5</v>
      </c>
      <c r="Z65" s="48">
        <v>2690</v>
      </c>
      <c r="AA65" s="48">
        <v>2700</v>
      </c>
      <c r="AB65" s="47">
        <f t="shared" si="26"/>
        <v>10.5</v>
      </c>
      <c r="AC65" s="209">
        <f t="shared" si="27"/>
        <v>68</v>
      </c>
      <c r="AD65" s="209" t="str">
        <f t="shared" si="28"/>
        <v>★1.5</v>
      </c>
      <c r="AE65" s="47">
        <f t="shared" si="29"/>
        <v>10.3</v>
      </c>
      <c r="AF65" s="209">
        <f t="shared" si="30"/>
        <v>69</v>
      </c>
      <c r="AG65" s="209" t="str">
        <f t="shared" si="31"/>
        <v>★1.5</v>
      </c>
      <c r="AH65" s="208"/>
    </row>
    <row r="66" spans="1:34" ht="24" customHeight="1">
      <c r="A66" s="19"/>
      <c r="B66" s="51"/>
      <c r="C66" s="52"/>
      <c r="D66" s="27" t="s">
        <v>1392</v>
      </c>
      <c r="E66" s="28" t="s">
        <v>1391</v>
      </c>
      <c r="F66" s="29" t="s">
        <v>1390</v>
      </c>
      <c r="G66" s="362">
        <v>3.9820000000000002</v>
      </c>
      <c r="H66" s="29" t="s">
        <v>1332</v>
      </c>
      <c r="I66" s="463" t="str">
        <f t="shared" si="16"/>
        <v>2,710~2,720</v>
      </c>
      <c r="J66" s="462">
        <v>7</v>
      </c>
      <c r="K66" s="191">
        <v>7.2</v>
      </c>
      <c r="L66" s="461">
        <f t="shared" si="17"/>
        <v>322.45277777777778</v>
      </c>
      <c r="M66" s="576" t="str">
        <f t="shared" si="18"/>
        <v>7.4</v>
      </c>
      <c r="N66" s="575" t="str">
        <f t="shared" si="19"/>
        <v>10.6</v>
      </c>
      <c r="O66" s="460" t="str">
        <f t="shared" si="20"/>
        <v>10.1~10.2</v>
      </c>
      <c r="P66" s="362" t="s">
        <v>1344</v>
      </c>
      <c r="Q66" s="29" t="s">
        <v>69</v>
      </c>
      <c r="R66" s="362" t="s">
        <v>89</v>
      </c>
      <c r="S66" s="27"/>
      <c r="T66" s="574" t="str">
        <f t="shared" si="21"/>
        <v>☆☆☆</v>
      </c>
      <c r="U66" s="470">
        <f t="shared" si="22"/>
        <v>97</v>
      </c>
      <c r="V66" s="469">
        <f t="shared" si="23"/>
        <v>67</v>
      </c>
      <c r="W66" s="469" t="str">
        <f t="shared" si="24"/>
        <v>70~71</v>
      </c>
      <c r="X66" s="468" t="str">
        <f t="shared" si="25"/>
        <v>★2.0</v>
      </c>
      <c r="Z66" s="48">
        <v>2710</v>
      </c>
      <c r="AA66" s="48">
        <v>2720</v>
      </c>
      <c r="AB66" s="47">
        <f t="shared" si="26"/>
        <v>10.199999999999999</v>
      </c>
      <c r="AC66" s="209">
        <f t="shared" si="27"/>
        <v>70</v>
      </c>
      <c r="AD66" s="209" t="str">
        <f t="shared" si="28"/>
        <v>★2.0</v>
      </c>
      <c r="AE66" s="47">
        <f t="shared" si="29"/>
        <v>10.1</v>
      </c>
      <c r="AF66" s="209">
        <f t="shared" si="30"/>
        <v>71</v>
      </c>
      <c r="AG66" s="209" t="str">
        <f t="shared" si="31"/>
        <v>★2.0</v>
      </c>
      <c r="AH66" s="208"/>
    </row>
    <row r="67" spans="1:34" ht="24" customHeight="1">
      <c r="A67" s="580"/>
      <c r="B67" s="584"/>
      <c r="C67" s="577" t="s">
        <v>1389</v>
      </c>
      <c r="D67" s="27" t="s">
        <v>1388</v>
      </c>
      <c r="E67" s="28" t="s">
        <v>1387</v>
      </c>
      <c r="F67" s="29" t="s">
        <v>1338</v>
      </c>
      <c r="G67" s="362">
        <v>1.9910000000000001</v>
      </c>
      <c r="H67" s="29" t="s">
        <v>1337</v>
      </c>
      <c r="I67" s="463" t="str">
        <f t="shared" si="16"/>
        <v>1,790~1,810</v>
      </c>
      <c r="J67" s="462">
        <v>4</v>
      </c>
      <c r="K67" s="191">
        <v>10.6</v>
      </c>
      <c r="L67" s="461">
        <f t="shared" si="17"/>
        <v>219.02452830188679</v>
      </c>
      <c r="M67" s="576" t="str">
        <f t="shared" si="18"/>
        <v>11.1</v>
      </c>
      <c r="N67" s="575" t="str">
        <f t="shared" si="19"/>
        <v>14.4</v>
      </c>
      <c r="O67" s="460" t="str">
        <f t="shared" si="20"/>
        <v>21.0~21.2</v>
      </c>
      <c r="P67" s="362" t="s">
        <v>1336</v>
      </c>
      <c r="Q67" s="29" t="s">
        <v>69</v>
      </c>
      <c r="R67" s="362" t="s">
        <v>76</v>
      </c>
      <c r="S67" s="27"/>
      <c r="T67" s="574" t="str">
        <f t="shared" si="21"/>
        <v>☆☆☆</v>
      </c>
      <c r="U67" s="470">
        <f t="shared" si="22"/>
        <v>95</v>
      </c>
      <c r="V67" s="469">
        <f t="shared" si="23"/>
        <v>73</v>
      </c>
      <c r="W67" s="469">
        <f t="shared" si="24"/>
        <v>50</v>
      </c>
      <c r="X67" s="468" t="str">
        <f t="shared" si="25"/>
        <v/>
      </c>
      <c r="Z67" s="48">
        <v>1790</v>
      </c>
      <c r="AA67" s="48">
        <v>1810</v>
      </c>
      <c r="AB67" s="47">
        <f t="shared" si="26"/>
        <v>21.2</v>
      </c>
      <c r="AC67" s="209">
        <f t="shared" si="27"/>
        <v>50</v>
      </c>
      <c r="AD67" s="209" t="str">
        <f t="shared" si="28"/>
        <v xml:space="preserve"> </v>
      </c>
      <c r="AE67" s="47">
        <f t="shared" si="29"/>
        <v>21</v>
      </c>
      <c r="AF67" s="209">
        <f t="shared" si="30"/>
        <v>50</v>
      </c>
      <c r="AG67" s="209" t="str">
        <f t="shared" si="31"/>
        <v xml:space="preserve"> </v>
      </c>
      <c r="AH67" s="208"/>
    </row>
    <row r="68" spans="1:34" ht="24" customHeight="1">
      <c r="A68" s="580"/>
      <c r="B68" s="583"/>
      <c r="C68" s="380" t="s">
        <v>1386</v>
      </c>
      <c r="D68" s="27" t="s">
        <v>1385</v>
      </c>
      <c r="E68" s="28" t="s">
        <v>1377</v>
      </c>
      <c r="F68" s="29" t="s">
        <v>1357</v>
      </c>
      <c r="G68" s="362">
        <v>2.996</v>
      </c>
      <c r="H68" s="29" t="s">
        <v>1332</v>
      </c>
      <c r="I68" s="463" t="str">
        <f t="shared" si="16"/>
        <v>2,090</v>
      </c>
      <c r="J68" s="462">
        <v>5</v>
      </c>
      <c r="K68" s="191">
        <v>10</v>
      </c>
      <c r="L68" s="461">
        <f t="shared" si="17"/>
        <v>232.166</v>
      </c>
      <c r="M68" s="576" t="str">
        <f t="shared" si="18"/>
        <v>9.4</v>
      </c>
      <c r="N68" s="575" t="str">
        <f t="shared" si="19"/>
        <v>12.7</v>
      </c>
      <c r="O68" s="460" t="str">
        <f t="shared" si="20"/>
        <v>18.1</v>
      </c>
      <c r="P68" s="362" t="s">
        <v>1336</v>
      </c>
      <c r="Q68" s="29" t="s">
        <v>69</v>
      </c>
      <c r="R68" s="362" t="s">
        <v>89</v>
      </c>
      <c r="S68" s="27"/>
      <c r="T68" s="574" t="str">
        <f t="shared" si="21"/>
        <v>☆☆☆</v>
      </c>
      <c r="U68" s="470">
        <f t="shared" si="22"/>
        <v>106</v>
      </c>
      <c r="V68" s="469">
        <f t="shared" si="23"/>
        <v>78</v>
      </c>
      <c r="W68" s="469">
        <f t="shared" si="24"/>
        <v>55</v>
      </c>
      <c r="X68" s="468" t="str">
        <f t="shared" si="25"/>
        <v>★0.5</v>
      </c>
      <c r="Z68" s="48">
        <v>2090</v>
      </c>
      <c r="AA68" s="48">
        <v>2090</v>
      </c>
      <c r="AB68" s="47">
        <f t="shared" si="26"/>
        <v>18.100000000000001</v>
      </c>
      <c r="AC68" s="209">
        <f t="shared" si="27"/>
        <v>55</v>
      </c>
      <c r="AD68" s="209" t="str">
        <f t="shared" si="28"/>
        <v>★0.5</v>
      </c>
      <c r="AE68" s="47">
        <f t="shared" si="29"/>
        <v>18.100000000000001</v>
      </c>
      <c r="AF68" s="209">
        <f t="shared" si="30"/>
        <v>55</v>
      </c>
      <c r="AG68" s="209" t="str">
        <f t="shared" si="31"/>
        <v>★0.5</v>
      </c>
      <c r="AH68" s="208"/>
    </row>
    <row r="69" spans="1:34" ht="24" customHeight="1">
      <c r="A69" s="580"/>
      <c r="B69" s="578"/>
      <c r="C69" s="52"/>
      <c r="D69" s="27" t="s">
        <v>1384</v>
      </c>
      <c r="E69" s="28" t="s">
        <v>1377</v>
      </c>
      <c r="F69" s="29" t="s">
        <v>1357</v>
      </c>
      <c r="G69" s="362">
        <v>2.996</v>
      </c>
      <c r="H69" s="29" t="s">
        <v>1332</v>
      </c>
      <c r="I69" s="463" t="str">
        <f t="shared" si="16"/>
        <v>2,080</v>
      </c>
      <c r="J69" s="462">
        <v>5</v>
      </c>
      <c r="K69" s="191">
        <v>10</v>
      </c>
      <c r="L69" s="461">
        <f t="shared" si="17"/>
        <v>232.166</v>
      </c>
      <c r="M69" s="576" t="str">
        <f t="shared" si="18"/>
        <v>9.4</v>
      </c>
      <c r="N69" s="575" t="str">
        <f t="shared" si="19"/>
        <v>12.7</v>
      </c>
      <c r="O69" s="460" t="str">
        <f t="shared" si="20"/>
        <v>18.2</v>
      </c>
      <c r="P69" s="362" t="s">
        <v>1336</v>
      </c>
      <c r="Q69" s="29" t="s">
        <v>69</v>
      </c>
      <c r="R69" s="362" t="s">
        <v>89</v>
      </c>
      <c r="S69" s="27"/>
      <c r="T69" s="574" t="str">
        <f t="shared" si="21"/>
        <v>☆☆☆</v>
      </c>
      <c r="U69" s="470">
        <f t="shared" si="22"/>
        <v>106</v>
      </c>
      <c r="V69" s="469">
        <f t="shared" si="23"/>
        <v>78</v>
      </c>
      <c r="W69" s="469">
        <f t="shared" si="24"/>
        <v>54</v>
      </c>
      <c r="X69" s="468" t="str">
        <f t="shared" si="25"/>
        <v/>
      </c>
      <c r="Z69" s="48">
        <v>2080</v>
      </c>
      <c r="AA69" s="48">
        <v>2080</v>
      </c>
      <c r="AB69" s="47">
        <f t="shared" si="26"/>
        <v>18.2</v>
      </c>
      <c r="AC69" s="209">
        <f t="shared" si="27"/>
        <v>54</v>
      </c>
      <c r="AD69" s="209" t="str">
        <f t="shared" si="28"/>
        <v xml:space="preserve"> </v>
      </c>
      <c r="AE69" s="47">
        <f t="shared" si="29"/>
        <v>18.2</v>
      </c>
      <c r="AF69" s="209">
        <f t="shared" si="30"/>
        <v>54</v>
      </c>
      <c r="AG69" s="209" t="str">
        <f t="shared" si="31"/>
        <v xml:space="preserve"> </v>
      </c>
      <c r="AH69" s="208"/>
    </row>
    <row r="70" spans="1:34" ht="24" customHeight="1">
      <c r="A70" s="580"/>
      <c r="B70" s="583"/>
      <c r="C70" s="380" t="s">
        <v>1383</v>
      </c>
      <c r="D70" s="27" t="s">
        <v>1382</v>
      </c>
      <c r="E70" s="28" t="s">
        <v>1381</v>
      </c>
      <c r="F70" s="29" t="s">
        <v>1357</v>
      </c>
      <c r="G70" s="362">
        <v>2.996</v>
      </c>
      <c r="H70" s="29" t="s">
        <v>1332</v>
      </c>
      <c r="I70" s="463" t="str">
        <f t="shared" si="16"/>
        <v>2,050~2,090</v>
      </c>
      <c r="J70" s="462">
        <v>4</v>
      </c>
      <c r="K70" s="191">
        <v>9.4</v>
      </c>
      <c r="L70" s="461">
        <f t="shared" si="17"/>
        <v>246.9851063829787</v>
      </c>
      <c r="M70" s="576" t="str">
        <f t="shared" si="18"/>
        <v>9.4</v>
      </c>
      <c r="N70" s="575" t="str">
        <f t="shared" si="19"/>
        <v>12.7</v>
      </c>
      <c r="O70" s="460" t="str">
        <f t="shared" si="20"/>
        <v>18.1~18.5</v>
      </c>
      <c r="P70" s="362" t="s">
        <v>1336</v>
      </c>
      <c r="Q70" s="29" t="s">
        <v>69</v>
      </c>
      <c r="R70" s="362" t="s">
        <v>89</v>
      </c>
      <c r="S70" s="27"/>
      <c r="T70" s="574" t="str">
        <f t="shared" si="21"/>
        <v>☆☆☆</v>
      </c>
      <c r="U70" s="470">
        <f t="shared" si="22"/>
        <v>100</v>
      </c>
      <c r="V70" s="469">
        <f t="shared" si="23"/>
        <v>74</v>
      </c>
      <c r="W70" s="469" t="str">
        <f t="shared" si="24"/>
        <v>50~51</v>
      </c>
      <c r="X70" s="468" t="str">
        <f t="shared" si="25"/>
        <v/>
      </c>
      <c r="Z70" s="48">
        <v>2050</v>
      </c>
      <c r="AA70" s="48">
        <v>2090</v>
      </c>
      <c r="AB70" s="47">
        <f t="shared" si="26"/>
        <v>18.5</v>
      </c>
      <c r="AC70" s="209">
        <f t="shared" si="27"/>
        <v>50</v>
      </c>
      <c r="AD70" s="209" t="str">
        <f t="shared" si="28"/>
        <v xml:space="preserve"> </v>
      </c>
      <c r="AE70" s="47">
        <f t="shared" si="29"/>
        <v>18.100000000000001</v>
      </c>
      <c r="AF70" s="209">
        <f t="shared" si="30"/>
        <v>51</v>
      </c>
      <c r="AG70" s="209" t="str">
        <f t="shared" si="31"/>
        <v xml:space="preserve"> </v>
      </c>
      <c r="AH70" s="208"/>
    </row>
    <row r="71" spans="1:34" ht="24" customHeight="1">
      <c r="A71" s="580"/>
      <c r="B71" s="583"/>
      <c r="C71" s="380"/>
      <c r="D71" s="27" t="s">
        <v>1376</v>
      </c>
      <c r="E71" s="28" t="s">
        <v>1380</v>
      </c>
      <c r="F71" s="29" t="s">
        <v>1357</v>
      </c>
      <c r="G71" s="362">
        <v>2.996</v>
      </c>
      <c r="H71" s="29" t="s">
        <v>1332</v>
      </c>
      <c r="I71" s="463" t="str">
        <f t="shared" si="16"/>
        <v>2,060~2,100</v>
      </c>
      <c r="J71" s="462">
        <v>5</v>
      </c>
      <c r="K71" s="191">
        <v>9.4</v>
      </c>
      <c r="L71" s="461">
        <f t="shared" si="17"/>
        <v>246.9851063829787</v>
      </c>
      <c r="M71" s="576" t="str">
        <f t="shared" si="18"/>
        <v>9.4</v>
      </c>
      <c r="N71" s="575" t="str">
        <f t="shared" si="19"/>
        <v>12.7</v>
      </c>
      <c r="O71" s="460" t="str">
        <f t="shared" si="20"/>
        <v>18.0~18.4</v>
      </c>
      <c r="P71" s="362" t="s">
        <v>1336</v>
      </c>
      <c r="Q71" s="29" t="s">
        <v>69</v>
      </c>
      <c r="R71" s="362" t="s">
        <v>89</v>
      </c>
      <c r="S71" s="27"/>
      <c r="T71" s="574" t="str">
        <f t="shared" si="21"/>
        <v>☆☆☆</v>
      </c>
      <c r="U71" s="470">
        <f t="shared" si="22"/>
        <v>100</v>
      </c>
      <c r="V71" s="469">
        <f t="shared" si="23"/>
        <v>74</v>
      </c>
      <c r="W71" s="469" t="str">
        <f t="shared" si="24"/>
        <v>51~52</v>
      </c>
      <c r="X71" s="468" t="str">
        <f t="shared" si="25"/>
        <v/>
      </c>
      <c r="Z71" s="48">
        <v>2060</v>
      </c>
      <c r="AA71" s="48">
        <v>2100</v>
      </c>
      <c r="AB71" s="47">
        <f t="shared" si="26"/>
        <v>18.399999999999999</v>
      </c>
      <c r="AC71" s="209">
        <f t="shared" si="27"/>
        <v>51</v>
      </c>
      <c r="AD71" s="209" t="str">
        <f t="shared" si="28"/>
        <v xml:space="preserve"> </v>
      </c>
      <c r="AE71" s="47">
        <f t="shared" si="29"/>
        <v>18</v>
      </c>
      <c r="AF71" s="209">
        <f t="shared" si="30"/>
        <v>52</v>
      </c>
      <c r="AG71" s="209" t="str">
        <f t="shared" si="31"/>
        <v xml:space="preserve"> </v>
      </c>
      <c r="AH71" s="208"/>
    </row>
    <row r="72" spans="1:34" ht="24" customHeight="1">
      <c r="A72" s="580"/>
      <c r="B72" s="583"/>
      <c r="C72" s="380"/>
      <c r="D72" s="27" t="s">
        <v>1376</v>
      </c>
      <c r="E72" s="28" t="s">
        <v>1379</v>
      </c>
      <c r="F72" s="29" t="s">
        <v>1357</v>
      </c>
      <c r="G72" s="362">
        <v>2.996</v>
      </c>
      <c r="H72" s="29" t="s">
        <v>1332</v>
      </c>
      <c r="I72" s="463" t="str">
        <f t="shared" si="16"/>
        <v>2,090</v>
      </c>
      <c r="J72" s="462">
        <v>4</v>
      </c>
      <c r="K72" s="191">
        <v>10</v>
      </c>
      <c r="L72" s="461">
        <f t="shared" si="17"/>
        <v>232.166</v>
      </c>
      <c r="M72" s="576" t="str">
        <f t="shared" si="18"/>
        <v>9.4</v>
      </c>
      <c r="N72" s="575" t="str">
        <f t="shared" si="19"/>
        <v>12.7</v>
      </c>
      <c r="O72" s="460" t="str">
        <f t="shared" si="20"/>
        <v>18.1</v>
      </c>
      <c r="P72" s="362" t="s">
        <v>1336</v>
      </c>
      <c r="Q72" s="29" t="s">
        <v>69</v>
      </c>
      <c r="R72" s="362" t="s">
        <v>89</v>
      </c>
      <c r="S72" s="27"/>
      <c r="T72" s="574" t="str">
        <f t="shared" si="21"/>
        <v>☆☆☆</v>
      </c>
      <c r="U72" s="470">
        <f t="shared" si="22"/>
        <v>106</v>
      </c>
      <c r="V72" s="469">
        <f t="shared" si="23"/>
        <v>78</v>
      </c>
      <c r="W72" s="469">
        <f t="shared" si="24"/>
        <v>55</v>
      </c>
      <c r="X72" s="468" t="str">
        <f t="shared" si="25"/>
        <v>★0.5</v>
      </c>
      <c r="Z72" s="48">
        <v>2090</v>
      </c>
      <c r="AA72" s="48">
        <v>2090</v>
      </c>
      <c r="AB72" s="47">
        <f t="shared" si="26"/>
        <v>18.100000000000001</v>
      </c>
      <c r="AC72" s="209">
        <f t="shared" si="27"/>
        <v>55</v>
      </c>
      <c r="AD72" s="209" t="str">
        <f t="shared" si="28"/>
        <v>★0.5</v>
      </c>
      <c r="AE72" s="47">
        <f t="shared" si="29"/>
        <v>18.100000000000001</v>
      </c>
      <c r="AF72" s="209">
        <f t="shared" si="30"/>
        <v>55</v>
      </c>
      <c r="AG72" s="209" t="str">
        <f t="shared" si="31"/>
        <v>★0.5</v>
      </c>
      <c r="AH72" s="208"/>
    </row>
    <row r="73" spans="1:34" ht="24" customHeight="1">
      <c r="A73" s="580"/>
      <c r="B73" s="583"/>
      <c r="C73" s="380"/>
      <c r="D73" s="27" t="s">
        <v>1376</v>
      </c>
      <c r="E73" s="28" t="s">
        <v>1378</v>
      </c>
      <c r="F73" s="29" t="s">
        <v>1357</v>
      </c>
      <c r="G73" s="362">
        <v>2.996</v>
      </c>
      <c r="H73" s="29" t="s">
        <v>1332</v>
      </c>
      <c r="I73" s="463" t="str">
        <f t="shared" ref="I73:I94" si="32">IF(Z73="","",(IF(AA73-Z73&gt;0,CONCATENATE(TEXT(Z73,"#,##0"),"~",TEXT(AA73,"#,##0")),TEXT(Z73,"#,##0"))))</f>
        <v>2,070</v>
      </c>
      <c r="J73" s="462">
        <v>4</v>
      </c>
      <c r="K73" s="191">
        <v>10</v>
      </c>
      <c r="L73" s="461">
        <f t="shared" ref="L73:L94" si="33">IF(K73&gt;0,1/K73*34.6*67.1,"")</f>
        <v>232.166</v>
      </c>
      <c r="M73" s="576" t="str">
        <f t="shared" ref="M73:M94" si="34">IF(Z73="","",(IF(Z73&gt;=2271,"7.4",IF(Z73&gt;=2101,"8.7",IF(Z73&gt;=1991,"9.4",IF(Z73&gt;=1871,"10.2",IF(Z73&gt;=1761,"11.1",IF(Z73&gt;=1651,"12.2",IF(Z73&gt;=1531,"13.2",IF(Z73&gt;=1421,"14.4",IF(Z73&gt;=1311,"15.8",IF(Z73&gt;=1196,"17.2",IF(Z73&gt;=1081,"18.7",IF(Z73&gt;=971,"20.5",IF(Z73&gt;=856,"20.8",IF(Z73&gt;=741,"21.0",IF(Z73&gt;=601,"21.8","22.5")))))))))))))))))</f>
        <v>9.4</v>
      </c>
      <c r="N73" s="575" t="str">
        <f t="shared" ref="N73:N94" si="35">IF(Z73="","",(IF(Z73&gt;=2271,"10.6",IF(Z73&gt;=2101,"11.9",IF(Z73&gt;=1991,"12.7",IF(Z73&gt;=1871,"13.5",IF(Z73&gt;=1761,"14.4",IF(Z73&gt;=1651,"15.4",IF(Z73&gt;=1531,"16.5",IF(Z73&gt;=1421,"17.6",IF(Z73&gt;=1311,"19.0",IF(Z73&gt;=1196,"20.3",IF(Z73&gt;=1081,"21.8",IF(Z73&gt;=971,"23.4",IF(Z73&gt;=856,"23.7",IF(Z73&gt;=741,"24.5","24.6"))))))))))))))))</f>
        <v>12.7</v>
      </c>
      <c r="O73" s="460" t="str">
        <f t="shared" ref="O73:O94" si="36">IF(Z73="","",IF(AE73="",TEXT(AB73,"#,##0.0"),IF(AB73-AE73&gt;0,CONCATENATE(TEXT(AE73,"#,##0.0"),"~",TEXT(AB73,"#,##0.0")),TEXT(AB73,"#,##0.0"))))</f>
        <v>18.3</v>
      </c>
      <c r="P73" s="362" t="s">
        <v>1336</v>
      </c>
      <c r="Q73" s="29" t="s">
        <v>69</v>
      </c>
      <c r="R73" s="362" t="s">
        <v>89</v>
      </c>
      <c r="S73" s="27"/>
      <c r="T73" s="574" t="str">
        <f t="shared" ref="T73:T94" si="37">IF((LEFT(D73,1)="6"),"☆☆☆☆☆",IF((LEFT(D73,1)="5"),"☆☆☆☆",IF((LEFT(D73,1)="4"),"☆☆☆"," ")))</f>
        <v>☆☆☆</v>
      </c>
      <c r="U73" s="470">
        <f t="shared" ref="U73:U94" si="38">IF(K73="","",ROUNDDOWN(K73/M73*100,0))</f>
        <v>106</v>
      </c>
      <c r="V73" s="469">
        <f t="shared" ref="V73:V94" si="39">IF(K73="","",ROUNDDOWN(K73/N73*100,0))</f>
        <v>78</v>
      </c>
      <c r="W73" s="469">
        <f t="shared" ref="W73:W94" si="40">IF(Z73="","",IF(AF73="",IF(AC73&lt;55,"",AC73),IF(AF73-AC73&gt;0,CONCATENATE(AC73,"~",AF73),AC73)))</f>
        <v>54</v>
      </c>
      <c r="X73" s="468" t="str">
        <f t="shared" ref="X73:X94" si="41">IF(AC73&lt;55,"",AD73)</f>
        <v/>
      </c>
      <c r="Z73" s="48">
        <v>2070</v>
      </c>
      <c r="AA73" s="48">
        <v>2070</v>
      </c>
      <c r="AB73" s="47">
        <f t="shared" ref="AB73:AB94" si="42">IF(Z73="","",(ROUND(IF(Z73&gt;=2759,9.5,IF(Z73&lt;2759,(-2.47/1000000*Z73*Z73)-(8.52/10000*Z73)+30.65)),1)))</f>
        <v>18.3</v>
      </c>
      <c r="AC73" s="209">
        <f t="shared" ref="AC73:AC94" si="43">IF(K73="","",ROUNDDOWN(K73/AB73*100,0))</f>
        <v>54</v>
      </c>
      <c r="AD73" s="209" t="str">
        <f t="shared" ref="AD73:AD94" si="44">IF(AC73="","",IF(AC73&gt;=125,"★7.5",IF(AC73&gt;=120,"★7.0",IF(AC73&gt;=115,"★6.5",IF(AC73&gt;=110,"★6.0",IF(AC73&gt;=105,"★5.5",IF(AC73&gt;=100,"★5.0",IF(AC73&gt;=95,"★4.5",IF(AC73&gt;=90,"★4.0",IF(AC73&gt;=85,"★3.5",IF(AC73&gt;=80,"★3.0",IF(AC73&gt;=75,"★2.5",IF(AC73&gt;=70,"★2.0",IF(AC73&gt;=65,"★1.5",IF(AC73&gt;=60,"★1.0",IF(AC73&gt;=55,"★0.5"," "))))))))))))))))</f>
        <v xml:space="preserve"> </v>
      </c>
      <c r="AE73" s="47">
        <f t="shared" ref="AE73:AE94" si="45">IF(AA73="","",(ROUND(IF(AA73&gt;=2759,9.5,IF(AA73&lt;2759,(-2.47/1000000*AA73*AA73)-(8.52/10000*AA73)+30.65)),1)))</f>
        <v>18.3</v>
      </c>
      <c r="AF73" s="209">
        <f t="shared" ref="AF73:AF94" si="46">IF(AE73="","",IF(K73="","",ROUNDDOWN(K73/AE73*100,0)))</f>
        <v>54</v>
      </c>
      <c r="AG73" s="209" t="str">
        <f t="shared" ref="AG73:AG94" si="47">IF(AF73="","",IF(AF73&gt;=125,"★7.5",IF(AF73&gt;=120,"★7.0",IF(AF73&gt;=115,"★6.5",IF(AF73&gt;=110,"★6.0",IF(AF73&gt;=105,"★5.5",IF(AF73&gt;=100,"★5.0",IF(AF73&gt;=95,"★4.5",IF(AF73&gt;=90,"★4.0",IF(AF73&gt;=85,"★3.5",IF(AF73&gt;=80,"★3.0",IF(AF73&gt;=75,"★2.5",IF(AF73&gt;=70,"★2.0",IF(AF73&gt;=65,"★1.5",IF(AF73&gt;=60,"★1.0",IF(AF73&gt;=55,"★0.5"," "))))))))))))))))</f>
        <v xml:space="preserve"> </v>
      </c>
      <c r="AH73" s="208"/>
    </row>
    <row r="74" spans="1:34" ht="24" customHeight="1">
      <c r="A74" s="580"/>
      <c r="B74" s="583"/>
      <c r="C74" s="380"/>
      <c r="D74" s="27" t="s">
        <v>1376</v>
      </c>
      <c r="E74" s="28" t="s">
        <v>1377</v>
      </c>
      <c r="F74" s="29" t="s">
        <v>1357</v>
      </c>
      <c r="G74" s="362">
        <v>2.996</v>
      </c>
      <c r="H74" s="29" t="s">
        <v>1332</v>
      </c>
      <c r="I74" s="463" t="str">
        <f t="shared" si="32"/>
        <v>2,100</v>
      </c>
      <c r="J74" s="462">
        <v>5</v>
      </c>
      <c r="K74" s="191">
        <v>10</v>
      </c>
      <c r="L74" s="461">
        <f t="shared" si="33"/>
        <v>232.166</v>
      </c>
      <c r="M74" s="576" t="str">
        <f t="shared" si="34"/>
        <v>9.4</v>
      </c>
      <c r="N74" s="575" t="str">
        <f t="shared" si="35"/>
        <v>12.7</v>
      </c>
      <c r="O74" s="460" t="str">
        <f t="shared" si="36"/>
        <v>18.0</v>
      </c>
      <c r="P74" s="362" t="s">
        <v>1336</v>
      </c>
      <c r="Q74" s="29" t="s">
        <v>69</v>
      </c>
      <c r="R74" s="362" t="s">
        <v>89</v>
      </c>
      <c r="S74" s="27"/>
      <c r="T74" s="574" t="str">
        <f t="shared" si="37"/>
        <v>☆☆☆</v>
      </c>
      <c r="U74" s="470">
        <f t="shared" si="38"/>
        <v>106</v>
      </c>
      <c r="V74" s="469">
        <f t="shared" si="39"/>
        <v>78</v>
      </c>
      <c r="W74" s="469">
        <f t="shared" si="40"/>
        <v>55</v>
      </c>
      <c r="X74" s="468" t="str">
        <f t="shared" si="41"/>
        <v>★0.5</v>
      </c>
      <c r="Z74" s="48">
        <v>2100</v>
      </c>
      <c r="AA74" s="48">
        <v>2100</v>
      </c>
      <c r="AB74" s="47">
        <f t="shared" si="42"/>
        <v>18</v>
      </c>
      <c r="AC74" s="209">
        <f t="shared" si="43"/>
        <v>55</v>
      </c>
      <c r="AD74" s="209" t="str">
        <f t="shared" si="44"/>
        <v>★0.5</v>
      </c>
      <c r="AE74" s="47">
        <f t="shared" si="45"/>
        <v>18</v>
      </c>
      <c r="AF74" s="209">
        <f t="shared" si="46"/>
        <v>55</v>
      </c>
      <c r="AG74" s="209" t="str">
        <f t="shared" si="47"/>
        <v>★0.5</v>
      </c>
      <c r="AH74" s="208"/>
    </row>
    <row r="75" spans="1:34" ht="24" customHeight="1">
      <c r="A75" s="580"/>
      <c r="B75" s="578"/>
      <c r="C75" s="380"/>
      <c r="D75" s="27" t="s">
        <v>1376</v>
      </c>
      <c r="E75" s="28" t="s">
        <v>1375</v>
      </c>
      <c r="F75" s="29" t="s">
        <v>1357</v>
      </c>
      <c r="G75" s="362">
        <v>2.996</v>
      </c>
      <c r="H75" s="29" t="s">
        <v>1332</v>
      </c>
      <c r="I75" s="463" t="str">
        <f t="shared" si="32"/>
        <v>2,080</v>
      </c>
      <c r="J75" s="462">
        <v>5</v>
      </c>
      <c r="K75" s="191">
        <v>10</v>
      </c>
      <c r="L75" s="461">
        <f t="shared" si="33"/>
        <v>232.166</v>
      </c>
      <c r="M75" s="576" t="str">
        <f t="shared" si="34"/>
        <v>9.4</v>
      </c>
      <c r="N75" s="575" t="str">
        <f t="shared" si="35"/>
        <v>12.7</v>
      </c>
      <c r="O75" s="460" t="str">
        <f t="shared" si="36"/>
        <v>18.2</v>
      </c>
      <c r="P75" s="362" t="s">
        <v>1336</v>
      </c>
      <c r="Q75" s="29" t="s">
        <v>69</v>
      </c>
      <c r="R75" s="362" t="s">
        <v>89</v>
      </c>
      <c r="S75" s="27"/>
      <c r="T75" s="574" t="str">
        <f t="shared" si="37"/>
        <v>☆☆☆</v>
      </c>
      <c r="U75" s="470">
        <f t="shared" si="38"/>
        <v>106</v>
      </c>
      <c r="V75" s="469">
        <f t="shared" si="39"/>
        <v>78</v>
      </c>
      <c r="W75" s="469">
        <f t="shared" si="40"/>
        <v>54</v>
      </c>
      <c r="X75" s="468" t="str">
        <f t="shared" si="41"/>
        <v/>
      </c>
      <c r="Z75" s="48">
        <v>2080</v>
      </c>
      <c r="AA75" s="48">
        <v>2080</v>
      </c>
      <c r="AB75" s="47">
        <f t="shared" si="42"/>
        <v>18.2</v>
      </c>
      <c r="AC75" s="209">
        <f t="shared" si="43"/>
        <v>54</v>
      </c>
      <c r="AD75" s="209" t="str">
        <f t="shared" si="44"/>
        <v xml:space="preserve"> </v>
      </c>
      <c r="AE75" s="47">
        <f t="shared" si="45"/>
        <v>18.2</v>
      </c>
      <c r="AF75" s="209">
        <f t="shared" si="46"/>
        <v>54</v>
      </c>
      <c r="AG75" s="209" t="str">
        <f t="shared" si="47"/>
        <v xml:space="preserve"> </v>
      </c>
      <c r="AH75" s="208"/>
    </row>
    <row r="76" spans="1:34" ht="24" customHeight="1">
      <c r="A76" s="580"/>
      <c r="B76" s="578"/>
      <c r="C76" s="588" t="s">
        <v>1374</v>
      </c>
      <c r="D76" s="27" t="s">
        <v>1373</v>
      </c>
      <c r="E76" s="28" t="s">
        <v>1372</v>
      </c>
      <c r="F76" s="29">
        <v>177</v>
      </c>
      <c r="G76" s="362">
        <v>3.9820000000000002</v>
      </c>
      <c r="H76" s="29" t="s">
        <v>1361</v>
      </c>
      <c r="I76" s="463" t="str">
        <f t="shared" si="32"/>
        <v>2,150~2,170</v>
      </c>
      <c r="J76" s="462">
        <v>5</v>
      </c>
      <c r="K76" s="191">
        <v>7.6</v>
      </c>
      <c r="L76" s="461">
        <f t="shared" si="33"/>
        <v>305.48157894736835</v>
      </c>
      <c r="M76" s="576" t="str">
        <f t="shared" si="34"/>
        <v>8.7</v>
      </c>
      <c r="N76" s="575" t="str">
        <f t="shared" si="35"/>
        <v>11.9</v>
      </c>
      <c r="O76" s="460" t="str">
        <f t="shared" si="36"/>
        <v>17.2~17.4</v>
      </c>
      <c r="P76" s="362" t="s">
        <v>1371</v>
      </c>
      <c r="Q76" s="29" t="s">
        <v>69</v>
      </c>
      <c r="R76" s="362" t="s">
        <v>89</v>
      </c>
      <c r="S76" s="27"/>
      <c r="T76" s="574" t="str">
        <f t="shared" si="37"/>
        <v>☆☆☆</v>
      </c>
      <c r="U76" s="470">
        <f t="shared" si="38"/>
        <v>87</v>
      </c>
      <c r="V76" s="469">
        <f t="shared" si="39"/>
        <v>63</v>
      </c>
      <c r="W76" s="469" t="str">
        <f t="shared" si="40"/>
        <v>43~44</v>
      </c>
      <c r="X76" s="468" t="str">
        <f t="shared" si="41"/>
        <v/>
      </c>
      <c r="Z76" s="48">
        <v>2150</v>
      </c>
      <c r="AA76" s="48">
        <v>2170</v>
      </c>
      <c r="AB76" s="47">
        <f t="shared" si="42"/>
        <v>17.399999999999999</v>
      </c>
      <c r="AC76" s="209">
        <f t="shared" si="43"/>
        <v>43</v>
      </c>
      <c r="AD76" s="209" t="str">
        <f t="shared" si="44"/>
        <v xml:space="preserve"> </v>
      </c>
      <c r="AE76" s="47">
        <f t="shared" si="45"/>
        <v>17.2</v>
      </c>
      <c r="AF76" s="209">
        <f t="shared" si="46"/>
        <v>44</v>
      </c>
      <c r="AG76" s="209" t="str">
        <f t="shared" si="47"/>
        <v xml:space="preserve"> </v>
      </c>
      <c r="AH76" s="208"/>
    </row>
    <row r="77" spans="1:34" ht="24" customHeight="1">
      <c r="A77" s="580"/>
      <c r="B77" s="581"/>
      <c r="C77" s="586" t="s">
        <v>1370</v>
      </c>
      <c r="D77" s="27" t="s">
        <v>1368</v>
      </c>
      <c r="E77" s="28" t="s">
        <v>1369</v>
      </c>
      <c r="F77" s="29">
        <v>177</v>
      </c>
      <c r="G77" s="46">
        <v>3982</v>
      </c>
      <c r="H77" s="29" t="s">
        <v>1361</v>
      </c>
      <c r="I77" s="463" t="str">
        <f t="shared" si="32"/>
        <v>1,910~1,950</v>
      </c>
      <c r="J77" s="462">
        <v>2</v>
      </c>
      <c r="K77" s="191">
        <v>7</v>
      </c>
      <c r="L77" s="461">
        <f t="shared" si="33"/>
        <v>331.66571428571427</v>
      </c>
      <c r="M77" s="576" t="str">
        <f t="shared" si="34"/>
        <v>10.2</v>
      </c>
      <c r="N77" s="575" t="str">
        <f t="shared" si="35"/>
        <v>13.5</v>
      </c>
      <c r="O77" s="460" t="str">
        <f t="shared" si="36"/>
        <v>19.6~20.0</v>
      </c>
      <c r="P77" s="362" t="s">
        <v>1331</v>
      </c>
      <c r="Q77" s="29" t="s">
        <v>69</v>
      </c>
      <c r="R77" s="362" t="s">
        <v>89</v>
      </c>
      <c r="S77" s="27"/>
      <c r="T77" s="574" t="str">
        <f t="shared" si="37"/>
        <v>☆☆☆</v>
      </c>
      <c r="U77" s="470">
        <f t="shared" si="38"/>
        <v>68</v>
      </c>
      <c r="V77" s="469">
        <f t="shared" si="39"/>
        <v>51</v>
      </c>
      <c r="W77" s="469">
        <f t="shared" si="40"/>
        <v>35</v>
      </c>
      <c r="X77" s="468" t="str">
        <f t="shared" si="41"/>
        <v/>
      </c>
      <c r="Z77" s="48">
        <v>1910</v>
      </c>
      <c r="AA77" s="48">
        <v>1950</v>
      </c>
      <c r="AB77" s="47">
        <f t="shared" si="42"/>
        <v>20</v>
      </c>
      <c r="AC77" s="209">
        <f t="shared" si="43"/>
        <v>35</v>
      </c>
      <c r="AD77" s="209" t="str">
        <f t="shared" si="44"/>
        <v xml:space="preserve"> </v>
      </c>
      <c r="AE77" s="47">
        <f t="shared" si="45"/>
        <v>19.600000000000001</v>
      </c>
      <c r="AF77" s="209">
        <f t="shared" si="46"/>
        <v>35</v>
      </c>
      <c r="AG77" s="209" t="str">
        <f t="shared" si="47"/>
        <v xml:space="preserve"> </v>
      </c>
      <c r="AH77" s="208"/>
    </row>
    <row r="78" spans="1:34" ht="24" customHeight="1">
      <c r="A78" s="580"/>
      <c r="B78" s="578"/>
      <c r="C78" s="587"/>
      <c r="D78" s="27" t="s">
        <v>1368</v>
      </c>
      <c r="E78" s="28" t="s">
        <v>1367</v>
      </c>
      <c r="F78" s="29">
        <v>177</v>
      </c>
      <c r="G78" s="46">
        <v>3982</v>
      </c>
      <c r="H78" s="29" t="s">
        <v>1361</v>
      </c>
      <c r="I78" s="463" t="str">
        <f t="shared" si="32"/>
        <v>1,930~1,970</v>
      </c>
      <c r="J78" s="462">
        <v>4</v>
      </c>
      <c r="K78" s="191">
        <v>7</v>
      </c>
      <c r="L78" s="461">
        <f t="shared" si="33"/>
        <v>331.66571428571427</v>
      </c>
      <c r="M78" s="576" t="str">
        <f t="shared" si="34"/>
        <v>10.2</v>
      </c>
      <c r="N78" s="575" t="str">
        <f t="shared" si="35"/>
        <v>13.5</v>
      </c>
      <c r="O78" s="460" t="str">
        <f t="shared" si="36"/>
        <v>19.4~19.8</v>
      </c>
      <c r="P78" s="362" t="s">
        <v>1331</v>
      </c>
      <c r="Q78" s="29" t="s">
        <v>69</v>
      </c>
      <c r="R78" s="362" t="s">
        <v>89</v>
      </c>
      <c r="S78" s="27"/>
      <c r="T78" s="574" t="str">
        <f t="shared" si="37"/>
        <v>☆☆☆</v>
      </c>
      <c r="U78" s="470">
        <f t="shared" si="38"/>
        <v>68</v>
      </c>
      <c r="V78" s="469">
        <f t="shared" si="39"/>
        <v>51</v>
      </c>
      <c r="W78" s="469" t="str">
        <f t="shared" si="40"/>
        <v>35~36</v>
      </c>
      <c r="X78" s="468" t="str">
        <f t="shared" si="41"/>
        <v/>
      </c>
      <c r="Z78" s="48">
        <v>1930</v>
      </c>
      <c r="AA78" s="48">
        <v>1970</v>
      </c>
      <c r="AB78" s="47">
        <f t="shared" si="42"/>
        <v>19.8</v>
      </c>
      <c r="AC78" s="209">
        <f t="shared" si="43"/>
        <v>35</v>
      </c>
      <c r="AD78" s="209" t="str">
        <f t="shared" si="44"/>
        <v xml:space="preserve"> </v>
      </c>
      <c r="AE78" s="47">
        <f t="shared" si="45"/>
        <v>19.399999999999999</v>
      </c>
      <c r="AF78" s="209">
        <f t="shared" si="46"/>
        <v>36</v>
      </c>
      <c r="AG78" s="209" t="str">
        <f t="shared" si="47"/>
        <v xml:space="preserve"> </v>
      </c>
      <c r="AH78" s="208"/>
    </row>
    <row r="79" spans="1:34" ht="24" customHeight="1">
      <c r="A79" s="580"/>
      <c r="B79" s="581"/>
      <c r="C79" s="586" t="s">
        <v>1366</v>
      </c>
      <c r="D79" s="27" t="s">
        <v>1363</v>
      </c>
      <c r="E79" s="28" t="s">
        <v>1365</v>
      </c>
      <c r="F79" s="29">
        <v>177</v>
      </c>
      <c r="G79" s="46">
        <v>3982</v>
      </c>
      <c r="H79" s="29" t="s">
        <v>1361</v>
      </c>
      <c r="I79" s="463" t="str">
        <f t="shared" si="32"/>
        <v>1,940~1,950</v>
      </c>
      <c r="J79" s="462">
        <v>2</v>
      </c>
      <c r="K79" s="191">
        <v>7</v>
      </c>
      <c r="L79" s="461">
        <f t="shared" si="33"/>
        <v>331.66571428571427</v>
      </c>
      <c r="M79" s="576" t="str">
        <f t="shared" si="34"/>
        <v>10.2</v>
      </c>
      <c r="N79" s="575" t="str">
        <f t="shared" si="35"/>
        <v>13.5</v>
      </c>
      <c r="O79" s="460" t="str">
        <f t="shared" si="36"/>
        <v>19.6~19.7</v>
      </c>
      <c r="P79" s="362" t="s">
        <v>1331</v>
      </c>
      <c r="Q79" s="29" t="s">
        <v>69</v>
      </c>
      <c r="R79" s="362" t="s">
        <v>89</v>
      </c>
      <c r="S79" s="27"/>
      <c r="T79" s="574" t="str">
        <f t="shared" si="37"/>
        <v>☆☆☆</v>
      </c>
      <c r="U79" s="470">
        <f t="shared" si="38"/>
        <v>68</v>
      </c>
      <c r="V79" s="469">
        <f t="shared" si="39"/>
        <v>51</v>
      </c>
      <c r="W79" s="469">
        <f t="shared" si="40"/>
        <v>35</v>
      </c>
      <c r="X79" s="468" t="str">
        <f t="shared" si="41"/>
        <v/>
      </c>
      <c r="Z79" s="48">
        <v>1940</v>
      </c>
      <c r="AA79" s="48">
        <v>1950</v>
      </c>
      <c r="AB79" s="47">
        <f t="shared" si="42"/>
        <v>19.7</v>
      </c>
      <c r="AC79" s="209">
        <f t="shared" si="43"/>
        <v>35</v>
      </c>
      <c r="AD79" s="209" t="str">
        <f t="shared" si="44"/>
        <v xml:space="preserve"> </v>
      </c>
      <c r="AE79" s="47">
        <f t="shared" si="45"/>
        <v>19.600000000000001</v>
      </c>
      <c r="AF79" s="209">
        <f t="shared" si="46"/>
        <v>35</v>
      </c>
      <c r="AG79" s="209" t="str">
        <f t="shared" si="47"/>
        <v xml:space="preserve"> </v>
      </c>
      <c r="AH79" s="208"/>
    </row>
    <row r="80" spans="1:34" ht="24" customHeight="1">
      <c r="A80" s="580"/>
      <c r="B80" s="583"/>
      <c r="C80" s="585"/>
      <c r="D80" s="27" t="s">
        <v>1363</v>
      </c>
      <c r="E80" s="28" t="s">
        <v>1364</v>
      </c>
      <c r="F80" s="29">
        <v>177</v>
      </c>
      <c r="G80" s="46">
        <v>3982</v>
      </c>
      <c r="H80" s="29" t="s">
        <v>1361</v>
      </c>
      <c r="I80" s="463" t="str">
        <f t="shared" si="32"/>
        <v>1,960</v>
      </c>
      <c r="J80" s="462">
        <v>4</v>
      </c>
      <c r="K80" s="191">
        <v>7</v>
      </c>
      <c r="L80" s="461">
        <f t="shared" si="33"/>
        <v>331.66571428571427</v>
      </c>
      <c r="M80" s="576" t="str">
        <f t="shared" si="34"/>
        <v>10.2</v>
      </c>
      <c r="N80" s="575" t="str">
        <f t="shared" si="35"/>
        <v>13.5</v>
      </c>
      <c r="O80" s="460" t="str">
        <f t="shared" si="36"/>
        <v>19.5</v>
      </c>
      <c r="P80" s="362" t="s">
        <v>1331</v>
      </c>
      <c r="Q80" s="29" t="s">
        <v>69</v>
      </c>
      <c r="R80" s="362" t="s">
        <v>89</v>
      </c>
      <c r="S80" s="27"/>
      <c r="T80" s="574" t="str">
        <f t="shared" si="37"/>
        <v>☆☆☆</v>
      </c>
      <c r="U80" s="470">
        <f t="shared" si="38"/>
        <v>68</v>
      </c>
      <c r="V80" s="469">
        <f t="shared" si="39"/>
        <v>51</v>
      </c>
      <c r="W80" s="469">
        <f t="shared" si="40"/>
        <v>35</v>
      </c>
      <c r="X80" s="468" t="str">
        <f t="shared" si="41"/>
        <v/>
      </c>
      <c r="Z80" s="48">
        <v>1960</v>
      </c>
      <c r="AA80" s="48">
        <v>1960</v>
      </c>
      <c r="AB80" s="47">
        <f t="shared" si="42"/>
        <v>19.5</v>
      </c>
      <c r="AC80" s="209">
        <f t="shared" si="43"/>
        <v>35</v>
      </c>
      <c r="AD80" s="209" t="str">
        <f t="shared" si="44"/>
        <v xml:space="preserve"> </v>
      </c>
      <c r="AE80" s="47">
        <f t="shared" si="45"/>
        <v>19.5</v>
      </c>
      <c r="AF80" s="209">
        <f t="shared" si="46"/>
        <v>35</v>
      </c>
      <c r="AG80" s="209" t="str">
        <f t="shared" si="47"/>
        <v xml:space="preserve"> </v>
      </c>
      <c r="AH80" s="208"/>
    </row>
    <row r="81" spans="1:34" ht="24" customHeight="1">
      <c r="A81" s="580"/>
      <c r="B81" s="578"/>
      <c r="C81" s="585"/>
      <c r="D81" s="27" t="s">
        <v>1363</v>
      </c>
      <c r="E81" s="28" t="s">
        <v>1362</v>
      </c>
      <c r="G81" s="46">
        <v>3982</v>
      </c>
      <c r="H81" s="29" t="s">
        <v>1361</v>
      </c>
      <c r="I81" s="463" t="str">
        <f t="shared" si="32"/>
        <v>1,970</v>
      </c>
      <c r="J81" s="462">
        <v>4</v>
      </c>
      <c r="K81" s="191">
        <v>7</v>
      </c>
      <c r="L81" s="461">
        <f t="shared" si="33"/>
        <v>331.66571428571427</v>
      </c>
      <c r="M81" s="576" t="str">
        <f t="shared" si="34"/>
        <v>10.2</v>
      </c>
      <c r="N81" s="575" t="str">
        <f t="shared" si="35"/>
        <v>13.5</v>
      </c>
      <c r="O81" s="460" t="str">
        <f t="shared" si="36"/>
        <v>19.4</v>
      </c>
      <c r="P81" s="362" t="s">
        <v>1331</v>
      </c>
      <c r="Q81" s="29" t="s">
        <v>69</v>
      </c>
      <c r="R81" s="362" t="s">
        <v>89</v>
      </c>
      <c r="S81" s="27"/>
      <c r="T81" s="574" t="str">
        <f t="shared" si="37"/>
        <v>☆☆☆</v>
      </c>
      <c r="U81" s="470">
        <f t="shared" si="38"/>
        <v>68</v>
      </c>
      <c r="V81" s="469">
        <f t="shared" si="39"/>
        <v>51</v>
      </c>
      <c r="W81" s="469">
        <f t="shared" si="40"/>
        <v>36</v>
      </c>
      <c r="X81" s="468" t="str">
        <f t="shared" si="41"/>
        <v/>
      </c>
      <c r="Z81" s="48">
        <v>1970</v>
      </c>
      <c r="AA81" s="48">
        <v>1970</v>
      </c>
      <c r="AB81" s="47">
        <f t="shared" si="42"/>
        <v>19.399999999999999</v>
      </c>
      <c r="AC81" s="209">
        <f t="shared" si="43"/>
        <v>36</v>
      </c>
      <c r="AD81" s="209" t="str">
        <f t="shared" si="44"/>
        <v xml:space="preserve"> </v>
      </c>
      <c r="AE81" s="47">
        <f t="shared" si="45"/>
        <v>19.399999999999999</v>
      </c>
      <c r="AF81" s="209">
        <f t="shared" si="46"/>
        <v>36</v>
      </c>
      <c r="AG81" s="209" t="str">
        <f t="shared" si="47"/>
        <v xml:space="preserve"> </v>
      </c>
      <c r="AH81" s="208"/>
    </row>
    <row r="82" spans="1:34" ht="24" customHeight="1">
      <c r="A82" s="582"/>
      <c r="B82" s="584"/>
      <c r="C82" s="363" t="s">
        <v>1360</v>
      </c>
      <c r="D82" s="27" t="s">
        <v>1359</v>
      </c>
      <c r="E82" s="28" t="s">
        <v>1358</v>
      </c>
      <c r="F82" s="29" t="s">
        <v>1357</v>
      </c>
      <c r="G82" s="362">
        <v>2.996</v>
      </c>
      <c r="H82" s="29" t="s">
        <v>1332</v>
      </c>
      <c r="I82" s="463" t="str">
        <f t="shared" si="32"/>
        <v>2,090</v>
      </c>
      <c r="J82" s="462">
        <v>5</v>
      </c>
      <c r="K82" s="191">
        <v>11</v>
      </c>
      <c r="L82" s="461">
        <f t="shared" si="33"/>
        <v>211.05999999999997</v>
      </c>
      <c r="M82" s="576" t="str">
        <f t="shared" si="34"/>
        <v>9.4</v>
      </c>
      <c r="N82" s="575" t="str">
        <f t="shared" si="35"/>
        <v>12.7</v>
      </c>
      <c r="O82" s="460" t="str">
        <f t="shared" si="36"/>
        <v>18.1</v>
      </c>
      <c r="P82" s="362" t="s">
        <v>1336</v>
      </c>
      <c r="Q82" s="29" t="s">
        <v>69</v>
      </c>
      <c r="R82" s="362" t="s">
        <v>89</v>
      </c>
      <c r="S82" s="27"/>
      <c r="T82" s="574" t="str">
        <f t="shared" si="37"/>
        <v>☆☆☆☆</v>
      </c>
      <c r="U82" s="470">
        <f t="shared" si="38"/>
        <v>117</v>
      </c>
      <c r="V82" s="469">
        <f t="shared" si="39"/>
        <v>86</v>
      </c>
      <c r="W82" s="469">
        <f t="shared" si="40"/>
        <v>60</v>
      </c>
      <c r="X82" s="468" t="str">
        <f t="shared" si="41"/>
        <v>★1.0</v>
      </c>
      <c r="Z82" s="48">
        <v>2090</v>
      </c>
      <c r="AA82" s="48">
        <v>2090</v>
      </c>
      <c r="AB82" s="47">
        <f t="shared" si="42"/>
        <v>18.100000000000001</v>
      </c>
      <c r="AC82" s="209">
        <f t="shared" si="43"/>
        <v>60</v>
      </c>
      <c r="AD82" s="209" t="str">
        <f t="shared" si="44"/>
        <v>★1.0</v>
      </c>
      <c r="AE82" s="47">
        <f t="shared" si="45"/>
        <v>18.100000000000001</v>
      </c>
      <c r="AF82" s="209">
        <f t="shared" si="46"/>
        <v>60</v>
      </c>
      <c r="AG82" s="209" t="str">
        <f t="shared" si="47"/>
        <v>★1.0</v>
      </c>
      <c r="AH82" s="208"/>
    </row>
    <row r="83" spans="1:34" ht="24" customHeight="1">
      <c r="A83" s="583"/>
      <c r="B83" s="583"/>
      <c r="C83" s="380" t="s">
        <v>1356</v>
      </c>
      <c r="D83" s="27" t="s">
        <v>1353</v>
      </c>
      <c r="E83" s="28" t="s">
        <v>1351</v>
      </c>
      <c r="F83" s="29" t="s">
        <v>1345</v>
      </c>
      <c r="G83" s="362">
        <v>3.9820000000000002</v>
      </c>
      <c r="H83" s="29" t="s">
        <v>1332</v>
      </c>
      <c r="I83" s="463" t="str">
        <f t="shared" si="32"/>
        <v>2,200</v>
      </c>
      <c r="J83" s="462">
        <v>5</v>
      </c>
      <c r="K83" s="191">
        <v>9.1</v>
      </c>
      <c r="L83" s="461">
        <f t="shared" si="33"/>
        <v>255.12747252747252</v>
      </c>
      <c r="M83" s="576" t="str">
        <f t="shared" si="34"/>
        <v>8.7</v>
      </c>
      <c r="N83" s="575" t="str">
        <f t="shared" si="35"/>
        <v>11.9</v>
      </c>
      <c r="O83" s="460" t="str">
        <f t="shared" si="36"/>
        <v>16.8</v>
      </c>
      <c r="P83" s="362" t="s">
        <v>1344</v>
      </c>
      <c r="Q83" s="29" t="s">
        <v>69</v>
      </c>
      <c r="R83" s="362" t="s">
        <v>89</v>
      </c>
      <c r="S83" s="27"/>
      <c r="T83" s="574" t="str">
        <f t="shared" si="37"/>
        <v>☆☆☆</v>
      </c>
      <c r="U83" s="470">
        <f t="shared" si="38"/>
        <v>104</v>
      </c>
      <c r="V83" s="469">
        <f t="shared" si="39"/>
        <v>76</v>
      </c>
      <c r="W83" s="469">
        <f t="shared" si="40"/>
        <v>54</v>
      </c>
      <c r="X83" s="468" t="s">
        <v>1822</v>
      </c>
      <c r="Z83" s="48">
        <v>2200</v>
      </c>
      <c r="AA83" s="48">
        <v>2200</v>
      </c>
      <c r="AB83" s="47">
        <f t="shared" si="42"/>
        <v>16.8</v>
      </c>
      <c r="AC83" s="209">
        <f t="shared" si="43"/>
        <v>54</v>
      </c>
      <c r="AD83" s="209" t="str">
        <f t="shared" si="44"/>
        <v xml:space="preserve"> </v>
      </c>
      <c r="AE83" s="47">
        <f t="shared" si="45"/>
        <v>16.8</v>
      </c>
      <c r="AF83" s="209">
        <f t="shared" si="46"/>
        <v>54</v>
      </c>
      <c r="AG83" s="209" t="str">
        <f t="shared" si="47"/>
        <v xml:space="preserve"> </v>
      </c>
      <c r="AH83" s="208"/>
    </row>
    <row r="84" spans="1:34" ht="24" customHeight="1">
      <c r="A84" s="583"/>
      <c r="B84" s="583"/>
      <c r="C84" s="380"/>
      <c r="D84" s="27" t="s">
        <v>1353</v>
      </c>
      <c r="E84" s="28" t="s">
        <v>1355</v>
      </c>
      <c r="F84" s="29" t="s">
        <v>1345</v>
      </c>
      <c r="G84" s="362">
        <v>3.9820000000000002</v>
      </c>
      <c r="H84" s="29" t="s">
        <v>1332</v>
      </c>
      <c r="I84" s="463" t="str">
        <f t="shared" si="32"/>
        <v>2,230~2,260</v>
      </c>
      <c r="J84" s="462">
        <v>5</v>
      </c>
      <c r="K84" s="191">
        <v>9.1</v>
      </c>
      <c r="L84" s="461">
        <f t="shared" si="33"/>
        <v>255.12747252747252</v>
      </c>
      <c r="M84" s="576" t="str">
        <f t="shared" si="34"/>
        <v>8.7</v>
      </c>
      <c r="N84" s="575" t="str">
        <f t="shared" si="35"/>
        <v>11.9</v>
      </c>
      <c r="O84" s="460" t="str">
        <f t="shared" si="36"/>
        <v>16.1~16.5</v>
      </c>
      <c r="P84" s="362" t="s">
        <v>1344</v>
      </c>
      <c r="Q84" s="29" t="s">
        <v>69</v>
      </c>
      <c r="R84" s="362" t="s">
        <v>89</v>
      </c>
      <c r="S84" s="27"/>
      <c r="T84" s="574" t="str">
        <f t="shared" si="37"/>
        <v>☆☆☆</v>
      </c>
      <c r="U84" s="470">
        <f t="shared" si="38"/>
        <v>104</v>
      </c>
      <c r="V84" s="469">
        <f t="shared" si="39"/>
        <v>76</v>
      </c>
      <c r="W84" s="469" t="str">
        <f t="shared" si="40"/>
        <v>55~56</v>
      </c>
      <c r="X84" s="468" t="str">
        <f t="shared" si="41"/>
        <v>★0.5</v>
      </c>
      <c r="Z84" s="48">
        <v>2230</v>
      </c>
      <c r="AA84" s="48">
        <v>2260</v>
      </c>
      <c r="AB84" s="47">
        <f t="shared" si="42"/>
        <v>16.5</v>
      </c>
      <c r="AC84" s="209">
        <f t="shared" si="43"/>
        <v>55</v>
      </c>
      <c r="AD84" s="209" t="str">
        <f t="shared" si="44"/>
        <v>★0.5</v>
      </c>
      <c r="AE84" s="47">
        <f t="shared" si="45"/>
        <v>16.100000000000001</v>
      </c>
      <c r="AF84" s="209">
        <f t="shared" si="46"/>
        <v>56</v>
      </c>
      <c r="AG84" s="209" t="str">
        <f t="shared" si="47"/>
        <v>★0.5</v>
      </c>
      <c r="AH84" s="208"/>
    </row>
    <row r="85" spans="1:34" ht="24" customHeight="1">
      <c r="A85" s="583"/>
      <c r="B85" s="583"/>
      <c r="C85" s="380"/>
      <c r="D85" s="27" t="s">
        <v>1353</v>
      </c>
      <c r="E85" s="28" t="s">
        <v>1354</v>
      </c>
      <c r="F85" s="29" t="s">
        <v>1345</v>
      </c>
      <c r="G85" s="362">
        <v>3.9820000000000002</v>
      </c>
      <c r="H85" s="29" t="s">
        <v>1332</v>
      </c>
      <c r="I85" s="463" t="str">
        <f t="shared" si="32"/>
        <v>2,280~2,310</v>
      </c>
      <c r="J85" s="462">
        <v>5</v>
      </c>
      <c r="K85" s="191">
        <v>9.1</v>
      </c>
      <c r="L85" s="461">
        <f t="shared" si="33"/>
        <v>255.12747252747252</v>
      </c>
      <c r="M85" s="576" t="str">
        <f t="shared" si="34"/>
        <v>7.4</v>
      </c>
      <c r="N85" s="575" t="str">
        <f t="shared" si="35"/>
        <v>10.6</v>
      </c>
      <c r="O85" s="460" t="str">
        <f t="shared" si="36"/>
        <v>15.5~15.9</v>
      </c>
      <c r="P85" s="362" t="s">
        <v>1344</v>
      </c>
      <c r="Q85" s="29" t="s">
        <v>69</v>
      </c>
      <c r="R85" s="362" t="s">
        <v>89</v>
      </c>
      <c r="S85" s="27"/>
      <c r="T85" s="574" t="str">
        <f t="shared" si="37"/>
        <v>☆☆☆</v>
      </c>
      <c r="U85" s="470">
        <f t="shared" si="38"/>
        <v>122</v>
      </c>
      <c r="V85" s="469">
        <f t="shared" si="39"/>
        <v>85</v>
      </c>
      <c r="W85" s="469" t="str">
        <f t="shared" si="40"/>
        <v>57~58</v>
      </c>
      <c r="X85" s="468" t="str">
        <f t="shared" si="41"/>
        <v>★0.5</v>
      </c>
      <c r="Z85" s="48">
        <v>2280</v>
      </c>
      <c r="AA85" s="48">
        <v>2310</v>
      </c>
      <c r="AB85" s="47">
        <f t="shared" si="42"/>
        <v>15.9</v>
      </c>
      <c r="AC85" s="209">
        <f t="shared" si="43"/>
        <v>57</v>
      </c>
      <c r="AD85" s="209" t="str">
        <f t="shared" si="44"/>
        <v>★0.5</v>
      </c>
      <c r="AE85" s="47">
        <f t="shared" si="45"/>
        <v>15.5</v>
      </c>
      <c r="AF85" s="209">
        <f t="shared" si="46"/>
        <v>58</v>
      </c>
      <c r="AG85" s="209" t="str">
        <f t="shared" si="47"/>
        <v>★0.5</v>
      </c>
      <c r="AH85" s="208"/>
    </row>
    <row r="86" spans="1:34" ht="24" customHeight="1">
      <c r="A86" s="583"/>
      <c r="B86" s="583"/>
      <c r="C86" s="380"/>
      <c r="D86" s="27" t="s">
        <v>1353</v>
      </c>
      <c r="E86" s="28" t="s">
        <v>1352</v>
      </c>
      <c r="F86" s="29" t="s">
        <v>1345</v>
      </c>
      <c r="G86" s="362">
        <v>3.9820000000000002</v>
      </c>
      <c r="H86" s="29" t="s">
        <v>1332</v>
      </c>
      <c r="I86" s="463" t="str">
        <f t="shared" si="32"/>
        <v>2,340</v>
      </c>
      <c r="J86" s="462">
        <v>5</v>
      </c>
      <c r="K86" s="191">
        <v>9.1</v>
      </c>
      <c r="L86" s="461">
        <f t="shared" si="33"/>
        <v>255.12747252747252</v>
      </c>
      <c r="M86" s="576" t="str">
        <f t="shared" si="34"/>
        <v>7.4</v>
      </c>
      <c r="N86" s="575" t="str">
        <f t="shared" si="35"/>
        <v>10.6</v>
      </c>
      <c r="O86" s="460" t="str">
        <f t="shared" si="36"/>
        <v>15.1</v>
      </c>
      <c r="P86" s="362" t="s">
        <v>1344</v>
      </c>
      <c r="Q86" s="29" t="s">
        <v>69</v>
      </c>
      <c r="R86" s="362" t="s">
        <v>89</v>
      </c>
      <c r="S86" s="27"/>
      <c r="T86" s="574" t="str">
        <f t="shared" si="37"/>
        <v>☆☆☆</v>
      </c>
      <c r="U86" s="470">
        <f t="shared" si="38"/>
        <v>122</v>
      </c>
      <c r="V86" s="469">
        <f t="shared" si="39"/>
        <v>85</v>
      </c>
      <c r="W86" s="469">
        <f t="shared" si="40"/>
        <v>60</v>
      </c>
      <c r="X86" s="468" t="str">
        <f t="shared" si="41"/>
        <v>★1.0</v>
      </c>
      <c r="Z86" s="48">
        <v>2340</v>
      </c>
      <c r="AA86" s="48">
        <v>2340</v>
      </c>
      <c r="AB86" s="47">
        <f t="shared" si="42"/>
        <v>15.1</v>
      </c>
      <c r="AC86" s="209">
        <f t="shared" si="43"/>
        <v>60</v>
      </c>
      <c r="AD86" s="209" t="str">
        <f t="shared" si="44"/>
        <v>★1.0</v>
      </c>
      <c r="AE86" s="47">
        <f t="shared" si="45"/>
        <v>15.1</v>
      </c>
      <c r="AF86" s="209">
        <f t="shared" si="46"/>
        <v>60</v>
      </c>
      <c r="AG86" s="209" t="str">
        <f t="shared" si="47"/>
        <v>★1.0</v>
      </c>
      <c r="AH86" s="208"/>
    </row>
    <row r="87" spans="1:34" ht="24" customHeight="1">
      <c r="A87" s="582"/>
      <c r="B87" s="583"/>
      <c r="C87" s="380"/>
      <c r="D87" s="27" t="s">
        <v>1347</v>
      </c>
      <c r="E87" s="28" t="s">
        <v>1351</v>
      </c>
      <c r="F87" s="29" t="s">
        <v>1345</v>
      </c>
      <c r="G87" s="362">
        <v>3.9820000000000002</v>
      </c>
      <c r="H87" s="29" t="s">
        <v>1332</v>
      </c>
      <c r="I87" s="463" t="str">
        <f t="shared" si="32"/>
        <v>2,260</v>
      </c>
      <c r="J87" s="462">
        <v>5</v>
      </c>
      <c r="K87" s="191">
        <v>9</v>
      </c>
      <c r="L87" s="461">
        <f t="shared" si="33"/>
        <v>257.96222222222218</v>
      </c>
      <c r="M87" s="576" t="str">
        <f t="shared" si="34"/>
        <v>8.7</v>
      </c>
      <c r="N87" s="575" t="str">
        <f t="shared" si="35"/>
        <v>11.9</v>
      </c>
      <c r="O87" s="460" t="str">
        <f t="shared" si="36"/>
        <v>16.1</v>
      </c>
      <c r="P87" s="362" t="s">
        <v>1344</v>
      </c>
      <c r="Q87" s="29" t="s">
        <v>69</v>
      </c>
      <c r="R87" s="362" t="s">
        <v>89</v>
      </c>
      <c r="S87" s="27"/>
      <c r="T87" s="574" t="str">
        <f t="shared" si="37"/>
        <v>☆☆☆</v>
      </c>
      <c r="U87" s="470">
        <f t="shared" si="38"/>
        <v>103</v>
      </c>
      <c r="V87" s="469">
        <f t="shared" si="39"/>
        <v>75</v>
      </c>
      <c r="W87" s="469">
        <f t="shared" si="40"/>
        <v>55</v>
      </c>
      <c r="X87" s="468" t="str">
        <f t="shared" si="41"/>
        <v>★0.5</v>
      </c>
      <c r="Z87" s="48">
        <v>2260</v>
      </c>
      <c r="AA87" s="48">
        <v>2260</v>
      </c>
      <c r="AB87" s="47">
        <f t="shared" si="42"/>
        <v>16.100000000000001</v>
      </c>
      <c r="AC87" s="209">
        <f t="shared" si="43"/>
        <v>55</v>
      </c>
      <c r="AD87" s="209" t="str">
        <f t="shared" si="44"/>
        <v>★0.5</v>
      </c>
      <c r="AE87" s="47">
        <f t="shared" si="45"/>
        <v>16.100000000000001</v>
      </c>
      <c r="AF87" s="209">
        <f t="shared" si="46"/>
        <v>55</v>
      </c>
      <c r="AG87" s="209" t="str">
        <f t="shared" si="47"/>
        <v>★0.5</v>
      </c>
      <c r="AH87" s="208"/>
    </row>
    <row r="88" spans="1:34" ht="24" customHeight="1">
      <c r="A88" s="582"/>
      <c r="B88" s="583"/>
      <c r="C88" s="380"/>
      <c r="D88" s="27" t="s">
        <v>1347</v>
      </c>
      <c r="E88" s="28" t="s">
        <v>1350</v>
      </c>
      <c r="F88" s="29" t="s">
        <v>1345</v>
      </c>
      <c r="G88" s="362">
        <v>3.9820000000000002</v>
      </c>
      <c r="H88" s="29" t="s">
        <v>1332</v>
      </c>
      <c r="I88" s="463" t="str">
        <f t="shared" si="32"/>
        <v>2,290~2,340</v>
      </c>
      <c r="J88" s="462">
        <v>5</v>
      </c>
      <c r="K88" s="191">
        <v>9</v>
      </c>
      <c r="L88" s="461">
        <f t="shared" si="33"/>
        <v>257.96222222222218</v>
      </c>
      <c r="M88" s="576" t="str">
        <f t="shared" si="34"/>
        <v>7.4</v>
      </c>
      <c r="N88" s="575" t="str">
        <f t="shared" si="35"/>
        <v>10.6</v>
      </c>
      <c r="O88" s="460" t="str">
        <f t="shared" si="36"/>
        <v>15.1~15.7</v>
      </c>
      <c r="P88" s="362" t="s">
        <v>1344</v>
      </c>
      <c r="Q88" s="29" t="s">
        <v>69</v>
      </c>
      <c r="R88" s="362" t="s">
        <v>89</v>
      </c>
      <c r="S88" s="27"/>
      <c r="T88" s="574" t="str">
        <f t="shared" si="37"/>
        <v>☆☆☆</v>
      </c>
      <c r="U88" s="470">
        <f t="shared" si="38"/>
        <v>121</v>
      </c>
      <c r="V88" s="469">
        <f t="shared" si="39"/>
        <v>84</v>
      </c>
      <c r="W88" s="469" t="str">
        <f t="shared" si="40"/>
        <v>57~59</v>
      </c>
      <c r="X88" s="468" t="str">
        <f t="shared" si="41"/>
        <v>★0.5</v>
      </c>
      <c r="Z88" s="48">
        <v>2290</v>
      </c>
      <c r="AA88" s="48">
        <v>2340</v>
      </c>
      <c r="AB88" s="47">
        <f t="shared" si="42"/>
        <v>15.7</v>
      </c>
      <c r="AC88" s="209">
        <f t="shared" si="43"/>
        <v>57</v>
      </c>
      <c r="AD88" s="209" t="str">
        <f t="shared" si="44"/>
        <v>★0.5</v>
      </c>
      <c r="AE88" s="47">
        <f t="shared" si="45"/>
        <v>15.1</v>
      </c>
      <c r="AF88" s="209">
        <f t="shared" si="46"/>
        <v>59</v>
      </c>
      <c r="AG88" s="209" t="str">
        <f t="shared" si="47"/>
        <v>★0.5</v>
      </c>
      <c r="AH88" s="208"/>
    </row>
    <row r="89" spans="1:34" ht="24" customHeight="1">
      <c r="A89" s="582"/>
      <c r="B89" s="583"/>
      <c r="C89" s="380"/>
      <c r="D89" s="27" t="s">
        <v>1347</v>
      </c>
      <c r="E89" s="28" t="s">
        <v>1349</v>
      </c>
      <c r="F89" s="29" t="s">
        <v>1345</v>
      </c>
      <c r="G89" s="362">
        <v>3.9820000000000002</v>
      </c>
      <c r="H89" s="29" t="s">
        <v>1332</v>
      </c>
      <c r="I89" s="463" t="str">
        <f t="shared" si="32"/>
        <v>2,280~2,340</v>
      </c>
      <c r="J89" s="462">
        <v>4</v>
      </c>
      <c r="K89" s="191">
        <v>9</v>
      </c>
      <c r="L89" s="461">
        <f t="shared" si="33"/>
        <v>257.96222222222218</v>
      </c>
      <c r="M89" s="576" t="str">
        <f t="shared" si="34"/>
        <v>7.4</v>
      </c>
      <c r="N89" s="575" t="str">
        <f t="shared" si="35"/>
        <v>10.6</v>
      </c>
      <c r="O89" s="460" t="str">
        <f t="shared" si="36"/>
        <v>15.1~15.9</v>
      </c>
      <c r="P89" s="362" t="s">
        <v>1344</v>
      </c>
      <c r="Q89" s="29" t="s">
        <v>69</v>
      </c>
      <c r="R89" s="362" t="s">
        <v>89</v>
      </c>
      <c r="S89" s="27"/>
      <c r="T89" s="574" t="str">
        <f t="shared" si="37"/>
        <v>☆☆☆</v>
      </c>
      <c r="U89" s="470">
        <f t="shared" si="38"/>
        <v>121</v>
      </c>
      <c r="V89" s="469">
        <f t="shared" si="39"/>
        <v>84</v>
      </c>
      <c r="W89" s="469" t="str">
        <f t="shared" si="40"/>
        <v>56~59</v>
      </c>
      <c r="X89" s="468" t="str">
        <f t="shared" si="41"/>
        <v>★0.5</v>
      </c>
      <c r="Z89" s="48">
        <v>2280</v>
      </c>
      <c r="AA89" s="48">
        <v>2340</v>
      </c>
      <c r="AB89" s="47">
        <f t="shared" si="42"/>
        <v>15.9</v>
      </c>
      <c r="AC89" s="209">
        <f t="shared" si="43"/>
        <v>56</v>
      </c>
      <c r="AD89" s="209" t="str">
        <f t="shared" si="44"/>
        <v>★0.5</v>
      </c>
      <c r="AE89" s="47">
        <f t="shared" si="45"/>
        <v>15.1</v>
      </c>
      <c r="AF89" s="209">
        <f t="shared" si="46"/>
        <v>59</v>
      </c>
      <c r="AG89" s="209" t="str">
        <f t="shared" si="47"/>
        <v>★0.5</v>
      </c>
      <c r="AH89" s="208"/>
    </row>
    <row r="90" spans="1:34" ht="24" customHeight="1">
      <c r="A90" s="582"/>
      <c r="B90" s="583"/>
      <c r="C90" s="380"/>
      <c r="D90" s="27" t="s">
        <v>1347</v>
      </c>
      <c r="E90" s="28" t="s">
        <v>1348</v>
      </c>
      <c r="F90" s="29" t="s">
        <v>1345</v>
      </c>
      <c r="G90" s="362">
        <v>3.9820000000000002</v>
      </c>
      <c r="H90" s="29" t="s">
        <v>1332</v>
      </c>
      <c r="I90" s="463" t="str">
        <f t="shared" si="32"/>
        <v>2,350~2,400</v>
      </c>
      <c r="J90" s="462">
        <v>5</v>
      </c>
      <c r="K90" s="191">
        <v>9</v>
      </c>
      <c r="L90" s="461">
        <f t="shared" si="33"/>
        <v>257.96222222222218</v>
      </c>
      <c r="M90" s="576" t="str">
        <f t="shared" si="34"/>
        <v>7.4</v>
      </c>
      <c r="N90" s="575" t="str">
        <f t="shared" si="35"/>
        <v>10.6</v>
      </c>
      <c r="O90" s="460" t="str">
        <f t="shared" si="36"/>
        <v>14.4~15.0</v>
      </c>
      <c r="P90" s="362" t="s">
        <v>1344</v>
      </c>
      <c r="Q90" s="29" t="s">
        <v>69</v>
      </c>
      <c r="R90" s="362" t="s">
        <v>89</v>
      </c>
      <c r="S90" s="27"/>
      <c r="T90" s="574" t="str">
        <f t="shared" si="37"/>
        <v>☆☆☆</v>
      </c>
      <c r="U90" s="470">
        <f t="shared" si="38"/>
        <v>121</v>
      </c>
      <c r="V90" s="469">
        <f t="shared" si="39"/>
        <v>84</v>
      </c>
      <c r="W90" s="469" t="str">
        <f t="shared" si="40"/>
        <v>60~62</v>
      </c>
      <c r="X90" s="468" t="str">
        <f t="shared" si="41"/>
        <v>★1.0</v>
      </c>
      <c r="Z90" s="48">
        <v>2350</v>
      </c>
      <c r="AA90" s="48">
        <v>2400</v>
      </c>
      <c r="AB90" s="47">
        <f t="shared" si="42"/>
        <v>15</v>
      </c>
      <c r="AC90" s="209">
        <f t="shared" si="43"/>
        <v>60</v>
      </c>
      <c r="AD90" s="209" t="str">
        <f t="shared" si="44"/>
        <v>★1.0</v>
      </c>
      <c r="AE90" s="47">
        <f t="shared" si="45"/>
        <v>14.4</v>
      </c>
      <c r="AF90" s="209">
        <f t="shared" si="46"/>
        <v>62</v>
      </c>
      <c r="AG90" s="209" t="str">
        <f t="shared" si="47"/>
        <v>★1.0</v>
      </c>
      <c r="AH90" s="208"/>
    </row>
    <row r="91" spans="1:34" ht="24" customHeight="1">
      <c r="A91" s="582"/>
      <c r="B91" s="578"/>
      <c r="C91" s="52"/>
      <c r="D91" s="27" t="s">
        <v>1347</v>
      </c>
      <c r="E91" s="28" t="s">
        <v>1346</v>
      </c>
      <c r="F91" s="29" t="s">
        <v>1345</v>
      </c>
      <c r="G91" s="362">
        <v>3.9820000000000002</v>
      </c>
      <c r="H91" s="29" t="s">
        <v>1332</v>
      </c>
      <c r="I91" s="463" t="str">
        <f t="shared" si="32"/>
        <v>2,360~2,420</v>
      </c>
      <c r="J91" s="462">
        <v>4</v>
      </c>
      <c r="K91" s="191">
        <v>9</v>
      </c>
      <c r="L91" s="461">
        <f t="shared" si="33"/>
        <v>257.96222222222218</v>
      </c>
      <c r="M91" s="576" t="str">
        <f t="shared" si="34"/>
        <v>7.4</v>
      </c>
      <c r="N91" s="575" t="str">
        <f t="shared" si="35"/>
        <v>10.6</v>
      </c>
      <c r="O91" s="460" t="str">
        <f t="shared" si="36"/>
        <v>14.1~14.9</v>
      </c>
      <c r="P91" s="362" t="s">
        <v>1344</v>
      </c>
      <c r="Q91" s="29" t="s">
        <v>69</v>
      </c>
      <c r="R91" s="362" t="s">
        <v>89</v>
      </c>
      <c r="S91" s="27"/>
      <c r="T91" s="574" t="str">
        <f t="shared" si="37"/>
        <v>☆☆☆</v>
      </c>
      <c r="U91" s="470">
        <f t="shared" si="38"/>
        <v>121</v>
      </c>
      <c r="V91" s="469">
        <f t="shared" si="39"/>
        <v>84</v>
      </c>
      <c r="W91" s="469" t="str">
        <f t="shared" si="40"/>
        <v>60~63</v>
      </c>
      <c r="X91" s="468" t="str">
        <f t="shared" si="41"/>
        <v>★1.0</v>
      </c>
      <c r="Z91" s="48">
        <v>2360</v>
      </c>
      <c r="AA91" s="48">
        <v>2420</v>
      </c>
      <c r="AB91" s="47">
        <f t="shared" si="42"/>
        <v>14.9</v>
      </c>
      <c r="AC91" s="209">
        <f t="shared" si="43"/>
        <v>60</v>
      </c>
      <c r="AD91" s="209" t="str">
        <f t="shared" si="44"/>
        <v>★1.0</v>
      </c>
      <c r="AE91" s="47">
        <f t="shared" si="45"/>
        <v>14.1</v>
      </c>
      <c r="AF91" s="209">
        <f t="shared" si="46"/>
        <v>63</v>
      </c>
      <c r="AG91" s="209" t="str">
        <f t="shared" si="47"/>
        <v>★1.0</v>
      </c>
      <c r="AH91" s="208"/>
    </row>
    <row r="92" spans="1:34" ht="24" customHeight="1">
      <c r="A92" s="580"/>
      <c r="B92" s="581"/>
      <c r="C92" s="378" t="s">
        <v>1343</v>
      </c>
      <c r="D92" s="27" t="s">
        <v>1342</v>
      </c>
      <c r="E92" s="28" t="s">
        <v>1341</v>
      </c>
      <c r="F92" s="29" t="s">
        <v>1338</v>
      </c>
      <c r="G92" s="362">
        <v>1.9910000000000001</v>
      </c>
      <c r="H92" s="29" t="s">
        <v>1337</v>
      </c>
      <c r="I92" s="463" t="str">
        <f t="shared" si="32"/>
        <v>1,780~1,790</v>
      </c>
      <c r="J92" s="462">
        <v>4</v>
      </c>
      <c r="K92" s="191">
        <v>10.8</v>
      </c>
      <c r="L92" s="461">
        <f t="shared" si="33"/>
        <v>214.96851851851849</v>
      </c>
      <c r="M92" s="576" t="str">
        <f t="shared" si="34"/>
        <v>11.1</v>
      </c>
      <c r="N92" s="575" t="str">
        <f t="shared" si="35"/>
        <v>14.4</v>
      </c>
      <c r="O92" s="460" t="str">
        <f t="shared" si="36"/>
        <v>21.2~21.3</v>
      </c>
      <c r="P92" s="362" t="s">
        <v>1336</v>
      </c>
      <c r="Q92" s="29" t="s">
        <v>69</v>
      </c>
      <c r="R92" s="362" t="s">
        <v>76</v>
      </c>
      <c r="S92" s="27"/>
      <c r="T92" s="574" t="str">
        <f t="shared" si="37"/>
        <v>☆☆☆</v>
      </c>
      <c r="U92" s="470">
        <f t="shared" si="38"/>
        <v>97</v>
      </c>
      <c r="V92" s="469">
        <f t="shared" si="39"/>
        <v>75</v>
      </c>
      <c r="W92" s="469">
        <f t="shared" si="40"/>
        <v>50</v>
      </c>
      <c r="X92" s="468" t="str">
        <f t="shared" si="41"/>
        <v/>
      </c>
      <c r="Z92" s="48">
        <v>1780</v>
      </c>
      <c r="AA92" s="48">
        <v>1790</v>
      </c>
      <c r="AB92" s="47">
        <f t="shared" si="42"/>
        <v>21.3</v>
      </c>
      <c r="AC92" s="209">
        <f t="shared" si="43"/>
        <v>50</v>
      </c>
      <c r="AD92" s="209" t="str">
        <f t="shared" si="44"/>
        <v xml:space="preserve"> </v>
      </c>
      <c r="AE92" s="47">
        <f t="shared" si="45"/>
        <v>21.2</v>
      </c>
      <c r="AF92" s="209">
        <f t="shared" si="46"/>
        <v>50</v>
      </c>
      <c r="AG92" s="209" t="str">
        <f t="shared" si="47"/>
        <v xml:space="preserve"> </v>
      </c>
      <c r="AH92" s="208"/>
    </row>
    <row r="93" spans="1:34" ht="24" customHeight="1">
      <c r="A93" s="580"/>
      <c r="B93" s="578"/>
      <c r="C93" s="52"/>
      <c r="D93" s="27" t="s">
        <v>1340</v>
      </c>
      <c r="E93" s="28" t="s">
        <v>1339</v>
      </c>
      <c r="F93" s="29" t="s">
        <v>1338</v>
      </c>
      <c r="G93" s="362">
        <v>1.9910000000000001</v>
      </c>
      <c r="H93" s="29" t="s">
        <v>1337</v>
      </c>
      <c r="I93" s="463" t="str">
        <f t="shared" si="32"/>
        <v>1,780~1,790</v>
      </c>
      <c r="J93" s="462">
        <v>4</v>
      </c>
      <c r="K93" s="191">
        <v>10.7</v>
      </c>
      <c r="L93" s="461">
        <f t="shared" si="33"/>
        <v>216.97757009345796</v>
      </c>
      <c r="M93" s="576" t="str">
        <f t="shared" si="34"/>
        <v>11.1</v>
      </c>
      <c r="N93" s="575" t="str">
        <f t="shared" si="35"/>
        <v>14.4</v>
      </c>
      <c r="O93" s="460" t="str">
        <f t="shared" si="36"/>
        <v>21.2~21.3</v>
      </c>
      <c r="P93" s="362" t="s">
        <v>1336</v>
      </c>
      <c r="Q93" s="29" t="s">
        <v>69</v>
      </c>
      <c r="R93" s="362" t="s">
        <v>76</v>
      </c>
      <c r="S93" s="27"/>
      <c r="T93" s="574" t="str">
        <f t="shared" si="37"/>
        <v>☆☆☆</v>
      </c>
      <c r="U93" s="470">
        <f t="shared" si="38"/>
        <v>96</v>
      </c>
      <c r="V93" s="469">
        <f t="shared" si="39"/>
        <v>74</v>
      </c>
      <c r="W93" s="469">
        <f t="shared" si="40"/>
        <v>50</v>
      </c>
      <c r="X93" s="468" t="str">
        <f t="shared" si="41"/>
        <v/>
      </c>
      <c r="Z93" s="48">
        <v>1780</v>
      </c>
      <c r="AA93" s="48">
        <v>1790</v>
      </c>
      <c r="AB93" s="47">
        <f t="shared" si="42"/>
        <v>21.3</v>
      </c>
      <c r="AC93" s="209">
        <f t="shared" si="43"/>
        <v>50</v>
      </c>
      <c r="AD93" s="209" t="str">
        <f t="shared" si="44"/>
        <v xml:space="preserve"> </v>
      </c>
      <c r="AE93" s="47">
        <f t="shared" si="45"/>
        <v>21.2</v>
      </c>
      <c r="AF93" s="209">
        <f t="shared" si="46"/>
        <v>50</v>
      </c>
      <c r="AG93" s="209" t="str">
        <f t="shared" si="47"/>
        <v xml:space="preserve"> </v>
      </c>
      <c r="AH93" s="208"/>
    </row>
    <row r="94" spans="1:34" ht="24" customHeight="1">
      <c r="A94" s="579"/>
      <c r="B94" s="578"/>
      <c r="C94" s="577" t="s">
        <v>1335</v>
      </c>
      <c r="D94" s="27" t="s">
        <v>1334</v>
      </c>
      <c r="E94" s="28" t="s">
        <v>1333</v>
      </c>
      <c r="F94" s="29">
        <v>177</v>
      </c>
      <c r="G94" s="362">
        <v>3.9820000000000002</v>
      </c>
      <c r="H94" s="29" t="s">
        <v>1332</v>
      </c>
      <c r="I94" s="463" t="str">
        <f t="shared" si="32"/>
        <v>2,000</v>
      </c>
      <c r="J94" s="462">
        <v>2</v>
      </c>
      <c r="K94" s="191">
        <v>7.1</v>
      </c>
      <c r="L94" s="461">
        <f t="shared" si="33"/>
        <v>326.99436619718313</v>
      </c>
      <c r="M94" s="576" t="str">
        <f t="shared" si="34"/>
        <v>9.4</v>
      </c>
      <c r="N94" s="575" t="str">
        <f t="shared" si="35"/>
        <v>12.7</v>
      </c>
      <c r="O94" s="460" t="str">
        <f t="shared" si="36"/>
        <v>19.1</v>
      </c>
      <c r="P94" s="362" t="s">
        <v>1331</v>
      </c>
      <c r="Q94" s="29" t="s">
        <v>69</v>
      </c>
      <c r="R94" s="362" t="s">
        <v>89</v>
      </c>
      <c r="S94" s="27"/>
      <c r="T94" s="574" t="str">
        <f t="shared" si="37"/>
        <v>☆☆☆</v>
      </c>
      <c r="U94" s="470">
        <f t="shared" si="38"/>
        <v>75</v>
      </c>
      <c r="V94" s="469">
        <f t="shared" si="39"/>
        <v>55</v>
      </c>
      <c r="W94" s="469">
        <f t="shared" si="40"/>
        <v>37</v>
      </c>
      <c r="X94" s="468" t="str">
        <f t="shared" si="41"/>
        <v/>
      </c>
      <c r="Z94" s="48">
        <v>2000</v>
      </c>
      <c r="AA94" s="48">
        <v>2000</v>
      </c>
      <c r="AB94" s="47">
        <f t="shared" si="42"/>
        <v>19.100000000000001</v>
      </c>
      <c r="AC94" s="209">
        <f t="shared" si="43"/>
        <v>37</v>
      </c>
      <c r="AD94" s="209" t="str">
        <f t="shared" si="44"/>
        <v xml:space="preserve"> </v>
      </c>
      <c r="AE94" s="47">
        <f t="shared" si="45"/>
        <v>19.100000000000001</v>
      </c>
      <c r="AF94" s="209">
        <f t="shared" si="46"/>
        <v>37</v>
      </c>
      <c r="AG94" s="209" t="str">
        <f t="shared" si="47"/>
        <v xml:space="preserve"> </v>
      </c>
      <c r="AH94" s="208"/>
    </row>
    <row r="95" spans="1:34">
      <c r="E95" s="2"/>
    </row>
    <row r="96" spans="1:34">
      <c r="B96" s="2" t="s">
        <v>55</v>
      </c>
      <c r="E96" s="2"/>
    </row>
    <row r="97" spans="1:6">
      <c r="B97" s="2" t="s">
        <v>56</v>
      </c>
      <c r="E97" s="2"/>
      <c r="F97" s="573"/>
    </row>
    <row r="98" spans="1:6">
      <c r="B98" s="2" t="s">
        <v>57</v>
      </c>
      <c r="E98" s="2"/>
    </row>
    <row r="99" spans="1:6">
      <c r="B99" s="2" t="s">
        <v>58</v>
      </c>
      <c r="E99" s="2"/>
    </row>
    <row r="100" spans="1:6">
      <c r="B100" s="2" t="s">
        <v>59</v>
      </c>
      <c r="E100" s="2"/>
    </row>
    <row r="101" spans="1:6">
      <c r="B101" s="2" t="s">
        <v>60</v>
      </c>
      <c r="E101" s="2"/>
    </row>
    <row r="102" spans="1:6">
      <c r="A102" s="2"/>
      <c r="B102" s="2" t="s">
        <v>61</v>
      </c>
      <c r="E102" s="2"/>
    </row>
    <row r="103" spans="1:6">
      <c r="A103" s="2"/>
      <c r="B103" s="2" t="s">
        <v>62</v>
      </c>
      <c r="E103" s="2"/>
    </row>
  </sheetData>
  <sheetProtection formatCells="0" formatColumns="0" formatRows="0" insertColumns="0" insertRows="0" insertHyperlinks="0" deleteColumns="0" deleteRows="0" sort="0" autoFilter="0" pivotTables="0"/>
  <mergeCells count="42"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AA4:AA8"/>
    <mergeCell ref="AB4:AB8"/>
    <mergeCell ref="AC4:AC8"/>
    <mergeCell ref="X5:X8"/>
    <mergeCell ref="N5:N8"/>
    <mergeCell ref="O5:O8"/>
    <mergeCell ref="AE4:AE8"/>
    <mergeCell ref="AF4:AF8"/>
    <mergeCell ref="AG4:AG8"/>
    <mergeCell ref="K5:K8"/>
    <mergeCell ref="L5:L8"/>
    <mergeCell ref="M5:M8"/>
    <mergeCell ref="W5:W8"/>
    <mergeCell ref="V4:V8"/>
    <mergeCell ref="W4:X4"/>
    <mergeCell ref="U4:U8"/>
    <mergeCell ref="Z4:Z8"/>
  </mergeCells>
  <phoneticPr fontId="2"/>
  <pageMargins left="0.70866141732283472" right="0.70866141732283472" top="0.74803149606299213" bottom="0.74803149606299213" header="0.31496062992125984" footer="0.31496062992125984"/>
  <pageSetup paperSize="9" scale="31" orientation="portrait" r:id="rId1"/>
  <headerFooter>
    <oddHeader>&amp;R&amp;10【機密性２】 
作成日_作成担当課_用途_保存期間&amp;L&amp;"Yu Gothic"&amp;11&amp;K000000&amp;10
発出元 → 発出先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1139FF2-D0A7-4147-B1CF-9C441EB355A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AH92:AH94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EB9C8-C0A7-49AC-B5DC-E67341F5BCC3}">
  <sheetPr>
    <tabColor rgb="FFFFFF00"/>
  </sheetPr>
  <dimension ref="A1:AH18"/>
  <sheetViews>
    <sheetView view="pageBreakPreview" zoomScaleNormal="100" zoomScaleSheetLayoutView="100" workbookViewId="0"/>
  </sheetViews>
  <sheetFormatPr defaultColWidth="9" defaultRowHeight="10.199999999999999"/>
  <cols>
    <col min="1" max="1" width="15.88671875" style="57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6.88671875" style="58" customWidth="1"/>
    <col min="6" max="6" width="13.109375" style="2" bestFit="1" customWidth="1"/>
    <col min="7" max="7" width="7.33203125" style="2" customWidth="1"/>
    <col min="8" max="8" width="12.109375" style="2" bestFit="1" customWidth="1"/>
    <col min="9" max="9" width="10.6640625" style="2" customWidth="1"/>
    <col min="10" max="10" width="7" style="2" bestFit="1" customWidth="1"/>
    <col min="11" max="11" width="6.33203125" style="2" bestFit="1" customWidth="1"/>
    <col min="12" max="12" width="8.77734375" style="2" bestFit="1" customWidth="1"/>
    <col min="13" max="13" width="8.44140625" style="2" bestFit="1" customWidth="1"/>
    <col min="14" max="14" width="8.6640625" style="2" bestFit="1" customWidth="1"/>
    <col min="15" max="15" width="8.6640625" style="2" customWidth="1"/>
    <col min="16" max="16" width="14.33203125" style="2" bestFit="1" customWidth="1"/>
    <col min="17" max="17" width="10" style="2" bestFit="1" customWidth="1"/>
    <col min="18" max="18" width="6" style="2" customWidth="1"/>
    <col min="19" max="19" width="25.21875" style="2" bestFit="1" customWidth="1"/>
    <col min="20" max="20" width="11" style="2" bestFit="1" customWidth="1"/>
    <col min="21" max="22" width="8.21875" style="2" bestFit="1" customWidth="1"/>
    <col min="23" max="24" width="9" style="2"/>
    <col min="25" max="25" width="9" style="2" customWidth="1"/>
    <col min="26" max="27" width="10.6640625" style="2" customWidth="1"/>
    <col min="28" max="33" width="9" style="2" hidden="1" customWidth="1"/>
    <col min="34" max="34" width="9" style="2" customWidth="1"/>
    <col min="35" max="16384" width="9" style="2"/>
  </cols>
  <sheetData>
    <row r="1" spans="1:34" ht="15.6">
      <c r="A1" s="1"/>
      <c r="B1" s="1"/>
      <c r="E1" s="3"/>
      <c r="R1" s="57" t="s">
        <v>1214</v>
      </c>
    </row>
    <row r="2" spans="1:34" ht="15">
      <c r="A2" s="2"/>
      <c r="E2" s="2"/>
      <c r="F2" s="5"/>
      <c r="J2" s="607" t="s">
        <v>690</v>
      </c>
      <c r="K2" s="607"/>
      <c r="L2" s="607"/>
      <c r="M2" s="607"/>
      <c r="N2" s="607"/>
      <c r="O2" s="607"/>
      <c r="P2" s="607"/>
      <c r="Q2" s="6"/>
      <c r="R2" s="839" t="s">
        <v>1213</v>
      </c>
      <c r="S2" s="839"/>
      <c r="T2" s="839"/>
      <c r="U2" s="839"/>
      <c r="V2" s="7"/>
    </row>
    <row r="3" spans="1:34" ht="15.75" customHeight="1">
      <c r="A3" s="8" t="s">
        <v>1</v>
      </c>
      <c r="B3" s="9"/>
      <c r="E3" s="2"/>
      <c r="J3" s="6"/>
      <c r="R3" s="10"/>
      <c r="S3" s="609" t="s">
        <v>2</v>
      </c>
      <c r="T3" s="609"/>
      <c r="U3" s="609"/>
      <c r="V3" s="609"/>
      <c r="W3" s="609"/>
      <c r="X3" s="609"/>
      <c r="Z3" s="215" t="s">
        <v>671</v>
      </c>
      <c r="AA3" s="12"/>
      <c r="AB3" s="214" t="s">
        <v>670</v>
      </c>
      <c r="AC3" s="14"/>
      <c r="AD3" s="14"/>
      <c r="AE3" s="213" t="s">
        <v>669</v>
      </c>
      <c r="AF3" s="14"/>
      <c r="AG3" s="16"/>
    </row>
    <row r="4" spans="1:34" ht="14.25" customHeight="1" thickBot="1">
      <c r="A4" s="610" t="s">
        <v>6</v>
      </c>
      <c r="B4" s="613" t="s">
        <v>7</v>
      </c>
      <c r="C4" s="614"/>
      <c r="D4" s="619"/>
      <c r="E4" s="621"/>
      <c r="F4" s="613" t="s">
        <v>8</v>
      </c>
      <c r="G4" s="623"/>
      <c r="H4" s="757" t="s">
        <v>665</v>
      </c>
      <c r="I4" s="626" t="s">
        <v>10</v>
      </c>
      <c r="J4" s="629" t="s">
        <v>11</v>
      </c>
      <c r="K4" s="631" t="s">
        <v>687</v>
      </c>
      <c r="L4" s="632"/>
      <c r="M4" s="632"/>
      <c r="N4" s="632"/>
      <c r="O4" s="633"/>
      <c r="P4" s="757" t="s">
        <v>661</v>
      </c>
      <c r="Q4" s="634" t="s">
        <v>14</v>
      </c>
      <c r="R4" s="635"/>
      <c r="S4" s="636"/>
      <c r="T4" s="640" t="s">
        <v>15</v>
      </c>
      <c r="U4" s="764" t="s">
        <v>605</v>
      </c>
      <c r="V4" s="757" t="s">
        <v>604</v>
      </c>
      <c r="W4" s="760" t="s">
        <v>603</v>
      </c>
      <c r="X4" s="761"/>
      <c r="Z4" s="762" t="s">
        <v>685</v>
      </c>
      <c r="AA4" s="762" t="s">
        <v>684</v>
      </c>
      <c r="AB4" s="626" t="s">
        <v>21</v>
      </c>
      <c r="AC4" s="757" t="s">
        <v>592</v>
      </c>
      <c r="AD4" s="757" t="s">
        <v>591</v>
      </c>
      <c r="AE4" s="626" t="s">
        <v>21</v>
      </c>
      <c r="AF4" s="757" t="s">
        <v>592</v>
      </c>
      <c r="AG4" s="757" t="s">
        <v>656</v>
      </c>
      <c r="AH4" s="18"/>
    </row>
    <row r="5" spans="1:34" ht="11.25" customHeight="1">
      <c r="A5" s="611"/>
      <c r="B5" s="615"/>
      <c r="C5" s="616"/>
      <c r="D5" s="620"/>
      <c r="E5" s="622"/>
      <c r="F5" s="624"/>
      <c r="G5" s="625"/>
      <c r="H5" s="611"/>
      <c r="I5" s="627"/>
      <c r="J5" s="630"/>
      <c r="K5" s="653" t="s">
        <v>25</v>
      </c>
      <c r="L5" s="656" t="s">
        <v>683</v>
      </c>
      <c r="M5" s="659" t="s">
        <v>27</v>
      </c>
      <c r="N5" s="642" t="s">
        <v>28</v>
      </c>
      <c r="O5" s="642" t="s">
        <v>21</v>
      </c>
      <c r="P5" s="770"/>
      <c r="Q5" s="637"/>
      <c r="R5" s="638"/>
      <c r="S5" s="639"/>
      <c r="T5" s="641"/>
      <c r="U5" s="647"/>
      <c r="V5" s="611"/>
      <c r="W5" s="757" t="s">
        <v>592</v>
      </c>
      <c r="X5" s="757" t="s">
        <v>591</v>
      </c>
      <c r="Z5" s="762"/>
      <c r="AA5" s="762"/>
      <c r="AB5" s="627"/>
      <c r="AC5" s="758"/>
      <c r="AD5" s="758"/>
      <c r="AE5" s="627"/>
      <c r="AF5" s="758"/>
      <c r="AG5" s="758"/>
      <c r="AH5" s="768"/>
    </row>
    <row r="6" spans="1:34">
      <c r="A6" s="611"/>
      <c r="B6" s="615"/>
      <c r="C6" s="616"/>
      <c r="D6" s="610" t="s">
        <v>29</v>
      </c>
      <c r="E6" s="769" t="s">
        <v>584</v>
      </c>
      <c r="F6" s="610" t="s">
        <v>29</v>
      </c>
      <c r="G6" s="626" t="s">
        <v>682</v>
      </c>
      <c r="H6" s="611"/>
      <c r="I6" s="627"/>
      <c r="J6" s="630"/>
      <c r="K6" s="654"/>
      <c r="L6" s="657"/>
      <c r="M6" s="654"/>
      <c r="N6" s="643"/>
      <c r="O6" s="643"/>
      <c r="P6" s="770"/>
      <c r="Q6" s="757" t="s">
        <v>648</v>
      </c>
      <c r="R6" s="757" t="s">
        <v>647</v>
      </c>
      <c r="S6" s="610" t="s">
        <v>34</v>
      </c>
      <c r="T6" s="772" t="s">
        <v>645</v>
      </c>
      <c r="U6" s="647"/>
      <c r="V6" s="611"/>
      <c r="W6" s="758"/>
      <c r="X6" s="758"/>
      <c r="Z6" s="762"/>
      <c r="AA6" s="762"/>
      <c r="AB6" s="627"/>
      <c r="AC6" s="758"/>
      <c r="AD6" s="758"/>
      <c r="AE6" s="627"/>
      <c r="AF6" s="758"/>
      <c r="AG6" s="758"/>
      <c r="AH6" s="768"/>
    </row>
    <row r="7" spans="1:34">
      <c r="A7" s="611"/>
      <c r="B7" s="615"/>
      <c r="C7" s="616"/>
      <c r="D7" s="611"/>
      <c r="E7" s="611"/>
      <c r="F7" s="611"/>
      <c r="G7" s="611"/>
      <c r="H7" s="611"/>
      <c r="I7" s="627"/>
      <c r="J7" s="630"/>
      <c r="K7" s="654"/>
      <c r="L7" s="657"/>
      <c r="M7" s="654"/>
      <c r="N7" s="643"/>
      <c r="O7" s="643"/>
      <c r="P7" s="770"/>
      <c r="Q7" s="770"/>
      <c r="R7" s="770"/>
      <c r="S7" s="611"/>
      <c r="T7" s="773"/>
      <c r="U7" s="647"/>
      <c r="V7" s="611"/>
      <c r="W7" s="758"/>
      <c r="X7" s="758"/>
      <c r="Z7" s="762"/>
      <c r="AA7" s="762"/>
      <c r="AB7" s="627"/>
      <c r="AC7" s="758"/>
      <c r="AD7" s="758"/>
      <c r="AE7" s="627"/>
      <c r="AF7" s="758"/>
      <c r="AG7" s="758"/>
      <c r="AH7" s="768"/>
    </row>
    <row r="8" spans="1:34">
      <c r="A8" s="612"/>
      <c r="B8" s="617"/>
      <c r="C8" s="618"/>
      <c r="D8" s="612"/>
      <c r="E8" s="612"/>
      <c r="F8" s="612"/>
      <c r="G8" s="612"/>
      <c r="H8" s="612"/>
      <c r="I8" s="628"/>
      <c r="J8" s="624"/>
      <c r="K8" s="655"/>
      <c r="L8" s="658"/>
      <c r="M8" s="655"/>
      <c r="N8" s="625"/>
      <c r="O8" s="625"/>
      <c r="P8" s="771"/>
      <c r="Q8" s="771"/>
      <c r="R8" s="771"/>
      <c r="S8" s="612"/>
      <c r="T8" s="774"/>
      <c r="U8" s="648"/>
      <c r="V8" s="612"/>
      <c r="W8" s="759"/>
      <c r="X8" s="759"/>
      <c r="Z8" s="763"/>
      <c r="AA8" s="763"/>
      <c r="AB8" s="628"/>
      <c r="AC8" s="759"/>
      <c r="AD8" s="759"/>
      <c r="AE8" s="628"/>
      <c r="AF8" s="759"/>
      <c r="AG8" s="759"/>
      <c r="AH8" s="768"/>
    </row>
    <row r="9" spans="1:34" ht="24" customHeight="1">
      <c r="A9" s="481" t="s">
        <v>1212</v>
      </c>
      <c r="B9" s="364"/>
      <c r="C9" s="363" t="s">
        <v>1211</v>
      </c>
      <c r="D9" s="27" t="s">
        <v>1210</v>
      </c>
      <c r="E9" s="361" t="s">
        <v>112</v>
      </c>
      <c r="F9" s="362" t="s">
        <v>1209</v>
      </c>
      <c r="G9" s="362">
        <v>1.1919999999999999</v>
      </c>
      <c r="H9" s="362" t="s">
        <v>1208</v>
      </c>
      <c r="I9" s="361" t="s">
        <v>1207</v>
      </c>
      <c r="J9" s="362">
        <v>5</v>
      </c>
      <c r="K9" s="460">
        <v>20</v>
      </c>
      <c r="L9" s="54">
        <f>IF(K9&gt;0,1/K9*34.6*67.1,"")</f>
        <v>116.083</v>
      </c>
      <c r="M9" s="53">
        <f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20.8</v>
      </c>
      <c r="N9" s="176">
        <f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23.7</v>
      </c>
      <c r="O9" s="175" t="str">
        <f>IF(Z9="","",IF(AE9="",TEXT(AB9,"#,##0.0"),IF(AB9-AE9&gt;0,CONCATENATE(TEXT(AE9,"#,##0.0"),"~",TEXT(AB9,"#,##0.0")),TEXT(AB9,"#,##0.0"))))</f>
        <v>27.8~27.9</v>
      </c>
      <c r="P9" s="29" t="s">
        <v>1206</v>
      </c>
      <c r="Q9" s="362" t="s">
        <v>1205</v>
      </c>
      <c r="R9" s="362" t="s">
        <v>44</v>
      </c>
      <c r="S9" s="480"/>
      <c r="T9" s="479" t="s">
        <v>1204</v>
      </c>
      <c r="U9" s="43" t="str">
        <f>IFERROR(IF(K9&lt;M9,"",(ROUNDDOWN(K9/M9*100,0))),"")</f>
        <v/>
      </c>
      <c r="V9" s="44" t="str">
        <f>IFERROR(IF(K9&lt;N9,"",(ROUNDDOWN(K9/N9*100,0))),"")</f>
        <v/>
      </c>
      <c r="W9" s="44">
        <f>IF(AC9&lt;55,"",IF(AA9="",AC9,IF(AF9-AC9&gt;0,CONCATENATE(AC9,"~",AF9),AC9)))</f>
        <v>71</v>
      </c>
      <c r="X9" s="45" t="str">
        <f>IF(AC9&lt;55,"",AD9)</f>
        <v>★2.0</v>
      </c>
      <c r="Z9" s="46">
        <v>900</v>
      </c>
      <c r="AA9" s="46">
        <v>910</v>
      </c>
      <c r="AB9" s="149">
        <f>IF(Z9="","",(ROUND(IF(Z9&gt;=2759,9.5,IF(Z9&lt;2759,(-2.47/1000000*Z9*Z9)-(8.52/10000*Z9)+30.65)),1)))</f>
        <v>27.9</v>
      </c>
      <c r="AC9" s="209">
        <f>IF(K9="","",ROUNDDOWN(K9/AB9*100,0))</f>
        <v>71</v>
      </c>
      <c r="AD9" s="209" t="str">
        <f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★2.0</v>
      </c>
      <c r="AE9" s="149">
        <f>IF(AA9="","",(ROUND(IF(AA9&gt;=2759,9.5,IF(AA9&lt;2759,(-2.47/1000000*AA9*AA9)-(8.52/10000*AA9)+30.65)),1)))</f>
        <v>27.8</v>
      </c>
      <c r="AF9" s="209">
        <f>IF(AE9="","",IF(K9="","",ROUNDDOWN(K9/AE9*100,0)))</f>
        <v>71</v>
      </c>
      <c r="AG9" s="209" t="str">
        <f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★2.0</v>
      </c>
      <c r="AH9" s="208"/>
    </row>
    <row r="10" spans="1:34">
      <c r="E10" s="2"/>
    </row>
    <row r="11" spans="1:34">
      <c r="B11" s="2" t="s">
        <v>55</v>
      </c>
      <c r="E11" s="2"/>
    </row>
    <row r="12" spans="1:34">
      <c r="B12" s="2" t="s">
        <v>56</v>
      </c>
      <c r="E12" s="2"/>
    </row>
    <row r="13" spans="1:34">
      <c r="B13" s="2" t="s">
        <v>57</v>
      </c>
      <c r="E13" s="2"/>
    </row>
    <row r="14" spans="1:34">
      <c r="B14" s="2" t="s">
        <v>58</v>
      </c>
      <c r="E14" s="2"/>
    </row>
    <row r="15" spans="1:34">
      <c r="B15" s="2" t="s">
        <v>59</v>
      </c>
      <c r="E15" s="2"/>
    </row>
    <row r="16" spans="1:34">
      <c r="B16" s="2" t="s">
        <v>60</v>
      </c>
      <c r="E16" s="2"/>
    </row>
    <row r="17" spans="2:5">
      <c r="B17" s="2" t="s">
        <v>61</v>
      </c>
      <c r="E17" s="2"/>
    </row>
    <row r="18" spans="2:5">
      <c r="B18" s="2" t="s">
        <v>62</v>
      </c>
      <c r="E18" s="2"/>
    </row>
  </sheetData>
  <sheetProtection formatCells="0" formatColumns="0" formatRows="0" insertColumns="0" insertRows="0" insertHyperlinks="0" deleteColumns="0" deleteRows="0" sort="0" autoFilter="0" pivotTables="0"/>
  <mergeCells count="42">
    <mergeCell ref="J2:P2"/>
    <mergeCell ref="R2:U2"/>
    <mergeCell ref="S3:X3"/>
    <mergeCell ref="A4:A8"/>
    <mergeCell ref="B4:C8"/>
    <mergeCell ref="D4:D5"/>
    <mergeCell ref="E4:E5"/>
    <mergeCell ref="F4:G5"/>
    <mergeCell ref="H4:H8"/>
    <mergeCell ref="I4:I8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J4:J8"/>
    <mergeCell ref="K4:O4"/>
    <mergeCell ref="P4:P8"/>
    <mergeCell ref="Q4:S5"/>
    <mergeCell ref="T4:T5"/>
    <mergeCell ref="N5:N8"/>
    <mergeCell ref="AE4:AE8"/>
    <mergeCell ref="AF4:AF8"/>
    <mergeCell ref="AG4:AG8"/>
    <mergeCell ref="K5:K8"/>
    <mergeCell ref="L5:L8"/>
    <mergeCell ref="M5:M8"/>
    <mergeCell ref="W5:W8"/>
    <mergeCell ref="V4:V8"/>
    <mergeCell ref="W4:X4"/>
    <mergeCell ref="U4:U8"/>
    <mergeCell ref="Z4:Z8"/>
    <mergeCell ref="AA4:AA8"/>
    <mergeCell ref="AB4:AB8"/>
    <mergeCell ref="AC4:AC8"/>
    <mergeCell ref="X5:X8"/>
    <mergeCell ref="O5:O8"/>
  </mergeCells>
  <phoneticPr fontId="2"/>
  <pageMargins left="0.70866141732283472" right="0.70866141732283472" top="0.74803149606299213" bottom="0.74803149606299213" header="0.31496062992125984" footer="0.31496062992125984"/>
  <pageSetup paperSize="9" scale="31" orientation="portrait" r:id="rId1"/>
  <headerFooter>
    <oddHeader>&amp;L&amp;10
発出元 → 発出先&amp;R&amp;10【機密性２】 
作成日_作成担当課_用途_保存期間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67E1AE9-D600-4DB1-B648-DF30E4E149B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FAF7A-7915-447D-A8E9-8F3C8AAFF485}">
  <sheetPr>
    <tabColor rgb="FFFFFF00"/>
  </sheetPr>
  <dimension ref="A1:AH36"/>
  <sheetViews>
    <sheetView view="pageBreakPreview" zoomScaleNormal="100" zoomScaleSheetLayoutView="100" workbookViewId="0">
      <selection activeCell="P34" sqref="P34"/>
    </sheetView>
  </sheetViews>
  <sheetFormatPr defaultColWidth="9" defaultRowHeight="10.199999999999999"/>
  <cols>
    <col min="1" max="1" width="8.77734375" style="146" customWidth="1"/>
    <col min="2" max="2" width="2.109375" style="144" customWidth="1"/>
    <col min="3" max="3" width="7" style="144" customWidth="1"/>
    <col min="4" max="4" width="11.6640625" style="144" customWidth="1"/>
    <col min="5" max="5" width="16.33203125" style="145" bestFit="1" customWidth="1"/>
    <col min="6" max="6" width="9.33203125" style="144" bestFit="1" customWidth="1"/>
    <col min="7" max="7" width="7.33203125" style="144" customWidth="1"/>
    <col min="8" max="8" width="12.109375" style="144" bestFit="1" customWidth="1"/>
    <col min="9" max="9" width="10.6640625" style="144" customWidth="1"/>
    <col min="10" max="10" width="7" style="144" bestFit="1" customWidth="1"/>
    <col min="11" max="11" width="6.33203125" style="144" bestFit="1" customWidth="1"/>
    <col min="12" max="12" width="8.77734375" style="144" bestFit="1" customWidth="1"/>
    <col min="13" max="13" width="8.33203125" style="144" bestFit="1" customWidth="1"/>
    <col min="14" max="14" width="8.6640625" style="144" bestFit="1" customWidth="1"/>
    <col min="15" max="15" width="8.6640625" style="144" customWidth="1"/>
    <col min="16" max="16" width="19.109375" style="144" bestFit="1" customWidth="1"/>
    <col min="17" max="17" width="10" style="144" bestFit="1" customWidth="1"/>
    <col min="18" max="18" width="6" style="144" customWidth="1"/>
    <col min="19" max="19" width="16.109375" style="144" customWidth="1"/>
    <col min="20" max="20" width="11" style="144" bestFit="1" customWidth="1"/>
    <col min="21" max="22" width="8.21875" style="144" bestFit="1" customWidth="1"/>
    <col min="23" max="24" width="9" style="144"/>
    <col min="25" max="25" width="9" style="144" customWidth="1"/>
    <col min="26" max="26" width="10.6640625" style="144" customWidth="1"/>
    <col min="27" max="27" width="10.33203125" style="144" bestFit="1" customWidth="1"/>
    <col min="28" max="28" width="8.88671875" style="144" bestFit="1" customWidth="1"/>
    <col min="29" max="29" width="8" style="144" bestFit="1" customWidth="1"/>
    <col min="30" max="30" width="8.33203125" style="144" bestFit="1" customWidth="1"/>
    <col min="31" max="31" width="17.33203125" style="144" bestFit="1" customWidth="1"/>
    <col min="32" max="32" width="8" style="144" bestFit="1" customWidth="1"/>
    <col min="33" max="33" width="9.109375" style="144" bestFit="1" customWidth="1"/>
    <col min="34" max="34" width="9" style="144" customWidth="1"/>
    <col min="35" max="16384" width="9" style="144"/>
  </cols>
  <sheetData>
    <row r="1" spans="1:34" ht="15.6">
      <c r="A1" s="207"/>
      <c r="B1" s="207"/>
      <c r="E1" s="206"/>
      <c r="R1" s="205"/>
    </row>
    <row r="2" spans="1:34" ht="16.2">
      <c r="A2" s="144"/>
      <c r="E2" s="144"/>
      <c r="F2" s="204"/>
      <c r="J2" s="744" t="s">
        <v>675</v>
      </c>
      <c r="K2" s="744"/>
      <c r="L2" s="744"/>
      <c r="M2" s="744"/>
      <c r="N2" s="744"/>
      <c r="O2" s="744"/>
      <c r="P2" s="744"/>
      <c r="Q2" s="744" t="s">
        <v>674</v>
      </c>
      <c r="R2" s="744"/>
      <c r="S2" s="744"/>
      <c r="T2" s="744"/>
      <c r="U2" s="744"/>
      <c r="V2" s="744"/>
      <c r="W2" s="744"/>
      <c r="X2" s="744"/>
    </row>
    <row r="3" spans="1:34" ht="15.75" customHeight="1">
      <c r="A3" s="203" t="s">
        <v>673</v>
      </c>
      <c r="B3" s="203"/>
      <c r="E3" s="144"/>
      <c r="J3" s="202"/>
      <c r="R3" s="201"/>
      <c r="S3" s="745" t="s">
        <v>672</v>
      </c>
      <c r="T3" s="745"/>
      <c r="U3" s="745"/>
      <c r="V3" s="745"/>
      <c r="W3" s="745"/>
      <c r="X3" s="745"/>
      <c r="Z3" s="200" t="s">
        <v>671</v>
      </c>
      <c r="AA3" s="199"/>
      <c r="AB3" s="198" t="s">
        <v>670</v>
      </c>
      <c r="AC3" s="196"/>
      <c r="AD3" s="196"/>
      <c r="AE3" s="197" t="s">
        <v>669</v>
      </c>
      <c r="AF3" s="196"/>
      <c r="AG3" s="195"/>
    </row>
    <row r="4" spans="1:34" ht="14.25" customHeight="1" thickBot="1">
      <c r="A4" s="719" t="s">
        <v>668</v>
      </c>
      <c r="B4" s="746" t="s">
        <v>667</v>
      </c>
      <c r="C4" s="747"/>
      <c r="D4" s="752"/>
      <c r="E4" s="754"/>
      <c r="F4" s="746" t="s">
        <v>666</v>
      </c>
      <c r="G4" s="756"/>
      <c r="H4" s="707" t="s">
        <v>665</v>
      </c>
      <c r="I4" s="723" t="s">
        <v>664</v>
      </c>
      <c r="J4" s="701" t="s">
        <v>663</v>
      </c>
      <c r="K4" s="704" t="s">
        <v>662</v>
      </c>
      <c r="L4" s="705"/>
      <c r="M4" s="705"/>
      <c r="N4" s="705"/>
      <c r="O4" s="706"/>
      <c r="P4" s="707" t="s">
        <v>661</v>
      </c>
      <c r="Q4" s="710" t="s">
        <v>660</v>
      </c>
      <c r="R4" s="711"/>
      <c r="S4" s="712"/>
      <c r="T4" s="716" t="s">
        <v>659</v>
      </c>
      <c r="U4" s="728" t="s">
        <v>605</v>
      </c>
      <c r="V4" s="707" t="s">
        <v>604</v>
      </c>
      <c r="W4" s="699" t="s">
        <v>603</v>
      </c>
      <c r="X4" s="700"/>
      <c r="Z4" s="724" t="s">
        <v>658</v>
      </c>
      <c r="AA4" s="724" t="s">
        <v>657</v>
      </c>
      <c r="AB4" s="723" t="s">
        <v>651</v>
      </c>
      <c r="AC4" s="707" t="s">
        <v>592</v>
      </c>
      <c r="AD4" s="707" t="s">
        <v>591</v>
      </c>
      <c r="AE4" s="723" t="s">
        <v>651</v>
      </c>
      <c r="AF4" s="707" t="s">
        <v>592</v>
      </c>
      <c r="AG4" s="707" t="s">
        <v>656</v>
      </c>
      <c r="AH4" s="194"/>
    </row>
    <row r="5" spans="1:34" ht="11.25" customHeight="1">
      <c r="A5" s="720"/>
      <c r="B5" s="748"/>
      <c r="C5" s="749"/>
      <c r="D5" s="753"/>
      <c r="E5" s="755"/>
      <c r="F5" s="703"/>
      <c r="G5" s="736"/>
      <c r="H5" s="720"/>
      <c r="I5" s="724"/>
      <c r="J5" s="702"/>
      <c r="K5" s="737" t="s">
        <v>655</v>
      </c>
      <c r="L5" s="740" t="s">
        <v>654</v>
      </c>
      <c r="M5" s="743" t="s">
        <v>653</v>
      </c>
      <c r="N5" s="734" t="s">
        <v>652</v>
      </c>
      <c r="O5" s="734" t="s">
        <v>651</v>
      </c>
      <c r="P5" s="708"/>
      <c r="Q5" s="713"/>
      <c r="R5" s="714"/>
      <c r="S5" s="715"/>
      <c r="T5" s="717"/>
      <c r="U5" s="729"/>
      <c r="V5" s="720"/>
      <c r="W5" s="707" t="s">
        <v>592</v>
      </c>
      <c r="X5" s="707" t="s">
        <v>591</v>
      </c>
      <c r="Z5" s="724"/>
      <c r="AA5" s="724"/>
      <c r="AB5" s="724"/>
      <c r="AC5" s="726"/>
      <c r="AD5" s="726"/>
      <c r="AE5" s="724"/>
      <c r="AF5" s="726"/>
      <c r="AG5" s="726"/>
      <c r="AH5" s="718"/>
    </row>
    <row r="6" spans="1:34">
      <c r="A6" s="720"/>
      <c r="B6" s="748"/>
      <c r="C6" s="749"/>
      <c r="D6" s="719" t="s">
        <v>650</v>
      </c>
      <c r="E6" s="722" t="s">
        <v>584</v>
      </c>
      <c r="F6" s="719" t="s">
        <v>650</v>
      </c>
      <c r="G6" s="723" t="s">
        <v>649</v>
      </c>
      <c r="H6" s="720"/>
      <c r="I6" s="724"/>
      <c r="J6" s="702"/>
      <c r="K6" s="738"/>
      <c r="L6" s="741"/>
      <c r="M6" s="738"/>
      <c r="N6" s="735"/>
      <c r="O6" s="735"/>
      <c r="P6" s="708"/>
      <c r="Q6" s="707" t="s">
        <v>648</v>
      </c>
      <c r="R6" s="707" t="s">
        <v>647</v>
      </c>
      <c r="S6" s="719" t="s">
        <v>646</v>
      </c>
      <c r="T6" s="731" t="s">
        <v>645</v>
      </c>
      <c r="U6" s="729"/>
      <c r="V6" s="720"/>
      <c r="W6" s="726"/>
      <c r="X6" s="726"/>
      <c r="Z6" s="724"/>
      <c r="AA6" s="724"/>
      <c r="AB6" s="724"/>
      <c r="AC6" s="726"/>
      <c r="AD6" s="726"/>
      <c r="AE6" s="724"/>
      <c r="AF6" s="726"/>
      <c r="AG6" s="726"/>
      <c r="AH6" s="718"/>
    </row>
    <row r="7" spans="1:34">
      <c r="A7" s="720"/>
      <c r="B7" s="748"/>
      <c r="C7" s="749"/>
      <c r="D7" s="720"/>
      <c r="E7" s="720"/>
      <c r="F7" s="720"/>
      <c r="G7" s="720"/>
      <c r="H7" s="720"/>
      <c r="I7" s="724"/>
      <c r="J7" s="702"/>
      <c r="K7" s="738"/>
      <c r="L7" s="741"/>
      <c r="M7" s="738"/>
      <c r="N7" s="735"/>
      <c r="O7" s="735"/>
      <c r="P7" s="708"/>
      <c r="Q7" s="708"/>
      <c r="R7" s="708"/>
      <c r="S7" s="720"/>
      <c r="T7" s="732"/>
      <c r="U7" s="729"/>
      <c r="V7" s="720"/>
      <c r="W7" s="726"/>
      <c r="X7" s="726"/>
      <c r="Z7" s="724"/>
      <c r="AA7" s="724"/>
      <c r="AB7" s="724"/>
      <c r="AC7" s="726"/>
      <c r="AD7" s="726"/>
      <c r="AE7" s="724"/>
      <c r="AF7" s="726"/>
      <c r="AG7" s="726"/>
      <c r="AH7" s="718"/>
    </row>
    <row r="8" spans="1:34">
      <c r="A8" s="720"/>
      <c r="B8" s="750"/>
      <c r="C8" s="751"/>
      <c r="D8" s="721"/>
      <c r="E8" s="721"/>
      <c r="F8" s="721"/>
      <c r="G8" s="721"/>
      <c r="H8" s="721"/>
      <c r="I8" s="725"/>
      <c r="J8" s="703"/>
      <c r="K8" s="739"/>
      <c r="L8" s="742"/>
      <c r="M8" s="739"/>
      <c r="N8" s="736"/>
      <c r="O8" s="736"/>
      <c r="P8" s="709"/>
      <c r="Q8" s="709"/>
      <c r="R8" s="709"/>
      <c r="S8" s="721"/>
      <c r="T8" s="733"/>
      <c r="U8" s="730"/>
      <c r="V8" s="721"/>
      <c r="W8" s="727"/>
      <c r="X8" s="727"/>
      <c r="Z8" s="725"/>
      <c r="AA8" s="725"/>
      <c r="AB8" s="725"/>
      <c r="AC8" s="727"/>
      <c r="AD8" s="727"/>
      <c r="AE8" s="725"/>
      <c r="AF8" s="727"/>
      <c r="AG8" s="727"/>
      <c r="AH8" s="718"/>
    </row>
    <row r="9" spans="1:34" ht="13.2">
      <c r="A9" s="193" t="s">
        <v>644</v>
      </c>
      <c r="B9" s="186"/>
      <c r="C9" s="185">
        <v>208</v>
      </c>
      <c r="D9" s="167" t="s">
        <v>641</v>
      </c>
      <c r="E9" s="167" t="s">
        <v>643</v>
      </c>
      <c r="F9" s="165" t="s">
        <v>628</v>
      </c>
      <c r="G9" s="165">
        <v>1.1990000000000001</v>
      </c>
      <c r="H9" s="165" t="s">
        <v>77</v>
      </c>
      <c r="I9" s="164" t="str">
        <f t="shared" ref="I9:I27" si="0">IF(Z9="","",(IF(AA9-Z9&gt;0,CONCATENATE(TEXT(Z9,"#,##0"),"~",TEXT(AA9,"#,##0")),TEXT(Z9,"#,##0"))))</f>
        <v>1,150</v>
      </c>
      <c r="J9" s="163">
        <v>5</v>
      </c>
      <c r="K9" s="171">
        <v>17.899999999999999</v>
      </c>
      <c r="L9" s="170">
        <f t="shared" ref="L9:L27" si="1">IF(K9&gt;0,1/K9*34.6*67.1,"")</f>
        <v>129.70167597765365</v>
      </c>
      <c r="M9" s="160">
        <f t="shared" ref="M9:M27" si="2"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18.7</v>
      </c>
      <c r="N9" s="159">
        <f t="shared" ref="N9:N27" si="3"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21.8</v>
      </c>
      <c r="O9" s="158" t="str">
        <f t="shared" ref="O9:O27" si="4">IF(Z9="","",IF(AE9="",TEXT(AB9,"#,##0.0"),IF(AB9-AE9&gt;0,CONCATENATE(TEXT(AE9,"#,##0.0"),"~",TEXT(AB9,"#,##0.0")),TEXT(AB9,"#,##0.0"))))</f>
        <v>26.4</v>
      </c>
      <c r="P9" s="156" t="s">
        <v>627</v>
      </c>
      <c r="Q9" s="157" t="s">
        <v>69</v>
      </c>
      <c r="R9" s="156" t="s">
        <v>232</v>
      </c>
      <c r="S9" s="155"/>
      <c r="T9" s="154" t="str">
        <f t="shared" ref="T9:T27" si="5">IF((LEFT(D9,1)="6"),"☆☆☆☆☆",IF((LEFT(D9,1)="5"),"☆☆☆☆",IF((LEFT(D9,1)="4"),"☆☆☆"," ")))</f>
        <v>☆☆☆☆</v>
      </c>
      <c r="U9" s="153" t="str">
        <f t="shared" ref="U9:U27" si="6">IFERROR(IF(K9&lt;M9,"",(ROUNDDOWN(K9/M9*100,0))),"")</f>
        <v/>
      </c>
      <c r="V9" s="152" t="str">
        <f t="shared" ref="V9:V27" si="7">IFERROR(IF(K9&lt;N9,"",(ROUNDDOWN(K9/N9*100,0))),"")</f>
        <v/>
      </c>
      <c r="W9" s="152">
        <f t="shared" ref="W9:W27" si="8">IF(AC9&lt;55,"",IF(AA9="",AC9,IF(AF9-AC9&gt;0,CONCATENATE(AC9,"~",AF9),AC9)))</f>
        <v>67</v>
      </c>
      <c r="X9" s="151" t="str">
        <f t="shared" ref="X9:X27" si="9">IF(AC9&lt;55,"",AD9)</f>
        <v>★1.5</v>
      </c>
      <c r="Z9" s="150">
        <v>1150</v>
      </c>
      <c r="AA9" s="150"/>
      <c r="AB9" s="149">
        <f t="shared" ref="AB9:AB27" si="10">IF(Z9="","",(ROUND(IF(Z9&gt;=2759,9.5,IF(Z9&lt;2759,(-2.47/1000000*Z9*Z9)-(8.52/10000*Z9)+30.65)),1)))</f>
        <v>26.4</v>
      </c>
      <c r="AC9" s="148">
        <f t="shared" ref="AC9:AC27" si="11">IF(K9="","",ROUNDDOWN(K9/AB9*100,0))</f>
        <v>67</v>
      </c>
      <c r="AD9" s="148" t="str">
        <f t="shared" ref="AD9:AD27" si="12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★1.5</v>
      </c>
      <c r="AE9" s="149" t="str">
        <f t="shared" ref="AE9:AE27" si="13">IF(AA9="","",(ROUND(IF(AA9&gt;=2759,9.5,IF(AA9&lt;2759,(-2.47/1000000*AA9*AA9)-(8.52/10000*AA9)+30.65)),1)))</f>
        <v/>
      </c>
      <c r="AF9" s="148" t="str">
        <f t="shared" ref="AF9:AF27" si="14">IF(AE9="","",IF(K9="","",ROUNDDOWN(K9/AE9*100,0)))</f>
        <v/>
      </c>
      <c r="AG9" s="148" t="str">
        <f t="shared" ref="AG9:AG27" si="15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  <c r="AH9" s="182"/>
    </row>
    <row r="10" spans="1:34" ht="20.399999999999999">
      <c r="A10" s="173"/>
      <c r="B10" s="181"/>
      <c r="C10" s="180"/>
      <c r="D10" s="167" t="s">
        <v>641</v>
      </c>
      <c r="E10" s="192" t="s">
        <v>642</v>
      </c>
      <c r="F10" s="165" t="s">
        <v>628</v>
      </c>
      <c r="G10" s="165">
        <v>1.1990000000000001</v>
      </c>
      <c r="H10" s="165" t="s">
        <v>77</v>
      </c>
      <c r="I10" s="164" t="str">
        <f t="shared" si="0"/>
        <v>1,160</v>
      </c>
      <c r="J10" s="163">
        <v>5</v>
      </c>
      <c r="K10" s="171">
        <v>17.899999999999999</v>
      </c>
      <c r="L10" s="170">
        <f t="shared" si="1"/>
        <v>129.70167597765365</v>
      </c>
      <c r="M10" s="160">
        <f t="shared" si="2"/>
        <v>18.7</v>
      </c>
      <c r="N10" s="159">
        <f t="shared" si="3"/>
        <v>21.8</v>
      </c>
      <c r="O10" s="158" t="str">
        <f t="shared" si="4"/>
        <v>26.3</v>
      </c>
      <c r="P10" s="156" t="s">
        <v>627</v>
      </c>
      <c r="Q10" s="157" t="s">
        <v>69</v>
      </c>
      <c r="R10" s="156" t="s">
        <v>232</v>
      </c>
      <c r="S10" s="155"/>
      <c r="T10" s="154" t="str">
        <f t="shared" si="5"/>
        <v>☆☆☆☆</v>
      </c>
      <c r="U10" s="153" t="str">
        <f t="shared" si="6"/>
        <v/>
      </c>
      <c r="V10" s="152" t="str">
        <f t="shared" si="7"/>
        <v/>
      </c>
      <c r="W10" s="152">
        <f t="shared" si="8"/>
        <v>68</v>
      </c>
      <c r="X10" s="151" t="str">
        <f t="shared" si="9"/>
        <v>★1.5</v>
      </c>
      <c r="Z10" s="150">
        <v>1160</v>
      </c>
      <c r="AA10" s="150"/>
      <c r="AB10" s="149">
        <f t="shared" si="10"/>
        <v>26.3</v>
      </c>
      <c r="AC10" s="148">
        <f t="shared" si="11"/>
        <v>68</v>
      </c>
      <c r="AD10" s="148" t="str">
        <f t="shared" si="12"/>
        <v>★1.5</v>
      </c>
      <c r="AE10" s="149" t="str">
        <f t="shared" si="13"/>
        <v/>
      </c>
      <c r="AF10" s="148" t="str">
        <f t="shared" si="14"/>
        <v/>
      </c>
      <c r="AG10" s="148" t="str">
        <f t="shared" si="15"/>
        <v/>
      </c>
      <c r="AH10" s="182"/>
    </row>
    <row r="11" spans="1:34" ht="13.2">
      <c r="A11" s="173"/>
      <c r="B11" s="181"/>
      <c r="C11" s="180"/>
      <c r="D11" s="167" t="s">
        <v>641</v>
      </c>
      <c r="E11" s="167" t="s">
        <v>640</v>
      </c>
      <c r="F11" s="165" t="s">
        <v>628</v>
      </c>
      <c r="G11" s="165">
        <v>1.1990000000000001</v>
      </c>
      <c r="H11" s="165" t="s">
        <v>77</v>
      </c>
      <c r="I11" s="164" t="str">
        <f t="shared" si="0"/>
        <v>1,170</v>
      </c>
      <c r="J11" s="172">
        <v>5</v>
      </c>
      <c r="K11" s="171">
        <v>17.899999999999999</v>
      </c>
      <c r="L11" s="170">
        <f t="shared" si="1"/>
        <v>129.70167597765365</v>
      </c>
      <c r="M11" s="160">
        <f t="shared" si="2"/>
        <v>18.7</v>
      </c>
      <c r="N11" s="159">
        <f t="shared" si="3"/>
        <v>21.8</v>
      </c>
      <c r="O11" s="158" t="str">
        <f t="shared" si="4"/>
        <v>26.3</v>
      </c>
      <c r="P11" s="156" t="s">
        <v>627</v>
      </c>
      <c r="Q11" s="157" t="s">
        <v>69</v>
      </c>
      <c r="R11" s="156" t="s">
        <v>232</v>
      </c>
      <c r="S11" s="155"/>
      <c r="T11" s="169" t="str">
        <f t="shared" si="5"/>
        <v>☆☆☆☆</v>
      </c>
      <c r="U11" s="153" t="str">
        <f t="shared" si="6"/>
        <v/>
      </c>
      <c r="V11" s="152" t="str">
        <f t="shared" si="7"/>
        <v/>
      </c>
      <c r="W11" s="152">
        <f t="shared" si="8"/>
        <v>68</v>
      </c>
      <c r="X11" s="151" t="str">
        <f t="shared" si="9"/>
        <v>★1.5</v>
      </c>
      <c r="Z11" s="150">
        <v>1170</v>
      </c>
      <c r="AA11" s="150"/>
      <c r="AB11" s="149">
        <f t="shared" si="10"/>
        <v>26.3</v>
      </c>
      <c r="AC11" s="148">
        <f t="shared" si="11"/>
        <v>68</v>
      </c>
      <c r="AD11" s="148" t="str">
        <f t="shared" si="12"/>
        <v>★1.5</v>
      </c>
      <c r="AE11" s="149" t="str">
        <f t="shared" si="13"/>
        <v/>
      </c>
      <c r="AF11" s="148" t="str">
        <f t="shared" si="14"/>
        <v/>
      </c>
      <c r="AG11" s="148" t="str">
        <f t="shared" si="15"/>
        <v/>
      </c>
      <c r="AH11" s="182"/>
    </row>
    <row r="12" spans="1:34" ht="13.2">
      <c r="A12" s="173"/>
      <c r="B12" s="181"/>
      <c r="C12" s="180"/>
      <c r="D12" s="179" t="s">
        <v>638</v>
      </c>
      <c r="E12" s="179" t="s">
        <v>639</v>
      </c>
      <c r="F12" s="22" t="s">
        <v>622</v>
      </c>
      <c r="G12" s="22">
        <v>1.1990000000000001</v>
      </c>
      <c r="H12" s="22" t="s">
        <v>621</v>
      </c>
      <c r="I12" s="31" t="str">
        <f t="shared" si="0"/>
        <v>1,230</v>
      </c>
      <c r="J12" s="177">
        <v>5</v>
      </c>
      <c r="K12" s="191">
        <v>22.4</v>
      </c>
      <c r="L12" s="54">
        <f t="shared" si="1"/>
        <v>103.64553571428571</v>
      </c>
      <c r="M12" s="53">
        <f t="shared" si="2"/>
        <v>17.2</v>
      </c>
      <c r="N12" s="190">
        <f t="shared" si="3"/>
        <v>20.3</v>
      </c>
      <c r="O12" s="175" t="str">
        <f t="shared" si="4"/>
        <v>25.9</v>
      </c>
      <c r="P12" s="40" t="s">
        <v>625</v>
      </c>
      <c r="Q12" s="39" t="s">
        <v>69</v>
      </c>
      <c r="R12" s="40" t="s">
        <v>232</v>
      </c>
      <c r="S12" s="41"/>
      <c r="T12" s="189" t="str">
        <f t="shared" si="5"/>
        <v>☆☆☆☆</v>
      </c>
      <c r="U12" s="43">
        <f t="shared" si="6"/>
        <v>130</v>
      </c>
      <c r="V12" s="44">
        <f t="shared" si="7"/>
        <v>110</v>
      </c>
      <c r="W12" s="44">
        <f t="shared" si="8"/>
        <v>86</v>
      </c>
      <c r="X12" s="45" t="str">
        <f t="shared" si="9"/>
        <v>★3.5</v>
      </c>
      <c r="Y12" s="2"/>
      <c r="Z12" s="150">
        <v>1230</v>
      </c>
      <c r="AA12" s="150"/>
      <c r="AB12" s="149">
        <f t="shared" si="10"/>
        <v>25.9</v>
      </c>
      <c r="AC12" s="148">
        <f t="shared" si="11"/>
        <v>86</v>
      </c>
      <c r="AD12" s="148" t="str">
        <f t="shared" si="12"/>
        <v>★3.5</v>
      </c>
      <c r="AE12" s="149" t="str">
        <f t="shared" si="13"/>
        <v/>
      </c>
      <c r="AF12" s="148" t="str">
        <f t="shared" si="14"/>
        <v/>
      </c>
      <c r="AG12" s="148" t="str">
        <f t="shared" si="15"/>
        <v/>
      </c>
      <c r="AH12" s="182"/>
    </row>
    <row r="13" spans="1:34" ht="13.2">
      <c r="A13" s="173"/>
      <c r="B13" s="181"/>
      <c r="C13" s="180"/>
      <c r="D13" s="179" t="s">
        <v>638</v>
      </c>
      <c r="E13" s="179" t="s">
        <v>637</v>
      </c>
      <c r="F13" s="22" t="s">
        <v>622</v>
      </c>
      <c r="G13" s="22">
        <v>1.1990000000000001</v>
      </c>
      <c r="H13" s="22" t="s">
        <v>621</v>
      </c>
      <c r="I13" s="31" t="str">
        <f t="shared" si="0"/>
        <v>1,250</v>
      </c>
      <c r="J13" s="177">
        <v>5</v>
      </c>
      <c r="K13" s="191">
        <v>22.3</v>
      </c>
      <c r="L13" s="54">
        <f t="shared" si="1"/>
        <v>104.11031390134528</v>
      </c>
      <c r="M13" s="53">
        <f t="shared" si="2"/>
        <v>17.2</v>
      </c>
      <c r="N13" s="190">
        <f t="shared" si="3"/>
        <v>20.3</v>
      </c>
      <c r="O13" s="175" t="str">
        <f t="shared" si="4"/>
        <v>25.7</v>
      </c>
      <c r="P13" s="40" t="s">
        <v>625</v>
      </c>
      <c r="Q13" s="39" t="s">
        <v>69</v>
      </c>
      <c r="R13" s="40" t="s">
        <v>232</v>
      </c>
      <c r="S13" s="41"/>
      <c r="T13" s="189" t="str">
        <f t="shared" si="5"/>
        <v>☆☆☆☆</v>
      </c>
      <c r="U13" s="43">
        <f t="shared" si="6"/>
        <v>129</v>
      </c>
      <c r="V13" s="44">
        <f t="shared" si="7"/>
        <v>109</v>
      </c>
      <c r="W13" s="44">
        <f t="shared" si="8"/>
        <v>86</v>
      </c>
      <c r="X13" s="45" t="str">
        <f t="shared" si="9"/>
        <v>★3.5</v>
      </c>
      <c r="Y13" s="2"/>
      <c r="Z13" s="150">
        <v>1250</v>
      </c>
      <c r="AA13" s="150"/>
      <c r="AB13" s="149">
        <f t="shared" si="10"/>
        <v>25.7</v>
      </c>
      <c r="AC13" s="148">
        <f t="shared" si="11"/>
        <v>86</v>
      </c>
      <c r="AD13" s="148" t="str">
        <f t="shared" si="12"/>
        <v>★3.5</v>
      </c>
      <c r="AE13" s="149" t="str">
        <f t="shared" si="13"/>
        <v/>
      </c>
      <c r="AF13" s="148" t="str">
        <f t="shared" si="14"/>
        <v/>
      </c>
      <c r="AG13" s="148" t="str">
        <f t="shared" si="15"/>
        <v/>
      </c>
      <c r="AH13" s="182"/>
    </row>
    <row r="14" spans="1:34" ht="13.2">
      <c r="A14" s="173"/>
      <c r="B14" s="186"/>
      <c r="C14" s="185">
        <v>308</v>
      </c>
      <c r="D14" s="179" t="s">
        <v>636</v>
      </c>
      <c r="E14" s="178" t="s">
        <v>39</v>
      </c>
      <c r="F14" s="22" t="s">
        <v>622</v>
      </c>
      <c r="G14" s="22">
        <v>1.1990000000000001</v>
      </c>
      <c r="H14" s="22" t="s">
        <v>621</v>
      </c>
      <c r="I14" s="31" t="str">
        <f t="shared" si="0"/>
        <v>1,450</v>
      </c>
      <c r="J14" s="177">
        <v>5</v>
      </c>
      <c r="K14" s="191">
        <v>20.6</v>
      </c>
      <c r="L14" s="54">
        <f t="shared" si="1"/>
        <v>112.70194174757282</v>
      </c>
      <c r="M14" s="53">
        <f t="shared" si="2"/>
        <v>14.4</v>
      </c>
      <c r="N14" s="190">
        <f t="shared" si="3"/>
        <v>17.600000000000001</v>
      </c>
      <c r="O14" s="175" t="str">
        <f t="shared" si="4"/>
        <v>24.2</v>
      </c>
      <c r="P14" s="40" t="s">
        <v>625</v>
      </c>
      <c r="Q14" s="39" t="s">
        <v>69</v>
      </c>
      <c r="R14" s="40" t="s">
        <v>232</v>
      </c>
      <c r="S14" s="41"/>
      <c r="T14" s="189" t="str">
        <f t="shared" si="5"/>
        <v>☆☆☆☆</v>
      </c>
      <c r="U14" s="43">
        <f t="shared" si="6"/>
        <v>143</v>
      </c>
      <c r="V14" s="44">
        <f t="shared" si="7"/>
        <v>117</v>
      </c>
      <c r="W14" s="44">
        <f t="shared" si="8"/>
        <v>85</v>
      </c>
      <c r="X14" s="45" t="str">
        <f t="shared" si="9"/>
        <v>★3.5</v>
      </c>
      <c r="Y14" s="2"/>
      <c r="Z14" s="150">
        <v>1450</v>
      </c>
      <c r="AA14" s="150"/>
      <c r="AB14" s="149">
        <f t="shared" si="10"/>
        <v>24.2</v>
      </c>
      <c r="AC14" s="148">
        <f t="shared" si="11"/>
        <v>85</v>
      </c>
      <c r="AD14" s="148" t="str">
        <f t="shared" si="12"/>
        <v>★3.5</v>
      </c>
      <c r="AE14" s="149" t="str">
        <f t="shared" si="13"/>
        <v/>
      </c>
      <c r="AF14" s="148" t="str">
        <f t="shared" si="14"/>
        <v/>
      </c>
      <c r="AG14" s="148" t="str">
        <f t="shared" si="15"/>
        <v/>
      </c>
      <c r="AH14" s="182"/>
    </row>
    <row r="15" spans="1:34" ht="13.2">
      <c r="A15" s="173"/>
      <c r="B15" s="188"/>
      <c r="C15" s="187"/>
      <c r="D15" s="167" t="s">
        <v>636</v>
      </c>
      <c r="E15" s="166" t="s">
        <v>54</v>
      </c>
      <c r="F15" s="165" t="s">
        <v>622</v>
      </c>
      <c r="G15" s="165">
        <v>1.1990000000000001</v>
      </c>
      <c r="H15" s="165" t="s">
        <v>621</v>
      </c>
      <c r="I15" s="164" t="str">
        <f t="shared" si="0"/>
        <v>1,470</v>
      </c>
      <c r="J15" s="172">
        <v>5</v>
      </c>
      <c r="K15" s="171">
        <v>20.5</v>
      </c>
      <c r="L15" s="170">
        <f t="shared" si="1"/>
        <v>113.25170731707317</v>
      </c>
      <c r="M15" s="160">
        <f t="shared" si="2"/>
        <v>14.4</v>
      </c>
      <c r="N15" s="159">
        <f t="shared" si="3"/>
        <v>17.600000000000001</v>
      </c>
      <c r="O15" s="158" t="str">
        <f t="shared" si="4"/>
        <v>24.1</v>
      </c>
      <c r="P15" s="156" t="s">
        <v>620</v>
      </c>
      <c r="Q15" s="157" t="s">
        <v>69</v>
      </c>
      <c r="R15" s="156" t="s">
        <v>232</v>
      </c>
      <c r="S15" s="155"/>
      <c r="T15" s="169" t="str">
        <f t="shared" si="5"/>
        <v>☆☆☆☆</v>
      </c>
      <c r="U15" s="153">
        <f t="shared" si="6"/>
        <v>142</v>
      </c>
      <c r="V15" s="152">
        <f t="shared" si="7"/>
        <v>116</v>
      </c>
      <c r="W15" s="152">
        <f t="shared" si="8"/>
        <v>85</v>
      </c>
      <c r="X15" s="151" t="str">
        <f t="shared" si="9"/>
        <v>★3.5</v>
      </c>
      <c r="Z15" s="150">
        <v>1470</v>
      </c>
      <c r="AA15" s="150"/>
      <c r="AB15" s="149">
        <f t="shared" si="10"/>
        <v>24.1</v>
      </c>
      <c r="AC15" s="148">
        <f t="shared" si="11"/>
        <v>85</v>
      </c>
      <c r="AD15" s="148" t="str">
        <f t="shared" si="12"/>
        <v>★3.5</v>
      </c>
      <c r="AE15" s="149" t="str">
        <f t="shared" si="13"/>
        <v/>
      </c>
      <c r="AF15" s="148" t="str">
        <f t="shared" si="14"/>
        <v/>
      </c>
      <c r="AG15" s="148" t="str">
        <f t="shared" si="15"/>
        <v/>
      </c>
      <c r="AH15" s="182"/>
    </row>
    <row r="16" spans="1:34" ht="13.2">
      <c r="A16" s="173"/>
      <c r="B16" s="693"/>
      <c r="C16" s="695">
        <v>408</v>
      </c>
      <c r="D16" s="167" t="s">
        <v>635</v>
      </c>
      <c r="E16" s="166" t="s">
        <v>39</v>
      </c>
      <c r="F16" s="165" t="s">
        <v>628</v>
      </c>
      <c r="G16" s="165">
        <v>1.1990000000000001</v>
      </c>
      <c r="H16" s="165" t="s">
        <v>77</v>
      </c>
      <c r="I16" s="164" t="str">
        <f t="shared" si="0"/>
        <v>1,430</v>
      </c>
      <c r="J16" s="163">
        <v>5</v>
      </c>
      <c r="K16" s="160">
        <v>16.7</v>
      </c>
      <c r="L16" s="170">
        <f t="shared" si="1"/>
        <v>139.02155688622753</v>
      </c>
      <c r="M16" s="160">
        <f t="shared" si="2"/>
        <v>14.4</v>
      </c>
      <c r="N16" s="183">
        <f t="shared" si="3"/>
        <v>17.600000000000001</v>
      </c>
      <c r="O16" s="158" t="str">
        <f t="shared" si="4"/>
        <v>24.4</v>
      </c>
      <c r="P16" s="156" t="s">
        <v>627</v>
      </c>
      <c r="Q16" s="157" t="s">
        <v>69</v>
      </c>
      <c r="R16" s="156" t="s">
        <v>232</v>
      </c>
      <c r="S16" s="155"/>
      <c r="T16" s="154" t="str">
        <f t="shared" si="5"/>
        <v xml:space="preserve"> </v>
      </c>
      <c r="U16" s="153">
        <f t="shared" si="6"/>
        <v>115</v>
      </c>
      <c r="V16" s="152" t="str">
        <f t="shared" si="7"/>
        <v/>
      </c>
      <c r="W16" s="152">
        <f t="shared" si="8"/>
        <v>68</v>
      </c>
      <c r="X16" s="151" t="str">
        <f t="shared" si="9"/>
        <v>★1.5</v>
      </c>
      <c r="Z16" s="150">
        <v>1430</v>
      </c>
      <c r="AA16" s="150"/>
      <c r="AB16" s="149">
        <f t="shared" si="10"/>
        <v>24.4</v>
      </c>
      <c r="AC16" s="148">
        <f t="shared" si="11"/>
        <v>68</v>
      </c>
      <c r="AD16" s="148" t="str">
        <f t="shared" si="12"/>
        <v>★1.5</v>
      </c>
      <c r="AE16" s="149" t="str">
        <f t="shared" si="13"/>
        <v/>
      </c>
      <c r="AF16" s="148" t="str">
        <f t="shared" si="14"/>
        <v/>
      </c>
      <c r="AG16" s="148" t="str">
        <f t="shared" si="15"/>
        <v/>
      </c>
      <c r="AH16" s="182"/>
    </row>
    <row r="17" spans="1:34" ht="13.2">
      <c r="A17" s="173"/>
      <c r="B17" s="697"/>
      <c r="C17" s="698"/>
      <c r="D17" s="167" t="s">
        <v>635</v>
      </c>
      <c r="E17" s="166" t="s">
        <v>54</v>
      </c>
      <c r="F17" s="165" t="s">
        <v>628</v>
      </c>
      <c r="G17" s="165">
        <v>1.1990000000000001</v>
      </c>
      <c r="H17" s="165" t="s">
        <v>77</v>
      </c>
      <c r="I17" s="164" t="str">
        <f t="shared" si="0"/>
        <v>1,450</v>
      </c>
      <c r="J17" s="163">
        <v>5</v>
      </c>
      <c r="K17" s="160">
        <v>16.7</v>
      </c>
      <c r="L17" s="170">
        <f t="shared" si="1"/>
        <v>139.02155688622753</v>
      </c>
      <c r="M17" s="160">
        <f t="shared" si="2"/>
        <v>14.4</v>
      </c>
      <c r="N17" s="183">
        <f t="shared" si="3"/>
        <v>17.600000000000001</v>
      </c>
      <c r="O17" s="158" t="str">
        <f t="shared" si="4"/>
        <v>24.2</v>
      </c>
      <c r="P17" s="156" t="s">
        <v>627</v>
      </c>
      <c r="Q17" s="157" t="s">
        <v>69</v>
      </c>
      <c r="R17" s="156" t="s">
        <v>232</v>
      </c>
      <c r="S17" s="155"/>
      <c r="T17" s="154" t="str">
        <f t="shared" si="5"/>
        <v xml:space="preserve"> </v>
      </c>
      <c r="U17" s="153">
        <f t="shared" si="6"/>
        <v>115</v>
      </c>
      <c r="V17" s="152" t="str">
        <f t="shared" si="7"/>
        <v/>
      </c>
      <c r="W17" s="152">
        <f t="shared" si="8"/>
        <v>69</v>
      </c>
      <c r="X17" s="151" t="str">
        <f t="shared" si="9"/>
        <v>★1.5</v>
      </c>
      <c r="Z17" s="150">
        <v>1450</v>
      </c>
      <c r="AA17" s="150"/>
      <c r="AB17" s="149">
        <f t="shared" si="10"/>
        <v>24.2</v>
      </c>
      <c r="AC17" s="148">
        <f t="shared" si="11"/>
        <v>69</v>
      </c>
      <c r="AD17" s="148" t="str">
        <f t="shared" si="12"/>
        <v>★1.5</v>
      </c>
      <c r="AE17" s="149" t="str">
        <f t="shared" si="13"/>
        <v/>
      </c>
      <c r="AF17" s="148" t="str">
        <f t="shared" si="14"/>
        <v/>
      </c>
      <c r="AG17" s="148" t="str">
        <f t="shared" si="15"/>
        <v/>
      </c>
      <c r="AH17" s="182"/>
    </row>
    <row r="18" spans="1:34" ht="13.2">
      <c r="A18" s="173"/>
      <c r="B18" s="697"/>
      <c r="C18" s="698"/>
      <c r="D18" s="167" t="s">
        <v>634</v>
      </c>
      <c r="E18" s="166" t="s">
        <v>39</v>
      </c>
      <c r="F18" s="165" t="s">
        <v>622</v>
      </c>
      <c r="G18" s="165">
        <v>1.1990000000000001</v>
      </c>
      <c r="H18" s="165" t="s">
        <v>621</v>
      </c>
      <c r="I18" s="164" t="str">
        <f t="shared" si="0"/>
        <v>1,500</v>
      </c>
      <c r="J18" s="172">
        <v>5</v>
      </c>
      <c r="K18" s="171">
        <v>20.399999999999999</v>
      </c>
      <c r="L18" s="170">
        <f t="shared" si="1"/>
        <v>113.80686274509804</v>
      </c>
      <c r="M18" s="160">
        <f t="shared" si="2"/>
        <v>14.4</v>
      </c>
      <c r="N18" s="159">
        <f t="shared" si="3"/>
        <v>17.600000000000001</v>
      </c>
      <c r="O18" s="158" t="str">
        <f t="shared" si="4"/>
        <v>23.8</v>
      </c>
      <c r="P18" s="156" t="s">
        <v>620</v>
      </c>
      <c r="Q18" s="157" t="s">
        <v>69</v>
      </c>
      <c r="R18" s="156" t="s">
        <v>232</v>
      </c>
      <c r="S18" s="155"/>
      <c r="T18" s="169" t="str">
        <f t="shared" si="5"/>
        <v>☆☆☆☆</v>
      </c>
      <c r="U18" s="153">
        <f t="shared" si="6"/>
        <v>141</v>
      </c>
      <c r="V18" s="152">
        <f t="shared" si="7"/>
        <v>115</v>
      </c>
      <c r="W18" s="152">
        <f t="shared" si="8"/>
        <v>85</v>
      </c>
      <c r="X18" s="151" t="str">
        <f t="shared" si="9"/>
        <v>★3.5</v>
      </c>
      <c r="Z18" s="150">
        <v>1500</v>
      </c>
      <c r="AA18" s="150"/>
      <c r="AB18" s="149">
        <f t="shared" si="10"/>
        <v>23.8</v>
      </c>
      <c r="AC18" s="148">
        <f t="shared" si="11"/>
        <v>85</v>
      </c>
      <c r="AD18" s="148" t="str">
        <f t="shared" si="12"/>
        <v>★3.5</v>
      </c>
      <c r="AE18" s="149" t="str">
        <f t="shared" si="13"/>
        <v/>
      </c>
      <c r="AF18" s="148" t="str">
        <f t="shared" si="14"/>
        <v/>
      </c>
      <c r="AG18" s="148" t="str">
        <f t="shared" si="15"/>
        <v/>
      </c>
      <c r="AH18" s="182"/>
    </row>
    <row r="19" spans="1:34" ht="13.2">
      <c r="A19" s="173"/>
      <c r="B19" s="694"/>
      <c r="C19" s="696"/>
      <c r="D19" s="167" t="s">
        <v>634</v>
      </c>
      <c r="E19" s="166" t="s">
        <v>54</v>
      </c>
      <c r="F19" s="165" t="s">
        <v>622</v>
      </c>
      <c r="G19" s="165">
        <v>1.1990000000000001</v>
      </c>
      <c r="H19" s="165" t="s">
        <v>621</v>
      </c>
      <c r="I19" s="164" t="str">
        <f t="shared" si="0"/>
        <v>1,520</v>
      </c>
      <c r="J19" s="172">
        <v>5</v>
      </c>
      <c r="K19" s="171">
        <v>20.2</v>
      </c>
      <c r="L19" s="170">
        <f t="shared" si="1"/>
        <v>114.93366336633663</v>
      </c>
      <c r="M19" s="160">
        <f t="shared" si="2"/>
        <v>14.4</v>
      </c>
      <c r="N19" s="159">
        <f t="shared" si="3"/>
        <v>17.600000000000001</v>
      </c>
      <c r="O19" s="158" t="str">
        <f t="shared" si="4"/>
        <v>23.6</v>
      </c>
      <c r="P19" s="156" t="s">
        <v>620</v>
      </c>
      <c r="Q19" s="157" t="s">
        <v>69</v>
      </c>
      <c r="R19" s="156" t="s">
        <v>232</v>
      </c>
      <c r="S19" s="155"/>
      <c r="T19" s="169" t="str">
        <f t="shared" si="5"/>
        <v>☆☆☆☆</v>
      </c>
      <c r="U19" s="153">
        <f t="shared" si="6"/>
        <v>140</v>
      </c>
      <c r="V19" s="152">
        <f t="shared" si="7"/>
        <v>114</v>
      </c>
      <c r="W19" s="152">
        <f t="shared" si="8"/>
        <v>85</v>
      </c>
      <c r="X19" s="151" t="str">
        <f t="shared" si="9"/>
        <v>★3.5</v>
      </c>
      <c r="Z19" s="150">
        <v>1520</v>
      </c>
      <c r="AA19" s="150"/>
      <c r="AB19" s="149">
        <f t="shared" si="10"/>
        <v>23.6</v>
      </c>
      <c r="AC19" s="148">
        <f t="shared" si="11"/>
        <v>85</v>
      </c>
      <c r="AD19" s="148" t="str">
        <f t="shared" si="12"/>
        <v>★3.5</v>
      </c>
      <c r="AE19" s="149" t="str">
        <f t="shared" si="13"/>
        <v/>
      </c>
      <c r="AF19" s="148" t="str">
        <f t="shared" si="14"/>
        <v/>
      </c>
      <c r="AG19" s="148" t="str">
        <f t="shared" si="15"/>
        <v/>
      </c>
      <c r="AH19" s="182"/>
    </row>
    <row r="20" spans="1:34" ht="13.2">
      <c r="A20" s="173"/>
      <c r="B20" s="186"/>
      <c r="C20" s="185">
        <v>2008</v>
      </c>
      <c r="D20" s="167" t="s">
        <v>630</v>
      </c>
      <c r="E20" s="167" t="s">
        <v>633</v>
      </c>
      <c r="F20" s="165" t="s">
        <v>628</v>
      </c>
      <c r="G20" s="165">
        <v>1.1990000000000001</v>
      </c>
      <c r="H20" s="165" t="s">
        <v>77</v>
      </c>
      <c r="I20" s="164" t="str">
        <f t="shared" si="0"/>
        <v>1,270</v>
      </c>
      <c r="J20" s="163">
        <v>5</v>
      </c>
      <c r="K20" s="160">
        <v>17.100000000000001</v>
      </c>
      <c r="L20" s="170">
        <f t="shared" si="1"/>
        <v>135.76959064327482</v>
      </c>
      <c r="M20" s="160">
        <f t="shared" si="2"/>
        <v>17.2</v>
      </c>
      <c r="N20" s="183">
        <f t="shared" si="3"/>
        <v>20.3</v>
      </c>
      <c r="O20" s="158" t="str">
        <f t="shared" si="4"/>
        <v>25.6</v>
      </c>
      <c r="P20" s="156" t="s">
        <v>627</v>
      </c>
      <c r="Q20" s="157" t="s">
        <v>69</v>
      </c>
      <c r="R20" s="156" t="s">
        <v>232</v>
      </c>
      <c r="S20" s="155"/>
      <c r="T20" s="154" t="str">
        <f t="shared" si="5"/>
        <v>☆☆☆☆</v>
      </c>
      <c r="U20" s="153" t="str">
        <f t="shared" si="6"/>
        <v/>
      </c>
      <c r="V20" s="152" t="str">
        <f t="shared" si="7"/>
        <v/>
      </c>
      <c r="W20" s="152">
        <f t="shared" si="8"/>
        <v>66</v>
      </c>
      <c r="X20" s="151" t="str">
        <f t="shared" si="9"/>
        <v>★1.5</v>
      </c>
      <c r="Z20" s="150">
        <v>1270</v>
      </c>
      <c r="AA20" s="150"/>
      <c r="AB20" s="149">
        <f t="shared" si="10"/>
        <v>25.6</v>
      </c>
      <c r="AC20" s="148">
        <f t="shared" si="11"/>
        <v>66</v>
      </c>
      <c r="AD20" s="148" t="str">
        <f t="shared" si="12"/>
        <v>★1.5</v>
      </c>
      <c r="AE20" s="149" t="str">
        <f t="shared" si="13"/>
        <v/>
      </c>
      <c r="AF20" s="148" t="str">
        <f t="shared" si="14"/>
        <v/>
      </c>
      <c r="AG20" s="148" t="str">
        <f t="shared" si="15"/>
        <v/>
      </c>
      <c r="AH20" s="182"/>
    </row>
    <row r="21" spans="1:34" ht="13.2">
      <c r="A21" s="173"/>
      <c r="B21" s="181"/>
      <c r="C21" s="180"/>
      <c r="D21" s="167" t="s">
        <v>630</v>
      </c>
      <c r="E21" s="167" t="s">
        <v>632</v>
      </c>
      <c r="F21" s="165" t="s">
        <v>628</v>
      </c>
      <c r="G21" s="165">
        <v>1.1990000000000001</v>
      </c>
      <c r="H21" s="165" t="s">
        <v>77</v>
      </c>
      <c r="I21" s="164" t="str">
        <f t="shared" si="0"/>
        <v>1,300</v>
      </c>
      <c r="J21" s="163">
        <v>5</v>
      </c>
      <c r="K21" s="160">
        <v>17.100000000000001</v>
      </c>
      <c r="L21" s="170">
        <f t="shared" si="1"/>
        <v>135.76959064327482</v>
      </c>
      <c r="M21" s="160">
        <f t="shared" si="2"/>
        <v>17.2</v>
      </c>
      <c r="N21" s="183">
        <f t="shared" si="3"/>
        <v>20.3</v>
      </c>
      <c r="O21" s="158" t="str">
        <f t="shared" si="4"/>
        <v>25.4</v>
      </c>
      <c r="P21" s="156" t="s">
        <v>627</v>
      </c>
      <c r="Q21" s="157" t="s">
        <v>69</v>
      </c>
      <c r="R21" s="156" t="s">
        <v>232</v>
      </c>
      <c r="S21" s="155"/>
      <c r="T21" s="154" t="str">
        <f t="shared" si="5"/>
        <v>☆☆☆☆</v>
      </c>
      <c r="U21" s="153" t="str">
        <f t="shared" si="6"/>
        <v/>
      </c>
      <c r="V21" s="152" t="str">
        <f t="shared" si="7"/>
        <v/>
      </c>
      <c r="W21" s="152">
        <f t="shared" si="8"/>
        <v>67</v>
      </c>
      <c r="X21" s="151" t="str">
        <f t="shared" si="9"/>
        <v>★1.5</v>
      </c>
      <c r="Z21" s="150">
        <v>1300</v>
      </c>
      <c r="AA21" s="150"/>
      <c r="AB21" s="149">
        <f t="shared" si="10"/>
        <v>25.4</v>
      </c>
      <c r="AC21" s="148">
        <f t="shared" si="11"/>
        <v>67</v>
      </c>
      <c r="AD21" s="148" t="str">
        <f t="shared" si="12"/>
        <v>★1.5</v>
      </c>
      <c r="AE21" s="149" t="str">
        <f t="shared" si="13"/>
        <v/>
      </c>
      <c r="AF21" s="148" t="str">
        <f t="shared" si="14"/>
        <v/>
      </c>
      <c r="AG21" s="148" t="str">
        <f t="shared" si="15"/>
        <v/>
      </c>
      <c r="AH21" s="182"/>
    </row>
    <row r="22" spans="1:34" ht="13.2">
      <c r="A22" s="173"/>
      <c r="B22" s="181"/>
      <c r="C22" s="180"/>
      <c r="D22" s="167" t="s">
        <v>630</v>
      </c>
      <c r="E22" s="167" t="s">
        <v>631</v>
      </c>
      <c r="F22" s="165" t="s">
        <v>628</v>
      </c>
      <c r="G22" s="165">
        <v>1.1990000000000001</v>
      </c>
      <c r="H22" s="165" t="s">
        <v>77</v>
      </c>
      <c r="I22" s="164" t="str">
        <f t="shared" si="0"/>
        <v>1,290</v>
      </c>
      <c r="J22" s="163">
        <v>5</v>
      </c>
      <c r="K22" s="160">
        <v>17.100000000000001</v>
      </c>
      <c r="L22" s="170">
        <f t="shared" si="1"/>
        <v>135.76959064327482</v>
      </c>
      <c r="M22" s="160">
        <f t="shared" si="2"/>
        <v>17.2</v>
      </c>
      <c r="N22" s="183">
        <f t="shared" si="3"/>
        <v>20.3</v>
      </c>
      <c r="O22" s="158" t="str">
        <f t="shared" si="4"/>
        <v>25.4</v>
      </c>
      <c r="P22" s="156" t="s">
        <v>627</v>
      </c>
      <c r="Q22" s="157" t="s">
        <v>69</v>
      </c>
      <c r="R22" s="156" t="s">
        <v>232</v>
      </c>
      <c r="S22" s="155"/>
      <c r="T22" s="154" t="str">
        <f t="shared" si="5"/>
        <v>☆☆☆☆</v>
      </c>
      <c r="U22" s="153" t="str">
        <f t="shared" si="6"/>
        <v/>
      </c>
      <c r="V22" s="152" t="str">
        <f t="shared" si="7"/>
        <v/>
      </c>
      <c r="W22" s="152">
        <f t="shared" si="8"/>
        <v>67</v>
      </c>
      <c r="X22" s="151" t="str">
        <f t="shared" si="9"/>
        <v>★1.5</v>
      </c>
      <c r="Z22" s="150">
        <v>1290</v>
      </c>
      <c r="AA22" s="150"/>
      <c r="AB22" s="149">
        <f t="shared" si="10"/>
        <v>25.4</v>
      </c>
      <c r="AC22" s="148">
        <f t="shared" si="11"/>
        <v>67</v>
      </c>
      <c r="AD22" s="148" t="str">
        <f t="shared" si="12"/>
        <v>★1.5</v>
      </c>
      <c r="AE22" s="149" t="str">
        <f t="shared" si="13"/>
        <v/>
      </c>
      <c r="AF22" s="148" t="str">
        <f t="shared" si="14"/>
        <v/>
      </c>
      <c r="AG22" s="148" t="str">
        <f t="shared" si="15"/>
        <v/>
      </c>
      <c r="AH22" s="182"/>
    </row>
    <row r="23" spans="1:34" ht="13.2">
      <c r="A23" s="173"/>
      <c r="B23" s="184"/>
      <c r="C23" s="180"/>
      <c r="D23" s="167" t="s">
        <v>630</v>
      </c>
      <c r="E23" s="167" t="s">
        <v>629</v>
      </c>
      <c r="F23" s="165" t="s">
        <v>628</v>
      </c>
      <c r="G23" s="165">
        <v>1.1990000000000001</v>
      </c>
      <c r="H23" s="165" t="s">
        <v>77</v>
      </c>
      <c r="I23" s="164" t="str">
        <f t="shared" si="0"/>
        <v>1,320</v>
      </c>
      <c r="J23" s="163">
        <v>5</v>
      </c>
      <c r="K23" s="160">
        <v>17.100000000000001</v>
      </c>
      <c r="L23" s="170">
        <f t="shared" si="1"/>
        <v>135.76959064327482</v>
      </c>
      <c r="M23" s="160">
        <f t="shared" si="2"/>
        <v>15.8</v>
      </c>
      <c r="N23" s="183">
        <f t="shared" si="3"/>
        <v>19</v>
      </c>
      <c r="O23" s="158" t="str">
        <f t="shared" si="4"/>
        <v>25.2</v>
      </c>
      <c r="P23" s="156" t="s">
        <v>627</v>
      </c>
      <c r="Q23" s="157" t="s">
        <v>69</v>
      </c>
      <c r="R23" s="156" t="s">
        <v>232</v>
      </c>
      <c r="S23" s="155"/>
      <c r="T23" s="154" t="str">
        <f t="shared" si="5"/>
        <v>☆☆☆☆</v>
      </c>
      <c r="U23" s="153">
        <f t="shared" si="6"/>
        <v>108</v>
      </c>
      <c r="V23" s="152" t="str">
        <f t="shared" si="7"/>
        <v/>
      </c>
      <c r="W23" s="152">
        <f t="shared" si="8"/>
        <v>67</v>
      </c>
      <c r="X23" s="151" t="str">
        <f t="shared" si="9"/>
        <v>★1.5</v>
      </c>
      <c r="Z23" s="150">
        <v>1320</v>
      </c>
      <c r="AA23" s="150"/>
      <c r="AB23" s="149">
        <f t="shared" si="10"/>
        <v>25.2</v>
      </c>
      <c r="AC23" s="148">
        <f t="shared" si="11"/>
        <v>67</v>
      </c>
      <c r="AD23" s="148" t="str">
        <f t="shared" si="12"/>
        <v>★1.5</v>
      </c>
      <c r="AE23" s="149" t="str">
        <f t="shared" si="13"/>
        <v/>
      </c>
      <c r="AF23" s="148" t="str">
        <f t="shared" si="14"/>
        <v/>
      </c>
      <c r="AG23" s="148" t="str">
        <f t="shared" si="15"/>
        <v/>
      </c>
      <c r="AH23" s="182"/>
    </row>
    <row r="24" spans="1:34" ht="13.2">
      <c r="A24" s="173"/>
      <c r="B24" s="181"/>
      <c r="C24" s="180"/>
      <c r="D24" s="179" t="s">
        <v>626</v>
      </c>
      <c r="E24" s="178" t="s">
        <v>39</v>
      </c>
      <c r="F24" s="22" t="s">
        <v>622</v>
      </c>
      <c r="G24" s="22">
        <v>1.1990000000000001</v>
      </c>
      <c r="H24" s="22" t="s">
        <v>621</v>
      </c>
      <c r="I24" s="164" t="str">
        <f t="shared" si="0"/>
        <v>1,330</v>
      </c>
      <c r="J24" s="177">
        <v>5</v>
      </c>
      <c r="K24" s="53">
        <v>21.5</v>
      </c>
      <c r="L24" s="54">
        <f t="shared" si="1"/>
        <v>107.98418604651162</v>
      </c>
      <c r="M24" s="53">
        <f t="shared" si="2"/>
        <v>15.8</v>
      </c>
      <c r="N24" s="176">
        <f t="shared" si="3"/>
        <v>19</v>
      </c>
      <c r="O24" s="175" t="str">
        <f t="shared" si="4"/>
        <v>25.1</v>
      </c>
      <c r="P24" s="40" t="s">
        <v>625</v>
      </c>
      <c r="Q24" s="39" t="s">
        <v>69</v>
      </c>
      <c r="R24" s="40" t="s">
        <v>232</v>
      </c>
      <c r="S24" s="41"/>
      <c r="T24" s="174" t="str">
        <f t="shared" si="5"/>
        <v>☆☆☆☆</v>
      </c>
      <c r="U24" s="43">
        <f t="shared" si="6"/>
        <v>136</v>
      </c>
      <c r="V24" s="44">
        <f t="shared" si="7"/>
        <v>113</v>
      </c>
      <c r="W24" s="44">
        <f t="shared" si="8"/>
        <v>85</v>
      </c>
      <c r="X24" s="45" t="str">
        <f t="shared" si="9"/>
        <v>★3.5</v>
      </c>
      <c r="Z24" s="150">
        <v>1330</v>
      </c>
      <c r="AA24" s="150"/>
      <c r="AB24" s="149">
        <f t="shared" si="10"/>
        <v>25.1</v>
      </c>
      <c r="AC24" s="148">
        <f t="shared" si="11"/>
        <v>85</v>
      </c>
      <c r="AD24" s="148" t="str">
        <f t="shared" si="12"/>
        <v>★3.5</v>
      </c>
      <c r="AE24" s="149" t="str">
        <f t="shared" si="13"/>
        <v/>
      </c>
      <c r="AF24" s="148" t="str">
        <f t="shared" si="14"/>
        <v/>
      </c>
      <c r="AG24" s="148" t="str">
        <f t="shared" si="15"/>
        <v/>
      </c>
      <c r="AH24" s="147"/>
    </row>
    <row r="25" spans="1:34" ht="13.2">
      <c r="A25" s="173"/>
      <c r="B25" s="181"/>
      <c r="C25" s="180"/>
      <c r="D25" s="179" t="s">
        <v>626</v>
      </c>
      <c r="E25" s="178" t="s">
        <v>54</v>
      </c>
      <c r="F25" s="22" t="s">
        <v>622</v>
      </c>
      <c r="G25" s="22">
        <v>1.1990000000000001</v>
      </c>
      <c r="H25" s="22" t="s">
        <v>621</v>
      </c>
      <c r="I25" s="164" t="str">
        <f t="shared" si="0"/>
        <v>1,360</v>
      </c>
      <c r="J25" s="177">
        <v>5</v>
      </c>
      <c r="K25" s="53">
        <v>21.3</v>
      </c>
      <c r="L25" s="54">
        <f t="shared" si="1"/>
        <v>108.99812206572769</v>
      </c>
      <c r="M25" s="53">
        <f t="shared" si="2"/>
        <v>15.8</v>
      </c>
      <c r="N25" s="176">
        <f t="shared" si="3"/>
        <v>19</v>
      </c>
      <c r="O25" s="175" t="str">
        <f t="shared" si="4"/>
        <v>24.9</v>
      </c>
      <c r="P25" s="40" t="s">
        <v>625</v>
      </c>
      <c r="Q25" s="39" t="s">
        <v>69</v>
      </c>
      <c r="R25" s="40" t="s">
        <v>232</v>
      </c>
      <c r="S25" s="41"/>
      <c r="T25" s="174" t="str">
        <f t="shared" si="5"/>
        <v>☆☆☆☆</v>
      </c>
      <c r="U25" s="43">
        <f t="shared" si="6"/>
        <v>134</v>
      </c>
      <c r="V25" s="44">
        <f t="shared" si="7"/>
        <v>112</v>
      </c>
      <c r="W25" s="44">
        <f t="shared" si="8"/>
        <v>85</v>
      </c>
      <c r="X25" s="45" t="str">
        <f t="shared" si="9"/>
        <v>★3.5</v>
      </c>
      <c r="Z25" s="150">
        <v>1360</v>
      </c>
      <c r="AA25" s="150"/>
      <c r="AB25" s="149">
        <f t="shared" si="10"/>
        <v>24.9</v>
      </c>
      <c r="AC25" s="148">
        <f t="shared" si="11"/>
        <v>85</v>
      </c>
      <c r="AD25" s="148" t="str">
        <f t="shared" si="12"/>
        <v>★3.5</v>
      </c>
      <c r="AE25" s="149" t="str">
        <f t="shared" si="13"/>
        <v/>
      </c>
      <c r="AF25" s="148" t="str">
        <f t="shared" si="14"/>
        <v/>
      </c>
      <c r="AG25" s="148" t="str">
        <f t="shared" si="15"/>
        <v/>
      </c>
      <c r="AH25" s="147"/>
    </row>
    <row r="26" spans="1:34" ht="13.2">
      <c r="A26" s="173"/>
      <c r="B26" s="693"/>
      <c r="C26" s="695">
        <v>3008</v>
      </c>
      <c r="D26" s="167" t="s">
        <v>624</v>
      </c>
      <c r="E26" s="166" t="s">
        <v>39</v>
      </c>
      <c r="F26" s="165" t="s">
        <v>622</v>
      </c>
      <c r="G26" s="165">
        <v>1.1990000000000001</v>
      </c>
      <c r="H26" s="165" t="s">
        <v>621</v>
      </c>
      <c r="I26" s="164" t="str">
        <f t="shared" si="0"/>
        <v>1,620</v>
      </c>
      <c r="J26" s="172">
        <v>5</v>
      </c>
      <c r="K26" s="171">
        <v>19.399999999999999</v>
      </c>
      <c r="L26" s="170">
        <f t="shared" si="1"/>
        <v>119.67319587628867</v>
      </c>
      <c r="M26" s="160">
        <f t="shared" si="2"/>
        <v>13.2</v>
      </c>
      <c r="N26" s="159">
        <f t="shared" si="3"/>
        <v>16.5</v>
      </c>
      <c r="O26" s="158" t="str">
        <f t="shared" si="4"/>
        <v>22.8</v>
      </c>
      <c r="P26" s="156" t="s">
        <v>620</v>
      </c>
      <c r="Q26" s="157" t="s">
        <v>69</v>
      </c>
      <c r="R26" s="156" t="s">
        <v>232</v>
      </c>
      <c r="S26" s="155"/>
      <c r="T26" s="169" t="str">
        <f t="shared" si="5"/>
        <v>☆☆☆☆</v>
      </c>
      <c r="U26" s="153">
        <f t="shared" si="6"/>
        <v>146</v>
      </c>
      <c r="V26" s="152">
        <f t="shared" si="7"/>
        <v>117</v>
      </c>
      <c r="W26" s="152">
        <f t="shared" si="8"/>
        <v>85</v>
      </c>
      <c r="X26" s="151" t="str">
        <f t="shared" si="9"/>
        <v>★3.5</v>
      </c>
      <c r="Z26" s="150">
        <v>1620</v>
      </c>
      <c r="AA26" s="150"/>
      <c r="AB26" s="149">
        <f t="shared" si="10"/>
        <v>22.8</v>
      </c>
      <c r="AC26" s="148">
        <f t="shared" si="11"/>
        <v>85</v>
      </c>
      <c r="AD26" s="148" t="str">
        <f t="shared" si="12"/>
        <v>★3.5</v>
      </c>
      <c r="AE26" s="149" t="str">
        <f t="shared" si="13"/>
        <v/>
      </c>
      <c r="AF26" s="148" t="str">
        <f t="shared" si="14"/>
        <v/>
      </c>
      <c r="AG26" s="148" t="str">
        <f t="shared" si="15"/>
        <v/>
      </c>
      <c r="AH26" s="147"/>
    </row>
    <row r="27" spans="1:34" ht="13.8" thickBot="1">
      <c r="A27" s="168"/>
      <c r="B27" s="694"/>
      <c r="C27" s="696"/>
      <c r="D27" s="167" t="s">
        <v>623</v>
      </c>
      <c r="E27" s="166" t="s">
        <v>54</v>
      </c>
      <c r="F27" s="165" t="s">
        <v>622</v>
      </c>
      <c r="G27" s="165">
        <v>1.1990000000000001</v>
      </c>
      <c r="H27" s="165" t="s">
        <v>621</v>
      </c>
      <c r="I27" s="164" t="str">
        <f t="shared" si="0"/>
        <v>1,640</v>
      </c>
      <c r="J27" s="163">
        <v>5</v>
      </c>
      <c r="K27" s="162">
        <v>19.3</v>
      </c>
      <c r="L27" s="161">
        <f t="shared" si="1"/>
        <v>120.29326424870465</v>
      </c>
      <c r="M27" s="160">
        <f t="shared" si="2"/>
        <v>13.2</v>
      </c>
      <c r="N27" s="159">
        <f t="shared" si="3"/>
        <v>16.5</v>
      </c>
      <c r="O27" s="158" t="str">
        <f t="shared" si="4"/>
        <v>22.6</v>
      </c>
      <c r="P27" s="156" t="s">
        <v>620</v>
      </c>
      <c r="Q27" s="157" t="s">
        <v>69</v>
      </c>
      <c r="R27" s="156" t="s">
        <v>232</v>
      </c>
      <c r="S27" s="155"/>
      <c r="T27" s="154" t="str">
        <f t="shared" si="5"/>
        <v>☆☆☆☆</v>
      </c>
      <c r="U27" s="153">
        <f t="shared" si="6"/>
        <v>146</v>
      </c>
      <c r="V27" s="152">
        <f t="shared" si="7"/>
        <v>116</v>
      </c>
      <c r="W27" s="152">
        <f t="shared" si="8"/>
        <v>85</v>
      </c>
      <c r="X27" s="151" t="str">
        <f t="shared" si="9"/>
        <v>★3.5</v>
      </c>
      <c r="Z27" s="150">
        <v>1640</v>
      </c>
      <c r="AA27" s="150"/>
      <c r="AB27" s="149">
        <f t="shared" si="10"/>
        <v>22.6</v>
      </c>
      <c r="AC27" s="148">
        <f t="shared" si="11"/>
        <v>85</v>
      </c>
      <c r="AD27" s="148" t="str">
        <f t="shared" si="12"/>
        <v>★3.5</v>
      </c>
      <c r="AE27" s="149" t="str">
        <f t="shared" si="13"/>
        <v/>
      </c>
      <c r="AF27" s="148" t="str">
        <f t="shared" si="14"/>
        <v/>
      </c>
      <c r="AG27" s="148" t="str">
        <f t="shared" si="15"/>
        <v/>
      </c>
      <c r="AH27" s="147"/>
    </row>
    <row r="28" spans="1:34">
      <c r="E28" s="144"/>
    </row>
    <row r="29" spans="1:34">
      <c r="B29" s="144" t="s">
        <v>619</v>
      </c>
      <c r="E29" s="144"/>
    </row>
    <row r="30" spans="1:34">
      <c r="B30" s="144" t="s">
        <v>618</v>
      </c>
      <c r="E30" s="144"/>
    </row>
    <row r="31" spans="1:34">
      <c r="B31" s="144" t="s">
        <v>617</v>
      </c>
      <c r="E31" s="144"/>
    </row>
    <row r="32" spans="1:34">
      <c r="B32" s="144" t="s">
        <v>616</v>
      </c>
      <c r="E32" s="144"/>
    </row>
    <row r="33" spans="2:5">
      <c r="B33" s="144" t="s">
        <v>615</v>
      </c>
      <c r="E33" s="144"/>
    </row>
    <row r="34" spans="2:5">
      <c r="B34" s="144" t="s">
        <v>614</v>
      </c>
      <c r="E34" s="144"/>
    </row>
    <row r="35" spans="2:5">
      <c r="B35" s="144" t="s">
        <v>613</v>
      </c>
      <c r="E35" s="144"/>
    </row>
    <row r="36" spans="2:5">
      <c r="B36" s="144" t="s">
        <v>612</v>
      </c>
      <c r="E36" s="144"/>
    </row>
  </sheetData>
  <sheetProtection formatCells="0" formatColumns="0" formatRows="0" insertColumns="0" insertRows="0" insertHyperlinks="0" deleteColumns="0" deleteRows="0" sort="0" autoFilter="0" pivotTables="0"/>
  <mergeCells count="46">
    <mergeCell ref="J2:P2"/>
    <mergeCell ref="Q2:X2"/>
    <mergeCell ref="S3:X3"/>
    <mergeCell ref="A4:A8"/>
    <mergeCell ref="B4:C8"/>
    <mergeCell ref="D4:D5"/>
    <mergeCell ref="E4:E5"/>
    <mergeCell ref="F4:G5"/>
    <mergeCell ref="H4:H8"/>
    <mergeCell ref="I4:I8"/>
    <mergeCell ref="AG4:AG8"/>
    <mergeCell ref="K5:K8"/>
    <mergeCell ref="L5:L8"/>
    <mergeCell ref="M5:M8"/>
    <mergeCell ref="N5:N8"/>
    <mergeCell ref="AD4:AD8"/>
    <mergeCell ref="AE4:AE8"/>
    <mergeCell ref="AF4:AF8"/>
    <mergeCell ref="Z4:Z8"/>
    <mergeCell ref="AA4:AA8"/>
    <mergeCell ref="AH5:AH8"/>
    <mergeCell ref="D6:D8"/>
    <mergeCell ref="E6:E8"/>
    <mergeCell ref="F6:F8"/>
    <mergeCell ref="G6:G8"/>
    <mergeCell ref="Q6:Q8"/>
    <mergeCell ref="R6:R8"/>
    <mergeCell ref="S6:S8"/>
    <mergeCell ref="AB4:AB8"/>
    <mergeCell ref="AC4:AC8"/>
    <mergeCell ref="X5:X8"/>
    <mergeCell ref="U4:U8"/>
    <mergeCell ref="T6:T8"/>
    <mergeCell ref="O5:O8"/>
    <mergeCell ref="W5:W8"/>
    <mergeCell ref="V4:V8"/>
    <mergeCell ref="B26:B27"/>
    <mergeCell ref="C26:C27"/>
    <mergeCell ref="B16:B19"/>
    <mergeCell ref="C16:C19"/>
    <mergeCell ref="W4:X4"/>
    <mergeCell ref="J4:J8"/>
    <mergeCell ref="K4:O4"/>
    <mergeCell ref="P4:P8"/>
    <mergeCell ref="Q4:S5"/>
    <mergeCell ref="T4:T5"/>
  </mergeCells>
  <phoneticPr fontId="2"/>
  <pageMargins left="0.70866141732283472" right="0.70866141732283472" top="0.74803149606299213" bottom="0.74803149606299213" header="0.31496062992125984" footer="0.31496062992125984"/>
  <pageSetup paperSize="9" scale="31" orientation="portrait" r:id="rId1"/>
  <headerFooter>
    <oddHeader>&amp;L&amp;10
発出元 → 発出先&amp;R&amp;10【機密性２】 
作成日_作成担当課_用途_保存期間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47993-4D2F-4335-ADE4-66EEAC7D3896}">
  <sheetPr>
    <tabColor indexed="13"/>
    <pageSetUpPr fitToPage="1"/>
  </sheetPr>
  <dimension ref="A1:X43"/>
  <sheetViews>
    <sheetView view="pageBreakPreview" zoomScale="70" zoomScaleNormal="55" zoomScaleSheetLayoutView="70" workbookViewId="0">
      <pane xSplit="3" ySplit="8" topLeftCell="D9" activePane="bottomRight" state="frozen"/>
      <selection pane="topRight"/>
      <selection pane="bottomLeft"/>
      <selection pane="bottomRight" activeCell="E52" sqref="E52"/>
    </sheetView>
  </sheetViews>
  <sheetFormatPr defaultColWidth="9" defaultRowHeight="10.199999999999999"/>
  <cols>
    <col min="1" max="1" width="15.88671875" style="217" customWidth="1"/>
    <col min="2" max="2" width="3.88671875" style="61" bestFit="1" customWidth="1"/>
    <col min="3" max="3" width="38.21875" style="61" customWidth="1"/>
    <col min="4" max="4" width="13.88671875" style="61" bestFit="1" customWidth="1"/>
    <col min="5" max="5" width="16.88671875" style="216" customWidth="1"/>
    <col min="6" max="6" width="13.109375" style="61" bestFit="1" customWidth="1"/>
    <col min="7" max="7" width="7.33203125" style="61" bestFit="1" customWidth="1"/>
    <col min="8" max="8" width="12.109375" style="61" bestFit="1" customWidth="1"/>
    <col min="9" max="9" width="10.44140625" style="61" bestFit="1" customWidth="1"/>
    <col min="10" max="10" width="7" style="61" bestFit="1" customWidth="1"/>
    <col min="11" max="11" width="5.88671875" style="61" bestFit="1" customWidth="1"/>
    <col min="12" max="12" width="8.77734375" style="61" bestFit="1" customWidth="1"/>
    <col min="13" max="13" width="8.44140625" style="61" bestFit="1" customWidth="1"/>
    <col min="14" max="14" width="8.6640625" style="61" bestFit="1" customWidth="1"/>
    <col min="15" max="15" width="8.6640625" style="61" customWidth="1"/>
    <col min="16" max="16" width="14.33203125" style="61" bestFit="1" customWidth="1"/>
    <col min="17" max="17" width="10" style="61" bestFit="1" customWidth="1"/>
    <col min="18" max="18" width="6" style="61" customWidth="1"/>
    <col min="19" max="19" width="25.21875" style="61" bestFit="1" customWidth="1"/>
    <col min="20" max="20" width="11" style="61" bestFit="1" customWidth="1"/>
    <col min="21" max="22" width="8.21875" style="61" bestFit="1" customWidth="1"/>
    <col min="23" max="16384" width="9" style="61"/>
  </cols>
  <sheetData>
    <row r="1" spans="1:24" ht="21.75" customHeight="1">
      <c r="A1" s="272"/>
      <c r="B1" s="272"/>
      <c r="R1" s="271"/>
    </row>
    <row r="2" spans="1:24" ht="15">
      <c r="A2" s="264"/>
      <c r="B2" s="264"/>
      <c r="C2" s="264"/>
      <c r="D2" s="264"/>
      <c r="E2" s="264"/>
      <c r="F2" s="270"/>
      <c r="G2" s="264"/>
      <c r="H2" s="264"/>
      <c r="I2" s="264"/>
      <c r="J2" s="795" t="s">
        <v>877</v>
      </c>
      <c r="K2" s="795"/>
      <c r="L2" s="795"/>
      <c r="M2" s="795"/>
      <c r="N2" s="795"/>
      <c r="O2" s="795"/>
      <c r="P2" s="795"/>
      <c r="Q2" s="269"/>
      <c r="R2" s="796"/>
      <c r="S2" s="797"/>
      <c r="T2" s="797"/>
      <c r="U2" s="797"/>
      <c r="V2" s="797"/>
      <c r="W2" s="264"/>
      <c r="X2" s="264"/>
    </row>
    <row r="3" spans="1:24" ht="23.25" customHeight="1">
      <c r="A3" s="268" t="s">
        <v>876</v>
      </c>
      <c r="B3" s="268"/>
      <c r="C3" s="264"/>
      <c r="D3" s="264"/>
      <c r="E3" s="264"/>
      <c r="F3" s="264"/>
      <c r="G3" s="264"/>
      <c r="H3" s="267"/>
      <c r="I3" s="266"/>
      <c r="J3" s="265"/>
      <c r="K3" s="264"/>
      <c r="L3" s="264"/>
      <c r="M3" s="264"/>
      <c r="N3" s="264"/>
      <c r="O3" s="264"/>
      <c r="P3" s="264"/>
      <c r="Q3" s="264"/>
      <c r="R3" s="263"/>
      <c r="S3" s="798" t="s">
        <v>875</v>
      </c>
      <c r="T3" s="798"/>
      <c r="U3" s="798"/>
      <c r="V3" s="798"/>
      <c r="W3" s="798"/>
      <c r="X3" s="798"/>
    </row>
    <row r="4" spans="1:24" ht="14.25" customHeight="1" thickBot="1">
      <c r="A4" s="778" t="s">
        <v>874</v>
      </c>
      <c r="B4" s="799" t="s">
        <v>873</v>
      </c>
      <c r="C4" s="800"/>
      <c r="D4" s="805"/>
      <c r="E4" s="262"/>
      <c r="F4" s="799" t="s">
        <v>872</v>
      </c>
      <c r="G4" s="807"/>
      <c r="H4" s="782" t="s">
        <v>871</v>
      </c>
      <c r="I4" s="782" t="s">
        <v>870</v>
      </c>
      <c r="J4" s="809" t="s">
        <v>869</v>
      </c>
      <c r="K4" s="811" t="s">
        <v>868</v>
      </c>
      <c r="L4" s="812"/>
      <c r="M4" s="812"/>
      <c r="N4" s="812"/>
      <c r="O4" s="813"/>
      <c r="P4" s="262"/>
      <c r="Q4" s="814"/>
      <c r="R4" s="815"/>
      <c r="S4" s="816"/>
      <c r="T4" s="261"/>
      <c r="U4" s="817" t="s">
        <v>867</v>
      </c>
      <c r="V4" s="775" t="s">
        <v>866</v>
      </c>
      <c r="W4" s="820" t="s">
        <v>865</v>
      </c>
      <c r="X4" s="821"/>
    </row>
    <row r="5" spans="1:24" ht="11.25" customHeight="1">
      <c r="A5" s="779"/>
      <c r="B5" s="801"/>
      <c r="C5" s="802"/>
      <c r="D5" s="806"/>
      <c r="E5" s="257"/>
      <c r="F5" s="808"/>
      <c r="G5" s="791"/>
      <c r="H5" s="779"/>
      <c r="I5" s="779"/>
      <c r="J5" s="810"/>
      <c r="K5" s="822" t="s">
        <v>864</v>
      </c>
      <c r="L5" s="783" t="s">
        <v>863</v>
      </c>
      <c r="M5" s="786" t="s">
        <v>862</v>
      </c>
      <c r="N5" s="789" t="s">
        <v>861</v>
      </c>
      <c r="O5" s="789" t="s">
        <v>860</v>
      </c>
      <c r="P5" s="260" t="s">
        <v>859</v>
      </c>
      <c r="Q5" s="792" t="s">
        <v>858</v>
      </c>
      <c r="R5" s="793"/>
      <c r="S5" s="794"/>
      <c r="T5" s="259" t="s">
        <v>857</v>
      </c>
      <c r="U5" s="818"/>
      <c r="V5" s="779"/>
      <c r="W5" s="775" t="s">
        <v>856</v>
      </c>
      <c r="X5" s="775" t="s">
        <v>855</v>
      </c>
    </row>
    <row r="6" spans="1:24" ht="11.25" customHeight="1">
      <c r="A6" s="779"/>
      <c r="B6" s="801"/>
      <c r="C6" s="802"/>
      <c r="D6" s="778" t="s">
        <v>853</v>
      </c>
      <c r="E6" s="781" t="s">
        <v>854</v>
      </c>
      <c r="F6" s="778" t="s">
        <v>853</v>
      </c>
      <c r="G6" s="782" t="s">
        <v>852</v>
      </c>
      <c r="H6" s="779"/>
      <c r="I6" s="779"/>
      <c r="J6" s="810"/>
      <c r="K6" s="787"/>
      <c r="L6" s="784"/>
      <c r="M6" s="787"/>
      <c r="N6" s="790"/>
      <c r="O6" s="790"/>
      <c r="P6" s="258" t="s">
        <v>851</v>
      </c>
      <c r="Q6" s="258" t="s">
        <v>850</v>
      </c>
      <c r="R6" s="258"/>
      <c r="S6" s="258"/>
      <c r="T6" s="236" t="s">
        <v>849</v>
      </c>
      <c r="U6" s="818"/>
      <c r="V6" s="779"/>
      <c r="W6" s="776"/>
      <c r="X6" s="776"/>
    </row>
    <row r="7" spans="1:24" ht="12" customHeight="1">
      <c r="A7" s="779"/>
      <c r="B7" s="801"/>
      <c r="C7" s="802"/>
      <c r="D7" s="779"/>
      <c r="E7" s="779"/>
      <c r="F7" s="779"/>
      <c r="G7" s="779"/>
      <c r="H7" s="779"/>
      <c r="I7" s="779"/>
      <c r="J7" s="810"/>
      <c r="K7" s="787"/>
      <c r="L7" s="784"/>
      <c r="M7" s="787"/>
      <c r="N7" s="790"/>
      <c r="O7" s="790"/>
      <c r="P7" s="258" t="s">
        <v>848</v>
      </c>
      <c r="Q7" s="258" t="s">
        <v>847</v>
      </c>
      <c r="R7" s="258" t="s">
        <v>846</v>
      </c>
      <c r="S7" s="258" t="s">
        <v>845</v>
      </c>
      <c r="T7" s="236" t="s">
        <v>844</v>
      </c>
      <c r="U7" s="818"/>
      <c r="V7" s="779"/>
      <c r="W7" s="776"/>
      <c r="X7" s="776"/>
    </row>
    <row r="8" spans="1:24" ht="11.25" customHeight="1">
      <c r="A8" s="780"/>
      <c r="B8" s="803"/>
      <c r="C8" s="804"/>
      <c r="D8" s="780"/>
      <c r="E8" s="780"/>
      <c r="F8" s="780"/>
      <c r="G8" s="780"/>
      <c r="H8" s="780"/>
      <c r="I8" s="780"/>
      <c r="J8" s="808"/>
      <c r="K8" s="788"/>
      <c r="L8" s="785"/>
      <c r="M8" s="788"/>
      <c r="N8" s="791"/>
      <c r="O8" s="791"/>
      <c r="P8" s="257" t="s">
        <v>843</v>
      </c>
      <c r="Q8" s="257" t="s">
        <v>842</v>
      </c>
      <c r="R8" s="257" t="s">
        <v>841</v>
      </c>
      <c r="S8" s="237"/>
      <c r="T8" s="256" t="s">
        <v>840</v>
      </c>
      <c r="U8" s="819"/>
      <c r="V8" s="780"/>
      <c r="W8" s="777"/>
      <c r="X8" s="777"/>
    </row>
    <row r="9" spans="1:24" ht="24" customHeight="1">
      <c r="A9" s="255" t="s">
        <v>839</v>
      </c>
      <c r="B9" s="238"/>
      <c r="C9" s="231" t="s">
        <v>838</v>
      </c>
      <c r="D9" s="222" t="s">
        <v>837</v>
      </c>
      <c r="E9" s="222"/>
      <c r="F9" s="223" t="s">
        <v>836</v>
      </c>
      <c r="G9" s="229" t="s">
        <v>835</v>
      </c>
      <c r="H9" s="223" t="s">
        <v>205</v>
      </c>
      <c r="I9" s="223" t="s">
        <v>834</v>
      </c>
      <c r="J9" s="244">
        <v>2</v>
      </c>
      <c r="K9" s="226">
        <v>11.2</v>
      </c>
      <c r="L9" s="227">
        <f t="shared" ref="L9:L34" si="0">IF(K9&gt;0,1/K9*34.6*67.1,"")</f>
        <v>207.29107142857143</v>
      </c>
      <c r="M9" s="226" t="s">
        <v>833</v>
      </c>
      <c r="N9" s="225" t="s">
        <v>832</v>
      </c>
      <c r="O9" s="225">
        <v>24.5</v>
      </c>
      <c r="P9" s="223" t="s">
        <v>714</v>
      </c>
      <c r="Q9" s="224" t="s">
        <v>692</v>
      </c>
      <c r="R9" s="223" t="s">
        <v>76</v>
      </c>
      <c r="S9" s="237"/>
      <c r="T9" s="236"/>
      <c r="U9" s="235"/>
      <c r="V9" s="219">
        <v>45</v>
      </c>
      <c r="W9" s="234"/>
      <c r="X9" s="234"/>
    </row>
    <row r="10" spans="1:24" ht="24" customHeight="1">
      <c r="A10" s="239"/>
      <c r="B10" s="238"/>
      <c r="C10" s="231" t="s">
        <v>831</v>
      </c>
      <c r="D10" s="222" t="s">
        <v>830</v>
      </c>
      <c r="E10" s="222"/>
      <c r="F10" s="223" t="s">
        <v>829</v>
      </c>
      <c r="G10" s="229">
        <v>2.4969999999999999</v>
      </c>
      <c r="H10" s="223" t="s">
        <v>205</v>
      </c>
      <c r="I10" s="223">
        <v>1430</v>
      </c>
      <c r="J10" s="244">
        <v>2</v>
      </c>
      <c r="K10" s="226">
        <v>10.8</v>
      </c>
      <c r="L10" s="227">
        <f t="shared" si="0"/>
        <v>214.96851851851849</v>
      </c>
      <c r="M10" s="226" t="s">
        <v>828</v>
      </c>
      <c r="N10" s="225" t="s">
        <v>827</v>
      </c>
      <c r="O10" s="225">
        <v>24.4</v>
      </c>
      <c r="P10" s="223" t="s">
        <v>714</v>
      </c>
      <c r="Q10" s="224" t="s">
        <v>692</v>
      </c>
      <c r="R10" s="223" t="s">
        <v>76</v>
      </c>
      <c r="S10" s="222"/>
      <c r="T10" s="221"/>
      <c r="U10" s="220"/>
      <c r="V10" s="219">
        <v>44</v>
      </c>
      <c r="W10" s="218"/>
      <c r="X10" s="218"/>
    </row>
    <row r="11" spans="1:24" ht="24" customHeight="1">
      <c r="A11" s="239"/>
      <c r="B11" s="238"/>
      <c r="C11" s="231" t="s">
        <v>822</v>
      </c>
      <c r="D11" s="222" t="s">
        <v>824</v>
      </c>
      <c r="E11" s="222"/>
      <c r="F11" s="224" t="s">
        <v>816</v>
      </c>
      <c r="G11" s="229" t="s">
        <v>815</v>
      </c>
      <c r="H11" s="224" t="s">
        <v>205</v>
      </c>
      <c r="I11" s="223" t="s">
        <v>826</v>
      </c>
      <c r="J11" s="228" t="s">
        <v>813</v>
      </c>
      <c r="K11" s="226">
        <v>10.1</v>
      </c>
      <c r="L11" s="227">
        <f t="shared" si="0"/>
        <v>229.86732673267326</v>
      </c>
      <c r="M11" s="226">
        <v>11.1</v>
      </c>
      <c r="N11" s="225">
        <v>14.4</v>
      </c>
      <c r="O11" s="225" t="s">
        <v>825</v>
      </c>
      <c r="P11" s="223" t="s">
        <v>714</v>
      </c>
      <c r="Q11" s="224" t="s">
        <v>692</v>
      </c>
      <c r="R11" s="223" t="s">
        <v>89</v>
      </c>
      <c r="S11" s="237"/>
      <c r="T11" s="254"/>
      <c r="U11" s="235"/>
      <c r="V11" s="219" t="s">
        <v>819</v>
      </c>
      <c r="W11" s="234"/>
      <c r="X11" s="234"/>
    </row>
    <row r="12" spans="1:24" ht="24" customHeight="1">
      <c r="A12" s="239"/>
      <c r="B12" s="238"/>
      <c r="C12" s="231" t="s">
        <v>818</v>
      </c>
      <c r="D12" s="222" t="s">
        <v>824</v>
      </c>
      <c r="E12" s="222"/>
      <c r="F12" s="224" t="s">
        <v>816</v>
      </c>
      <c r="G12" s="229" t="s">
        <v>815</v>
      </c>
      <c r="H12" s="224" t="s">
        <v>205</v>
      </c>
      <c r="I12" s="223" t="s">
        <v>823</v>
      </c>
      <c r="J12" s="228" t="s">
        <v>813</v>
      </c>
      <c r="K12" s="226">
        <v>10.1</v>
      </c>
      <c r="L12" s="227">
        <f t="shared" si="0"/>
        <v>229.86732673267326</v>
      </c>
      <c r="M12" s="226">
        <v>11.1</v>
      </c>
      <c r="N12" s="225">
        <v>14.4</v>
      </c>
      <c r="O12" s="225" t="s">
        <v>820</v>
      </c>
      <c r="P12" s="223" t="s">
        <v>793</v>
      </c>
      <c r="Q12" s="224" t="s">
        <v>692</v>
      </c>
      <c r="R12" s="223" t="s">
        <v>89</v>
      </c>
      <c r="S12" s="237"/>
      <c r="T12" s="254"/>
      <c r="U12" s="235"/>
      <c r="V12" s="219" t="s">
        <v>819</v>
      </c>
      <c r="W12" s="234"/>
      <c r="X12" s="234"/>
    </row>
    <row r="13" spans="1:24" ht="24" customHeight="1">
      <c r="A13" s="239"/>
      <c r="B13" s="238"/>
      <c r="C13" s="231" t="s">
        <v>822</v>
      </c>
      <c r="D13" s="222" t="s">
        <v>817</v>
      </c>
      <c r="E13" s="222"/>
      <c r="F13" s="224" t="s">
        <v>816</v>
      </c>
      <c r="G13" s="229" t="s">
        <v>815</v>
      </c>
      <c r="H13" s="224" t="s">
        <v>205</v>
      </c>
      <c r="I13" s="223" t="s">
        <v>821</v>
      </c>
      <c r="J13" s="228" t="s">
        <v>813</v>
      </c>
      <c r="K13" s="226">
        <v>10.1</v>
      </c>
      <c r="L13" s="227">
        <f t="shared" si="0"/>
        <v>229.86732673267326</v>
      </c>
      <c r="M13" s="226">
        <v>11.1</v>
      </c>
      <c r="N13" s="225">
        <v>14.4</v>
      </c>
      <c r="O13" s="225" t="s">
        <v>820</v>
      </c>
      <c r="P13" s="223" t="s">
        <v>714</v>
      </c>
      <c r="Q13" s="224" t="s">
        <v>692</v>
      </c>
      <c r="R13" s="223" t="s">
        <v>89</v>
      </c>
      <c r="S13" s="237"/>
      <c r="T13" s="254"/>
      <c r="U13" s="235"/>
      <c r="V13" s="219" t="s">
        <v>819</v>
      </c>
      <c r="W13" s="234"/>
      <c r="X13" s="234"/>
    </row>
    <row r="14" spans="1:24" ht="24" customHeight="1">
      <c r="A14" s="239"/>
      <c r="B14" s="238"/>
      <c r="C14" s="231" t="s">
        <v>818</v>
      </c>
      <c r="D14" s="222" t="s">
        <v>817</v>
      </c>
      <c r="E14" s="222"/>
      <c r="F14" s="224" t="s">
        <v>816</v>
      </c>
      <c r="G14" s="229" t="s">
        <v>815</v>
      </c>
      <c r="H14" s="224" t="s">
        <v>205</v>
      </c>
      <c r="I14" s="223" t="s">
        <v>814</v>
      </c>
      <c r="J14" s="228" t="s">
        <v>813</v>
      </c>
      <c r="K14" s="226">
        <v>10.1</v>
      </c>
      <c r="L14" s="227">
        <f t="shared" si="0"/>
        <v>229.86732673267326</v>
      </c>
      <c r="M14" s="226">
        <v>11.1</v>
      </c>
      <c r="N14" s="225">
        <v>14.4</v>
      </c>
      <c r="O14" s="225" t="s">
        <v>812</v>
      </c>
      <c r="P14" s="223" t="s">
        <v>793</v>
      </c>
      <c r="Q14" s="224" t="s">
        <v>692</v>
      </c>
      <c r="R14" s="223" t="s">
        <v>89</v>
      </c>
      <c r="S14" s="237"/>
      <c r="T14" s="254"/>
      <c r="U14" s="235"/>
      <c r="V14" s="219">
        <v>50</v>
      </c>
      <c r="W14" s="234"/>
      <c r="X14" s="234"/>
    </row>
    <row r="15" spans="1:24" ht="24" customHeight="1">
      <c r="A15" s="239"/>
      <c r="B15" s="238"/>
      <c r="C15" s="231" t="s">
        <v>811</v>
      </c>
      <c r="D15" s="222" t="s">
        <v>810</v>
      </c>
      <c r="E15" s="222"/>
      <c r="F15" s="224" t="s">
        <v>798</v>
      </c>
      <c r="G15" s="229" t="s">
        <v>750</v>
      </c>
      <c r="H15" s="224" t="s">
        <v>334</v>
      </c>
      <c r="I15" s="223" t="s">
        <v>809</v>
      </c>
      <c r="J15" s="228" t="s">
        <v>697</v>
      </c>
      <c r="K15" s="226">
        <v>9.6999999999999993</v>
      </c>
      <c r="L15" s="227">
        <f t="shared" si="0"/>
        <v>239.34639175257735</v>
      </c>
      <c r="M15" s="226" t="s">
        <v>796</v>
      </c>
      <c r="N15" s="225" t="s">
        <v>795</v>
      </c>
      <c r="O15" s="225" t="s">
        <v>808</v>
      </c>
      <c r="P15" s="223" t="s">
        <v>793</v>
      </c>
      <c r="Q15" s="224" t="s">
        <v>692</v>
      </c>
      <c r="R15" s="223" t="s">
        <v>89</v>
      </c>
      <c r="S15" s="237"/>
      <c r="T15" s="236"/>
      <c r="U15" s="235"/>
      <c r="V15" s="219" t="s">
        <v>807</v>
      </c>
      <c r="W15" s="234"/>
      <c r="X15" s="234"/>
    </row>
    <row r="16" spans="1:24" ht="48.75" customHeight="1">
      <c r="A16" s="239"/>
      <c r="B16" s="251"/>
      <c r="C16" s="253" t="s">
        <v>806</v>
      </c>
      <c r="D16" s="243" t="s">
        <v>804</v>
      </c>
      <c r="E16" s="252" t="s">
        <v>805</v>
      </c>
      <c r="F16" s="240" t="s">
        <v>790</v>
      </c>
      <c r="G16" s="241" t="s">
        <v>771</v>
      </c>
      <c r="H16" s="240" t="s">
        <v>334</v>
      </c>
      <c r="I16" s="223">
        <v>1540</v>
      </c>
      <c r="J16" s="228" t="s">
        <v>716</v>
      </c>
      <c r="K16" s="226">
        <v>9.6999999999999993</v>
      </c>
      <c r="L16" s="227">
        <f t="shared" si="0"/>
        <v>239.34639175257735</v>
      </c>
      <c r="M16" s="226">
        <v>13.2</v>
      </c>
      <c r="N16" s="225">
        <v>16.5</v>
      </c>
      <c r="O16" s="225">
        <v>23.5</v>
      </c>
      <c r="P16" s="223" t="s">
        <v>714</v>
      </c>
      <c r="Q16" s="224" t="s">
        <v>713</v>
      </c>
      <c r="R16" s="223" t="s">
        <v>68</v>
      </c>
      <c r="S16" s="222"/>
      <c r="T16" s="221"/>
      <c r="U16" s="220"/>
      <c r="V16" s="219">
        <v>41</v>
      </c>
      <c r="W16" s="218"/>
      <c r="X16" s="218"/>
    </row>
    <row r="17" spans="1:24" ht="142.80000000000001">
      <c r="A17" s="239"/>
      <c r="B17" s="251"/>
      <c r="C17" s="250"/>
      <c r="D17" s="243" t="s">
        <v>804</v>
      </c>
      <c r="E17" s="249" t="s">
        <v>803</v>
      </c>
      <c r="F17" s="240" t="s">
        <v>790</v>
      </c>
      <c r="G17" s="241" t="s">
        <v>771</v>
      </c>
      <c r="H17" s="240" t="s">
        <v>334</v>
      </c>
      <c r="I17" s="223" t="s">
        <v>802</v>
      </c>
      <c r="J17" s="228" t="s">
        <v>716</v>
      </c>
      <c r="K17" s="248">
        <v>9.6</v>
      </c>
      <c r="L17" s="227">
        <f t="shared" si="0"/>
        <v>241.83958333333334</v>
      </c>
      <c r="M17" s="226">
        <v>13.2</v>
      </c>
      <c r="N17" s="225">
        <v>16.5</v>
      </c>
      <c r="O17" s="225" t="s">
        <v>801</v>
      </c>
      <c r="P17" s="223" t="s">
        <v>714</v>
      </c>
      <c r="Q17" s="224" t="s">
        <v>713</v>
      </c>
      <c r="R17" s="223" t="s">
        <v>68</v>
      </c>
      <c r="S17" s="237"/>
      <c r="T17" s="236"/>
      <c r="U17" s="235"/>
      <c r="V17" s="219">
        <v>41</v>
      </c>
      <c r="W17" s="234"/>
      <c r="X17" s="234"/>
    </row>
    <row r="18" spans="1:24" ht="24" customHeight="1">
      <c r="A18" s="239"/>
      <c r="B18" s="238"/>
      <c r="C18" s="231" t="s">
        <v>800</v>
      </c>
      <c r="D18" s="222" t="s">
        <v>799</v>
      </c>
      <c r="E18" s="222"/>
      <c r="F18" s="223" t="s">
        <v>798</v>
      </c>
      <c r="G18" s="229" t="s">
        <v>750</v>
      </c>
      <c r="H18" s="224" t="s">
        <v>334</v>
      </c>
      <c r="I18" s="223" t="s">
        <v>797</v>
      </c>
      <c r="J18" s="228" t="s">
        <v>697</v>
      </c>
      <c r="K18" s="226">
        <v>9.6</v>
      </c>
      <c r="L18" s="227">
        <f t="shared" si="0"/>
        <v>241.83958333333334</v>
      </c>
      <c r="M18" s="226" t="s">
        <v>796</v>
      </c>
      <c r="N18" s="225" t="s">
        <v>795</v>
      </c>
      <c r="O18" s="225" t="s">
        <v>794</v>
      </c>
      <c r="P18" s="223" t="s">
        <v>793</v>
      </c>
      <c r="Q18" s="224" t="s">
        <v>692</v>
      </c>
      <c r="R18" s="223" t="s">
        <v>89</v>
      </c>
      <c r="S18" s="222"/>
      <c r="T18" s="221"/>
      <c r="U18" s="220"/>
      <c r="V18" s="219" t="s">
        <v>792</v>
      </c>
      <c r="W18" s="218"/>
      <c r="X18" s="218"/>
    </row>
    <row r="19" spans="1:24" ht="24" customHeight="1">
      <c r="A19" s="239"/>
      <c r="B19" s="238"/>
      <c r="C19" s="231" t="s">
        <v>791</v>
      </c>
      <c r="D19" s="243" t="s">
        <v>773</v>
      </c>
      <c r="E19" s="242"/>
      <c r="F19" s="240" t="s">
        <v>790</v>
      </c>
      <c r="G19" s="241" t="s">
        <v>771</v>
      </c>
      <c r="H19" s="240" t="s">
        <v>334</v>
      </c>
      <c r="I19" s="223" t="s">
        <v>789</v>
      </c>
      <c r="J19" s="228" t="s">
        <v>716</v>
      </c>
      <c r="K19" s="226">
        <v>9</v>
      </c>
      <c r="L19" s="227">
        <f t="shared" si="0"/>
        <v>257.96222222222218</v>
      </c>
      <c r="M19" s="226">
        <v>13.2</v>
      </c>
      <c r="N19" s="225">
        <v>16.5</v>
      </c>
      <c r="O19" s="225" t="s">
        <v>788</v>
      </c>
      <c r="P19" s="223" t="s">
        <v>714</v>
      </c>
      <c r="Q19" s="224" t="s">
        <v>713</v>
      </c>
      <c r="R19" s="223" t="s">
        <v>89</v>
      </c>
      <c r="S19" s="237"/>
      <c r="T19" s="247"/>
      <c r="U19" s="235"/>
      <c r="V19" s="219" t="s">
        <v>787</v>
      </c>
      <c r="W19" s="234"/>
      <c r="X19" s="234"/>
    </row>
    <row r="20" spans="1:24" ht="24" customHeight="1">
      <c r="A20" s="239"/>
      <c r="B20" s="238"/>
      <c r="C20" s="231" t="s">
        <v>786</v>
      </c>
      <c r="D20" s="243" t="s">
        <v>785</v>
      </c>
      <c r="E20" s="242"/>
      <c r="F20" s="240" t="s">
        <v>772</v>
      </c>
      <c r="G20" s="241" t="s">
        <v>771</v>
      </c>
      <c r="H20" s="240" t="s">
        <v>334</v>
      </c>
      <c r="I20" s="223" t="s">
        <v>784</v>
      </c>
      <c r="J20" s="228" t="s">
        <v>716</v>
      </c>
      <c r="K20" s="226">
        <v>9</v>
      </c>
      <c r="L20" s="227">
        <f t="shared" si="0"/>
        <v>257.96222222222218</v>
      </c>
      <c r="M20" s="226">
        <v>13.2</v>
      </c>
      <c r="N20" s="225">
        <v>16.5</v>
      </c>
      <c r="O20" s="225" t="s">
        <v>783</v>
      </c>
      <c r="P20" s="223" t="s">
        <v>714</v>
      </c>
      <c r="Q20" s="224" t="s">
        <v>713</v>
      </c>
      <c r="R20" s="223" t="s">
        <v>68</v>
      </c>
      <c r="S20" s="222"/>
      <c r="T20" s="246"/>
      <c r="U20" s="220"/>
      <c r="V20" s="219">
        <v>38</v>
      </c>
      <c r="W20" s="218"/>
      <c r="X20" s="218"/>
    </row>
    <row r="21" spans="1:24" ht="24" customHeight="1">
      <c r="A21" s="239"/>
      <c r="B21" s="238"/>
      <c r="C21" s="231" t="s">
        <v>782</v>
      </c>
      <c r="D21" s="243" t="s">
        <v>773</v>
      </c>
      <c r="E21" s="222"/>
      <c r="F21" s="224" t="s">
        <v>781</v>
      </c>
      <c r="G21" s="229" t="s">
        <v>771</v>
      </c>
      <c r="H21" s="224" t="s">
        <v>334</v>
      </c>
      <c r="I21" s="223" t="s">
        <v>780</v>
      </c>
      <c r="J21" s="244">
        <v>4</v>
      </c>
      <c r="K21" s="226">
        <v>8.9</v>
      </c>
      <c r="L21" s="227">
        <f t="shared" si="0"/>
        <v>260.86067415730338</v>
      </c>
      <c r="M21" s="226" t="s">
        <v>732</v>
      </c>
      <c r="N21" s="225" t="s">
        <v>731</v>
      </c>
      <c r="O21" s="225" t="s">
        <v>779</v>
      </c>
      <c r="P21" s="223" t="s">
        <v>714</v>
      </c>
      <c r="Q21" s="224" t="s">
        <v>69</v>
      </c>
      <c r="R21" s="223" t="s">
        <v>89</v>
      </c>
      <c r="S21" s="237"/>
      <c r="T21" s="247"/>
      <c r="U21" s="235"/>
      <c r="V21" s="219">
        <v>40</v>
      </c>
      <c r="W21" s="234"/>
      <c r="X21" s="234"/>
    </row>
    <row r="22" spans="1:24" ht="24" customHeight="1">
      <c r="A22" s="239"/>
      <c r="B22" s="238"/>
      <c r="C22" s="231" t="s">
        <v>778</v>
      </c>
      <c r="D22" s="243" t="s">
        <v>773</v>
      </c>
      <c r="E22" s="222"/>
      <c r="F22" s="224" t="s">
        <v>777</v>
      </c>
      <c r="G22" s="229" t="s">
        <v>771</v>
      </c>
      <c r="H22" s="224" t="s">
        <v>334</v>
      </c>
      <c r="I22" s="223" t="s">
        <v>776</v>
      </c>
      <c r="J22" s="244">
        <v>4</v>
      </c>
      <c r="K22" s="226">
        <v>8.9</v>
      </c>
      <c r="L22" s="227">
        <f t="shared" si="0"/>
        <v>260.86067415730338</v>
      </c>
      <c r="M22" s="226" t="s">
        <v>732</v>
      </c>
      <c r="N22" s="225" t="s">
        <v>731</v>
      </c>
      <c r="O22" s="225" t="s">
        <v>775</v>
      </c>
      <c r="P22" s="223" t="s">
        <v>714</v>
      </c>
      <c r="Q22" s="224" t="s">
        <v>69</v>
      </c>
      <c r="R22" s="223" t="s">
        <v>89</v>
      </c>
      <c r="S22" s="222"/>
      <c r="T22" s="246"/>
      <c r="U22" s="220"/>
      <c r="V22" s="219">
        <v>40</v>
      </c>
      <c r="W22" s="218"/>
      <c r="X22" s="218"/>
    </row>
    <row r="23" spans="1:24" ht="24" customHeight="1">
      <c r="A23" s="239"/>
      <c r="B23" s="238"/>
      <c r="C23" s="231" t="s">
        <v>774</v>
      </c>
      <c r="D23" s="243" t="s">
        <v>773</v>
      </c>
      <c r="E23" s="242"/>
      <c r="F23" s="240" t="s">
        <v>772</v>
      </c>
      <c r="G23" s="241" t="s">
        <v>771</v>
      </c>
      <c r="H23" s="240" t="s">
        <v>334</v>
      </c>
      <c r="I23" s="223" t="s">
        <v>770</v>
      </c>
      <c r="J23" s="228" t="s">
        <v>716</v>
      </c>
      <c r="K23" s="226">
        <v>8.6999999999999993</v>
      </c>
      <c r="L23" s="227">
        <f t="shared" si="0"/>
        <v>266.85747126436786</v>
      </c>
      <c r="M23" s="226">
        <v>13.2</v>
      </c>
      <c r="N23" s="225">
        <v>16.5</v>
      </c>
      <c r="O23" s="225" t="s">
        <v>769</v>
      </c>
      <c r="P23" s="223" t="s">
        <v>714</v>
      </c>
      <c r="Q23" s="224" t="s">
        <v>713</v>
      </c>
      <c r="R23" s="223" t="s">
        <v>89</v>
      </c>
      <c r="S23" s="237"/>
      <c r="T23" s="247"/>
      <c r="U23" s="235"/>
      <c r="V23" s="219" t="s">
        <v>768</v>
      </c>
      <c r="W23" s="234"/>
      <c r="X23" s="234"/>
    </row>
    <row r="24" spans="1:24" ht="24" customHeight="1">
      <c r="A24" s="239"/>
      <c r="B24" s="238"/>
      <c r="C24" s="231" t="s">
        <v>764</v>
      </c>
      <c r="D24" s="222" t="s">
        <v>767</v>
      </c>
      <c r="E24" s="222"/>
      <c r="F24" s="224" t="s">
        <v>762</v>
      </c>
      <c r="G24" s="229" t="s">
        <v>761</v>
      </c>
      <c r="H24" s="224" t="s">
        <v>334</v>
      </c>
      <c r="I24" s="223" t="s">
        <v>766</v>
      </c>
      <c r="J24" s="228" t="s">
        <v>697</v>
      </c>
      <c r="K24" s="226">
        <v>8.6</v>
      </c>
      <c r="L24" s="227">
        <f t="shared" si="0"/>
        <v>269.96046511627907</v>
      </c>
      <c r="M24" s="226" t="s">
        <v>740</v>
      </c>
      <c r="N24" s="225" t="s">
        <v>739</v>
      </c>
      <c r="O24" s="225" t="s">
        <v>765</v>
      </c>
      <c r="P24" s="223" t="s">
        <v>746</v>
      </c>
      <c r="Q24" s="224" t="s">
        <v>692</v>
      </c>
      <c r="R24" s="223" t="s">
        <v>89</v>
      </c>
      <c r="S24" s="222"/>
      <c r="T24" s="246"/>
      <c r="U24" s="220"/>
      <c r="V24" s="219" t="s">
        <v>745</v>
      </c>
      <c r="W24" s="218"/>
      <c r="X24" s="218"/>
    </row>
    <row r="25" spans="1:24" ht="24" customHeight="1">
      <c r="A25" s="239"/>
      <c r="B25" s="238"/>
      <c r="C25" s="231" t="s">
        <v>764</v>
      </c>
      <c r="D25" s="222" t="s">
        <v>763</v>
      </c>
      <c r="E25" s="222"/>
      <c r="F25" s="223" t="s">
        <v>762</v>
      </c>
      <c r="G25" s="229" t="s">
        <v>761</v>
      </c>
      <c r="H25" s="223" t="s">
        <v>334</v>
      </c>
      <c r="I25" s="223" t="s">
        <v>760</v>
      </c>
      <c r="J25" s="228" t="s">
        <v>697</v>
      </c>
      <c r="K25" s="226">
        <v>8.6</v>
      </c>
      <c r="L25" s="227">
        <f t="shared" si="0"/>
        <v>269.96046511627907</v>
      </c>
      <c r="M25" s="226" t="s">
        <v>740</v>
      </c>
      <c r="N25" s="225" t="s">
        <v>739</v>
      </c>
      <c r="O25" s="225" t="s">
        <v>759</v>
      </c>
      <c r="P25" s="223" t="s">
        <v>746</v>
      </c>
      <c r="Q25" s="224" t="s">
        <v>692</v>
      </c>
      <c r="R25" s="223" t="s">
        <v>89</v>
      </c>
      <c r="S25" s="237"/>
      <c r="T25" s="236"/>
      <c r="U25" s="235"/>
      <c r="V25" s="219" t="s">
        <v>758</v>
      </c>
      <c r="W25" s="234"/>
      <c r="X25" s="234"/>
    </row>
    <row r="26" spans="1:24" ht="24" customHeight="1">
      <c r="A26" s="239"/>
      <c r="B26" s="232"/>
      <c r="C26" s="231" t="s">
        <v>753</v>
      </c>
      <c r="D26" s="222" t="s">
        <v>757</v>
      </c>
      <c r="E26" s="230"/>
      <c r="F26" s="224" t="s">
        <v>751</v>
      </c>
      <c r="G26" s="223" t="s">
        <v>750</v>
      </c>
      <c r="H26" s="223" t="s">
        <v>699</v>
      </c>
      <c r="I26" s="223" t="s">
        <v>756</v>
      </c>
      <c r="J26" s="228" t="s">
        <v>697</v>
      </c>
      <c r="K26" s="226" t="s">
        <v>748</v>
      </c>
      <c r="L26" s="227">
        <f t="shared" si="0"/>
        <v>279.71807228915657</v>
      </c>
      <c r="M26" s="226">
        <v>9.4</v>
      </c>
      <c r="N26" s="225" t="s">
        <v>739</v>
      </c>
      <c r="O26" s="225" t="s">
        <v>755</v>
      </c>
      <c r="P26" s="223" t="s">
        <v>746</v>
      </c>
      <c r="Q26" s="224" t="s">
        <v>692</v>
      </c>
      <c r="R26" s="223" t="s">
        <v>89</v>
      </c>
      <c r="S26" s="222"/>
      <c r="T26" s="221"/>
      <c r="U26" s="220"/>
      <c r="V26" s="219" t="s">
        <v>754</v>
      </c>
      <c r="W26" s="218"/>
      <c r="X26" s="218"/>
    </row>
    <row r="27" spans="1:24" ht="24" customHeight="1">
      <c r="A27" s="239"/>
      <c r="B27" s="245"/>
      <c r="C27" s="231" t="s">
        <v>753</v>
      </c>
      <c r="D27" s="222" t="s">
        <v>752</v>
      </c>
      <c r="E27" s="219"/>
      <c r="F27" s="219" t="s">
        <v>751</v>
      </c>
      <c r="G27" s="219" t="s">
        <v>750</v>
      </c>
      <c r="H27" s="223" t="s">
        <v>699</v>
      </c>
      <c r="I27" s="223" t="s">
        <v>749</v>
      </c>
      <c r="J27" s="228" t="s">
        <v>697</v>
      </c>
      <c r="K27" s="226" t="s">
        <v>748</v>
      </c>
      <c r="L27" s="227">
        <f t="shared" si="0"/>
        <v>279.71807228915657</v>
      </c>
      <c r="M27" s="226">
        <v>9.4</v>
      </c>
      <c r="N27" s="225" t="s">
        <v>739</v>
      </c>
      <c r="O27" s="225" t="s">
        <v>747</v>
      </c>
      <c r="P27" s="223" t="s">
        <v>746</v>
      </c>
      <c r="Q27" s="224" t="s">
        <v>692</v>
      </c>
      <c r="R27" s="223" t="s">
        <v>89</v>
      </c>
      <c r="S27" s="237"/>
      <c r="T27" s="236"/>
      <c r="U27" s="235"/>
      <c r="V27" s="219" t="s">
        <v>745</v>
      </c>
      <c r="W27" s="234"/>
      <c r="X27" s="234"/>
    </row>
    <row r="28" spans="1:24" ht="24" customHeight="1">
      <c r="A28" s="239"/>
      <c r="B28" s="238"/>
      <c r="C28" s="231" t="s">
        <v>744</v>
      </c>
      <c r="D28" s="222" t="s">
        <v>743</v>
      </c>
      <c r="E28" s="222"/>
      <c r="F28" s="224" t="s">
        <v>742</v>
      </c>
      <c r="G28" s="229" t="s">
        <v>725</v>
      </c>
      <c r="H28" s="224" t="s">
        <v>334</v>
      </c>
      <c r="I28" s="223" t="s">
        <v>741</v>
      </c>
      <c r="J28" s="228" t="s">
        <v>697</v>
      </c>
      <c r="K28" s="226">
        <v>8</v>
      </c>
      <c r="L28" s="227">
        <f t="shared" si="0"/>
        <v>290.20749999999998</v>
      </c>
      <c r="M28" s="226" t="s">
        <v>740</v>
      </c>
      <c r="N28" s="225" t="s">
        <v>739</v>
      </c>
      <c r="O28" s="225" t="s">
        <v>738</v>
      </c>
      <c r="P28" s="223" t="s">
        <v>693</v>
      </c>
      <c r="Q28" s="224" t="s">
        <v>692</v>
      </c>
      <c r="R28" s="223" t="s">
        <v>89</v>
      </c>
      <c r="S28" s="222"/>
      <c r="T28" s="221"/>
      <c r="U28" s="220"/>
      <c r="V28" s="219" t="s">
        <v>737</v>
      </c>
      <c r="W28" s="218"/>
      <c r="X28" s="218"/>
    </row>
    <row r="29" spans="1:24" ht="24" customHeight="1">
      <c r="A29" s="239"/>
      <c r="B29" s="238"/>
      <c r="C29" s="231" t="s">
        <v>736</v>
      </c>
      <c r="D29" s="222" t="s">
        <v>735</v>
      </c>
      <c r="E29" s="222"/>
      <c r="F29" s="223" t="s">
        <v>734</v>
      </c>
      <c r="G29" s="229" t="s">
        <v>718</v>
      </c>
      <c r="H29" s="223" t="s">
        <v>334</v>
      </c>
      <c r="I29" s="223" t="s">
        <v>733</v>
      </c>
      <c r="J29" s="244">
        <v>4</v>
      </c>
      <c r="K29" s="226">
        <v>8</v>
      </c>
      <c r="L29" s="227">
        <f t="shared" si="0"/>
        <v>290.20749999999998</v>
      </c>
      <c r="M29" s="226" t="s">
        <v>732</v>
      </c>
      <c r="N29" s="225" t="s">
        <v>731</v>
      </c>
      <c r="O29" s="225" t="s">
        <v>730</v>
      </c>
      <c r="P29" s="223" t="s">
        <v>714</v>
      </c>
      <c r="Q29" s="224" t="s">
        <v>69</v>
      </c>
      <c r="R29" s="223" t="s">
        <v>89</v>
      </c>
      <c r="S29" s="237"/>
      <c r="T29" s="236"/>
      <c r="U29" s="235"/>
      <c r="V29" s="219" t="s">
        <v>729</v>
      </c>
      <c r="W29" s="234"/>
      <c r="X29" s="234"/>
    </row>
    <row r="30" spans="1:24" ht="24" customHeight="1">
      <c r="A30" s="239"/>
      <c r="B30" s="238"/>
      <c r="C30" s="231" t="s">
        <v>728</v>
      </c>
      <c r="D30" s="222" t="s">
        <v>727</v>
      </c>
      <c r="E30" s="222"/>
      <c r="F30" s="224" t="s">
        <v>726</v>
      </c>
      <c r="G30" s="229" t="s">
        <v>725</v>
      </c>
      <c r="H30" s="224" t="s">
        <v>334</v>
      </c>
      <c r="I30" s="223" t="s">
        <v>724</v>
      </c>
      <c r="J30" s="228" t="s">
        <v>697</v>
      </c>
      <c r="K30" s="226">
        <v>7.9</v>
      </c>
      <c r="L30" s="227">
        <f t="shared" si="0"/>
        <v>293.8810126582278</v>
      </c>
      <c r="M30" s="226" t="s">
        <v>696</v>
      </c>
      <c r="N30" s="225" t="s">
        <v>695</v>
      </c>
      <c r="O30" s="225" t="s">
        <v>723</v>
      </c>
      <c r="P30" s="223" t="s">
        <v>693</v>
      </c>
      <c r="Q30" s="224" t="s">
        <v>692</v>
      </c>
      <c r="R30" s="223" t="s">
        <v>89</v>
      </c>
      <c r="S30" s="222"/>
      <c r="T30" s="221"/>
      <c r="U30" s="220"/>
      <c r="V30" s="219" t="s">
        <v>722</v>
      </c>
      <c r="W30" s="218"/>
      <c r="X30" s="218"/>
    </row>
    <row r="31" spans="1:24" ht="24" customHeight="1">
      <c r="A31" s="239"/>
      <c r="B31" s="238"/>
      <c r="C31" s="231" t="s">
        <v>721</v>
      </c>
      <c r="D31" s="243" t="s">
        <v>720</v>
      </c>
      <c r="E31" s="242"/>
      <c r="F31" s="240" t="s">
        <v>719</v>
      </c>
      <c r="G31" s="241" t="s">
        <v>718</v>
      </c>
      <c r="H31" s="240" t="s">
        <v>334</v>
      </c>
      <c r="I31" s="223" t="s">
        <v>717</v>
      </c>
      <c r="J31" s="228" t="s">
        <v>716</v>
      </c>
      <c r="K31" s="226">
        <v>7.8</v>
      </c>
      <c r="L31" s="227">
        <f t="shared" si="0"/>
        <v>297.648717948718</v>
      </c>
      <c r="M31" s="226">
        <v>13.2</v>
      </c>
      <c r="N31" s="225">
        <v>16.5</v>
      </c>
      <c r="O31" s="225" t="s">
        <v>715</v>
      </c>
      <c r="P31" s="223" t="s">
        <v>714</v>
      </c>
      <c r="Q31" s="224" t="s">
        <v>713</v>
      </c>
      <c r="R31" s="223" t="s">
        <v>89</v>
      </c>
      <c r="S31" s="237"/>
      <c r="T31" s="236"/>
      <c r="U31" s="235"/>
      <c r="V31" s="219" t="s">
        <v>712</v>
      </c>
      <c r="W31" s="234"/>
      <c r="X31" s="234"/>
    </row>
    <row r="32" spans="1:24" ht="24" customHeight="1">
      <c r="A32" s="239"/>
      <c r="B32" s="238"/>
      <c r="C32" s="231" t="s">
        <v>707</v>
      </c>
      <c r="D32" s="222" t="s">
        <v>711</v>
      </c>
      <c r="E32" s="222"/>
      <c r="F32" s="223" t="s">
        <v>700</v>
      </c>
      <c r="G32" s="229">
        <v>3.996</v>
      </c>
      <c r="H32" s="223" t="s">
        <v>699</v>
      </c>
      <c r="I32" s="223" t="s">
        <v>710</v>
      </c>
      <c r="J32" s="228" t="s">
        <v>697</v>
      </c>
      <c r="K32" s="226">
        <v>7.5</v>
      </c>
      <c r="L32" s="227">
        <f t="shared" si="0"/>
        <v>309.55466666666666</v>
      </c>
      <c r="M32" s="226" t="s">
        <v>696</v>
      </c>
      <c r="N32" s="225" t="s">
        <v>695</v>
      </c>
      <c r="O32" s="225" t="s">
        <v>709</v>
      </c>
      <c r="P32" s="223" t="s">
        <v>693</v>
      </c>
      <c r="Q32" s="224" t="s">
        <v>692</v>
      </c>
      <c r="R32" s="223" t="s">
        <v>89</v>
      </c>
      <c r="S32" s="222"/>
      <c r="T32" s="221"/>
      <c r="U32" s="220"/>
      <c r="V32" s="219" t="s">
        <v>708</v>
      </c>
      <c r="W32" s="218"/>
      <c r="X32" s="218"/>
    </row>
    <row r="33" spans="1:24" ht="24" customHeight="1">
      <c r="A33" s="239"/>
      <c r="B33" s="238"/>
      <c r="C33" s="231" t="s">
        <v>707</v>
      </c>
      <c r="D33" s="222" t="s">
        <v>706</v>
      </c>
      <c r="E33" s="222"/>
      <c r="F33" s="223" t="s">
        <v>700</v>
      </c>
      <c r="G33" s="229">
        <v>3.996</v>
      </c>
      <c r="H33" s="223" t="s">
        <v>699</v>
      </c>
      <c r="I33" s="223" t="s">
        <v>705</v>
      </c>
      <c r="J33" s="228" t="s">
        <v>697</v>
      </c>
      <c r="K33" s="226">
        <v>7.5</v>
      </c>
      <c r="L33" s="227">
        <f t="shared" si="0"/>
        <v>309.55466666666666</v>
      </c>
      <c r="M33" s="226" t="s">
        <v>696</v>
      </c>
      <c r="N33" s="225" t="s">
        <v>695</v>
      </c>
      <c r="O33" s="225" t="s">
        <v>704</v>
      </c>
      <c r="P33" s="223" t="s">
        <v>693</v>
      </c>
      <c r="Q33" s="224" t="s">
        <v>692</v>
      </c>
      <c r="R33" s="223" t="s">
        <v>89</v>
      </c>
      <c r="S33" s="237"/>
      <c r="T33" s="236"/>
      <c r="U33" s="235"/>
      <c r="V33" s="219" t="s">
        <v>703</v>
      </c>
      <c r="W33" s="234"/>
      <c r="X33" s="234"/>
    </row>
    <row r="34" spans="1:24" ht="24" customHeight="1">
      <c r="A34" s="233"/>
      <c r="B34" s="232"/>
      <c r="C34" s="231" t="s">
        <v>702</v>
      </c>
      <c r="D34" s="222" t="s">
        <v>701</v>
      </c>
      <c r="E34" s="230"/>
      <c r="F34" s="223" t="s">
        <v>700</v>
      </c>
      <c r="G34" s="229">
        <v>3.996</v>
      </c>
      <c r="H34" s="223" t="s">
        <v>699</v>
      </c>
      <c r="I34" s="223" t="s">
        <v>698</v>
      </c>
      <c r="J34" s="228" t="s">
        <v>697</v>
      </c>
      <c r="K34" s="226">
        <v>7.4</v>
      </c>
      <c r="L34" s="227">
        <f t="shared" si="0"/>
        <v>313.73783783783779</v>
      </c>
      <c r="M34" s="226" t="s">
        <v>696</v>
      </c>
      <c r="N34" s="225" t="s">
        <v>695</v>
      </c>
      <c r="O34" s="225" t="s">
        <v>694</v>
      </c>
      <c r="P34" s="223" t="s">
        <v>693</v>
      </c>
      <c r="Q34" s="224" t="s">
        <v>692</v>
      </c>
      <c r="R34" s="223" t="s">
        <v>89</v>
      </c>
      <c r="S34" s="222"/>
      <c r="T34" s="221"/>
      <c r="U34" s="220"/>
      <c r="V34" s="219" t="s">
        <v>691</v>
      </c>
      <c r="W34" s="218"/>
      <c r="X34" s="218"/>
    </row>
    <row r="35" spans="1:24">
      <c r="E35" s="61"/>
    </row>
    <row r="36" spans="1:24">
      <c r="E36" s="61"/>
    </row>
    <row r="37" spans="1:24">
      <c r="E37" s="61"/>
    </row>
    <row r="38" spans="1:24">
      <c r="E38" s="61"/>
    </row>
    <row r="39" spans="1:24">
      <c r="E39" s="61"/>
    </row>
    <row r="40" spans="1:24">
      <c r="E40" s="61"/>
    </row>
    <row r="41" spans="1:24">
      <c r="E41" s="61"/>
    </row>
    <row r="42" spans="1:24">
      <c r="E42" s="61"/>
    </row>
    <row r="43" spans="1:24">
      <c r="E43" s="61"/>
    </row>
  </sheetData>
  <sheetProtection selectLockedCells="1"/>
  <autoFilter ref="A8:V8" xr:uid="{6F69A81D-B17D-4C6D-81AB-EF783946307A}">
    <filterColumn colId="1" showButton="0"/>
  </autoFilter>
  <mergeCells count="27">
    <mergeCell ref="J2:P2"/>
    <mergeCell ref="R2:V2"/>
    <mergeCell ref="S3:X3"/>
    <mergeCell ref="A4:A8"/>
    <mergeCell ref="B4:C8"/>
    <mergeCell ref="D4:D5"/>
    <mergeCell ref="F4:G5"/>
    <mergeCell ref="H4:H8"/>
    <mergeCell ref="I4:I8"/>
    <mergeCell ref="J4:J8"/>
    <mergeCell ref="K4:O4"/>
    <mergeCell ref="Q4:S4"/>
    <mergeCell ref="U4:U8"/>
    <mergeCell ref="V4:V8"/>
    <mergeCell ref="W4:X4"/>
    <mergeCell ref="K5:K8"/>
    <mergeCell ref="W5:W8"/>
    <mergeCell ref="X5:X8"/>
    <mergeCell ref="D6:D8"/>
    <mergeCell ref="E6:E8"/>
    <mergeCell ref="F6:F8"/>
    <mergeCell ref="G6:G8"/>
    <mergeCell ref="L5:L8"/>
    <mergeCell ref="M5:M8"/>
    <mergeCell ref="N5:N8"/>
    <mergeCell ref="O5:O8"/>
    <mergeCell ref="Q5:S5"/>
  </mergeCells>
  <phoneticPr fontId="2"/>
  <printOptions horizontalCentered="1"/>
  <pageMargins left="0.39370078740157483" right="0.39370078740157483" top="0.39370078740157483" bottom="0.39370078740157483" header="0.19685039370078741" footer="0.39370078740157483"/>
  <pageSetup paperSize="9" scale="50" firstPageNumber="0" fitToHeight="0" orientation="landscape" r:id="rId1"/>
  <headerFooter alignWithMargins="0">
    <oddHeader>&amp;R様式1-1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9186-C0ED-4B41-8FDC-CB626FB16381}">
  <sheetPr>
    <tabColor indexed="13"/>
    <pageSetUpPr fitToPage="1"/>
  </sheetPr>
  <dimension ref="A1:Y33"/>
  <sheetViews>
    <sheetView tabSelected="1" view="pageBreakPreview" zoomScale="115" zoomScaleNormal="55" zoomScaleSheetLayoutView="115" workbookViewId="0">
      <pane xSplit="3" ySplit="8" topLeftCell="D9" activePane="bottomRight" state="frozen"/>
      <selection activeCell="F6" sqref="F6:G8"/>
      <selection pane="topRight" activeCell="F6" sqref="F6:G8"/>
      <selection pane="bottomLeft" activeCell="F6" sqref="F6:G8"/>
      <selection pane="bottomRight" activeCell="V17" sqref="V17"/>
    </sheetView>
  </sheetViews>
  <sheetFormatPr defaultColWidth="9" defaultRowHeight="10.199999999999999"/>
  <cols>
    <col min="1" max="1" width="15.88671875" style="217" customWidth="1"/>
    <col min="2" max="2" width="3.88671875" style="61" bestFit="1" customWidth="1"/>
    <col min="3" max="3" width="38.21875" style="61" customWidth="1"/>
    <col min="4" max="4" width="13.88671875" style="61" bestFit="1" customWidth="1"/>
    <col min="5" max="5" width="16.88671875" style="216" customWidth="1"/>
    <col min="6" max="6" width="13.109375" style="61" bestFit="1" customWidth="1"/>
    <col min="7" max="7" width="7.33203125" style="61" bestFit="1" customWidth="1"/>
    <col min="8" max="8" width="12.109375" style="61" bestFit="1" customWidth="1"/>
    <col min="9" max="9" width="10.44140625" style="61" bestFit="1" customWidth="1"/>
    <col min="10" max="10" width="7" style="61" bestFit="1" customWidth="1"/>
    <col min="11" max="11" width="5.88671875" style="61" bestFit="1" customWidth="1"/>
    <col min="12" max="12" width="8.77734375" style="61" bestFit="1" customWidth="1"/>
    <col min="13" max="13" width="8.44140625" style="61" bestFit="1" customWidth="1"/>
    <col min="14" max="14" width="8.6640625" style="61" bestFit="1" customWidth="1"/>
    <col min="15" max="15" width="8.6640625" style="61" customWidth="1"/>
    <col min="16" max="16" width="14.33203125" style="61" bestFit="1" customWidth="1"/>
    <col min="17" max="17" width="10" style="61" bestFit="1" customWidth="1"/>
    <col min="18" max="18" width="6" style="61" customWidth="1"/>
    <col min="19" max="19" width="25.21875" style="61" bestFit="1" customWidth="1"/>
    <col min="20" max="20" width="11" style="61" bestFit="1" customWidth="1"/>
    <col min="21" max="22" width="8.21875" style="61" bestFit="1" customWidth="1"/>
    <col min="23" max="256" width="9" style="61"/>
    <col min="257" max="257" width="15.88671875" style="61" customWidth="1"/>
    <col min="258" max="258" width="3.88671875" style="61" bestFit="1" customWidth="1"/>
    <col min="259" max="259" width="38.21875" style="61" customWidth="1"/>
    <col min="260" max="260" width="13.88671875" style="61" bestFit="1" customWidth="1"/>
    <col min="261" max="261" width="16.88671875" style="61" customWidth="1"/>
    <col min="262" max="262" width="13.109375" style="61" bestFit="1" customWidth="1"/>
    <col min="263" max="263" width="7.33203125" style="61" bestFit="1" customWidth="1"/>
    <col min="264" max="264" width="12.109375" style="61" bestFit="1" customWidth="1"/>
    <col min="265" max="265" width="10.44140625" style="61" bestFit="1" customWidth="1"/>
    <col min="266" max="266" width="7" style="61" bestFit="1" customWidth="1"/>
    <col min="267" max="267" width="5.88671875" style="61" bestFit="1" customWidth="1"/>
    <col min="268" max="268" width="8.77734375" style="61" bestFit="1" customWidth="1"/>
    <col min="269" max="269" width="8.44140625" style="61" bestFit="1" customWidth="1"/>
    <col min="270" max="270" width="8.6640625" style="61" bestFit="1" customWidth="1"/>
    <col min="271" max="271" width="8.6640625" style="61" customWidth="1"/>
    <col min="272" max="272" width="14.33203125" style="61" bestFit="1" customWidth="1"/>
    <col min="273" max="273" width="10" style="61" bestFit="1" customWidth="1"/>
    <col min="274" max="274" width="6" style="61" customWidth="1"/>
    <col min="275" max="275" width="25.21875" style="61" bestFit="1" customWidth="1"/>
    <col min="276" max="276" width="11" style="61" bestFit="1" customWidth="1"/>
    <col min="277" max="278" width="8.21875" style="61" bestFit="1" customWidth="1"/>
    <col min="279" max="512" width="9" style="61"/>
    <col min="513" max="513" width="15.88671875" style="61" customWidth="1"/>
    <col min="514" max="514" width="3.88671875" style="61" bestFit="1" customWidth="1"/>
    <col min="515" max="515" width="38.21875" style="61" customWidth="1"/>
    <col min="516" max="516" width="13.88671875" style="61" bestFit="1" customWidth="1"/>
    <col min="517" max="517" width="16.88671875" style="61" customWidth="1"/>
    <col min="518" max="518" width="13.109375" style="61" bestFit="1" customWidth="1"/>
    <col min="519" max="519" width="7.33203125" style="61" bestFit="1" customWidth="1"/>
    <col min="520" max="520" width="12.109375" style="61" bestFit="1" customWidth="1"/>
    <col min="521" max="521" width="10.44140625" style="61" bestFit="1" customWidth="1"/>
    <col min="522" max="522" width="7" style="61" bestFit="1" customWidth="1"/>
    <col min="523" max="523" width="5.88671875" style="61" bestFit="1" customWidth="1"/>
    <col min="524" max="524" width="8.77734375" style="61" bestFit="1" customWidth="1"/>
    <col min="525" max="525" width="8.44140625" style="61" bestFit="1" customWidth="1"/>
    <col min="526" max="526" width="8.6640625" style="61" bestFit="1" customWidth="1"/>
    <col min="527" max="527" width="8.6640625" style="61" customWidth="1"/>
    <col min="528" max="528" width="14.33203125" style="61" bestFit="1" customWidth="1"/>
    <col min="529" max="529" width="10" style="61" bestFit="1" customWidth="1"/>
    <col min="530" max="530" width="6" style="61" customWidth="1"/>
    <col min="531" max="531" width="25.21875" style="61" bestFit="1" customWidth="1"/>
    <col min="532" max="532" width="11" style="61" bestFit="1" customWidth="1"/>
    <col min="533" max="534" width="8.21875" style="61" bestFit="1" customWidth="1"/>
    <col min="535" max="768" width="9" style="61"/>
    <col min="769" max="769" width="15.88671875" style="61" customWidth="1"/>
    <col min="770" max="770" width="3.88671875" style="61" bestFit="1" customWidth="1"/>
    <col min="771" max="771" width="38.21875" style="61" customWidth="1"/>
    <col min="772" max="772" width="13.88671875" style="61" bestFit="1" customWidth="1"/>
    <col min="773" max="773" width="16.88671875" style="61" customWidth="1"/>
    <col min="774" max="774" width="13.109375" style="61" bestFit="1" customWidth="1"/>
    <col min="775" max="775" width="7.33203125" style="61" bestFit="1" customWidth="1"/>
    <col min="776" max="776" width="12.109375" style="61" bestFit="1" customWidth="1"/>
    <col min="777" max="777" width="10.44140625" style="61" bestFit="1" customWidth="1"/>
    <col min="778" max="778" width="7" style="61" bestFit="1" customWidth="1"/>
    <col min="779" max="779" width="5.88671875" style="61" bestFit="1" customWidth="1"/>
    <col min="780" max="780" width="8.77734375" style="61" bestFit="1" customWidth="1"/>
    <col min="781" max="781" width="8.44140625" style="61" bestFit="1" customWidth="1"/>
    <col min="782" max="782" width="8.6640625" style="61" bestFit="1" customWidth="1"/>
    <col min="783" max="783" width="8.6640625" style="61" customWidth="1"/>
    <col min="784" max="784" width="14.33203125" style="61" bestFit="1" customWidth="1"/>
    <col min="785" max="785" width="10" style="61" bestFit="1" customWidth="1"/>
    <col min="786" max="786" width="6" style="61" customWidth="1"/>
    <col min="787" max="787" width="25.21875" style="61" bestFit="1" customWidth="1"/>
    <col min="788" max="788" width="11" style="61" bestFit="1" customWidth="1"/>
    <col min="789" max="790" width="8.21875" style="61" bestFit="1" customWidth="1"/>
    <col min="791" max="1024" width="9" style="61"/>
    <col min="1025" max="1025" width="15.88671875" style="61" customWidth="1"/>
    <col min="1026" max="1026" width="3.88671875" style="61" bestFit="1" customWidth="1"/>
    <col min="1027" max="1027" width="38.21875" style="61" customWidth="1"/>
    <col min="1028" max="1028" width="13.88671875" style="61" bestFit="1" customWidth="1"/>
    <col min="1029" max="1029" width="16.88671875" style="61" customWidth="1"/>
    <col min="1030" max="1030" width="13.109375" style="61" bestFit="1" customWidth="1"/>
    <col min="1031" max="1031" width="7.33203125" style="61" bestFit="1" customWidth="1"/>
    <col min="1032" max="1032" width="12.109375" style="61" bestFit="1" customWidth="1"/>
    <col min="1033" max="1033" width="10.44140625" style="61" bestFit="1" customWidth="1"/>
    <col min="1034" max="1034" width="7" style="61" bestFit="1" customWidth="1"/>
    <col min="1035" max="1035" width="5.88671875" style="61" bestFit="1" customWidth="1"/>
    <col min="1036" max="1036" width="8.77734375" style="61" bestFit="1" customWidth="1"/>
    <col min="1037" max="1037" width="8.44140625" style="61" bestFit="1" customWidth="1"/>
    <col min="1038" max="1038" width="8.6640625" style="61" bestFit="1" customWidth="1"/>
    <col min="1039" max="1039" width="8.6640625" style="61" customWidth="1"/>
    <col min="1040" max="1040" width="14.33203125" style="61" bestFit="1" customWidth="1"/>
    <col min="1041" max="1041" width="10" style="61" bestFit="1" customWidth="1"/>
    <col min="1042" max="1042" width="6" style="61" customWidth="1"/>
    <col min="1043" max="1043" width="25.21875" style="61" bestFit="1" customWidth="1"/>
    <col min="1044" max="1044" width="11" style="61" bestFit="1" customWidth="1"/>
    <col min="1045" max="1046" width="8.21875" style="61" bestFit="1" customWidth="1"/>
    <col min="1047" max="1280" width="9" style="61"/>
    <col min="1281" max="1281" width="15.88671875" style="61" customWidth="1"/>
    <col min="1282" max="1282" width="3.88671875" style="61" bestFit="1" customWidth="1"/>
    <col min="1283" max="1283" width="38.21875" style="61" customWidth="1"/>
    <col min="1284" max="1284" width="13.88671875" style="61" bestFit="1" customWidth="1"/>
    <col min="1285" max="1285" width="16.88671875" style="61" customWidth="1"/>
    <col min="1286" max="1286" width="13.109375" style="61" bestFit="1" customWidth="1"/>
    <col min="1287" max="1287" width="7.33203125" style="61" bestFit="1" customWidth="1"/>
    <col min="1288" max="1288" width="12.109375" style="61" bestFit="1" customWidth="1"/>
    <col min="1289" max="1289" width="10.44140625" style="61" bestFit="1" customWidth="1"/>
    <col min="1290" max="1290" width="7" style="61" bestFit="1" customWidth="1"/>
    <col min="1291" max="1291" width="5.88671875" style="61" bestFit="1" customWidth="1"/>
    <col min="1292" max="1292" width="8.77734375" style="61" bestFit="1" customWidth="1"/>
    <col min="1293" max="1293" width="8.44140625" style="61" bestFit="1" customWidth="1"/>
    <col min="1294" max="1294" width="8.6640625" style="61" bestFit="1" customWidth="1"/>
    <col min="1295" max="1295" width="8.6640625" style="61" customWidth="1"/>
    <col min="1296" max="1296" width="14.33203125" style="61" bestFit="1" customWidth="1"/>
    <col min="1297" max="1297" width="10" style="61" bestFit="1" customWidth="1"/>
    <col min="1298" max="1298" width="6" style="61" customWidth="1"/>
    <col min="1299" max="1299" width="25.21875" style="61" bestFit="1" customWidth="1"/>
    <col min="1300" max="1300" width="11" style="61" bestFit="1" customWidth="1"/>
    <col min="1301" max="1302" width="8.21875" style="61" bestFit="1" customWidth="1"/>
    <col min="1303" max="1536" width="9" style="61"/>
    <col min="1537" max="1537" width="15.88671875" style="61" customWidth="1"/>
    <col min="1538" max="1538" width="3.88671875" style="61" bestFit="1" customWidth="1"/>
    <col min="1539" max="1539" width="38.21875" style="61" customWidth="1"/>
    <col min="1540" max="1540" width="13.88671875" style="61" bestFit="1" customWidth="1"/>
    <col min="1541" max="1541" width="16.88671875" style="61" customWidth="1"/>
    <col min="1542" max="1542" width="13.109375" style="61" bestFit="1" customWidth="1"/>
    <col min="1543" max="1543" width="7.33203125" style="61" bestFit="1" customWidth="1"/>
    <col min="1544" max="1544" width="12.109375" style="61" bestFit="1" customWidth="1"/>
    <col min="1545" max="1545" width="10.44140625" style="61" bestFit="1" customWidth="1"/>
    <col min="1546" max="1546" width="7" style="61" bestFit="1" customWidth="1"/>
    <col min="1547" max="1547" width="5.88671875" style="61" bestFit="1" customWidth="1"/>
    <col min="1548" max="1548" width="8.77734375" style="61" bestFit="1" customWidth="1"/>
    <col min="1549" max="1549" width="8.44140625" style="61" bestFit="1" customWidth="1"/>
    <col min="1550" max="1550" width="8.6640625" style="61" bestFit="1" customWidth="1"/>
    <col min="1551" max="1551" width="8.6640625" style="61" customWidth="1"/>
    <col min="1552" max="1552" width="14.33203125" style="61" bestFit="1" customWidth="1"/>
    <col min="1553" max="1553" width="10" style="61" bestFit="1" customWidth="1"/>
    <col min="1554" max="1554" width="6" style="61" customWidth="1"/>
    <col min="1555" max="1555" width="25.21875" style="61" bestFit="1" customWidth="1"/>
    <col min="1556" max="1556" width="11" style="61" bestFit="1" customWidth="1"/>
    <col min="1557" max="1558" width="8.21875" style="61" bestFit="1" customWidth="1"/>
    <col min="1559" max="1792" width="9" style="61"/>
    <col min="1793" max="1793" width="15.88671875" style="61" customWidth="1"/>
    <col min="1794" max="1794" width="3.88671875" style="61" bestFit="1" customWidth="1"/>
    <col min="1795" max="1795" width="38.21875" style="61" customWidth="1"/>
    <col min="1796" max="1796" width="13.88671875" style="61" bestFit="1" customWidth="1"/>
    <col min="1797" max="1797" width="16.88671875" style="61" customWidth="1"/>
    <col min="1798" max="1798" width="13.109375" style="61" bestFit="1" customWidth="1"/>
    <col min="1799" max="1799" width="7.33203125" style="61" bestFit="1" customWidth="1"/>
    <col min="1800" max="1800" width="12.109375" style="61" bestFit="1" customWidth="1"/>
    <col min="1801" max="1801" width="10.44140625" style="61" bestFit="1" customWidth="1"/>
    <col min="1802" max="1802" width="7" style="61" bestFit="1" customWidth="1"/>
    <col min="1803" max="1803" width="5.88671875" style="61" bestFit="1" customWidth="1"/>
    <col min="1804" max="1804" width="8.77734375" style="61" bestFit="1" customWidth="1"/>
    <col min="1805" max="1805" width="8.44140625" style="61" bestFit="1" customWidth="1"/>
    <col min="1806" max="1806" width="8.6640625" style="61" bestFit="1" customWidth="1"/>
    <col min="1807" max="1807" width="8.6640625" style="61" customWidth="1"/>
    <col min="1808" max="1808" width="14.33203125" style="61" bestFit="1" customWidth="1"/>
    <col min="1809" max="1809" width="10" style="61" bestFit="1" customWidth="1"/>
    <col min="1810" max="1810" width="6" style="61" customWidth="1"/>
    <col min="1811" max="1811" width="25.21875" style="61" bestFit="1" customWidth="1"/>
    <col min="1812" max="1812" width="11" style="61" bestFit="1" customWidth="1"/>
    <col min="1813" max="1814" width="8.21875" style="61" bestFit="1" customWidth="1"/>
    <col min="1815" max="2048" width="9" style="61"/>
    <col min="2049" max="2049" width="15.88671875" style="61" customWidth="1"/>
    <col min="2050" max="2050" width="3.88671875" style="61" bestFit="1" customWidth="1"/>
    <col min="2051" max="2051" width="38.21875" style="61" customWidth="1"/>
    <col min="2052" max="2052" width="13.88671875" style="61" bestFit="1" customWidth="1"/>
    <col min="2053" max="2053" width="16.88671875" style="61" customWidth="1"/>
    <col min="2054" max="2054" width="13.109375" style="61" bestFit="1" customWidth="1"/>
    <col min="2055" max="2055" width="7.33203125" style="61" bestFit="1" customWidth="1"/>
    <col min="2056" max="2056" width="12.109375" style="61" bestFit="1" customWidth="1"/>
    <col min="2057" max="2057" width="10.44140625" style="61" bestFit="1" customWidth="1"/>
    <col min="2058" max="2058" width="7" style="61" bestFit="1" customWidth="1"/>
    <col min="2059" max="2059" width="5.88671875" style="61" bestFit="1" customWidth="1"/>
    <col min="2060" max="2060" width="8.77734375" style="61" bestFit="1" customWidth="1"/>
    <col min="2061" max="2061" width="8.44140625" style="61" bestFit="1" customWidth="1"/>
    <col min="2062" max="2062" width="8.6640625" style="61" bestFit="1" customWidth="1"/>
    <col min="2063" max="2063" width="8.6640625" style="61" customWidth="1"/>
    <col min="2064" max="2064" width="14.33203125" style="61" bestFit="1" customWidth="1"/>
    <col min="2065" max="2065" width="10" style="61" bestFit="1" customWidth="1"/>
    <col min="2066" max="2066" width="6" style="61" customWidth="1"/>
    <col min="2067" max="2067" width="25.21875" style="61" bestFit="1" customWidth="1"/>
    <col min="2068" max="2068" width="11" style="61" bestFit="1" customWidth="1"/>
    <col min="2069" max="2070" width="8.21875" style="61" bestFit="1" customWidth="1"/>
    <col min="2071" max="2304" width="9" style="61"/>
    <col min="2305" max="2305" width="15.88671875" style="61" customWidth="1"/>
    <col min="2306" max="2306" width="3.88671875" style="61" bestFit="1" customWidth="1"/>
    <col min="2307" max="2307" width="38.21875" style="61" customWidth="1"/>
    <col min="2308" max="2308" width="13.88671875" style="61" bestFit="1" customWidth="1"/>
    <col min="2309" max="2309" width="16.88671875" style="61" customWidth="1"/>
    <col min="2310" max="2310" width="13.109375" style="61" bestFit="1" customWidth="1"/>
    <col min="2311" max="2311" width="7.33203125" style="61" bestFit="1" customWidth="1"/>
    <col min="2312" max="2312" width="12.109375" style="61" bestFit="1" customWidth="1"/>
    <col min="2313" max="2313" width="10.44140625" style="61" bestFit="1" customWidth="1"/>
    <col min="2314" max="2314" width="7" style="61" bestFit="1" customWidth="1"/>
    <col min="2315" max="2315" width="5.88671875" style="61" bestFit="1" customWidth="1"/>
    <col min="2316" max="2316" width="8.77734375" style="61" bestFit="1" customWidth="1"/>
    <col min="2317" max="2317" width="8.44140625" style="61" bestFit="1" customWidth="1"/>
    <col min="2318" max="2318" width="8.6640625" style="61" bestFit="1" customWidth="1"/>
    <col min="2319" max="2319" width="8.6640625" style="61" customWidth="1"/>
    <col min="2320" max="2320" width="14.33203125" style="61" bestFit="1" customWidth="1"/>
    <col min="2321" max="2321" width="10" style="61" bestFit="1" customWidth="1"/>
    <col min="2322" max="2322" width="6" style="61" customWidth="1"/>
    <col min="2323" max="2323" width="25.21875" style="61" bestFit="1" customWidth="1"/>
    <col min="2324" max="2324" width="11" style="61" bestFit="1" customWidth="1"/>
    <col min="2325" max="2326" width="8.21875" style="61" bestFit="1" customWidth="1"/>
    <col min="2327" max="2560" width="9" style="61"/>
    <col min="2561" max="2561" width="15.88671875" style="61" customWidth="1"/>
    <col min="2562" max="2562" width="3.88671875" style="61" bestFit="1" customWidth="1"/>
    <col min="2563" max="2563" width="38.21875" style="61" customWidth="1"/>
    <col min="2564" max="2564" width="13.88671875" style="61" bestFit="1" customWidth="1"/>
    <col min="2565" max="2565" width="16.88671875" style="61" customWidth="1"/>
    <col min="2566" max="2566" width="13.109375" style="61" bestFit="1" customWidth="1"/>
    <col min="2567" max="2567" width="7.33203125" style="61" bestFit="1" customWidth="1"/>
    <col min="2568" max="2568" width="12.109375" style="61" bestFit="1" customWidth="1"/>
    <col min="2569" max="2569" width="10.44140625" style="61" bestFit="1" customWidth="1"/>
    <col min="2570" max="2570" width="7" style="61" bestFit="1" customWidth="1"/>
    <col min="2571" max="2571" width="5.88671875" style="61" bestFit="1" customWidth="1"/>
    <col min="2572" max="2572" width="8.77734375" style="61" bestFit="1" customWidth="1"/>
    <col min="2573" max="2573" width="8.44140625" style="61" bestFit="1" customWidth="1"/>
    <col min="2574" max="2574" width="8.6640625" style="61" bestFit="1" customWidth="1"/>
    <col min="2575" max="2575" width="8.6640625" style="61" customWidth="1"/>
    <col min="2576" max="2576" width="14.33203125" style="61" bestFit="1" customWidth="1"/>
    <col min="2577" max="2577" width="10" style="61" bestFit="1" customWidth="1"/>
    <col min="2578" max="2578" width="6" style="61" customWidth="1"/>
    <col min="2579" max="2579" width="25.21875" style="61" bestFit="1" customWidth="1"/>
    <col min="2580" max="2580" width="11" style="61" bestFit="1" customWidth="1"/>
    <col min="2581" max="2582" width="8.21875" style="61" bestFit="1" customWidth="1"/>
    <col min="2583" max="2816" width="9" style="61"/>
    <col min="2817" max="2817" width="15.88671875" style="61" customWidth="1"/>
    <col min="2818" max="2818" width="3.88671875" style="61" bestFit="1" customWidth="1"/>
    <col min="2819" max="2819" width="38.21875" style="61" customWidth="1"/>
    <col min="2820" max="2820" width="13.88671875" style="61" bestFit="1" customWidth="1"/>
    <col min="2821" max="2821" width="16.88671875" style="61" customWidth="1"/>
    <col min="2822" max="2822" width="13.109375" style="61" bestFit="1" customWidth="1"/>
    <col min="2823" max="2823" width="7.33203125" style="61" bestFit="1" customWidth="1"/>
    <col min="2824" max="2824" width="12.109375" style="61" bestFit="1" customWidth="1"/>
    <col min="2825" max="2825" width="10.44140625" style="61" bestFit="1" customWidth="1"/>
    <col min="2826" max="2826" width="7" style="61" bestFit="1" customWidth="1"/>
    <col min="2827" max="2827" width="5.88671875" style="61" bestFit="1" customWidth="1"/>
    <col min="2828" max="2828" width="8.77734375" style="61" bestFit="1" customWidth="1"/>
    <col min="2829" max="2829" width="8.44140625" style="61" bestFit="1" customWidth="1"/>
    <col min="2830" max="2830" width="8.6640625" style="61" bestFit="1" customWidth="1"/>
    <col min="2831" max="2831" width="8.6640625" style="61" customWidth="1"/>
    <col min="2832" max="2832" width="14.33203125" style="61" bestFit="1" customWidth="1"/>
    <col min="2833" max="2833" width="10" style="61" bestFit="1" customWidth="1"/>
    <col min="2834" max="2834" width="6" style="61" customWidth="1"/>
    <col min="2835" max="2835" width="25.21875" style="61" bestFit="1" customWidth="1"/>
    <col min="2836" max="2836" width="11" style="61" bestFit="1" customWidth="1"/>
    <col min="2837" max="2838" width="8.21875" style="61" bestFit="1" customWidth="1"/>
    <col min="2839" max="3072" width="9" style="61"/>
    <col min="3073" max="3073" width="15.88671875" style="61" customWidth="1"/>
    <col min="3074" max="3074" width="3.88671875" style="61" bestFit="1" customWidth="1"/>
    <col min="3075" max="3075" width="38.21875" style="61" customWidth="1"/>
    <col min="3076" max="3076" width="13.88671875" style="61" bestFit="1" customWidth="1"/>
    <col min="3077" max="3077" width="16.88671875" style="61" customWidth="1"/>
    <col min="3078" max="3078" width="13.109375" style="61" bestFit="1" customWidth="1"/>
    <col min="3079" max="3079" width="7.33203125" style="61" bestFit="1" customWidth="1"/>
    <col min="3080" max="3080" width="12.109375" style="61" bestFit="1" customWidth="1"/>
    <col min="3081" max="3081" width="10.44140625" style="61" bestFit="1" customWidth="1"/>
    <col min="3082" max="3082" width="7" style="61" bestFit="1" customWidth="1"/>
    <col min="3083" max="3083" width="5.88671875" style="61" bestFit="1" customWidth="1"/>
    <col min="3084" max="3084" width="8.77734375" style="61" bestFit="1" customWidth="1"/>
    <col min="3085" max="3085" width="8.44140625" style="61" bestFit="1" customWidth="1"/>
    <col min="3086" max="3086" width="8.6640625" style="61" bestFit="1" customWidth="1"/>
    <col min="3087" max="3087" width="8.6640625" style="61" customWidth="1"/>
    <col min="3088" max="3088" width="14.33203125" style="61" bestFit="1" customWidth="1"/>
    <col min="3089" max="3089" width="10" style="61" bestFit="1" customWidth="1"/>
    <col min="3090" max="3090" width="6" style="61" customWidth="1"/>
    <col min="3091" max="3091" width="25.21875" style="61" bestFit="1" customWidth="1"/>
    <col min="3092" max="3092" width="11" style="61" bestFit="1" customWidth="1"/>
    <col min="3093" max="3094" width="8.21875" style="61" bestFit="1" customWidth="1"/>
    <col min="3095" max="3328" width="9" style="61"/>
    <col min="3329" max="3329" width="15.88671875" style="61" customWidth="1"/>
    <col min="3330" max="3330" width="3.88671875" style="61" bestFit="1" customWidth="1"/>
    <col min="3331" max="3331" width="38.21875" style="61" customWidth="1"/>
    <col min="3332" max="3332" width="13.88671875" style="61" bestFit="1" customWidth="1"/>
    <col min="3333" max="3333" width="16.88671875" style="61" customWidth="1"/>
    <col min="3334" max="3334" width="13.109375" style="61" bestFit="1" customWidth="1"/>
    <col min="3335" max="3335" width="7.33203125" style="61" bestFit="1" customWidth="1"/>
    <col min="3336" max="3336" width="12.109375" style="61" bestFit="1" customWidth="1"/>
    <col min="3337" max="3337" width="10.44140625" style="61" bestFit="1" customWidth="1"/>
    <col min="3338" max="3338" width="7" style="61" bestFit="1" customWidth="1"/>
    <col min="3339" max="3339" width="5.88671875" style="61" bestFit="1" customWidth="1"/>
    <col min="3340" max="3340" width="8.77734375" style="61" bestFit="1" customWidth="1"/>
    <col min="3341" max="3341" width="8.44140625" style="61" bestFit="1" customWidth="1"/>
    <col min="3342" max="3342" width="8.6640625" style="61" bestFit="1" customWidth="1"/>
    <col min="3343" max="3343" width="8.6640625" style="61" customWidth="1"/>
    <col min="3344" max="3344" width="14.33203125" style="61" bestFit="1" customWidth="1"/>
    <col min="3345" max="3345" width="10" style="61" bestFit="1" customWidth="1"/>
    <col min="3346" max="3346" width="6" style="61" customWidth="1"/>
    <col min="3347" max="3347" width="25.21875" style="61" bestFit="1" customWidth="1"/>
    <col min="3348" max="3348" width="11" style="61" bestFit="1" customWidth="1"/>
    <col min="3349" max="3350" width="8.21875" style="61" bestFit="1" customWidth="1"/>
    <col min="3351" max="3584" width="9" style="61"/>
    <col min="3585" max="3585" width="15.88671875" style="61" customWidth="1"/>
    <col min="3586" max="3586" width="3.88671875" style="61" bestFit="1" customWidth="1"/>
    <col min="3587" max="3587" width="38.21875" style="61" customWidth="1"/>
    <col min="3588" max="3588" width="13.88671875" style="61" bestFit="1" customWidth="1"/>
    <col min="3589" max="3589" width="16.88671875" style="61" customWidth="1"/>
    <col min="3590" max="3590" width="13.109375" style="61" bestFit="1" customWidth="1"/>
    <col min="3591" max="3591" width="7.33203125" style="61" bestFit="1" customWidth="1"/>
    <col min="3592" max="3592" width="12.109375" style="61" bestFit="1" customWidth="1"/>
    <col min="3593" max="3593" width="10.44140625" style="61" bestFit="1" customWidth="1"/>
    <col min="3594" max="3594" width="7" style="61" bestFit="1" customWidth="1"/>
    <col min="3595" max="3595" width="5.88671875" style="61" bestFit="1" customWidth="1"/>
    <col min="3596" max="3596" width="8.77734375" style="61" bestFit="1" customWidth="1"/>
    <col min="3597" max="3597" width="8.44140625" style="61" bestFit="1" customWidth="1"/>
    <col min="3598" max="3598" width="8.6640625" style="61" bestFit="1" customWidth="1"/>
    <col min="3599" max="3599" width="8.6640625" style="61" customWidth="1"/>
    <col min="3600" max="3600" width="14.33203125" style="61" bestFit="1" customWidth="1"/>
    <col min="3601" max="3601" width="10" style="61" bestFit="1" customWidth="1"/>
    <col min="3602" max="3602" width="6" style="61" customWidth="1"/>
    <col min="3603" max="3603" width="25.21875" style="61" bestFit="1" customWidth="1"/>
    <col min="3604" max="3604" width="11" style="61" bestFit="1" customWidth="1"/>
    <col min="3605" max="3606" width="8.21875" style="61" bestFit="1" customWidth="1"/>
    <col min="3607" max="3840" width="9" style="61"/>
    <col min="3841" max="3841" width="15.88671875" style="61" customWidth="1"/>
    <col min="3842" max="3842" width="3.88671875" style="61" bestFit="1" customWidth="1"/>
    <col min="3843" max="3843" width="38.21875" style="61" customWidth="1"/>
    <col min="3844" max="3844" width="13.88671875" style="61" bestFit="1" customWidth="1"/>
    <col min="3845" max="3845" width="16.88671875" style="61" customWidth="1"/>
    <col min="3846" max="3846" width="13.109375" style="61" bestFit="1" customWidth="1"/>
    <col min="3847" max="3847" width="7.33203125" style="61" bestFit="1" customWidth="1"/>
    <col min="3848" max="3848" width="12.109375" style="61" bestFit="1" customWidth="1"/>
    <col min="3849" max="3849" width="10.44140625" style="61" bestFit="1" customWidth="1"/>
    <col min="3850" max="3850" width="7" style="61" bestFit="1" customWidth="1"/>
    <col min="3851" max="3851" width="5.88671875" style="61" bestFit="1" customWidth="1"/>
    <col min="3852" max="3852" width="8.77734375" style="61" bestFit="1" customWidth="1"/>
    <col min="3853" max="3853" width="8.44140625" style="61" bestFit="1" customWidth="1"/>
    <col min="3854" max="3854" width="8.6640625" style="61" bestFit="1" customWidth="1"/>
    <col min="3855" max="3855" width="8.6640625" style="61" customWidth="1"/>
    <col min="3856" max="3856" width="14.33203125" style="61" bestFit="1" customWidth="1"/>
    <col min="3857" max="3857" width="10" style="61" bestFit="1" customWidth="1"/>
    <col min="3858" max="3858" width="6" style="61" customWidth="1"/>
    <col min="3859" max="3859" width="25.21875" style="61" bestFit="1" customWidth="1"/>
    <col min="3860" max="3860" width="11" style="61" bestFit="1" customWidth="1"/>
    <col min="3861" max="3862" width="8.21875" style="61" bestFit="1" customWidth="1"/>
    <col min="3863" max="4096" width="9" style="61"/>
    <col min="4097" max="4097" width="15.88671875" style="61" customWidth="1"/>
    <col min="4098" max="4098" width="3.88671875" style="61" bestFit="1" customWidth="1"/>
    <col min="4099" max="4099" width="38.21875" style="61" customWidth="1"/>
    <col min="4100" max="4100" width="13.88671875" style="61" bestFit="1" customWidth="1"/>
    <col min="4101" max="4101" width="16.88671875" style="61" customWidth="1"/>
    <col min="4102" max="4102" width="13.109375" style="61" bestFit="1" customWidth="1"/>
    <col min="4103" max="4103" width="7.33203125" style="61" bestFit="1" customWidth="1"/>
    <col min="4104" max="4104" width="12.109375" style="61" bestFit="1" customWidth="1"/>
    <col min="4105" max="4105" width="10.44140625" style="61" bestFit="1" customWidth="1"/>
    <col min="4106" max="4106" width="7" style="61" bestFit="1" customWidth="1"/>
    <col min="4107" max="4107" width="5.88671875" style="61" bestFit="1" customWidth="1"/>
    <col min="4108" max="4108" width="8.77734375" style="61" bestFit="1" customWidth="1"/>
    <col min="4109" max="4109" width="8.44140625" style="61" bestFit="1" customWidth="1"/>
    <col min="4110" max="4110" width="8.6640625" style="61" bestFit="1" customWidth="1"/>
    <col min="4111" max="4111" width="8.6640625" style="61" customWidth="1"/>
    <col min="4112" max="4112" width="14.33203125" style="61" bestFit="1" customWidth="1"/>
    <col min="4113" max="4113" width="10" style="61" bestFit="1" customWidth="1"/>
    <col min="4114" max="4114" width="6" style="61" customWidth="1"/>
    <col min="4115" max="4115" width="25.21875" style="61" bestFit="1" customWidth="1"/>
    <col min="4116" max="4116" width="11" style="61" bestFit="1" customWidth="1"/>
    <col min="4117" max="4118" width="8.21875" style="61" bestFit="1" customWidth="1"/>
    <col min="4119" max="4352" width="9" style="61"/>
    <col min="4353" max="4353" width="15.88671875" style="61" customWidth="1"/>
    <col min="4354" max="4354" width="3.88671875" style="61" bestFit="1" customWidth="1"/>
    <col min="4355" max="4355" width="38.21875" style="61" customWidth="1"/>
    <col min="4356" max="4356" width="13.88671875" style="61" bestFit="1" customWidth="1"/>
    <col min="4357" max="4357" width="16.88671875" style="61" customWidth="1"/>
    <col min="4358" max="4358" width="13.109375" style="61" bestFit="1" customWidth="1"/>
    <col min="4359" max="4359" width="7.33203125" style="61" bestFit="1" customWidth="1"/>
    <col min="4360" max="4360" width="12.109375" style="61" bestFit="1" customWidth="1"/>
    <col min="4361" max="4361" width="10.44140625" style="61" bestFit="1" customWidth="1"/>
    <col min="4362" max="4362" width="7" style="61" bestFit="1" customWidth="1"/>
    <col min="4363" max="4363" width="5.88671875" style="61" bestFit="1" customWidth="1"/>
    <col min="4364" max="4364" width="8.77734375" style="61" bestFit="1" customWidth="1"/>
    <col min="4365" max="4365" width="8.44140625" style="61" bestFit="1" customWidth="1"/>
    <col min="4366" max="4366" width="8.6640625" style="61" bestFit="1" customWidth="1"/>
    <col min="4367" max="4367" width="8.6640625" style="61" customWidth="1"/>
    <col min="4368" max="4368" width="14.33203125" style="61" bestFit="1" customWidth="1"/>
    <col min="4369" max="4369" width="10" style="61" bestFit="1" customWidth="1"/>
    <col min="4370" max="4370" width="6" style="61" customWidth="1"/>
    <col min="4371" max="4371" width="25.21875" style="61" bestFit="1" customWidth="1"/>
    <col min="4372" max="4372" width="11" style="61" bestFit="1" customWidth="1"/>
    <col min="4373" max="4374" width="8.21875" style="61" bestFit="1" customWidth="1"/>
    <col min="4375" max="4608" width="9" style="61"/>
    <col min="4609" max="4609" width="15.88671875" style="61" customWidth="1"/>
    <col min="4610" max="4610" width="3.88671875" style="61" bestFit="1" customWidth="1"/>
    <col min="4611" max="4611" width="38.21875" style="61" customWidth="1"/>
    <col min="4612" max="4612" width="13.88671875" style="61" bestFit="1" customWidth="1"/>
    <col min="4613" max="4613" width="16.88671875" style="61" customWidth="1"/>
    <col min="4614" max="4614" width="13.109375" style="61" bestFit="1" customWidth="1"/>
    <col min="4615" max="4615" width="7.33203125" style="61" bestFit="1" customWidth="1"/>
    <col min="4616" max="4616" width="12.109375" style="61" bestFit="1" customWidth="1"/>
    <col min="4617" max="4617" width="10.44140625" style="61" bestFit="1" customWidth="1"/>
    <col min="4618" max="4618" width="7" style="61" bestFit="1" customWidth="1"/>
    <col min="4619" max="4619" width="5.88671875" style="61" bestFit="1" customWidth="1"/>
    <col min="4620" max="4620" width="8.77734375" style="61" bestFit="1" customWidth="1"/>
    <col min="4621" max="4621" width="8.44140625" style="61" bestFit="1" customWidth="1"/>
    <col min="4622" max="4622" width="8.6640625" style="61" bestFit="1" customWidth="1"/>
    <col min="4623" max="4623" width="8.6640625" style="61" customWidth="1"/>
    <col min="4624" max="4624" width="14.33203125" style="61" bestFit="1" customWidth="1"/>
    <col min="4625" max="4625" width="10" style="61" bestFit="1" customWidth="1"/>
    <col min="4626" max="4626" width="6" style="61" customWidth="1"/>
    <col min="4627" max="4627" width="25.21875" style="61" bestFit="1" customWidth="1"/>
    <col min="4628" max="4628" width="11" style="61" bestFit="1" customWidth="1"/>
    <col min="4629" max="4630" width="8.21875" style="61" bestFit="1" customWidth="1"/>
    <col min="4631" max="4864" width="9" style="61"/>
    <col min="4865" max="4865" width="15.88671875" style="61" customWidth="1"/>
    <col min="4866" max="4866" width="3.88671875" style="61" bestFit="1" customWidth="1"/>
    <col min="4867" max="4867" width="38.21875" style="61" customWidth="1"/>
    <col min="4868" max="4868" width="13.88671875" style="61" bestFit="1" customWidth="1"/>
    <col min="4869" max="4869" width="16.88671875" style="61" customWidth="1"/>
    <col min="4870" max="4870" width="13.109375" style="61" bestFit="1" customWidth="1"/>
    <col min="4871" max="4871" width="7.33203125" style="61" bestFit="1" customWidth="1"/>
    <col min="4872" max="4872" width="12.109375" style="61" bestFit="1" customWidth="1"/>
    <col min="4873" max="4873" width="10.44140625" style="61" bestFit="1" customWidth="1"/>
    <col min="4874" max="4874" width="7" style="61" bestFit="1" customWidth="1"/>
    <col min="4875" max="4875" width="5.88671875" style="61" bestFit="1" customWidth="1"/>
    <col min="4876" max="4876" width="8.77734375" style="61" bestFit="1" customWidth="1"/>
    <col min="4877" max="4877" width="8.44140625" style="61" bestFit="1" customWidth="1"/>
    <col min="4878" max="4878" width="8.6640625" style="61" bestFit="1" customWidth="1"/>
    <col min="4879" max="4879" width="8.6640625" style="61" customWidth="1"/>
    <col min="4880" max="4880" width="14.33203125" style="61" bestFit="1" customWidth="1"/>
    <col min="4881" max="4881" width="10" style="61" bestFit="1" customWidth="1"/>
    <col min="4882" max="4882" width="6" style="61" customWidth="1"/>
    <col min="4883" max="4883" width="25.21875" style="61" bestFit="1" customWidth="1"/>
    <col min="4884" max="4884" width="11" style="61" bestFit="1" customWidth="1"/>
    <col min="4885" max="4886" width="8.21875" style="61" bestFit="1" customWidth="1"/>
    <col min="4887" max="5120" width="9" style="61"/>
    <col min="5121" max="5121" width="15.88671875" style="61" customWidth="1"/>
    <col min="5122" max="5122" width="3.88671875" style="61" bestFit="1" customWidth="1"/>
    <col min="5123" max="5123" width="38.21875" style="61" customWidth="1"/>
    <col min="5124" max="5124" width="13.88671875" style="61" bestFit="1" customWidth="1"/>
    <col min="5125" max="5125" width="16.88671875" style="61" customWidth="1"/>
    <col min="5126" max="5126" width="13.109375" style="61" bestFit="1" customWidth="1"/>
    <col min="5127" max="5127" width="7.33203125" style="61" bestFit="1" customWidth="1"/>
    <col min="5128" max="5128" width="12.109375" style="61" bestFit="1" customWidth="1"/>
    <col min="5129" max="5129" width="10.44140625" style="61" bestFit="1" customWidth="1"/>
    <col min="5130" max="5130" width="7" style="61" bestFit="1" customWidth="1"/>
    <col min="5131" max="5131" width="5.88671875" style="61" bestFit="1" customWidth="1"/>
    <col min="5132" max="5132" width="8.77734375" style="61" bestFit="1" customWidth="1"/>
    <col min="5133" max="5133" width="8.44140625" style="61" bestFit="1" customWidth="1"/>
    <col min="5134" max="5134" width="8.6640625" style="61" bestFit="1" customWidth="1"/>
    <col min="5135" max="5135" width="8.6640625" style="61" customWidth="1"/>
    <col min="5136" max="5136" width="14.33203125" style="61" bestFit="1" customWidth="1"/>
    <col min="5137" max="5137" width="10" style="61" bestFit="1" customWidth="1"/>
    <col min="5138" max="5138" width="6" style="61" customWidth="1"/>
    <col min="5139" max="5139" width="25.21875" style="61" bestFit="1" customWidth="1"/>
    <col min="5140" max="5140" width="11" style="61" bestFit="1" customWidth="1"/>
    <col min="5141" max="5142" width="8.21875" style="61" bestFit="1" customWidth="1"/>
    <col min="5143" max="5376" width="9" style="61"/>
    <col min="5377" max="5377" width="15.88671875" style="61" customWidth="1"/>
    <col min="5378" max="5378" width="3.88671875" style="61" bestFit="1" customWidth="1"/>
    <col min="5379" max="5379" width="38.21875" style="61" customWidth="1"/>
    <col min="5380" max="5380" width="13.88671875" style="61" bestFit="1" customWidth="1"/>
    <col min="5381" max="5381" width="16.88671875" style="61" customWidth="1"/>
    <col min="5382" max="5382" width="13.109375" style="61" bestFit="1" customWidth="1"/>
    <col min="5383" max="5383" width="7.33203125" style="61" bestFit="1" customWidth="1"/>
    <col min="5384" max="5384" width="12.109375" style="61" bestFit="1" customWidth="1"/>
    <col min="5385" max="5385" width="10.44140625" style="61" bestFit="1" customWidth="1"/>
    <col min="5386" max="5386" width="7" style="61" bestFit="1" customWidth="1"/>
    <col min="5387" max="5387" width="5.88671875" style="61" bestFit="1" customWidth="1"/>
    <col min="5388" max="5388" width="8.77734375" style="61" bestFit="1" customWidth="1"/>
    <col min="5389" max="5389" width="8.44140625" style="61" bestFit="1" customWidth="1"/>
    <col min="5390" max="5390" width="8.6640625" style="61" bestFit="1" customWidth="1"/>
    <col min="5391" max="5391" width="8.6640625" style="61" customWidth="1"/>
    <col min="5392" max="5392" width="14.33203125" style="61" bestFit="1" customWidth="1"/>
    <col min="5393" max="5393" width="10" style="61" bestFit="1" customWidth="1"/>
    <col min="5394" max="5394" width="6" style="61" customWidth="1"/>
    <col min="5395" max="5395" width="25.21875" style="61" bestFit="1" customWidth="1"/>
    <col min="5396" max="5396" width="11" style="61" bestFit="1" customWidth="1"/>
    <col min="5397" max="5398" width="8.21875" style="61" bestFit="1" customWidth="1"/>
    <col min="5399" max="5632" width="9" style="61"/>
    <col min="5633" max="5633" width="15.88671875" style="61" customWidth="1"/>
    <col min="5634" max="5634" width="3.88671875" style="61" bestFit="1" customWidth="1"/>
    <col min="5635" max="5635" width="38.21875" style="61" customWidth="1"/>
    <col min="5636" max="5636" width="13.88671875" style="61" bestFit="1" customWidth="1"/>
    <col min="5637" max="5637" width="16.88671875" style="61" customWidth="1"/>
    <col min="5638" max="5638" width="13.109375" style="61" bestFit="1" customWidth="1"/>
    <col min="5639" max="5639" width="7.33203125" style="61" bestFit="1" customWidth="1"/>
    <col min="5640" max="5640" width="12.109375" style="61" bestFit="1" customWidth="1"/>
    <col min="5641" max="5641" width="10.44140625" style="61" bestFit="1" customWidth="1"/>
    <col min="5642" max="5642" width="7" style="61" bestFit="1" customWidth="1"/>
    <col min="5643" max="5643" width="5.88671875" style="61" bestFit="1" customWidth="1"/>
    <col min="5644" max="5644" width="8.77734375" style="61" bestFit="1" customWidth="1"/>
    <col min="5645" max="5645" width="8.44140625" style="61" bestFit="1" customWidth="1"/>
    <col min="5646" max="5646" width="8.6640625" style="61" bestFit="1" customWidth="1"/>
    <col min="5647" max="5647" width="8.6640625" style="61" customWidth="1"/>
    <col min="5648" max="5648" width="14.33203125" style="61" bestFit="1" customWidth="1"/>
    <col min="5649" max="5649" width="10" style="61" bestFit="1" customWidth="1"/>
    <col min="5650" max="5650" width="6" style="61" customWidth="1"/>
    <col min="5651" max="5651" width="25.21875" style="61" bestFit="1" customWidth="1"/>
    <col min="5652" max="5652" width="11" style="61" bestFit="1" customWidth="1"/>
    <col min="5653" max="5654" width="8.21875" style="61" bestFit="1" customWidth="1"/>
    <col min="5655" max="5888" width="9" style="61"/>
    <col min="5889" max="5889" width="15.88671875" style="61" customWidth="1"/>
    <col min="5890" max="5890" width="3.88671875" style="61" bestFit="1" customWidth="1"/>
    <col min="5891" max="5891" width="38.21875" style="61" customWidth="1"/>
    <col min="5892" max="5892" width="13.88671875" style="61" bestFit="1" customWidth="1"/>
    <col min="5893" max="5893" width="16.88671875" style="61" customWidth="1"/>
    <col min="5894" max="5894" width="13.109375" style="61" bestFit="1" customWidth="1"/>
    <col min="5895" max="5895" width="7.33203125" style="61" bestFit="1" customWidth="1"/>
    <col min="5896" max="5896" width="12.109375" style="61" bestFit="1" customWidth="1"/>
    <col min="5897" max="5897" width="10.44140625" style="61" bestFit="1" customWidth="1"/>
    <col min="5898" max="5898" width="7" style="61" bestFit="1" customWidth="1"/>
    <col min="5899" max="5899" width="5.88671875" style="61" bestFit="1" customWidth="1"/>
    <col min="5900" max="5900" width="8.77734375" style="61" bestFit="1" customWidth="1"/>
    <col min="5901" max="5901" width="8.44140625" style="61" bestFit="1" customWidth="1"/>
    <col min="5902" max="5902" width="8.6640625" style="61" bestFit="1" customWidth="1"/>
    <col min="5903" max="5903" width="8.6640625" style="61" customWidth="1"/>
    <col min="5904" max="5904" width="14.33203125" style="61" bestFit="1" customWidth="1"/>
    <col min="5905" max="5905" width="10" style="61" bestFit="1" customWidth="1"/>
    <col min="5906" max="5906" width="6" style="61" customWidth="1"/>
    <col min="5907" max="5907" width="25.21875" style="61" bestFit="1" customWidth="1"/>
    <col min="5908" max="5908" width="11" style="61" bestFit="1" customWidth="1"/>
    <col min="5909" max="5910" width="8.21875" style="61" bestFit="1" customWidth="1"/>
    <col min="5911" max="6144" width="9" style="61"/>
    <col min="6145" max="6145" width="15.88671875" style="61" customWidth="1"/>
    <col min="6146" max="6146" width="3.88671875" style="61" bestFit="1" customWidth="1"/>
    <col min="6147" max="6147" width="38.21875" style="61" customWidth="1"/>
    <col min="6148" max="6148" width="13.88671875" style="61" bestFit="1" customWidth="1"/>
    <col min="6149" max="6149" width="16.88671875" style="61" customWidth="1"/>
    <col min="6150" max="6150" width="13.109375" style="61" bestFit="1" customWidth="1"/>
    <col min="6151" max="6151" width="7.33203125" style="61" bestFit="1" customWidth="1"/>
    <col min="6152" max="6152" width="12.109375" style="61" bestFit="1" customWidth="1"/>
    <col min="6153" max="6153" width="10.44140625" style="61" bestFit="1" customWidth="1"/>
    <col min="6154" max="6154" width="7" style="61" bestFit="1" customWidth="1"/>
    <col min="6155" max="6155" width="5.88671875" style="61" bestFit="1" customWidth="1"/>
    <col min="6156" max="6156" width="8.77734375" style="61" bestFit="1" customWidth="1"/>
    <col min="6157" max="6157" width="8.44140625" style="61" bestFit="1" customWidth="1"/>
    <col min="6158" max="6158" width="8.6640625" style="61" bestFit="1" customWidth="1"/>
    <col min="6159" max="6159" width="8.6640625" style="61" customWidth="1"/>
    <col min="6160" max="6160" width="14.33203125" style="61" bestFit="1" customWidth="1"/>
    <col min="6161" max="6161" width="10" style="61" bestFit="1" customWidth="1"/>
    <col min="6162" max="6162" width="6" style="61" customWidth="1"/>
    <col min="6163" max="6163" width="25.21875" style="61" bestFit="1" customWidth="1"/>
    <col min="6164" max="6164" width="11" style="61" bestFit="1" customWidth="1"/>
    <col min="6165" max="6166" width="8.21875" style="61" bestFit="1" customWidth="1"/>
    <col min="6167" max="6400" width="9" style="61"/>
    <col min="6401" max="6401" width="15.88671875" style="61" customWidth="1"/>
    <col min="6402" max="6402" width="3.88671875" style="61" bestFit="1" customWidth="1"/>
    <col min="6403" max="6403" width="38.21875" style="61" customWidth="1"/>
    <col min="6404" max="6404" width="13.88671875" style="61" bestFit="1" customWidth="1"/>
    <col min="6405" max="6405" width="16.88671875" style="61" customWidth="1"/>
    <col min="6406" max="6406" width="13.109375" style="61" bestFit="1" customWidth="1"/>
    <col min="6407" max="6407" width="7.33203125" style="61" bestFit="1" customWidth="1"/>
    <col min="6408" max="6408" width="12.109375" style="61" bestFit="1" customWidth="1"/>
    <col min="6409" max="6409" width="10.44140625" style="61" bestFit="1" customWidth="1"/>
    <col min="6410" max="6410" width="7" style="61" bestFit="1" customWidth="1"/>
    <col min="6411" max="6411" width="5.88671875" style="61" bestFit="1" customWidth="1"/>
    <col min="6412" max="6412" width="8.77734375" style="61" bestFit="1" customWidth="1"/>
    <col min="6413" max="6413" width="8.44140625" style="61" bestFit="1" customWidth="1"/>
    <col min="6414" max="6414" width="8.6640625" style="61" bestFit="1" customWidth="1"/>
    <col min="6415" max="6415" width="8.6640625" style="61" customWidth="1"/>
    <col min="6416" max="6416" width="14.33203125" style="61" bestFit="1" customWidth="1"/>
    <col min="6417" max="6417" width="10" style="61" bestFit="1" customWidth="1"/>
    <col min="6418" max="6418" width="6" style="61" customWidth="1"/>
    <col min="6419" max="6419" width="25.21875" style="61" bestFit="1" customWidth="1"/>
    <col min="6420" max="6420" width="11" style="61" bestFit="1" customWidth="1"/>
    <col min="6421" max="6422" width="8.21875" style="61" bestFit="1" customWidth="1"/>
    <col min="6423" max="6656" width="9" style="61"/>
    <col min="6657" max="6657" width="15.88671875" style="61" customWidth="1"/>
    <col min="6658" max="6658" width="3.88671875" style="61" bestFit="1" customWidth="1"/>
    <col min="6659" max="6659" width="38.21875" style="61" customWidth="1"/>
    <col min="6660" max="6660" width="13.88671875" style="61" bestFit="1" customWidth="1"/>
    <col min="6661" max="6661" width="16.88671875" style="61" customWidth="1"/>
    <col min="6662" max="6662" width="13.109375" style="61" bestFit="1" customWidth="1"/>
    <col min="6663" max="6663" width="7.33203125" style="61" bestFit="1" customWidth="1"/>
    <col min="6664" max="6664" width="12.109375" style="61" bestFit="1" customWidth="1"/>
    <col min="6665" max="6665" width="10.44140625" style="61" bestFit="1" customWidth="1"/>
    <col min="6666" max="6666" width="7" style="61" bestFit="1" customWidth="1"/>
    <col min="6667" max="6667" width="5.88671875" style="61" bestFit="1" customWidth="1"/>
    <col min="6668" max="6668" width="8.77734375" style="61" bestFit="1" customWidth="1"/>
    <col min="6669" max="6669" width="8.44140625" style="61" bestFit="1" customWidth="1"/>
    <col min="6670" max="6670" width="8.6640625" style="61" bestFit="1" customWidth="1"/>
    <col min="6671" max="6671" width="8.6640625" style="61" customWidth="1"/>
    <col min="6672" max="6672" width="14.33203125" style="61" bestFit="1" customWidth="1"/>
    <col min="6673" max="6673" width="10" style="61" bestFit="1" customWidth="1"/>
    <col min="6674" max="6674" width="6" style="61" customWidth="1"/>
    <col min="6675" max="6675" width="25.21875" style="61" bestFit="1" customWidth="1"/>
    <col min="6676" max="6676" width="11" style="61" bestFit="1" customWidth="1"/>
    <col min="6677" max="6678" width="8.21875" style="61" bestFit="1" customWidth="1"/>
    <col min="6679" max="6912" width="9" style="61"/>
    <col min="6913" max="6913" width="15.88671875" style="61" customWidth="1"/>
    <col min="6914" max="6914" width="3.88671875" style="61" bestFit="1" customWidth="1"/>
    <col min="6915" max="6915" width="38.21875" style="61" customWidth="1"/>
    <col min="6916" max="6916" width="13.88671875" style="61" bestFit="1" customWidth="1"/>
    <col min="6917" max="6917" width="16.88671875" style="61" customWidth="1"/>
    <col min="6918" max="6918" width="13.109375" style="61" bestFit="1" customWidth="1"/>
    <col min="6919" max="6919" width="7.33203125" style="61" bestFit="1" customWidth="1"/>
    <col min="6920" max="6920" width="12.109375" style="61" bestFit="1" customWidth="1"/>
    <col min="6921" max="6921" width="10.44140625" style="61" bestFit="1" customWidth="1"/>
    <col min="6922" max="6922" width="7" style="61" bestFit="1" customWidth="1"/>
    <col min="6923" max="6923" width="5.88671875" style="61" bestFit="1" customWidth="1"/>
    <col min="6924" max="6924" width="8.77734375" style="61" bestFit="1" customWidth="1"/>
    <col min="6925" max="6925" width="8.44140625" style="61" bestFit="1" customWidth="1"/>
    <col min="6926" max="6926" width="8.6640625" style="61" bestFit="1" customWidth="1"/>
    <col min="6927" max="6927" width="8.6640625" style="61" customWidth="1"/>
    <col min="6928" max="6928" width="14.33203125" style="61" bestFit="1" customWidth="1"/>
    <col min="6929" max="6929" width="10" style="61" bestFit="1" customWidth="1"/>
    <col min="6930" max="6930" width="6" style="61" customWidth="1"/>
    <col min="6931" max="6931" width="25.21875" style="61" bestFit="1" customWidth="1"/>
    <col min="6932" max="6932" width="11" style="61" bestFit="1" customWidth="1"/>
    <col min="6933" max="6934" width="8.21875" style="61" bestFit="1" customWidth="1"/>
    <col min="6935" max="7168" width="9" style="61"/>
    <col min="7169" max="7169" width="15.88671875" style="61" customWidth="1"/>
    <col min="7170" max="7170" width="3.88671875" style="61" bestFit="1" customWidth="1"/>
    <col min="7171" max="7171" width="38.21875" style="61" customWidth="1"/>
    <col min="7172" max="7172" width="13.88671875" style="61" bestFit="1" customWidth="1"/>
    <col min="7173" max="7173" width="16.88671875" style="61" customWidth="1"/>
    <col min="7174" max="7174" width="13.109375" style="61" bestFit="1" customWidth="1"/>
    <col min="7175" max="7175" width="7.33203125" style="61" bestFit="1" customWidth="1"/>
    <col min="7176" max="7176" width="12.109375" style="61" bestFit="1" customWidth="1"/>
    <col min="7177" max="7177" width="10.44140625" style="61" bestFit="1" customWidth="1"/>
    <col min="7178" max="7178" width="7" style="61" bestFit="1" customWidth="1"/>
    <col min="7179" max="7179" width="5.88671875" style="61" bestFit="1" customWidth="1"/>
    <col min="7180" max="7180" width="8.77734375" style="61" bestFit="1" customWidth="1"/>
    <col min="7181" max="7181" width="8.44140625" style="61" bestFit="1" customWidth="1"/>
    <col min="7182" max="7182" width="8.6640625" style="61" bestFit="1" customWidth="1"/>
    <col min="7183" max="7183" width="8.6640625" style="61" customWidth="1"/>
    <col min="7184" max="7184" width="14.33203125" style="61" bestFit="1" customWidth="1"/>
    <col min="7185" max="7185" width="10" style="61" bestFit="1" customWidth="1"/>
    <col min="7186" max="7186" width="6" style="61" customWidth="1"/>
    <col min="7187" max="7187" width="25.21875" style="61" bestFit="1" customWidth="1"/>
    <col min="7188" max="7188" width="11" style="61" bestFit="1" customWidth="1"/>
    <col min="7189" max="7190" width="8.21875" style="61" bestFit="1" customWidth="1"/>
    <col min="7191" max="7424" width="9" style="61"/>
    <col min="7425" max="7425" width="15.88671875" style="61" customWidth="1"/>
    <col min="7426" max="7426" width="3.88671875" style="61" bestFit="1" customWidth="1"/>
    <col min="7427" max="7427" width="38.21875" style="61" customWidth="1"/>
    <col min="7428" max="7428" width="13.88671875" style="61" bestFit="1" customWidth="1"/>
    <col min="7429" max="7429" width="16.88671875" style="61" customWidth="1"/>
    <col min="7430" max="7430" width="13.109375" style="61" bestFit="1" customWidth="1"/>
    <col min="7431" max="7431" width="7.33203125" style="61" bestFit="1" customWidth="1"/>
    <col min="7432" max="7432" width="12.109375" style="61" bestFit="1" customWidth="1"/>
    <col min="7433" max="7433" width="10.44140625" style="61" bestFit="1" customWidth="1"/>
    <col min="7434" max="7434" width="7" style="61" bestFit="1" customWidth="1"/>
    <col min="7435" max="7435" width="5.88671875" style="61" bestFit="1" customWidth="1"/>
    <col min="7436" max="7436" width="8.77734375" style="61" bestFit="1" customWidth="1"/>
    <col min="7437" max="7437" width="8.44140625" style="61" bestFit="1" customWidth="1"/>
    <col min="7438" max="7438" width="8.6640625" style="61" bestFit="1" customWidth="1"/>
    <col min="7439" max="7439" width="8.6640625" style="61" customWidth="1"/>
    <col min="7440" max="7440" width="14.33203125" style="61" bestFit="1" customWidth="1"/>
    <col min="7441" max="7441" width="10" style="61" bestFit="1" customWidth="1"/>
    <col min="7442" max="7442" width="6" style="61" customWidth="1"/>
    <col min="7443" max="7443" width="25.21875" style="61" bestFit="1" customWidth="1"/>
    <col min="7444" max="7444" width="11" style="61" bestFit="1" customWidth="1"/>
    <col min="7445" max="7446" width="8.21875" style="61" bestFit="1" customWidth="1"/>
    <col min="7447" max="7680" width="9" style="61"/>
    <col min="7681" max="7681" width="15.88671875" style="61" customWidth="1"/>
    <col min="7682" max="7682" width="3.88671875" style="61" bestFit="1" customWidth="1"/>
    <col min="7683" max="7683" width="38.21875" style="61" customWidth="1"/>
    <col min="7684" max="7684" width="13.88671875" style="61" bestFit="1" customWidth="1"/>
    <col min="7685" max="7685" width="16.88671875" style="61" customWidth="1"/>
    <col min="7686" max="7686" width="13.109375" style="61" bestFit="1" customWidth="1"/>
    <col min="7687" max="7687" width="7.33203125" style="61" bestFit="1" customWidth="1"/>
    <col min="7688" max="7688" width="12.109375" style="61" bestFit="1" customWidth="1"/>
    <col min="7689" max="7689" width="10.44140625" style="61" bestFit="1" customWidth="1"/>
    <col min="7690" max="7690" width="7" style="61" bestFit="1" customWidth="1"/>
    <col min="7691" max="7691" width="5.88671875" style="61" bestFit="1" customWidth="1"/>
    <col min="7692" max="7692" width="8.77734375" style="61" bestFit="1" customWidth="1"/>
    <col min="7693" max="7693" width="8.44140625" style="61" bestFit="1" customWidth="1"/>
    <col min="7694" max="7694" width="8.6640625" style="61" bestFit="1" customWidth="1"/>
    <col min="7695" max="7695" width="8.6640625" style="61" customWidth="1"/>
    <col min="7696" max="7696" width="14.33203125" style="61" bestFit="1" customWidth="1"/>
    <col min="7697" max="7697" width="10" style="61" bestFit="1" customWidth="1"/>
    <col min="7698" max="7698" width="6" style="61" customWidth="1"/>
    <col min="7699" max="7699" width="25.21875" style="61" bestFit="1" customWidth="1"/>
    <col min="7700" max="7700" width="11" style="61" bestFit="1" customWidth="1"/>
    <col min="7701" max="7702" width="8.21875" style="61" bestFit="1" customWidth="1"/>
    <col min="7703" max="7936" width="9" style="61"/>
    <col min="7937" max="7937" width="15.88671875" style="61" customWidth="1"/>
    <col min="7938" max="7938" width="3.88671875" style="61" bestFit="1" customWidth="1"/>
    <col min="7939" max="7939" width="38.21875" style="61" customWidth="1"/>
    <col min="7940" max="7940" width="13.88671875" style="61" bestFit="1" customWidth="1"/>
    <col min="7941" max="7941" width="16.88671875" style="61" customWidth="1"/>
    <col min="7942" max="7942" width="13.109375" style="61" bestFit="1" customWidth="1"/>
    <col min="7943" max="7943" width="7.33203125" style="61" bestFit="1" customWidth="1"/>
    <col min="7944" max="7944" width="12.109375" style="61" bestFit="1" customWidth="1"/>
    <col min="7945" max="7945" width="10.44140625" style="61" bestFit="1" customWidth="1"/>
    <col min="7946" max="7946" width="7" style="61" bestFit="1" customWidth="1"/>
    <col min="7947" max="7947" width="5.88671875" style="61" bestFit="1" customWidth="1"/>
    <col min="7948" max="7948" width="8.77734375" style="61" bestFit="1" customWidth="1"/>
    <col min="7949" max="7949" width="8.44140625" style="61" bestFit="1" customWidth="1"/>
    <col min="7950" max="7950" width="8.6640625" style="61" bestFit="1" customWidth="1"/>
    <col min="7951" max="7951" width="8.6640625" style="61" customWidth="1"/>
    <col min="7952" max="7952" width="14.33203125" style="61" bestFit="1" customWidth="1"/>
    <col min="7953" max="7953" width="10" style="61" bestFit="1" customWidth="1"/>
    <col min="7954" max="7954" width="6" style="61" customWidth="1"/>
    <col min="7955" max="7955" width="25.21875" style="61" bestFit="1" customWidth="1"/>
    <col min="7956" max="7956" width="11" style="61" bestFit="1" customWidth="1"/>
    <col min="7957" max="7958" width="8.21875" style="61" bestFit="1" customWidth="1"/>
    <col min="7959" max="8192" width="9" style="61"/>
    <col min="8193" max="8193" width="15.88671875" style="61" customWidth="1"/>
    <col min="8194" max="8194" width="3.88671875" style="61" bestFit="1" customWidth="1"/>
    <col min="8195" max="8195" width="38.21875" style="61" customWidth="1"/>
    <col min="8196" max="8196" width="13.88671875" style="61" bestFit="1" customWidth="1"/>
    <col min="8197" max="8197" width="16.88671875" style="61" customWidth="1"/>
    <col min="8198" max="8198" width="13.109375" style="61" bestFit="1" customWidth="1"/>
    <col min="8199" max="8199" width="7.33203125" style="61" bestFit="1" customWidth="1"/>
    <col min="8200" max="8200" width="12.109375" style="61" bestFit="1" customWidth="1"/>
    <col min="8201" max="8201" width="10.44140625" style="61" bestFit="1" customWidth="1"/>
    <col min="8202" max="8202" width="7" style="61" bestFit="1" customWidth="1"/>
    <col min="8203" max="8203" width="5.88671875" style="61" bestFit="1" customWidth="1"/>
    <col min="8204" max="8204" width="8.77734375" style="61" bestFit="1" customWidth="1"/>
    <col min="8205" max="8205" width="8.44140625" style="61" bestFit="1" customWidth="1"/>
    <col min="8206" max="8206" width="8.6640625" style="61" bestFit="1" customWidth="1"/>
    <col min="8207" max="8207" width="8.6640625" style="61" customWidth="1"/>
    <col min="8208" max="8208" width="14.33203125" style="61" bestFit="1" customWidth="1"/>
    <col min="8209" max="8209" width="10" style="61" bestFit="1" customWidth="1"/>
    <col min="8210" max="8210" width="6" style="61" customWidth="1"/>
    <col min="8211" max="8211" width="25.21875" style="61" bestFit="1" customWidth="1"/>
    <col min="8212" max="8212" width="11" style="61" bestFit="1" customWidth="1"/>
    <col min="8213" max="8214" width="8.21875" style="61" bestFit="1" customWidth="1"/>
    <col min="8215" max="8448" width="9" style="61"/>
    <col min="8449" max="8449" width="15.88671875" style="61" customWidth="1"/>
    <col min="8450" max="8450" width="3.88671875" style="61" bestFit="1" customWidth="1"/>
    <col min="8451" max="8451" width="38.21875" style="61" customWidth="1"/>
    <col min="8452" max="8452" width="13.88671875" style="61" bestFit="1" customWidth="1"/>
    <col min="8453" max="8453" width="16.88671875" style="61" customWidth="1"/>
    <col min="8454" max="8454" width="13.109375" style="61" bestFit="1" customWidth="1"/>
    <col min="8455" max="8455" width="7.33203125" style="61" bestFit="1" customWidth="1"/>
    <col min="8456" max="8456" width="12.109375" style="61" bestFit="1" customWidth="1"/>
    <col min="8457" max="8457" width="10.44140625" style="61" bestFit="1" customWidth="1"/>
    <col min="8458" max="8458" width="7" style="61" bestFit="1" customWidth="1"/>
    <col min="8459" max="8459" width="5.88671875" style="61" bestFit="1" customWidth="1"/>
    <col min="8460" max="8460" width="8.77734375" style="61" bestFit="1" customWidth="1"/>
    <col min="8461" max="8461" width="8.44140625" style="61" bestFit="1" customWidth="1"/>
    <col min="8462" max="8462" width="8.6640625" style="61" bestFit="1" customWidth="1"/>
    <col min="8463" max="8463" width="8.6640625" style="61" customWidth="1"/>
    <col min="8464" max="8464" width="14.33203125" style="61" bestFit="1" customWidth="1"/>
    <col min="8465" max="8465" width="10" style="61" bestFit="1" customWidth="1"/>
    <col min="8466" max="8466" width="6" style="61" customWidth="1"/>
    <col min="8467" max="8467" width="25.21875" style="61" bestFit="1" customWidth="1"/>
    <col min="8468" max="8468" width="11" style="61" bestFit="1" customWidth="1"/>
    <col min="8469" max="8470" width="8.21875" style="61" bestFit="1" customWidth="1"/>
    <col min="8471" max="8704" width="9" style="61"/>
    <col min="8705" max="8705" width="15.88671875" style="61" customWidth="1"/>
    <col min="8706" max="8706" width="3.88671875" style="61" bestFit="1" customWidth="1"/>
    <col min="8707" max="8707" width="38.21875" style="61" customWidth="1"/>
    <col min="8708" max="8708" width="13.88671875" style="61" bestFit="1" customWidth="1"/>
    <col min="8709" max="8709" width="16.88671875" style="61" customWidth="1"/>
    <col min="8710" max="8710" width="13.109375" style="61" bestFit="1" customWidth="1"/>
    <col min="8711" max="8711" width="7.33203125" style="61" bestFit="1" customWidth="1"/>
    <col min="8712" max="8712" width="12.109375" style="61" bestFit="1" customWidth="1"/>
    <col min="8713" max="8713" width="10.44140625" style="61" bestFit="1" customWidth="1"/>
    <col min="8714" max="8714" width="7" style="61" bestFit="1" customWidth="1"/>
    <col min="8715" max="8715" width="5.88671875" style="61" bestFit="1" customWidth="1"/>
    <col min="8716" max="8716" width="8.77734375" style="61" bestFit="1" customWidth="1"/>
    <col min="8717" max="8717" width="8.44140625" style="61" bestFit="1" customWidth="1"/>
    <col min="8718" max="8718" width="8.6640625" style="61" bestFit="1" customWidth="1"/>
    <col min="8719" max="8719" width="8.6640625" style="61" customWidth="1"/>
    <col min="8720" max="8720" width="14.33203125" style="61" bestFit="1" customWidth="1"/>
    <col min="8721" max="8721" width="10" style="61" bestFit="1" customWidth="1"/>
    <col min="8722" max="8722" width="6" style="61" customWidth="1"/>
    <col min="8723" max="8723" width="25.21875" style="61" bestFit="1" customWidth="1"/>
    <col min="8724" max="8724" width="11" style="61" bestFit="1" customWidth="1"/>
    <col min="8725" max="8726" width="8.21875" style="61" bestFit="1" customWidth="1"/>
    <col min="8727" max="8960" width="9" style="61"/>
    <col min="8961" max="8961" width="15.88671875" style="61" customWidth="1"/>
    <col min="8962" max="8962" width="3.88671875" style="61" bestFit="1" customWidth="1"/>
    <col min="8963" max="8963" width="38.21875" style="61" customWidth="1"/>
    <col min="8964" max="8964" width="13.88671875" style="61" bestFit="1" customWidth="1"/>
    <col min="8965" max="8965" width="16.88671875" style="61" customWidth="1"/>
    <col min="8966" max="8966" width="13.109375" style="61" bestFit="1" customWidth="1"/>
    <col min="8967" max="8967" width="7.33203125" style="61" bestFit="1" customWidth="1"/>
    <col min="8968" max="8968" width="12.109375" style="61" bestFit="1" customWidth="1"/>
    <col min="8969" max="8969" width="10.44140625" style="61" bestFit="1" customWidth="1"/>
    <col min="8970" max="8970" width="7" style="61" bestFit="1" customWidth="1"/>
    <col min="8971" max="8971" width="5.88671875" style="61" bestFit="1" customWidth="1"/>
    <col min="8972" max="8972" width="8.77734375" style="61" bestFit="1" customWidth="1"/>
    <col min="8973" max="8973" width="8.44140625" style="61" bestFit="1" customWidth="1"/>
    <col min="8974" max="8974" width="8.6640625" style="61" bestFit="1" customWidth="1"/>
    <col min="8975" max="8975" width="8.6640625" style="61" customWidth="1"/>
    <col min="8976" max="8976" width="14.33203125" style="61" bestFit="1" customWidth="1"/>
    <col min="8977" max="8977" width="10" style="61" bestFit="1" customWidth="1"/>
    <col min="8978" max="8978" width="6" style="61" customWidth="1"/>
    <col min="8979" max="8979" width="25.21875" style="61" bestFit="1" customWidth="1"/>
    <col min="8980" max="8980" width="11" style="61" bestFit="1" customWidth="1"/>
    <col min="8981" max="8982" width="8.21875" style="61" bestFit="1" customWidth="1"/>
    <col min="8983" max="9216" width="9" style="61"/>
    <col min="9217" max="9217" width="15.88671875" style="61" customWidth="1"/>
    <col min="9218" max="9218" width="3.88671875" style="61" bestFit="1" customWidth="1"/>
    <col min="9219" max="9219" width="38.21875" style="61" customWidth="1"/>
    <col min="9220" max="9220" width="13.88671875" style="61" bestFit="1" customWidth="1"/>
    <col min="9221" max="9221" width="16.88671875" style="61" customWidth="1"/>
    <col min="9222" max="9222" width="13.109375" style="61" bestFit="1" customWidth="1"/>
    <col min="9223" max="9223" width="7.33203125" style="61" bestFit="1" customWidth="1"/>
    <col min="9224" max="9224" width="12.109375" style="61" bestFit="1" customWidth="1"/>
    <col min="9225" max="9225" width="10.44140625" style="61" bestFit="1" customWidth="1"/>
    <col min="9226" max="9226" width="7" style="61" bestFit="1" customWidth="1"/>
    <col min="9227" max="9227" width="5.88671875" style="61" bestFit="1" customWidth="1"/>
    <col min="9228" max="9228" width="8.77734375" style="61" bestFit="1" customWidth="1"/>
    <col min="9229" max="9229" width="8.44140625" style="61" bestFit="1" customWidth="1"/>
    <col min="9230" max="9230" width="8.6640625" style="61" bestFit="1" customWidth="1"/>
    <col min="9231" max="9231" width="8.6640625" style="61" customWidth="1"/>
    <col min="9232" max="9232" width="14.33203125" style="61" bestFit="1" customWidth="1"/>
    <col min="9233" max="9233" width="10" style="61" bestFit="1" customWidth="1"/>
    <col min="9234" max="9234" width="6" style="61" customWidth="1"/>
    <col min="9235" max="9235" width="25.21875" style="61" bestFit="1" customWidth="1"/>
    <col min="9236" max="9236" width="11" style="61" bestFit="1" customWidth="1"/>
    <col min="9237" max="9238" width="8.21875" style="61" bestFit="1" customWidth="1"/>
    <col min="9239" max="9472" width="9" style="61"/>
    <col min="9473" max="9473" width="15.88671875" style="61" customWidth="1"/>
    <col min="9474" max="9474" width="3.88671875" style="61" bestFit="1" customWidth="1"/>
    <col min="9475" max="9475" width="38.21875" style="61" customWidth="1"/>
    <col min="9476" max="9476" width="13.88671875" style="61" bestFit="1" customWidth="1"/>
    <col min="9477" max="9477" width="16.88671875" style="61" customWidth="1"/>
    <col min="9478" max="9478" width="13.109375" style="61" bestFit="1" customWidth="1"/>
    <col min="9479" max="9479" width="7.33203125" style="61" bestFit="1" customWidth="1"/>
    <col min="9480" max="9480" width="12.109375" style="61" bestFit="1" customWidth="1"/>
    <col min="9481" max="9481" width="10.44140625" style="61" bestFit="1" customWidth="1"/>
    <col min="9482" max="9482" width="7" style="61" bestFit="1" customWidth="1"/>
    <col min="9483" max="9483" width="5.88671875" style="61" bestFit="1" customWidth="1"/>
    <col min="9484" max="9484" width="8.77734375" style="61" bestFit="1" customWidth="1"/>
    <col min="9485" max="9485" width="8.44140625" style="61" bestFit="1" customWidth="1"/>
    <col min="9486" max="9486" width="8.6640625" style="61" bestFit="1" customWidth="1"/>
    <col min="9487" max="9487" width="8.6640625" style="61" customWidth="1"/>
    <col min="9488" max="9488" width="14.33203125" style="61" bestFit="1" customWidth="1"/>
    <col min="9489" max="9489" width="10" style="61" bestFit="1" customWidth="1"/>
    <col min="9490" max="9490" width="6" style="61" customWidth="1"/>
    <col min="9491" max="9491" width="25.21875" style="61" bestFit="1" customWidth="1"/>
    <col min="9492" max="9492" width="11" style="61" bestFit="1" customWidth="1"/>
    <col min="9493" max="9494" width="8.21875" style="61" bestFit="1" customWidth="1"/>
    <col min="9495" max="9728" width="9" style="61"/>
    <col min="9729" max="9729" width="15.88671875" style="61" customWidth="1"/>
    <col min="9730" max="9730" width="3.88671875" style="61" bestFit="1" customWidth="1"/>
    <col min="9731" max="9731" width="38.21875" style="61" customWidth="1"/>
    <col min="9732" max="9732" width="13.88671875" style="61" bestFit="1" customWidth="1"/>
    <col min="9733" max="9733" width="16.88671875" style="61" customWidth="1"/>
    <col min="9734" max="9734" width="13.109375" style="61" bestFit="1" customWidth="1"/>
    <col min="9735" max="9735" width="7.33203125" style="61" bestFit="1" customWidth="1"/>
    <col min="9736" max="9736" width="12.109375" style="61" bestFit="1" customWidth="1"/>
    <col min="9737" max="9737" width="10.44140625" style="61" bestFit="1" customWidth="1"/>
    <col min="9738" max="9738" width="7" style="61" bestFit="1" customWidth="1"/>
    <col min="9739" max="9739" width="5.88671875" style="61" bestFit="1" customWidth="1"/>
    <col min="9740" max="9740" width="8.77734375" style="61" bestFit="1" customWidth="1"/>
    <col min="9741" max="9741" width="8.44140625" style="61" bestFit="1" customWidth="1"/>
    <col min="9742" max="9742" width="8.6640625" style="61" bestFit="1" customWidth="1"/>
    <col min="9743" max="9743" width="8.6640625" style="61" customWidth="1"/>
    <col min="9744" max="9744" width="14.33203125" style="61" bestFit="1" customWidth="1"/>
    <col min="9745" max="9745" width="10" style="61" bestFit="1" customWidth="1"/>
    <col min="9746" max="9746" width="6" style="61" customWidth="1"/>
    <col min="9747" max="9747" width="25.21875" style="61" bestFit="1" customWidth="1"/>
    <col min="9748" max="9748" width="11" style="61" bestFit="1" customWidth="1"/>
    <col min="9749" max="9750" width="8.21875" style="61" bestFit="1" customWidth="1"/>
    <col min="9751" max="9984" width="9" style="61"/>
    <col min="9985" max="9985" width="15.88671875" style="61" customWidth="1"/>
    <col min="9986" max="9986" width="3.88671875" style="61" bestFit="1" customWidth="1"/>
    <col min="9987" max="9987" width="38.21875" style="61" customWidth="1"/>
    <col min="9988" max="9988" width="13.88671875" style="61" bestFit="1" customWidth="1"/>
    <col min="9989" max="9989" width="16.88671875" style="61" customWidth="1"/>
    <col min="9990" max="9990" width="13.109375" style="61" bestFit="1" customWidth="1"/>
    <col min="9991" max="9991" width="7.33203125" style="61" bestFit="1" customWidth="1"/>
    <col min="9992" max="9992" width="12.109375" style="61" bestFit="1" customWidth="1"/>
    <col min="9993" max="9993" width="10.44140625" style="61" bestFit="1" customWidth="1"/>
    <col min="9994" max="9994" width="7" style="61" bestFit="1" customWidth="1"/>
    <col min="9995" max="9995" width="5.88671875" style="61" bestFit="1" customWidth="1"/>
    <col min="9996" max="9996" width="8.77734375" style="61" bestFit="1" customWidth="1"/>
    <col min="9997" max="9997" width="8.44140625" style="61" bestFit="1" customWidth="1"/>
    <col min="9998" max="9998" width="8.6640625" style="61" bestFit="1" customWidth="1"/>
    <col min="9999" max="9999" width="8.6640625" style="61" customWidth="1"/>
    <col min="10000" max="10000" width="14.33203125" style="61" bestFit="1" customWidth="1"/>
    <col min="10001" max="10001" width="10" style="61" bestFit="1" customWidth="1"/>
    <col min="10002" max="10002" width="6" style="61" customWidth="1"/>
    <col min="10003" max="10003" width="25.21875" style="61" bestFit="1" customWidth="1"/>
    <col min="10004" max="10004" width="11" style="61" bestFit="1" customWidth="1"/>
    <col min="10005" max="10006" width="8.21875" style="61" bestFit="1" customWidth="1"/>
    <col min="10007" max="10240" width="9" style="61"/>
    <col min="10241" max="10241" width="15.88671875" style="61" customWidth="1"/>
    <col min="10242" max="10242" width="3.88671875" style="61" bestFit="1" customWidth="1"/>
    <col min="10243" max="10243" width="38.21875" style="61" customWidth="1"/>
    <col min="10244" max="10244" width="13.88671875" style="61" bestFit="1" customWidth="1"/>
    <col min="10245" max="10245" width="16.88671875" style="61" customWidth="1"/>
    <col min="10246" max="10246" width="13.109375" style="61" bestFit="1" customWidth="1"/>
    <col min="10247" max="10247" width="7.33203125" style="61" bestFit="1" customWidth="1"/>
    <col min="10248" max="10248" width="12.109375" style="61" bestFit="1" customWidth="1"/>
    <col min="10249" max="10249" width="10.44140625" style="61" bestFit="1" customWidth="1"/>
    <col min="10250" max="10250" width="7" style="61" bestFit="1" customWidth="1"/>
    <col min="10251" max="10251" width="5.88671875" style="61" bestFit="1" customWidth="1"/>
    <col min="10252" max="10252" width="8.77734375" style="61" bestFit="1" customWidth="1"/>
    <col min="10253" max="10253" width="8.44140625" style="61" bestFit="1" customWidth="1"/>
    <col min="10254" max="10254" width="8.6640625" style="61" bestFit="1" customWidth="1"/>
    <col min="10255" max="10255" width="8.6640625" style="61" customWidth="1"/>
    <col min="10256" max="10256" width="14.33203125" style="61" bestFit="1" customWidth="1"/>
    <col min="10257" max="10257" width="10" style="61" bestFit="1" customWidth="1"/>
    <col min="10258" max="10258" width="6" style="61" customWidth="1"/>
    <col min="10259" max="10259" width="25.21875" style="61" bestFit="1" customWidth="1"/>
    <col min="10260" max="10260" width="11" style="61" bestFit="1" customWidth="1"/>
    <col min="10261" max="10262" width="8.21875" style="61" bestFit="1" customWidth="1"/>
    <col min="10263" max="10496" width="9" style="61"/>
    <col min="10497" max="10497" width="15.88671875" style="61" customWidth="1"/>
    <col min="10498" max="10498" width="3.88671875" style="61" bestFit="1" customWidth="1"/>
    <col min="10499" max="10499" width="38.21875" style="61" customWidth="1"/>
    <col min="10500" max="10500" width="13.88671875" style="61" bestFit="1" customWidth="1"/>
    <col min="10501" max="10501" width="16.88671875" style="61" customWidth="1"/>
    <col min="10502" max="10502" width="13.109375" style="61" bestFit="1" customWidth="1"/>
    <col min="10503" max="10503" width="7.33203125" style="61" bestFit="1" customWidth="1"/>
    <col min="10504" max="10504" width="12.109375" style="61" bestFit="1" customWidth="1"/>
    <col min="10505" max="10505" width="10.44140625" style="61" bestFit="1" customWidth="1"/>
    <col min="10506" max="10506" width="7" style="61" bestFit="1" customWidth="1"/>
    <col min="10507" max="10507" width="5.88671875" style="61" bestFit="1" customWidth="1"/>
    <col min="10508" max="10508" width="8.77734375" style="61" bestFit="1" customWidth="1"/>
    <col min="10509" max="10509" width="8.44140625" style="61" bestFit="1" customWidth="1"/>
    <col min="10510" max="10510" width="8.6640625" style="61" bestFit="1" customWidth="1"/>
    <col min="10511" max="10511" width="8.6640625" style="61" customWidth="1"/>
    <col min="10512" max="10512" width="14.33203125" style="61" bestFit="1" customWidth="1"/>
    <col min="10513" max="10513" width="10" style="61" bestFit="1" customWidth="1"/>
    <col min="10514" max="10514" width="6" style="61" customWidth="1"/>
    <col min="10515" max="10515" width="25.21875" style="61" bestFit="1" customWidth="1"/>
    <col min="10516" max="10516" width="11" style="61" bestFit="1" customWidth="1"/>
    <col min="10517" max="10518" width="8.21875" style="61" bestFit="1" customWidth="1"/>
    <col min="10519" max="10752" width="9" style="61"/>
    <col min="10753" max="10753" width="15.88671875" style="61" customWidth="1"/>
    <col min="10754" max="10754" width="3.88671875" style="61" bestFit="1" customWidth="1"/>
    <col min="10755" max="10755" width="38.21875" style="61" customWidth="1"/>
    <col min="10756" max="10756" width="13.88671875" style="61" bestFit="1" customWidth="1"/>
    <col min="10757" max="10757" width="16.88671875" style="61" customWidth="1"/>
    <col min="10758" max="10758" width="13.109375" style="61" bestFit="1" customWidth="1"/>
    <col min="10759" max="10759" width="7.33203125" style="61" bestFit="1" customWidth="1"/>
    <col min="10760" max="10760" width="12.109375" style="61" bestFit="1" customWidth="1"/>
    <col min="10761" max="10761" width="10.44140625" style="61" bestFit="1" customWidth="1"/>
    <col min="10762" max="10762" width="7" style="61" bestFit="1" customWidth="1"/>
    <col min="10763" max="10763" width="5.88671875" style="61" bestFit="1" customWidth="1"/>
    <col min="10764" max="10764" width="8.77734375" style="61" bestFit="1" customWidth="1"/>
    <col min="10765" max="10765" width="8.44140625" style="61" bestFit="1" customWidth="1"/>
    <col min="10766" max="10766" width="8.6640625" style="61" bestFit="1" customWidth="1"/>
    <col min="10767" max="10767" width="8.6640625" style="61" customWidth="1"/>
    <col min="10768" max="10768" width="14.33203125" style="61" bestFit="1" customWidth="1"/>
    <col min="10769" max="10769" width="10" style="61" bestFit="1" customWidth="1"/>
    <col min="10770" max="10770" width="6" style="61" customWidth="1"/>
    <col min="10771" max="10771" width="25.21875" style="61" bestFit="1" customWidth="1"/>
    <col min="10772" max="10772" width="11" style="61" bestFit="1" customWidth="1"/>
    <col min="10773" max="10774" width="8.21875" style="61" bestFit="1" customWidth="1"/>
    <col min="10775" max="11008" width="9" style="61"/>
    <col min="11009" max="11009" width="15.88671875" style="61" customWidth="1"/>
    <col min="11010" max="11010" width="3.88671875" style="61" bestFit="1" customWidth="1"/>
    <col min="11011" max="11011" width="38.21875" style="61" customWidth="1"/>
    <col min="11012" max="11012" width="13.88671875" style="61" bestFit="1" customWidth="1"/>
    <col min="11013" max="11013" width="16.88671875" style="61" customWidth="1"/>
    <col min="11014" max="11014" width="13.109375" style="61" bestFit="1" customWidth="1"/>
    <col min="11015" max="11015" width="7.33203125" style="61" bestFit="1" customWidth="1"/>
    <col min="11016" max="11016" width="12.109375" style="61" bestFit="1" customWidth="1"/>
    <col min="11017" max="11017" width="10.44140625" style="61" bestFit="1" customWidth="1"/>
    <col min="11018" max="11018" width="7" style="61" bestFit="1" customWidth="1"/>
    <col min="11019" max="11019" width="5.88671875" style="61" bestFit="1" customWidth="1"/>
    <col min="11020" max="11020" width="8.77734375" style="61" bestFit="1" customWidth="1"/>
    <col min="11021" max="11021" width="8.44140625" style="61" bestFit="1" customWidth="1"/>
    <col min="11022" max="11022" width="8.6640625" style="61" bestFit="1" customWidth="1"/>
    <col min="11023" max="11023" width="8.6640625" style="61" customWidth="1"/>
    <col min="11024" max="11024" width="14.33203125" style="61" bestFit="1" customWidth="1"/>
    <col min="11025" max="11025" width="10" style="61" bestFit="1" customWidth="1"/>
    <col min="11026" max="11026" width="6" style="61" customWidth="1"/>
    <col min="11027" max="11027" width="25.21875" style="61" bestFit="1" customWidth="1"/>
    <col min="11028" max="11028" width="11" style="61" bestFit="1" customWidth="1"/>
    <col min="11029" max="11030" width="8.21875" style="61" bestFit="1" customWidth="1"/>
    <col min="11031" max="11264" width="9" style="61"/>
    <col min="11265" max="11265" width="15.88671875" style="61" customWidth="1"/>
    <col min="11266" max="11266" width="3.88671875" style="61" bestFit="1" customWidth="1"/>
    <col min="11267" max="11267" width="38.21875" style="61" customWidth="1"/>
    <col min="11268" max="11268" width="13.88671875" style="61" bestFit="1" customWidth="1"/>
    <col min="11269" max="11269" width="16.88671875" style="61" customWidth="1"/>
    <col min="11270" max="11270" width="13.109375" style="61" bestFit="1" customWidth="1"/>
    <col min="11271" max="11271" width="7.33203125" style="61" bestFit="1" customWidth="1"/>
    <col min="11272" max="11272" width="12.109375" style="61" bestFit="1" customWidth="1"/>
    <col min="11273" max="11273" width="10.44140625" style="61" bestFit="1" customWidth="1"/>
    <col min="11274" max="11274" width="7" style="61" bestFit="1" customWidth="1"/>
    <col min="11275" max="11275" width="5.88671875" style="61" bestFit="1" customWidth="1"/>
    <col min="11276" max="11276" width="8.77734375" style="61" bestFit="1" customWidth="1"/>
    <col min="11277" max="11277" width="8.44140625" style="61" bestFit="1" customWidth="1"/>
    <col min="11278" max="11278" width="8.6640625" style="61" bestFit="1" customWidth="1"/>
    <col min="11279" max="11279" width="8.6640625" style="61" customWidth="1"/>
    <col min="11280" max="11280" width="14.33203125" style="61" bestFit="1" customWidth="1"/>
    <col min="11281" max="11281" width="10" style="61" bestFit="1" customWidth="1"/>
    <col min="11282" max="11282" width="6" style="61" customWidth="1"/>
    <col min="11283" max="11283" width="25.21875" style="61" bestFit="1" customWidth="1"/>
    <col min="11284" max="11284" width="11" style="61" bestFit="1" customWidth="1"/>
    <col min="11285" max="11286" width="8.21875" style="61" bestFit="1" customWidth="1"/>
    <col min="11287" max="11520" width="9" style="61"/>
    <col min="11521" max="11521" width="15.88671875" style="61" customWidth="1"/>
    <col min="11522" max="11522" width="3.88671875" style="61" bestFit="1" customWidth="1"/>
    <col min="11523" max="11523" width="38.21875" style="61" customWidth="1"/>
    <col min="11524" max="11524" width="13.88671875" style="61" bestFit="1" customWidth="1"/>
    <col min="11525" max="11525" width="16.88671875" style="61" customWidth="1"/>
    <col min="11526" max="11526" width="13.109375" style="61" bestFit="1" customWidth="1"/>
    <col min="11527" max="11527" width="7.33203125" style="61" bestFit="1" customWidth="1"/>
    <col min="11528" max="11528" width="12.109375" style="61" bestFit="1" customWidth="1"/>
    <col min="11529" max="11529" width="10.44140625" style="61" bestFit="1" customWidth="1"/>
    <col min="11530" max="11530" width="7" style="61" bestFit="1" customWidth="1"/>
    <col min="11531" max="11531" width="5.88671875" style="61" bestFit="1" customWidth="1"/>
    <col min="11532" max="11532" width="8.77734375" style="61" bestFit="1" customWidth="1"/>
    <col min="11533" max="11533" width="8.44140625" style="61" bestFit="1" customWidth="1"/>
    <col min="11534" max="11534" width="8.6640625" style="61" bestFit="1" customWidth="1"/>
    <col min="11535" max="11535" width="8.6640625" style="61" customWidth="1"/>
    <col min="11536" max="11536" width="14.33203125" style="61" bestFit="1" customWidth="1"/>
    <col min="11537" max="11537" width="10" style="61" bestFit="1" customWidth="1"/>
    <col min="11538" max="11538" width="6" style="61" customWidth="1"/>
    <col min="11539" max="11539" width="25.21875" style="61" bestFit="1" customWidth="1"/>
    <col min="11540" max="11540" width="11" style="61" bestFit="1" customWidth="1"/>
    <col min="11541" max="11542" width="8.21875" style="61" bestFit="1" customWidth="1"/>
    <col min="11543" max="11776" width="9" style="61"/>
    <col min="11777" max="11777" width="15.88671875" style="61" customWidth="1"/>
    <col min="11778" max="11778" width="3.88671875" style="61" bestFit="1" customWidth="1"/>
    <col min="11779" max="11779" width="38.21875" style="61" customWidth="1"/>
    <col min="11780" max="11780" width="13.88671875" style="61" bestFit="1" customWidth="1"/>
    <col min="11781" max="11781" width="16.88671875" style="61" customWidth="1"/>
    <col min="11782" max="11782" width="13.109375" style="61" bestFit="1" customWidth="1"/>
    <col min="11783" max="11783" width="7.33203125" style="61" bestFit="1" customWidth="1"/>
    <col min="11784" max="11784" width="12.109375" style="61" bestFit="1" customWidth="1"/>
    <col min="11785" max="11785" width="10.44140625" style="61" bestFit="1" customWidth="1"/>
    <col min="11786" max="11786" width="7" style="61" bestFit="1" customWidth="1"/>
    <col min="11787" max="11787" width="5.88671875" style="61" bestFit="1" customWidth="1"/>
    <col min="11788" max="11788" width="8.77734375" style="61" bestFit="1" customWidth="1"/>
    <col min="11789" max="11789" width="8.44140625" style="61" bestFit="1" customWidth="1"/>
    <col min="11790" max="11790" width="8.6640625" style="61" bestFit="1" customWidth="1"/>
    <col min="11791" max="11791" width="8.6640625" style="61" customWidth="1"/>
    <col min="11792" max="11792" width="14.33203125" style="61" bestFit="1" customWidth="1"/>
    <col min="11793" max="11793" width="10" style="61" bestFit="1" customWidth="1"/>
    <col min="11794" max="11794" width="6" style="61" customWidth="1"/>
    <col min="11795" max="11795" width="25.21875" style="61" bestFit="1" customWidth="1"/>
    <col min="11796" max="11796" width="11" style="61" bestFit="1" customWidth="1"/>
    <col min="11797" max="11798" width="8.21875" style="61" bestFit="1" customWidth="1"/>
    <col min="11799" max="12032" width="9" style="61"/>
    <col min="12033" max="12033" width="15.88671875" style="61" customWidth="1"/>
    <col min="12034" max="12034" width="3.88671875" style="61" bestFit="1" customWidth="1"/>
    <col min="12035" max="12035" width="38.21875" style="61" customWidth="1"/>
    <col min="12036" max="12036" width="13.88671875" style="61" bestFit="1" customWidth="1"/>
    <col min="12037" max="12037" width="16.88671875" style="61" customWidth="1"/>
    <col min="12038" max="12038" width="13.109375" style="61" bestFit="1" customWidth="1"/>
    <col min="12039" max="12039" width="7.33203125" style="61" bestFit="1" customWidth="1"/>
    <col min="12040" max="12040" width="12.109375" style="61" bestFit="1" customWidth="1"/>
    <col min="12041" max="12041" width="10.44140625" style="61" bestFit="1" customWidth="1"/>
    <col min="12042" max="12042" width="7" style="61" bestFit="1" customWidth="1"/>
    <col min="12043" max="12043" width="5.88671875" style="61" bestFit="1" customWidth="1"/>
    <col min="12044" max="12044" width="8.77734375" style="61" bestFit="1" customWidth="1"/>
    <col min="12045" max="12045" width="8.44140625" style="61" bestFit="1" customWidth="1"/>
    <col min="12046" max="12046" width="8.6640625" style="61" bestFit="1" customWidth="1"/>
    <col min="12047" max="12047" width="8.6640625" style="61" customWidth="1"/>
    <col min="12048" max="12048" width="14.33203125" style="61" bestFit="1" customWidth="1"/>
    <col min="12049" max="12049" width="10" style="61" bestFit="1" customWidth="1"/>
    <col min="12050" max="12050" width="6" style="61" customWidth="1"/>
    <col min="12051" max="12051" width="25.21875" style="61" bestFit="1" customWidth="1"/>
    <col min="12052" max="12052" width="11" style="61" bestFit="1" customWidth="1"/>
    <col min="12053" max="12054" width="8.21875" style="61" bestFit="1" customWidth="1"/>
    <col min="12055" max="12288" width="9" style="61"/>
    <col min="12289" max="12289" width="15.88671875" style="61" customWidth="1"/>
    <col min="12290" max="12290" width="3.88671875" style="61" bestFit="1" customWidth="1"/>
    <col min="12291" max="12291" width="38.21875" style="61" customWidth="1"/>
    <col min="12292" max="12292" width="13.88671875" style="61" bestFit="1" customWidth="1"/>
    <col min="12293" max="12293" width="16.88671875" style="61" customWidth="1"/>
    <col min="12294" max="12294" width="13.109375" style="61" bestFit="1" customWidth="1"/>
    <col min="12295" max="12295" width="7.33203125" style="61" bestFit="1" customWidth="1"/>
    <col min="12296" max="12296" width="12.109375" style="61" bestFit="1" customWidth="1"/>
    <col min="12297" max="12297" width="10.44140625" style="61" bestFit="1" customWidth="1"/>
    <col min="12298" max="12298" width="7" style="61" bestFit="1" customWidth="1"/>
    <col min="12299" max="12299" width="5.88671875" style="61" bestFit="1" customWidth="1"/>
    <col min="12300" max="12300" width="8.77734375" style="61" bestFit="1" customWidth="1"/>
    <col min="12301" max="12301" width="8.44140625" style="61" bestFit="1" customWidth="1"/>
    <col min="12302" max="12302" width="8.6640625" style="61" bestFit="1" customWidth="1"/>
    <col min="12303" max="12303" width="8.6640625" style="61" customWidth="1"/>
    <col min="12304" max="12304" width="14.33203125" style="61" bestFit="1" customWidth="1"/>
    <col min="12305" max="12305" width="10" style="61" bestFit="1" customWidth="1"/>
    <col min="12306" max="12306" width="6" style="61" customWidth="1"/>
    <col min="12307" max="12307" width="25.21875" style="61" bestFit="1" customWidth="1"/>
    <col min="12308" max="12308" width="11" style="61" bestFit="1" customWidth="1"/>
    <col min="12309" max="12310" width="8.21875" style="61" bestFit="1" customWidth="1"/>
    <col min="12311" max="12544" width="9" style="61"/>
    <col min="12545" max="12545" width="15.88671875" style="61" customWidth="1"/>
    <col min="12546" max="12546" width="3.88671875" style="61" bestFit="1" customWidth="1"/>
    <col min="12547" max="12547" width="38.21875" style="61" customWidth="1"/>
    <col min="12548" max="12548" width="13.88671875" style="61" bestFit="1" customWidth="1"/>
    <col min="12549" max="12549" width="16.88671875" style="61" customWidth="1"/>
    <col min="12550" max="12550" width="13.109375" style="61" bestFit="1" customWidth="1"/>
    <col min="12551" max="12551" width="7.33203125" style="61" bestFit="1" customWidth="1"/>
    <col min="12552" max="12552" width="12.109375" style="61" bestFit="1" customWidth="1"/>
    <col min="12553" max="12553" width="10.44140625" style="61" bestFit="1" customWidth="1"/>
    <col min="12554" max="12554" width="7" style="61" bestFit="1" customWidth="1"/>
    <col min="12555" max="12555" width="5.88671875" style="61" bestFit="1" customWidth="1"/>
    <col min="12556" max="12556" width="8.77734375" style="61" bestFit="1" customWidth="1"/>
    <col min="12557" max="12557" width="8.44140625" style="61" bestFit="1" customWidth="1"/>
    <col min="12558" max="12558" width="8.6640625" style="61" bestFit="1" customWidth="1"/>
    <col min="12559" max="12559" width="8.6640625" style="61" customWidth="1"/>
    <col min="12560" max="12560" width="14.33203125" style="61" bestFit="1" customWidth="1"/>
    <col min="12561" max="12561" width="10" style="61" bestFit="1" customWidth="1"/>
    <col min="12562" max="12562" width="6" style="61" customWidth="1"/>
    <col min="12563" max="12563" width="25.21875" style="61" bestFit="1" customWidth="1"/>
    <col min="12564" max="12564" width="11" style="61" bestFit="1" customWidth="1"/>
    <col min="12565" max="12566" width="8.21875" style="61" bestFit="1" customWidth="1"/>
    <col min="12567" max="12800" width="9" style="61"/>
    <col min="12801" max="12801" width="15.88671875" style="61" customWidth="1"/>
    <col min="12802" max="12802" width="3.88671875" style="61" bestFit="1" customWidth="1"/>
    <col min="12803" max="12803" width="38.21875" style="61" customWidth="1"/>
    <col min="12804" max="12804" width="13.88671875" style="61" bestFit="1" customWidth="1"/>
    <col min="12805" max="12805" width="16.88671875" style="61" customWidth="1"/>
    <col min="12806" max="12806" width="13.109375" style="61" bestFit="1" customWidth="1"/>
    <col min="12807" max="12807" width="7.33203125" style="61" bestFit="1" customWidth="1"/>
    <col min="12808" max="12808" width="12.109375" style="61" bestFit="1" customWidth="1"/>
    <col min="12809" max="12809" width="10.44140625" style="61" bestFit="1" customWidth="1"/>
    <col min="12810" max="12810" width="7" style="61" bestFit="1" customWidth="1"/>
    <col min="12811" max="12811" width="5.88671875" style="61" bestFit="1" customWidth="1"/>
    <col min="12812" max="12812" width="8.77734375" style="61" bestFit="1" customWidth="1"/>
    <col min="12813" max="12813" width="8.44140625" style="61" bestFit="1" customWidth="1"/>
    <col min="12814" max="12814" width="8.6640625" style="61" bestFit="1" customWidth="1"/>
    <col min="12815" max="12815" width="8.6640625" style="61" customWidth="1"/>
    <col min="12816" max="12816" width="14.33203125" style="61" bestFit="1" customWidth="1"/>
    <col min="12817" max="12817" width="10" style="61" bestFit="1" customWidth="1"/>
    <col min="12818" max="12818" width="6" style="61" customWidth="1"/>
    <col min="12819" max="12819" width="25.21875" style="61" bestFit="1" customWidth="1"/>
    <col min="12820" max="12820" width="11" style="61" bestFit="1" customWidth="1"/>
    <col min="12821" max="12822" width="8.21875" style="61" bestFit="1" customWidth="1"/>
    <col min="12823" max="13056" width="9" style="61"/>
    <col min="13057" max="13057" width="15.88671875" style="61" customWidth="1"/>
    <col min="13058" max="13058" width="3.88671875" style="61" bestFit="1" customWidth="1"/>
    <col min="13059" max="13059" width="38.21875" style="61" customWidth="1"/>
    <col min="13060" max="13060" width="13.88671875" style="61" bestFit="1" customWidth="1"/>
    <col min="13061" max="13061" width="16.88671875" style="61" customWidth="1"/>
    <col min="13062" max="13062" width="13.109375" style="61" bestFit="1" customWidth="1"/>
    <col min="13063" max="13063" width="7.33203125" style="61" bestFit="1" customWidth="1"/>
    <col min="13064" max="13064" width="12.109375" style="61" bestFit="1" customWidth="1"/>
    <col min="13065" max="13065" width="10.44140625" style="61" bestFit="1" customWidth="1"/>
    <col min="13066" max="13066" width="7" style="61" bestFit="1" customWidth="1"/>
    <col min="13067" max="13067" width="5.88671875" style="61" bestFit="1" customWidth="1"/>
    <col min="13068" max="13068" width="8.77734375" style="61" bestFit="1" customWidth="1"/>
    <col min="13069" max="13069" width="8.44140625" style="61" bestFit="1" customWidth="1"/>
    <col min="13070" max="13070" width="8.6640625" style="61" bestFit="1" customWidth="1"/>
    <col min="13071" max="13071" width="8.6640625" style="61" customWidth="1"/>
    <col min="13072" max="13072" width="14.33203125" style="61" bestFit="1" customWidth="1"/>
    <col min="13073" max="13073" width="10" style="61" bestFit="1" customWidth="1"/>
    <col min="13074" max="13074" width="6" style="61" customWidth="1"/>
    <col min="13075" max="13075" width="25.21875" style="61" bestFit="1" customWidth="1"/>
    <col min="13076" max="13076" width="11" style="61" bestFit="1" customWidth="1"/>
    <col min="13077" max="13078" width="8.21875" style="61" bestFit="1" customWidth="1"/>
    <col min="13079" max="13312" width="9" style="61"/>
    <col min="13313" max="13313" width="15.88671875" style="61" customWidth="1"/>
    <col min="13314" max="13314" width="3.88671875" style="61" bestFit="1" customWidth="1"/>
    <col min="13315" max="13315" width="38.21875" style="61" customWidth="1"/>
    <col min="13316" max="13316" width="13.88671875" style="61" bestFit="1" customWidth="1"/>
    <col min="13317" max="13317" width="16.88671875" style="61" customWidth="1"/>
    <col min="13318" max="13318" width="13.109375" style="61" bestFit="1" customWidth="1"/>
    <col min="13319" max="13319" width="7.33203125" style="61" bestFit="1" customWidth="1"/>
    <col min="13320" max="13320" width="12.109375" style="61" bestFit="1" customWidth="1"/>
    <col min="13321" max="13321" width="10.44140625" style="61" bestFit="1" customWidth="1"/>
    <col min="13322" max="13322" width="7" style="61" bestFit="1" customWidth="1"/>
    <col min="13323" max="13323" width="5.88671875" style="61" bestFit="1" customWidth="1"/>
    <col min="13324" max="13324" width="8.77734375" style="61" bestFit="1" customWidth="1"/>
    <col min="13325" max="13325" width="8.44140625" style="61" bestFit="1" customWidth="1"/>
    <col min="13326" max="13326" width="8.6640625" style="61" bestFit="1" customWidth="1"/>
    <col min="13327" max="13327" width="8.6640625" style="61" customWidth="1"/>
    <col min="13328" max="13328" width="14.33203125" style="61" bestFit="1" customWidth="1"/>
    <col min="13329" max="13329" width="10" style="61" bestFit="1" customWidth="1"/>
    <col min="13330" max="13330" width="6" style="61" customWidth="1"/>
    <col min="13331" max="13331" width="25.21875" style="61" bestFit="1" customWidth="1"/>
    <col min="13332" max="13332" width="11" style="61" bestFit="1" customWidth="1"/>
    <col min="13333" max="13334" width="8.21875" style="61" bestFit="1" customWidth="1"/>
    <col min="13335" max="13568" width="9" style="61"/>
    <col min="13569" max="13569" width="15.88671875" style="61" customWidth="1"/>
    <col min="13570" max="13570" width="3.88671875" style="61" bestFit="1" customWidth="1"/>
    <col min="13571" max="13571" width="38.21875" style="61" customWidth="1"/>
    <col min="13572" max="13572" width="13.88671875" style="61" bestFit="1" customWidth="1"/>
    <col min="13573" max="13573" width="16.88671875" style="61" customWidth="1"/>
    <col min="13574" max="13574" width="13.109375" style="61" bestFit="1" customWidth="1"/>
    <col min="13575" max="13575" width="7.33203125" style="61" bestFit="1" customWidth="1"/>
    <col min="13576" max="13576" width="12.109375" style="61" bestFit="1" customWidth="1"/>
    <col min="13577" max="13577" width="10.44140625" style="61" bestFit="1" customWidth="1"/>
    <col min="13578" max="13578" width="7" style="61" bestFit="1" customWidth="1"/>
    <col min="13579" max="13579" width="5.88671875" style="61" bestFit="1" customWidth="1"/>
    <col min="13580" max="13580" width="8.77734375" style="61" bestFit="1" customWidth="1"/>
    <col min="13581" max="13581" width="8.44140625" style="61" bestFit="1" customWidth="1"/>
    <col min="13582" max="13582" width="8.6640625" style="61" bestFit="1" customWidth="1"/>
    <col min="13583" max="13583" width="8.6640625" style="61" customWidth="1"/>
    <col min="13584" max="13584" width="14.33203125" style="61" bestFit="1" customWidth="1"/>
    <col min="13585" max="13585" width="10" style="61" bestFit="1" customWidth="1"/>
    <col min="13586" max="13586" width="6" style="61" customWidth="1"/>
    <col min="13587" max="13587" width="25.21875" style="61" bestFit="1" customWidth="1"/>
    <col min="13588" max="13588" width="11" style="61" bestFit="1" customWidth="1"/>
    <col min="13589" max="13590" width="8.21875" style="61" bestFit="1" customWidth="1"/>
    <col min="13591" max="13824" width="9" style="61"/>
    <col min="13825" max="13825" width="15.88671875" style="61" customWidth="1"/>
    <col min="13826" max="13826" width="3.88671875" style="61" bestFit="1" customWidth="1"/>
    <col min="13827" max="13827" width="38.21875" style="61" customWidth="1"/>
    <col min="13828" max="13828" width="13.88671875" style="61" bestFit="1" customWidth="1"/>
    <col min="13829" max="13829" width="16.88671875" style="61" customWidth="1"/>
    <col min="13830" max="13830" width="13.109375" style="61" bestFit="1" customWidth="1"/>
    <col min="13831" max="13831" width="7.33203125" style="61" bestFit="1" customWidth="1"/>
    <col min="13832" max="13832" width="12.109375" style="61" bestFit="1" customWidth="1"/>
    <col min="13833" max="13833" width="10.44140625" style="61" bestFit="1" customWidth="1"/>
    <col min="13834" max="13834" width="7" style="61" bestFit="1" customWidth="1"/>
    <col min="13835" max="13835" width="5.88671875" style="61" bestFit="1" customWidth="1"/>
    <col min="13836" max="13836" width="8.77734375" style="61" bestFit="1" customWidth="1"/>
    <col min="13837" max="13837" width="8.44140625" style="61" bestFit="1" customWidth="1"/>
    <col min="13838" max="13838" width="8.6640625" style="61" bestFit="1" customWidth="1"/>
    <col min="13839" max="13839" width="8.6640625" style="61" customWidth="1"/>
    <col min="13840" max="13840" width="14.33203125" style="61" bestFit="1" customWidth="1"/>
    <col min="13841" max="13841" width="10" style="61" bestFit="1" customWidth="1"/>
    <col min="13842" max="13842" width="6" style="61" customWidth="1"/>
    <col min="13843" max="13843" width="25.21875" style="61" bestFit="1" customWidth="1"/>
    <col min="13844" max="13844" width="11" style="61" bestFit="1" customWidth="1"/>
    <col min="13845" max="13846" width="8.21875" style="61" bestFit="1" customWidth="1"/>
    <col min="13847" max="14080" width="9" style="61"/>
    <col min="14081" max="14081" width="15.88671875" style="61" customWidth="1"/>
    <col min="14082" max="14082" width="3.88671875" style="61" bestFit="1" customWidth="1"/>
    <col min="14083" max="14083" width="38.21875" style="61" customWidth="1"/>
    <col min="14084" max="14084" width="13.88671875" style="61" bestFit="1" customWidth="1"/>
    <col min="14085" max="14085" width="16.88671875" style="61" customWidth="1"/>
    <col min="14086" max="14086" width="13.109375" style="61" bestFit="1" customWidth="1"/>
    <col min="14087" max="14087" width="7.33203125" style="61" bestFit="1" customWidth="1"/>
    <col min="14088" max="14088" width="12.109375" style="61" bestFit="1" customWidth="1"/>
    <col min="14089" max="14089" width="10.44140625" style="61" bestFit="1" customWidth="1"/>
    <col min="14090" max="14090" width="7" style="61" bestFit="1" customWidth="1"/>
    <col min="14091" max="14091" width="5.88671875" style="61" bestFit="1" customWidth="1"/>
    <col min="14092" max="14092" width="8.77734375" style="61" bestFit="1" customWidth="1"/>
    <col min="14093" max="14093" width="8.44140625" style="61" bestFit="1" customWidth="1"/>
    <col min="14094" max="14094" width="8.6640625" style="61" bestFit="1" customWidth="1"/>
    <col min="14095" max="14095" width="8.6640625" style="61" customWidth="1"/>
    <col min="14096" max="14096" width="14.33203125" style="61" bestFit="1" customWidth="1"/>
    <col min="14097" max="14097" width="10" style="61" bestFit="1" customWidth="1"/>
    <col min="14098" max="14098" width="6" style="61" customWidth="1"/>
    <col min="14099" max="14099" width="25.21875" style="61" bestFit="1" customWidth="1"/>
    <col min="14100" max="14100" width="11" style="61" bestFit="1" customWidth="1"/>
    <col min="14101" max="14102" width="8.21875" style="61" bestFit="1" customWidth="1"/>
    <col min="14103" max="14336" width="9" style="61"/>
    <col min="14337" max="14337" width="15.88671875" style="61" customWidth="1"/>
    <col min="14338" max="14338" width="3.88671875" style="61" bestFit="1" customWidth="1"/>
    <col min="14339" max="14339" width="38.21875" style="61" customWidth="1"/>
    <col min="14340" max="14340" width="13.88671875" style="61" bestFit="1" customWidth="1"/>
    <col min="14341" max="14341" width="16.88671875" style="61" customWidth="1"/>
    <col min="14342" max="14342" width="13.109375" style="61" bestFit="1" customWidth="1"/>
    <col min="14343" max="14343" width="7.33203125" style="61" bestFit="1" customWidth="1"/>
    <col min="14344" max="14344" width="12.109375" style="61" bestFit="1" customWidth="1"/>
    <col min="14345" max="14345" width="10.44140625" style="61" bestFit="1" customWidth="1"/>
    <col min="14346" max="14346" width="7" style="61" bestFit="1" customWidth="1"/>
    <col min="14347" max="14347" width="5.88671875" style="61" bestFit="1" customWidth="1"/>
    <col min="14348" max="14348" width="8.77734375" style="61" bestFit="1" customWidth="1"/>
    <col min="14349" max="14349" width="8.44140625" style="61" bestFit="1" customWidth="1"/>
    <col min="14350" max="14350" width="8.6640625" style="61" bestFit="1" customWidth="1"/>
    <col min="14351" max="14351" width="8.6640625" style="61" customWidth="1"/>
    <col min="14352" max="14352" width="14.33203125" style="61" bestFit="1" customWidth="1"/>
    <col min="14353" max="14353" width="10" style="61" bestFit="1" customWidth="1"/>
    <col min="14354" max="14354" width="6" style="61" customWidth="1"/>
    <col min="14355" max="14355" width="25.21875" style="61" bestFit="1" customWidth="1"/>
    <col min="14356" max="14356" width="11" style="61" bestFit="1" customWidth="1"/>
    <col min="14357" max="14358" width="8.21875" style="61" bestFit="1" customWidth="1"/>
    <col min="14359" max="14592" width="9" style="61"/>
    <col min="14593" max="14593" width="15.88671875" style="61" customWidth="1"/>
    <col min="14594" max="14594" width="3.88671875" style="61" bestFit="1" customWidth="1"/>
    <col min="14595" max="14595" width="38.21875" style="61" customWidth="1"/>
    <col min="14596" max="14596" width="13.88671875" style="61" bestFit="1" customWidth="1"/>
    <col min="14597" max="14597" width="16.88671875" style="61" customWidth="1"/>
    <col min="14598" max="14598" width="13.109375" style="61" bestFit="1" customWidth="1"/>
    <col min="14599" max="14599" width="7.33203125" style="61" bestFit="1" customWidth="1"/>
    <col min="14600" max="14600" width="12.109375" style="61" bestFit="1" customWidth="1"/>
    <col min="14601" max="14601" width="10.44140625" style="61" bestFit="1" customWidth="1"/>
    <col min="14602" max="14602" width="7" style="61" bestFit="1" customWidth="1"/>
    <col min="14603" max="14603" width="5.88671875" style="61" bestFit="1" customWidth="1"/>
    <col min="14604" max="14604" width="8.77734375" style="61" bestFit="1" customWidth="1"/>
    <col min="14605" max="14605" width="8.44140625" style="61" bestFit="1" customWidth="1"/>
    <col min="14606" max="14606" width="8.6640625" style="61" bestFit="1" customWidth="1"/>
    <col min="14607" max="14607" width="8.6640625" style="61" customWidth="1"/>
    <col min="14608" max="14608" width="14.33203125" style="61" bestFit="1" customWidth="1"/>
    <col min="14609" max="14609" width="10" style="61" bestFit="1" customWidth="1"/>
    <col min="14610" max="14610" width="6" style="61" customWidth="1"/>
    <col min="14611" max="14611" width="25.21875" style="61" bestFit="1" customWidth="1"/>
    <col min="14612" max="14612" width="11" style="61" bestFit="1" customWidth="1"/>
    <col min="14613" max="14614" width="8.21875" style="61" bestFit="1" customWidth="1"/>
    <col min="14615" max="14848" width="9" style="61"/>
    <col min="14849" max="14849" width="15.88671875" style="61" customWidth="1"/>
    <col min="14850" max="14850" width="3.88671875" style="61" bestFit="1" customWidth="1"/>
    <col min="14851" max="14851" width="38.21875" style="61" customWidth="1"/>
    <col min="14852" max="14852" width="13.88671875" style="61" bestFit="1" customWidth="1"/>
    <col min="14853" max="14853" width="16.88671875" style="61" customWidth="1"/>
    <col min="14854" max="14854" width="13.109375" style="61" bestFit="1" customWidth="1"/>
    <col min="14855" max="14855" width="7.33203125" style="61" bestFit="1" customWidth="1"/>
    <col min="14856" max="14856" width="12.109375" style="61" bestFit="1" customWidth="1"/>
    <col min="14857" max="14857" width="10.44140625" style="61" bestFit="1" customWidth="1"/>
    <col min="14858" max="14858" width="7" style="61" bestFit="1" customWidth="1"/>
    <col min="14859" max="14859" width="5.88671875" style="61" bestFit="1" customWidth="1"/>
    <col min="14860" max="14860" width="8.77734375" style="61" bestFit="1" customWidth="1"/>
    <col min="14861" max="14861" width="8.44140625" style="61" bestFit="1" customWidth="1"/>
    <col min="14862" max="14862" width="8.6640625" style="61" bestFit="1" customWidth="1"/>
    <col min="14863" max="14863" width="8.6640625" style="61" customWidth="1"/>
    <col min="14864" max="14864" width="14.33203125" style="61" bestFit="1" customWidth="1"/>
    <col min="14865" max="14865" width="10" style="61" bestFit="1" customWidth="1"/>
    <col min="14866" max="14866" width="6" style="61" customWidth="1"/>
    <col min="14867" max="14867" width="25.21875" style="61" bestFit="1" customWidth="1"/>
    <col min="14868" max="14868" width="11" style="61" bestFit="1" customWidth="1"/>
    <col min="14869" max="14870" width="8.21875" style="61" bestFit="1" customWidth="1"/>
    <col min="14871" max="15104" width="9" style="61"/>
    <col min="15105" max="15105" width="15.88671875" style="61" customWidth="1"/>
    <col min="15106" max="15106" width="3.88671875" style="61" bestFit="1" customWidth="1"/>
    <col min="15107" max="15107" width="38.21875" style="61" customWidth="1"/>
    <col min="15108" max="15108" width="13.88671875" style="61" bestFit="1" customWidth="1"/>
    <col min="15109" max="15109" width="16.88671875" style="61" customWidth="1"/>
    <col min="15110" max="15110" width="13.109375" style="61" bestFit="1" customWidth="1"/>
    <col min="15111" max="15111" width="7.33203125" style="61" bestFit="1" customWidth="1"/>
    <col min="15112" max="15112" width="12.109375" style="61" bestFit="1" customWidth="1"/>
    <col min="15113" max="15113" width="10.44140625" style="61" bestFit="1" customWidth="1"/>
    <col min="15114" max="15114" width="7" style="61" bestFit="1" customWidth="1"/>
    <col min="15115" max="15115" width="5.88671875" style="61" bestFit="1" customWidth="1"/>
    <col min="15116" max="15116" width="8.77734375" style="61" bestFit="1" customWidth="1"/>
    <col min="15117" max="15117" width="8.44140625" style="61" bestFit="1" customWidth="1"/>
    <col min="15118" max="15118" width="8.6640625" style="61" bestFit="1" customWidth="1"/>
    <col min="15119" max="15119" width="8.6640625" style="61" customWidth="1"/>
    <col min="15120" max="15120" width="14.33203125" style="61" bestFit="1" customWidth="1"/>
    <col min="15121" max="15121" width="10" style="61" bestFit="1" customWidth="1"/>
    <col min="15122" max="15122" width="6" style="61" customWidth="1"/>
    <col min="15123" max="15123" width="25.21875" style="61" bestFit="1" customWidth="1"/>
    <col min="15124" max="15124" width="11" style="61" bestFit="1" customWidth="1"/>
    <col min="15125" max="15126" width="8.21875" style="61" bestFit="1" customWidth="1"/>
    <col min="15127" max="15360" width="9" style="61"/>
    <col min="15361" max="15361" width="15.88671875" style="61" customWidth="1"/>
    <col min="15362" max="15362" width="3.88671875" style="61" bestFit="1" customWidth="1"/>
    <col min="15363" max="15363" width="38.21875" style="61" customWidth="1"/>
    <col min="15364" max="15364" width="13.88671875" style="61" bestFit="1" customWidth="1"/>
    <col min="15365" max="15365" width="16.88671875" style="61" customWidth="1"/>
    <col min="15366" max="15366" width="13.109375" style="61" bestFit="1" customWidth="1"/>
    <col min="15367" max="15367" width="7.33203125" style="61" bestFit="1" customWidth="1"/>
    <col min="15368" max="15368" width="12.109375" style="61" bestFit="1" customWidth="1"/>
    <col min="15369" max="15369" width="10.44140625" style="61" bestFit="1" customWidth="1"/>
    <col min="15370" max="15370" width="7" style="61" bestFit="1" customWidth="1"/>
    <col min="15371" max="15371" width="5.88671875" style="61" bestFit="1" customWidth="1"/>
    <col min="15372" max="15372" width="8.77734375" style="61" bestFit="1" customWidth="1"/>
    <col min="15373" max="15373" width="8.44140625" style="61" bestFit="1" customWidth="1"/>
    <col min="15374" max="15374" width="8.6640625" style="61" bestFit="1" customWidth="1"/>
    <col min="15375" max="15375" width="8.6640625" style="61" customWidth="1"/>
    <col min="15376" max="15376" width="14.33203125" style="61" bestFit="1" customWidth="1"/>
    <col min="15377" max="15377" width="10" style="61" bestFit="1" customWidth="1"/>
    <col min="15378" max="15378" width="6" style="61" customWidth="1"/>
    <col min="15379" max="15379" width="25.21875" style="61" bestFit="1" customWidth="1"/>
    <col min="15380" max="15380" width="11" style="61" bestFit="1" customWidth="1"/>
    <col min="15381" max="15382" width="8.21875" style="61" bestFit="1" customWidth="1"/>
    <col min="15383" max="15616" width="9" style="61"/>
    <col min="15617" max="15617" width="15.88671875" style="61" customWidth="1"/>
    <col min="15618" max="15618" width="3.88671875" style="61" bestFit="1" customWidth="1"/>
    <col min="15619" max="15619" width="38.21875" style="61" customWidth="1"/>
    <col min="15620" max="15620" width="13.88671875" style="61" bestFit="1" customWidth="1"/>
    <col min="15621" max="15621" width="16.88671875" style="61" customWidth="1"/>
    <col min="15622" max="15622" width="13.109375" style="61" bestFit="1" customWidth="1"/>
    <col min="15623" max="15623" width="7.33203125" style="61" bestFit="1" customWidth="1"/>
    <col min="15624" max="15624" width="12.109375" style="61" bestFit="1" customWidth="1"/>
    <col min="15625" max="15625" width="10.44140625" style="61" bestFit="1" customWidth="1"/>
    <col min="15626" max="15626" width="7" style="61" bestFit="1" customWidth="1"/>
    <col min="15627" max="15627" width="5.88671875" style="61" bestFit="1" customWidth="1"/>
    <col min="15628" max="15628" width="8.77734375" style="61" bestFit="1" customWidth="1"/>
    <col min="15629" max="15629" width="8.44140625" style="61" bestFit="1" customWidth="1"/>
    <col min="15630" max="15630" width="8.6640625" style="61" bestFit="1" customWidth="1"/>
    <col min="15631" max="15631" width="8.6640625" style="61" customWidth="1"/>
    <col min="15632" max="15632" width="14.33203125" style="61" bestFit="1" customWidth="1"/>
    <col min="15633" max="15633" width="10" style="61" bestFit="1" customWidth="1"/>
    <col min="15634" max="15634" width="6" style="61" customWidth="1"/>
    <col min="15635" max="15635" width="25.21875" style="61" bestFit="1" customWidth="1"/>
    <col min="15636" max="15636" width="11" style="61" bestFit="1" customWidth="1"/>
    <col min="15637" max="15638" width="8.21875" style="61" bestFit="1" customWidth="1"/>
    <col min="15639" max="15872" width="9" style="61"/>
    <col min="15873" max="15873" width="15.88671875" style="61" customWidth="1"/>
    <col min="15874" max="15874" width="3.88671875" style="61" bestFit="1" customWidth="1"/>
    <col min="15875" max="15875" width="38.21875" style="61" customWidth="1"/>
    <col min="15876" max="15876" width="13.88671875" style="61" bestFit="1" customWidth="1"/>
    <col min="15877" max="15877" width="16.88671875" style="61" customWidth="1"/>
    <col min="15878" max="15878" width="13.109375" style="61" bestFit="1" customWidth="1"/>
    <col min="15879" max="15879" width="7.33203125" style="61" bestFit="1" customWidth="1"/>
    <col min="15880" max="15880" width="12.109375" style="61" bestFit="1" customWidth="1"/>
    <col min="15881" max="15881" width="10.44140625" style="61" bestFit="1" customWidth="1"/>
    <col min="15882" max="15882" width="7" style="61" bestFit="1" customWidth="1"/>
    <col min="15883" max="15883" width="5.88671875" style="61" bestFit="1" customWidth="1"/>
    <col min="15884" max="15884" width="8.77734375" style="61" bestFit="1" customWidth="1"/>
    <col min="15885" max="15885" width="8.44140625" style="61" bestFit="1" customWidth="1"/>
    <col min="15886" max="15886" width="8.6640625" style="61" bestFit="1" customWidth="1"/>
    <col min="15887" max="15887" width="8.6640625" style="61" customWidth="1"/>
    <col min="15888" max="15888" width="14.33203125" style="61" bestFit="1" customWidth="1"/>
    <col min="15889" max="15889" width="10" style="61" bestFit="1" customWidth="1"/>
    <col min="15890" max="15890" width="6" style="61" customWidth="1"/>
    <col min="15891" max="15891" width="25.21875" style="61" bestFit="1" customWidth="1"/>
    <col min="15892" max="15892" width="11" style="61" bestFit="1" customWidth="1"/>
    <col min="15893" max="15894" width="8.21875" style="61" bestFit="1" customWidth="1"/>
    <col min="15895" max="16128" width="9" style="61"/>
    <col min="16129" max="16129" width="15.88671875" style="61" customWidth="1"/>
    <col min="16130" max="16130" width="3.88671875" style="61" bestFit="1" customWidth="1"/>
    <col min="16131" max="16131" width="38.21875" style="61" customWidth="1"/>
    <col min="16132" max="16132" width="13.88671875" style="61" bestFit="1" customWidth="1"/>
    <col min="16133" max="16133" width="16.88671875" style="61" customWidth="1"/>
    <col min="16134" max="16134" width="13.109375" style="61" bestFit="1" customWidth="1"/>
    <col min="16135" max="16135" width="7.33203125" style="61" bestFit="1" customWidth="1"/>
    <col min="16136" max="16136" width="12.109375" style="61" bestFit="1" customWidth="1"/>
    <col min="16137" max="16137" width="10.44140625" style="61" bestFit="1" customWidth="1"/>
    <col min="16138" max="16138" width="7" style="61" bestFit="1" customWidth="1"/>
    <col min="16139" max="16139" width="5.88671875" style="61" bestFit="1" customWidth="1"/>
    <col min="16140" max="16140" width="8.77734375" style="61" bestFit="1" customWidth="1"/>
    <col min="16141" max="16141" width="8.44140625" style="61" bestFit="1" customWidth="1"/>
    <col min="16142" max="16142" width="8.6640625" style="61" bestFit="1" customWidth="1"/>
    <col min="16143" max="16143" width="8.6640625" style="61" customWidth="1"/>
    <col min="16144" max="16144" width="14.33203125" style="61" bestFit="1" customWidth="1"/>
    <col min="16145" max="16145" width="10" style="61" bestFit="1" customWidth="1"/>
    <col min="16146" max="16146" width="6" style="61" customWidth="1"/>
    <col min="16147" max="16147" width="25.21875" style="61" bestFit="1" customWidth="1"/>
    <col min="16148" max="16148" width="11" style="61" bestFit="1" customWidth="1"/>
    <col min="16149" max="16150" width="8.21875" style="61" bestFit="1" customWidth="1"/>
    <col min="16151" max="16384" width="9" style="61"/>
  </cols>
  <sheetData>
    <row r="1" spans="1:25" ht="21.75" customHeight="1">
      <c r="A1" s="272"/>
      <c r="B1" s="272"/>
      <c r="R1" s="271"/>
    </row>
    <row r="2" spans="1:25" ht="15">
      <c r="A2" s="61"/>
      <c r="E2" s="61"/>
      <c r="F2" s="143"/>
      <c r="J2" s="877" t="s">
        <v>690</v>
      </c>
      <c r="K2" s="877"/>
      <c r="L2" s="877"/>
      <c r="M2" s="877"/>
      <c r="N2" s="877"/>
      <c r="O2" s="877"/>
      <c r="P2" s="877"/>
      <c r="Q2" s="141"/>
      <c r="R2" s="839" t="s">
        <v>1016</v>
      </c>
      <c r="S2" s="878"/>
      <c r="T2" s="878"/>
      <c r="U2" s="878"/>
      <c r="V2" s="878"/>
    </row>
    <row r="3" spans="1:25" ht="23.25" customHeight="1">
      <c r="A3" s="457" t="s">
        <v>688</v>
      </c>
      <c r="B3" s="457"/>
      <c r="E3" s="61"/>
      <c r="J3" s="141"/>
      <c r="R3" s="140"/>
      <c r="S3" s="671" t="s">
        <v>2</v>
      </c>
      <c r="T3" s="671"/>
      <c r="U3" s="671"/>
      <c r="V3" s="671"/>
      <c r="W3" s="671"/>
      <c r="X3" s="671"/>
    </row>
    <row r="4" spans="1:25" ht="14.25" customHeight="1" thickBot="1">
      <c r="A4" s="662" t="s">
        <v>6</v>
      </c>
      <c r="B4" s="672" t="s">
        <v>7</v>
      </c>
      <c r="C4" s="879"/>
      <c r="D4" s="884"/>
      <c r="E4" s="133"/>
      <c r="F4" s="672" t="s">
        <v>8</v>
      </c>
      <c r="G4" s="673"/>
      <c r="H4" s="870" t="s">
        <v>1015</v>
      </c>
      <c r="I4" s="870" t="s">
        <v>10</v>
      </c>
      <c r="J4" s="886" t="s">
        <v>11</v>
      </c>
      <c r="K4" s="888" t="s">
        <v>12</v>
      </c>
      <c r="L4" s="889"/>
      <c r="M4" s="889"/>
      <c r="N4" s="889"/>
      <c r="O4" s="890"/>
      <c r="P4" s="133"/>
      <c r="Q4" s="891"/>
      <c r="R4" s="892"/>
      <c r="S4" s="893"/>
      <c r="T4" s="129"/>
      <c r="U4" s="859" t="s">
        <v>605</v>
      </c>
      <c r="V4" s="660" t="s">
        <v>604</v>
      </c>
      <c r="W4" s="680" t="s">
        <v>603</v>
      </c>
      <c r="X4" s="681"/>
    </row>
    <row r="5" spans="1:25" ht="11.25" customHeight="1">
      <c r="A5" s="663"/>
      <c r="B5" s="880"/>
      <c r="C5" s="881"/>
      <c r="D5" s="885"/>
      <c r="E5" s="107"/>
      <c r="F5" s="674"/>
      <c r="G5" s="675"/>
      <c r="H5" s="663"/>
      <c r="I5" s="663"/>
      <c r="J5" s="887"/>
      <c r="K5" s="896" t="s">
        <v>25</v>
      </c>
      <c r="L5" s="664" t="s">
        <v>26</v>
      </c>
      <c r="M5" s="872" t="s">
        <v>27</v>
      </c>
      <c r="N5" s="875" t="s">
        <v>28</v>
      </c>
      <c r="O5" s="875" t="s">
        <v>21</v>
      </c>
      <c r="P5" s="126" t="s">
        <v>1014</v>
      </c>
      <c r="Q5" s="684" t="s">
        <v>14</v>
      </c>
      <c r="R5" s="685"/>
      <c r="S5" s="686"/>
      <c r="T5" s="125" t="s">
        <v>15</v>
      </c>
      <c r="U5" s="894"/>
      <c r="V5" s="663"/>
      <c r="W5" s="660" t="s">
        <v>592</v>
      </c>
      <c r="X5" s="660" t="s">
        <v>591</v>
      </c>
    </row>
    <row r="6" spans="1:25" ht="11.25" customHeight="1">
      <c r="A6" s="663"/>
      <c r="B6" s="880"/>
      <c r="C6" s="881"/>
      <c r="D6" s="662" t="s">
        <v>29</v>
      </c>
      <c r="E6" s="662" t="s">
        <v>30</v>
      </c>
      <c r="F6" s="662" t="s">
        <v>29</v>
      </c>
      <c r="G6" s="870" t="s">
        <v>1013</v>
      </c>
      <c r="H6" s="663"/>
      <c r="I6" s="663"/>
      <c r="J6" s="887"/>
      <c r="K6" s="873"/>
      <c r="L6" s="665"/>
      <c r="M6" s="873"/>
      <c r="N6" s="876"/>
      <c r="O6" s="876"/>
      <c r="P6" s="456" t="s">
        <v>1012</v>
      </c>
      <c r="Q6" s="456" t="s">
        <v>1011</v>
      </c>
      <c r="R6" s="456"/>
      <c r="S6" s="456"/>
      <c r="T6" s="455" t="s">
        <v>1010</v>
      </c>
      <c r="U6" s="894"/>
      <c r="V6" s="663"/>
      <c r="W6" s="661"/>
      <c r="X6" s="661"/>
    </row>
    <row r="7" spans="1:25" ht="12" customHeight="1">
      <c r="A7" s="663"/>
      <c r="B7" s="880"/>
      <c r="C7" s="881"/>
      <c r="D7" s="663"/>
      <c r="E7" s="663"/>
      <c r="F7" s="663"/>
      <c r="G7" s="663"/>
      <c r="H7" s="663"/>
      <c r="I7" s="663"/>
      <c r="J7" s="887"/>
      <c r="K7" s="873"/>
      <c r="L7" s="665"/>
      <c r="M7" s="873"/>
      <c r="N7" s="876"/>
      <c r="O7" s="876"/>
      <c r="P7" s="456" t="s">
        <v>1009</v>
      </c>
      <c r="Q7" s="456" t="s">
        <v>1008</v>
      </c>
      <c r="R7" s="456" t="s">
        <v>1007</v>
      </c>
      <c r="S7" s="456" t="s">
        <v>34</v>
      </c>
      <c r="T7" s="455" t="s">
        <v>1006</v>
      </c>
      <c r="U7" s="894"/>
      <c r="V7" s="663"/>
      <c r="W7" s="661"/>
      <c r="X7" s="661"/>
    </row>
    <row r="8" spans="1:25" ht="11.25" customHeight="1">
      <c r="A8" s="869"/>
      <c r="B8" s="882"/>
      <c r="C8" s="883"/>
      <c r="D8" s="869"/>
      <c r="E8" s="869"/>
      <c r="F8" s="869"/>
      <c r="G8" s="869"/>
      <c r="H8" s="869"/>
      <c r="I8" s="869"/>
      <c r="J8" s="674"/>
      <c r="K8" s="874"/>
      <c r="L8" s="871"/>
      <c r="M8" s="874"/>
      <c r="N8" s="675"/>
      <c r="O8" s="675"/>
      <c r="P8" s="107" t="s">
        <v>1005</v>
      </c>
      <c r="Q8" s="107" t="s">
        <v>1004</v>
      </c>
      <c r="R8" s="107" t="s">
        <v>1003</v>
      </c>
      <c r="S8" s="106"/>
      <c r="T8" s="105" t="s">
        <v>1002</v>
      </c>
      <c r="U8" s="895"/>
      <c r="V8" s="869"/>
      <c r="W8" s="868"/>
      <c r="X8" s="868"/>
    </row>
    <row r="9" spans="1:25" ht="24" customHeight="1">
      <c r="A9" s="454" t="s">
        <v>1001</v>
      </c>
      <c r="B9" s="439"/>
      <c r="C9" s="438" t="s">
        <v>1000</v>
      </c>
      <c r="D9" s="69" t="s">
        <v>998</v>
      </c>
      <c r="E9" s="413" t="s">
        <v>219</v>
      </c>
      <c r="F9" s="71" t="s">
        <v>990</v>
      </c>
      <c r="G9" s="70">
        <v>1.597</v>
      </c>
      <c r="H9" s="449" t="s">
        <v>989</v>
      </c>
      <c r="I9" s="70">
        <v>1310</v>
      </c>
      <c r="J9" s="75">
        <v>5</v>
      </c>
      <c r="K9" s="73">
        <v>25.2</v>
      </c>
      <c r="L9" s="74">
        <f t="shared" ref="L9:L24" si="0">IF(K9&gt;0,1/K9*34.6*67.1,"")</f>
        <v>92.129365079365073</v>
      </c>
      <c r="M9" s="73">
        <v>17.2</v>
      </c>
      <c r="N9" s="72">
        <v>20.3</v>
      </c>
      <c r="O9" s="72">
        <v>25.3</v>
      </c>
      <c r="P9" s="70" t="s">
        <v>988</v>
      </c>
      <c r="Q9" s="71" t="s">
        <v>987</v>
      </c>
      <c r="R9" s="70" t="s">
        <v>44</v>
      </c>
      <c r="S9" s="69"/>
      <c r="T9" s="295" t="s">
        <v>986</v>
      </c>
      <c r="U9" s="67">
        <f t="shared" ref="U9:U22" si="1">IF(K9&lt;&gt;0, IF(M9&gt;=M9,ROUNDDOWN(K9/M9*100,0),""),"")</f>
        <v>146</v>
      </c>
      <c r="V9" s="66">
        <f t="shared" ref="V9:V22" si="2">IF(K9&lt;&gt;0, IF(N9&gt;=N9,ROUNDDOWN(K9/N9*100,0),""),"")</f>
        <v>124</v>
      </c>
      <c r="W9" s="66">
        <f t="shared" ref="W9:W22" si="3">IF(K9&lt;&gt;0, IF(O9&gt;=O9,ROUNDDOWN(K9/O9*100,0),""),"")</f>
        <v>99</v>
      </c>
      <c r="X9" s="83" t="s">
        <v>999</v>
      </c>
    </row>
    <row r="10" spans="1:25" s="417" customFormat="1" ht="24" customHeight="1">
      <c r="A10" s="453"/>
      <c r="B10" s="452"/>
      <c r="C10" s="451"/>
      <c r="D10" s="69" t="s">
        <v>998</v>
      </c>
      <c r="E10" s="413" t="s">
        <v>361</v>
      </c>
      <c r="F10" s="71" t="s">
        <v>990</v>
      </c>
      <c r="G10" s="70">
        <v>1.597</v>
      </c>
      <c r="H10" s="449" t="s">
        <v>989</v>
      </c>
      <c r="I10" s="70">
        <v>1300</v>
      </c>
      <c r="J10" s="75">
        <v>5</v>
      </c>
      <c r="K10" s="73">
        <v>25.4</v>
      </c>
      <c r="L10" s="74">
        <f t="shared" si="0"/>
        <v>91.403937007874006</v>
      </c>
      <c r="M10" s="73">
        <v>17.2</v>
      </c>
      <c r="N10" s="72">
        <v>20.3</v>
      </c>
      <c r="O10" s="72">
        <v>25.37</v>
      </c>
      <c r="P10" s="70" t="s">
        <v>988</v>
      </c>
      <c r="Q10" s="71" t="s">
        <v>987</v>
      </c>
      <c r="R10" s="70" t="s">
        <v>44</v>
      </c>
      <c r="S10" s="69"/>
      <c r="T10" s="295" t="s">
        <v>986</v>
      </c>
      <c r="U10" s="67">
        <f t="shared" si="1"/>
        <v>147</v>
      </c>
      <c r="V10" s="66">
        <f t="shared" si="2"/>
        <v>125</v>
      </c>
      <c r="W10" s="66">
        <f t="shared" si="3"/>
        <v>100</v>
      </c>
      <c r="X10" s="83" t="s">
        <v>997</v>
      </c>
      <c r="Y10" s="61"/>
    </row>
    <row r="11" spans="1:25" ht="24" customHeight="1">
      <c r="A11" s="306"/>
      <c r="B11" s="439"/>
      <c r="C11" s="438" t="s">
        <v>996</v>
      </c>
      <c r="D11" s="437" t="s">
        <v>995</v>
      </c>
      <c r="E11" s="413" t="s">
        <v>994</v>
      </c>
      <c r="F11" s="71" t="s">
        <v>990</v>
      </c>
      <c r="G11" s="70">
        <v>1.597</v>
      </c>
      <c r="H11" s="449" t="s">
        <v>989</v>
      </c>
      <c r="I11" s="70">
        <v>1420</v>
      </c>
      <c r="J11" s="75">
        <v>5</v>
      </c>
      <c r="K11" s="73">
        <v>22.8</v>
      </c>
      <c r="L11" s="74">
        <f t="shared" si="0"/>
        <v>101.82719298245614</v>
      </c>
      <c r="M11" s="73">
        <v>15.8</v>
      </c>
      <c r="N11" s="72">
        <v>19</v>
      </c>
      <c r="O11" s="72">
        <v>24.46</v>
      </c>
      <c r="P11" s="70" t="s">
        <v>988</v>
      </c>
      <c r="Q11" s="71" t="s">
        <v>987</v>
      </c>
      <c r="R11" s="70" t="s">
        <v>44</v>
      </c>
      <c r="S11" s="69"/>
      <c r="T11" s="295" t="s">
        <v>986</v>
      </c>
      <c r="U11" s="67">
        <f t="shared" si="1"/>
        <v>144</v>
      </c>
      <c r="V11" s="66">
        <f t="shared" si="2"/>
        <v>120</v>
      </c>
      <c r="W11" s="66">
        <f t="shared" si="3"/>
        <v>93</v>
      </c>
      <c r="X11" s="83" t="s">
        <v>985</v>
      </c>
    </row>
    <row r="12" spans="1:25" ht="24" customHeight="1">
      <c r="A12" s="306"/>
      <c r="B12" s="435"/>
      <c r="C12" s="448"/>
      <c r="D12" s="433"/>
      <c r="E12" s="413" t="s">
        <v>993</v>
      </c>
      <c r="F12" s="71" t="s">
        <v>990</v>
      </c>
      <c r="G12" s="70">
        <v>1.597</v>
      </c>
      <c r="H12" s="449" t="s">
        <v>989</v>
      </c>
      <c r="I12" s="70">
        <v>1440</v>
      </c>
      <c r="J12" s="75">
        <v>5</v>
      </c>
      <c r="K12" s="73">
        <v>22.8</v>
      </c>
      <c r="L12" s="74">
        <f t="shared" si="0"/>
        <v>101.82719298245614</v>
      </c>
      <c r="M12" s="73">
        <v>14.4</v>
      </c>
      <c r="N12" s="72">
        <v>19</v>
      </c>
      <c r="O12" s="72">
        <v>24.3</v>
      </c>
      <c r="P12" s="70" t="s">
        <v>988</v>
      </c>
      <c r="Q12" s="71" t="s">
        <v>987</v>
      </c>
      <c r="R12" s="70" t="s">
        <v>44</v>
      </c>
      <c r="S12" s="69"/>
      <c r="T12" s="295" t="s">
        <v>986</v>
      </c>
      <c r="U12" s="67">
        <f t="shared" si="1"/>
        <v>158</v>
      </c>
      <c r="V12" s="66">
        <f t="shared" si="2"/>
        <v>120</v>
      </c>
      <c r="W12" s="66">
        <f t="shared" si="3"/>
        <v>93</v>
      </c>
      <c r="X12" s="83" t="s">
        <v>985</v>
      </c>
    </row>
    <row r="13" spans="1:25" ht="24" customHeight="1">
      <c r="A13" s="306"/>
      <c r="B13" s="435"/>
      <c r="C13" s="448"/>
      <c r="D13" s="433"/>
      <c r="E13" s="413" t="s">
        <v>992</v>
      </c>
      <c r="F13" s="71" t="s">
        <v>990</v>
      </c>
      <c r="G13" s="70">
        <v>1.597</v>
      </c>
      <c r="H13" s="449" t="s">
        <v>989</v>
      </c>
      <c r="I13" s="70">
        <v>1420</v>
      </c>
      <c r="J13" s="75">
        <v>5</v>
      </c>
      <c r="K13" s="73">
        <v>23.3</v>
      </c>
      <c r="L13" s="74">
        <f t="shared" si="0"/>
        <v>99.642060085836903</v>
      </c>
      <c r="M13" s="447">
        <v>15.8</v>
      </c>
      <c r="N13" s="446">
        <v>19</v>
      </c>
      <c r="O13" s="446">
        <v>24.46</v>
      </c>
      <c r="P13" s="70" t="s">
        <v>988</v>
      </c>
      <c r="Q13" s="71" t="s">
        <v>987</v>
      </c>
      <c r="R13" s="70" t="s">
        <v>44</v>
      </c>
      <c r="S13" s="69"/>
      <c r="T13" s="295" t="s">
        <v>986</v>
      </c>
      <c r="U13" s="67">
        <f t="shared" si="1"/>
        <v>147</v>
      </c>
      <c r="V13" s="66">
        <f t="shared" si="2"/>
        <v>122</v>
      </c>
      <c r="W13" s="66">
        <f t="shared" si="3"/>
        <v>95</v>
      </c>
      <c r="X13" s="83" t="s">
        <v>985</v>
      </c>
    </row>
    <row r="14" spans="1:25" ht="24" customHeight="1">
      <c r="A14" s="306"/>
      <c r="B14" s="435"/>
      <c r="C14" s="448"/>
      <c r="D14" s="450"/>
      <c r="E14" s="413" t="s">
        <v>991</v>
      </c>
      <c r="F14" s="71" t="s">
        <v>990</v>
      </c>
      <c r="G14" s="70">
        <v>1.597</v>
      </c>
      <c r="H14" s="449" t="s">
        <v>989</v>
      </c>
      <c r="I14" s="70">
        <v>1430</v>
      </c>
      <c r="J14" s="75">
        <v>5</v>
      </c>
      <c r="K14" s="73">
        <v>23.3</v>
      </c>
      <c r="L14" s="74">
        <f t="shared" si="0"/>
        <v>99.642060085836903</v>
      </c>
      <c r="M14" s="447">
        <v>14.4</v>
      </c>
      <c r="N14" s="446">
        <v>19</v>
      </c>
      <c r="O14" s="446">
        <v>24.38</v>
      </c>
      <c r="P14" s="70" t="s">
        <v>988</v>
      </c>
      <c r="Q14" s="71" t="s">
        <v>987</v>
      </c>
      <c r="R14" s="70" t="s">
        <v>44</v>
      </c>
      <c r="S14" s="69"/>
      <c r="T14" s="295" t="s">
        <v>986</v>
      </c>
      <c r="U14" s="67">
        <f t="shared" si="1"/>
        <v>161</v>
      </c>
      <c r="V14" s="66">
        <f t="shared" si="2"/>
        <v>122</v>
      </c>
      <c r="W14" s="66">
        <f t="shared" si="3"/>
        <v>95</v>
      </c>
      <c r="X14" s="83" t="s">
        <v>985</v>
      </c>
    </row>
    <row r="15" spans="1:25" ht="24" customHeight="1">
      <c r="A15" s="306"/>
      <c r="B15" s="435"/>
      <c r="C15" s="448"/>
      <c r="D15" s="433" t="s">
        <v>984</v>
      </c>
      <c r="E15" s="413" t="s">
        <v>983</v>
      </c>
      <c r="F15" s="71" t="s">
        <v>981</v>
      </c>
      <c r="G15" s="70">
        <v>1.333</v>
      </c>
      <c r="H15" s="445" t="s">
        <v>205</v>
      </c>
      <c r="I15" s="70">
        <v>1330</v>
      </c>
      <c r="J15" s="75">
        <v>5</v>
      </c>
      <c r="K15" s="73">
        <v>17.399999999999999</v>
      </c>
      <c r="L15" s="74">
        <f t="shared" si="0"/>
        <v>133.42873563218393</v>
      </c>
      <c r="M15" s="447">
        <v>15.8</v>
      </c>
      <c r="N15" s="446">
        <v>19</v>
      </c>
      <c r="O15" s="446">
        <v>25.15</v>
      </c>
      <c r="P15" s="444" t="s">
        <v>974</v>
      </c>
      <c r="Q15" s="445" t="s">
        <v>69</v>
      </c>
      <c r="R15" s="444" t="s">
        <v>44</v>
      </c>
      <c r="S15" s="443"/>
      <c r="T15" s="442"/>
      <c r="U15" s="441">
        <f t="shared" si="1"/>
        <v>110</v>
      </c>
      <c r="V15" s="440">
        <f t="shared" si="2"/>
        <v>91</v>
      </c>
      <c r="W15" s="440">
        <f t="shared" si="3"/>
        <v>69</v>
      </c>
      <c r="X15" s="440" t="s">
        <v>99</v>
      </c>
    </row>
    <row r="16" spans="1:25" ht="24" customHeight="1">
      <c r="A16" s="306"/>
      <c r="B16" s="435"/>
      <c r="C16" s="448"/>
      <c r="D16" s="433"/>
      <c r="E16" s="413" t="s">
        <v>982</v>
      </c>
      <c r="F16" s="71" t="s">
        <v>981</v>
      </c>
      <c r="G16" s="70">
        <v>1.333</v>
      </c>
      <c r="H16" s="445" t="s">
        <v>205</v>
      </c>
      <c r="I16" s="70">
        <v>1340</v>
      </c>
      <c r="J16" s="75">
        <v>5</v>
      </c>
      <c r="K16" s="73">
        <v>17.399999999999999</v>
      </c>
      <c r="L16" s="74">
        <f t="shared" si="0"/>
        <v>133.42873563218393</v>
      </c>
      <c r="M16" s="447">
        <v>15.8</v>
      </c>
      <c r="N16" s="446">
        <v>19</v>
      </c>
      <c r="O16" s="446">
        <v>25.07</v>
      </c>
      <c r="P16" s="444" t="s">
        <v>974</v>
      </c>
      <c r="Q16" s="445" t="s">
        <v>69</v>
      </c>
      <c r="R16" s="444" t="s">
        <v>44</v>
      </c>
      <c r="S16" s="443"/>
      <c r="T16" s="442"/>
      <c r="U16" s="441">
        <f t="shared" si="1"/>
        <v>110</v>
      </c>
      <c r="V16" s="440">
        <f t="shared" si="2"/>
        <v>91</v>
      </c>
      <c r="W16" s="440">
        <f t="shared" si="3"/>
        <v>69</v>
      </c>
      <c r="X16" s="440" t="s">
        <v>99</v>
      </c>
    </row>
    <row r="17" spans="1:24" ht="24" customHeight="1">
      <c r="A17" s="436"/>
      <c r="B17" s="439"/>
      <c r="C17" s="438" t="s">
        <v>980</v>
      </c>
      <c r="D17" s="437" t="s">
        <v>979</v>
      </c>
      <c r="E17" s="413" t="s">
        <v>39</v>
      </c>
      <c r="F17" s="71" t="s">
        <v>975</v>
      </c>
      <c r="G17" s="70">
        <v>1.333</v>
      </c>
      <c r="H17" s="71" t="s">
        <v>211</v>
      </c>
      <c r="I17" s="70">
        <v>1560</v>
      </c>
      <c r="J17" s="75">
        <v>5</v>
      </c>
      <c r="K17" s="73">
        <v>15.3</v>
      </c>
      <c r="L17" s="74">
        <f t="shared" si="0"/>
        <v>151.74248366013074</v>
      </c>
      <c r="M17" s="73">
        <v>13.2</v>
      </c>
      <c r="N17" s="72">
        <v>16.5</v>
      </c>
      <c r="O17" s="72">
        <v>23.31</v>
      </c>
      <c r="P17" s="70" t="s">
        <v>974</v>
      </c>
      <c r="Q17" s="71" t="s">
        <v>69</v>
      </c>
      <c r="R17" s="70" t="s">
        <v>44</v>
      </c>
      <c r="S17" s="69"/>
      <c r="T17" s="295"/>
      <c r="U17" s="67">
        <f t="shared" si="1"/>
        <v>115</v>
      </c>
      <c r="V17" s="66">
        <f t="shared" si="2"/>
        <v>92</v>
      </c>
      <c r="W17" s="66">
        <f t="shared" si="3"/>
        <v>65</v>
      </c>
      <c r="X17" s="83" t="s">
        <v>99</v>
      </c>
    </row>
    <row r="18" spans="1:24" ht="24" customHeight="1">
      <c r="A18" s="436"/>
      <c r="B18" s="435"/>
      <c r="C18" s="434"/>
      <c r="D18" s="433"/>
      <c r="E18" s="413" t="s">
        <v>978</v>
      </c>
      <c r="F18" s="71" t="s">
        <v>975</v>
      </c>
      <c r="G18" s="70">
        <v>1.333</v>
      </c>
      <c r="H18" s="71" t="s">
        <v>211</v>
      </c>
      <c r="I18" s="70">
        <v>1570</v>
      </c>
      <c r="J18" s="75">
        <v>5</v>
      </c>
      <c r="K18" s="73">
        <v>15.3</v>
      </c>
      <c r="L18" s="74">
        <f t="shared" si="0"/>
        <v>151.74248366013074</v>
      </c>
      <c r="M18" s="73">
        <v>13.2</v>
      </c>
      <c r="N18" s="72">
        <v>16.5</v>
      </c>
      <c r="O18" s="72">
        <v>23.22</v>
      </c>
      <c r="P18" s="70" t="s">
        <v>974</v>
      </c>
      <c r="Q18" s="71" t="s">
        <v>69</v>
      </c>
      <c r="R18" s="70" t="s">
        <v>44</v>
      </c>
      <c r="S18" s="69"/>
      <c r="T18" s="295"/>
      <c r="U18" s="67">
        <f t="shared" si="1"/>
        <v>115</v>
      </c>
      <c r="V18" s="66">
        <f t="shared" si="2"/>
        <v>92</v>
      </c>
      <c r="W18" s="66">
        <f t="shared" si="3"/>
        <v>65</v>
      </c>
      <c r="X18" s="83" t="s">
        <v>99</v>
      </c>
    </row>
    <row r="19" spans="1:24" ht="24" customHeight="1">
      <c r="A19" s="436"/>
      <c r="B19" s="435"/>
      <c r="C19" s="434"/>
      <c r="D19" s="433"/>
      <c r="E19" s="413" t="s">
        <v>54</v>
      </c>
      <c r="F19" s="71" t="s">
        <v>975</v>
      </c>
      <c r="G19" s="70">
        <v>1.333</v>
      </c>
      <c r="H19" s="71" t="s">
        <v>211</v>
      </c>
      <c r="I19" s="70">
        <v>1580</v>
      </c>
      <c r="J19" s="75">
        <v>5</v>
      </c>
      <c r="K19" s="73">
        <v>15.3</v>
      </c>
      <c r="L19" s="74">
        <f t="shared" si="0"/>
        <v>151.74248366013074</v>
      </c>
      <c r="M19" s="73">
        <v>13.2</v>
      </c>
      <c r="N19" s="72">
        <v>16.5</v>
      </c>
      <c r="O19" s="72">
        <v>23.14</v>
      </c>
      <c r="P19" s="70" t="s">
        <v>974</v>
      </c>
      <c r="Q19" s="71" t="s">
        <v>69</v>
      </c>
      <c r="R19" s="70" t="s">
        <v>44</v>
      </c>
      <c r="S19" s="69"/>
      <c r="T19" s="295"/>
      <c r="U19" s="67">
        <f t="shared" si="1"/>
        <v>115</v>
      </c>
      <c r="V19" s="66">
        <f t="shared" si="2"/>
        <v>92</v>
      </c>
      <c r="W19" s="66">
        <f t="shared" si="3"/>
        <v>66</v>
      </c>
      <c r="X19" s="83" t="s">
        <v>99</v>
      </c>
    </row>
    <row r="20" spans="1:24" s="417" customFormat="1" ht="24" customHeight="1">
      <c r="A20" s="436"/>
      <c r="B20" s="435"/>
      <c r="C20" s="434"/>
      <c r="D20" s="433"/>
      <c r="E20" s="413" t="s">
        <v>361</v>
      </c>
      <c r="F20" s="71" t="s">
        <v>975</v>
      </c>
      <c r="G20" s="70">
        <v>1.333</v>
      </c>
      <c r="H20" s="71" t="s">
        <v>211</v>
      </c>
      <c r="I20" s="70">
        <v>1560</v>
      </c>
      <c r="J20" s="75">
        <v>5</v>
      </c>
      <c r="K20" s="73">
        <v>15</v>
      </c>
      <c r="L20" s="74">
        <f t="shared" si="0"/>
        <v>154.77733333333333</v>
      </c>
      <c r="M20" s="73">
        <v>13.2</v>
      </c>
      <c r="N20" s="72">
        <v>16.5</v>
      </c>
      <c r="O20" s="72">
        <v>23.31</v>
      </c>
      <c r="P20" s="70" t="s">
        <v>974</v>
      </c>
      <c r="Q20" s="71" t="s">
        <v>69</v>
      </c>
      <c r="R20" s="70" t="s">
        <v>44</v>
      </c>
      <c r="S20" s="69"/>
      <c r="T20" s="295"/>
      <c r="U20" s="67">
        <f t="shared" si="1"/>
        <v>113</v>
      </c>
      <c r="V20" s="66">
        <f t="shared" si="2"/>
        <v>90</v>
      </c>
      <c r="W20" s="66">
        <f t="shared" si="3"/>
        <v>64</v>
      </c>
      <c r="X20" s="83" t="s">
        <v>99</v>
      </c>
    </row>
    <row r="21" spans="1:24" s="417" customFormat="1" ht="24" customHeight="1">
      <c r="A21" s="436"/>
      <c r="B21" s="435"/>
      <c r="C21" s="434"/>
      <c r="D21" s="433"/>
      <c r="E21" s="413" t="s">
        <v>977</v>
      </c>
      <c r="F21" s="71" t="s">
        <v>975</v>
      </c>
      <c r="G21" s="70">
        <v>1.333</v>
      </c>
      <c r="H21" s="71" t="s">
        <v>211</v>
      </c>
      <c r="I21" s="70">
        <v>1570</v>
      </c>
      <c r="J21" s="75">
        <v>5</v>
      </c>
      <c r="K21" s="73">
        <v>15</v>
      </c>
      <c r="L21" s="74">
        <f t="shared" si="0"/>
        <v>154.77733333333333</v>
      </c>
      <c r="M21" s="73">
        <v>13.2</v>
      </c>
      <c r="N21" s="72">
        <v>16.5</v>
      </c>
      <c r="O21" s="72">
        <v>23.22</v>
      </c>
      <c r="P21" s="70" t="s">
        <v>974</v>
      </c>
      <c r="Q21" s="71" t="s">
        <v>69</v>
      </c>
      <c r="R21" s="70" t="s">
        <v>44</v>
      </c>
      <c r="S21" s="69"/>
      <c r="T21" s="295"/>
      <c r="U21" s="67">
        <f t="shared" si="1"/>
        <v>113</v>
      </c>
      <c r="V21" s="66">
        <f t="shared" si="2"/>
        <v>90</v>
      </c>
      <c r="W21" s="66">
        <f t="shared" si="3"/>
        <v>64</v>
      </c>
      <c r="X21" s="83" t="s">
        <v>99</v>
      </c>
    </row>
    <row r="22" spans="1:24" s="417" customFormat="1" ht="24" customHeight="1">
      <c r="A22" s="432"/>
      <c r="B22" s="431"/>
      <c r="C22" s="430"/>
      <c r="D22" s="429"/>
      <c r="E22" s="413" t="s">
        <v>976</v>
      </c>
      <c r="F22" s="71" t="s">
        <v>975</v>
      </c>
      <c r="G22" s="70">
        <v>1.333</v>
      </c>
      <c r="H22" s="71" t="s">
        <v>211</v>
      </c>
      <c r="I22" s="70">
        <v>1580</v>
      </c>
      <c r="J22" s="75">
        <v>5</v>
      </c>
      <c r="K22" s="73">
        <v>15</v>
      </c>
      <c r="L22" s="74">
        <f t="shared" si="0"/>
        <v>154.77733333333333</v>
      </c>
      <c r="M22" s="73">
        <v>13.2</v>
      </c>
      <c r="N22" s="72">
        <v>16.5</v>
      </c>
      <c r="O22" s="72">
        <v>23.14</v>
      </c>
      <c r="P22" s="70" t="s">
        <v>974</v>
      </c>
      <c r="Q22" s="71" t="s">
        <v>69</v>
      </c>
      <c r="R22" s="70" t="s">
        <v>44</v>
      </c>
      <c r="S22" s="69"/>
      <c r="T22" s="295"/>
      <c r="U22" s="67">
        <f t="shared" si="1"/>
        <v>113</v>
      </c>
      <c r="V22" s="66">
        <f t="shared" si="2"/>
        <v>90</v>
      </c>
      <c r="W22" s="66">
        <f t="shared" si="3"/>
        <v>64</v>
      </c>
      <c r="X22" s="83" t="s">
        <v>99</v>
      </c>
    </row>
    <row r="23" spans="1:24" s="417" customFormat="1" ht="24" customHeight="1">
      <c r="A23" s="432"/>
      <c r="B23" s="431"/>
      <c r="C23" s="430"/>
      <c r="D23" s="429"/>
      <c r="E23" s="428"/>
      <c r="F23" s="424"/>
      <c r="G23" s="423"/>
      <c r="H23" s="424"/>
      <c r="I23" s="423"/>
      <c r="J23" s="427"/>
      <c r="K23" s="426"/>
      <c r="L23" s="74" t="str">
        <f t="shared" si="0"/>
        <v/>
      </c>
      <c r="M23" s="426"/>
      <c r="N23" s="425"/>
      <c r="O23" s="425"/>
      <c r="P23" s="423"/>
      <c r="Q23" s="424"/>
      <c r="R23" s="423"/>
      <c r="S23" s="422"/>
      <c r="T23" s="421"/>
      <c r="U23" s="420"/>
      <c r="V23" s="419"/>
      <c r="W23" s="419"/>
      <c r="X23" s="418"/>
    </row>
    <row r="24" spans="1:24" ht="24" customHeight="1">
      <c r="A24" s="416"/>
      <c r="B24" s="415"/>
      <c r="C24" s="414"/>
      <c r="D24" s="69"/>
      <c r="E24" s="413"/>
      <c r="F24" s="71"/>
      <c r="G24" s="70"/>
      <c r="H24" s="71"/>
      <c r="I24" s="70"/>
      <c r="J24" s="75"/>
      <c r="K24" s="73"/>
      <c r="L24" s="74" t="str">
        <f t="shared" si="0"/>
        <v/>
      </c>
      <c r="M24" s="73"/>
      <c r="N24" s="72"/>
      <c r="O24" s="72"/>
      <c r="P24" s="70"/>
      <c r="Q24" s="71"/>
      <c r="R24" s="70"/>
      <c r="S24" s="69"/>
      <c r="T24" s="295"/>
      <c r="U24" s="67"/>
      <c r="V24" s="66"/>
      <c r="W24" s="66"/>
      <c r="X24" s="66"/>
    </row>
    <row r="25" spans="1:24">
      <c r="E25" s="61"/>
    </row>
    <row r="26" spans="1:24" ht="13.2">
      <c r="B26" s="61" t="s">
        <v>55</v>
      </c>
      <c r="E26" s="61"/>
      <c r="H26" s="412" t="s">
        <v>973</v>
      </c>
      <c r="I26" s="411" t="s">
        <v>972</v>
      </c>
    </row>
    <row r="27" spans="1:24">
      <c r="B27" s="61" t="s">
        <v>56</v>
      </c>
      <c r="E27" s="61"/>
    </row>
    <row r="28" spans="1:24">
      <c r="B28" s="61" t="s">
        <v>57</v>
      </c>
      <c r="E28" s="61"/>
    </row>
    <row r="29" spans="1:24">
      <c r="B29" s="61" t="s">
        <v>58</v>
      </c>
      <c r="E29" s="61"/>
    </row>
    <row r="30" spans="1:24">
      <c r="B30" s="61" t="s">
        <v>59</v>
      </c>
      <c r="E30" s="61"/>
    </row>
    <row r="31" spans="1:24">
      <c r="B31" s="61" t="s">
        <v>60</v>
      </c>
      <c r="E31" s="61"/>
    </row>
    <row r="32" spans="1:24">
      <c r="B32" s="61" t="s">
        <v>61</v>
      </c>
      <c r="E32" s="61"/>
    </row>
    <row r="33" spans="2:5">
      <c r="B33" s="61" t="s">
        <v>62</v>
      </c>
      <c r="E33" s="61"/>
    </row>
  </sheetData>
  <sheetProtection selectLockedCells="1"/>
  <autoFilter ref="A8:V8" xr:uid="{5257FA81-B817-48CB-95DD-27B9FEE106BB}">
    <filterColumn colId="1" showButton="0"/>
  </autoFilter>
  <mergeCells count="27">
    <mergeCell ref="J2:P2"/>
    <mergeCell ref="R2:V2"/>
    <mergeCell ref="S3:X3"/>
    <mergeCell ref="A4:A8"/>
    <mergeCell ref="B4:C8"/>
    <mergeCell ref="D4:D5"/>
    <mergeCell ref="F4:G5"/>
    <mergeCell ref="H4:H8"/>
    <mergeCell ref="I4:I8"/>
    <mergeCell ref="J4:J8"/>
    <mergeCell ref="K4:O4"/>
    <mergeCell ref="Q4:S4"/>
    <mergeCell ref="U4:U8"/>
    <mergeCell ref="V4:V8"/>
    <mergeCell ref="W4:X4"/>
    <mergeCell ref="K5:K8"/>
    <mergeCell ref="W5:W8"/>
    <mergeCell ref="X5:X8"/>
    <mergeCell ref="D6:D8"/>
    <mergeCell ref="E6:E8"/>
    <mergeCell ref="F6:F8"/>
    <mergeCell ref="G6:G8"/>
    <mergeCell ref="L5:L8"/>
    <mergeCell ref="M5:M8"/>
    <mergeCell ref="N5:N8"/>
    <mergeCell ref="O5:O8"/>
    <mergeCell ref="Q5:S5"/>
  </mergeCells>
  <phoneticPr fontId="2"/>
  <printOptions horizontalCentered="1"/>
  <pageMargins left="0.39370078740157483" right="0.39370078740157483" top="0.39370078740157483" bottom="0.39370078740157483" header="0.19685039370078741" footer="0.39370078740157483"/>
  <pageSetup paperSize="8" scale="73" firstPageNumber="0" fitToHeight="0" orientation="landscape" r:id="rId1"/>
  <headerFooter alignWithMargins="0">
    <oddHeader>&amp;R様式1-1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928A5-CF3D-4713-8FA7-5F3D06C9E398}">
  <sheetPr>
    <tabColor rgb="FFFFFF00"/>
    <pageSetUpPr fitToPage="1"/>
  </sheetPr>
  <dimension ref="A1:Y20"/>
  <sheetViews>
    <sheetView view="pageBreakPreview" zoomScaleNormal="9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Z12" sqref="Z12"/>
    </sheetView>
  </sheetViews>
  <sheetFormatPr defaultColWidth="9" defaultRowHeight="9.6"/>
  <cols>
    <col min="1" max="1" width="5.44140625" style="275" customWidth="1"/>
    <col min="2" max="2" width="3.44140625" style="273" bestFit="1" customWidth="1"/>
    <col min="3" max="3" width="13.109375" style="273" customWidth="1"/>
    <col min="4" max="4" width="13.88671875" style="273" bestFit="1" customWidth="1"/>
    <col min="5" max="5" width="13.88671875" style="273" customWidth="1"/>
    <col min="6" max="6" width="13.109375" style="273" bestFit="1" customWidth="1"/>
    <col min="7" max="7" width="5.88671875" style="273" bestFit="1" customWidth="1"/>
    <col min="8" max="8" width="12.109375" style="273" bestFit="1" customWidth="1"/>
    <col min="9" max="9" width="10.44140625" style="273" bestFit="1" customWidth="1"/>
    <col min="10" max="10" width="7" style="273" bestFit="1" customWidth="1"/>
    <col min="11" max="11" width="5.88671875" style="273" bestFit="1" customWidth="1"/>
    <col min="12" max="12" width="8.77734375" style="273" bestFit="1" customWidth="1"/>
    <col min="13" max="13" width="8.44140625" style="273" bestFit="1" customWidth="1"/>
    <col min="14" max="14" width="8.6640625" style="273" bestFit="1" customWidth="1"/>
    <col min="15" max="15" width="8.6640625" style="273" customWidth="1"/>
    <col min="16" max="16" width="8.6640625" style="273" bestFit="1" customWidth="1"/>
    <col min="17" max="17" width="10" style="273" bestFit="1" customWidth="1"/>
    <col min="18" max="18" width="6" style="273" customWidth="1"/>
    <col min="19" max="19" width="5.6640625" style="273" bestFit="1" customWidth="1"/>
    <col min="20" max="20" width="11" style="273" bestFit="1" customWidth="1"/>
    <col min="21" max="22" width="8.21875" style="273" bestFit="1" customWidth="1"/>
    <col min="23" max="24" width="8.21875" style="273" customWidth="1"/>
    <col min="25" max="25" width="9" style="274"/>
    <col min="26" max="16384" width="9" style="273"/>
  </cols>
  <sheetData>
    <row r="1" spans="1:25" ht="21.75" customHeight="1">
      <c r="A1" s="356"/>
      <c r="B1" s="356"/>
      <c r="R1" s="355"/>
    </row>
    <row r="2" spans="1:25" ht="14.4">
      <c r="A2" s="273"/>
      <c r="F2" s="354"/>
      <c r="J2" s="838" t="s">
        <v>930</v>
      </c>
      <c r="K2" s="838"/>
      <c r="L2" s="838"/>
      <c r="M2" s="838"/>
      <c r="N2" s="838"/>
      <c r="O2" s="838"/>
      <c r="P2" s="838"/>
      <c r="Q2" s="351"/>
      <c r="R2" s="839" t="s">
        <v>929</v>
      </c>
      <c r="S2" s="839"/>
      <c r="T2" s="839"/>
      <c r="U2" s="839"/>
      <c r="V2" s="839"/>
      <c r="W2" s="353"/>
      <c r="X2" s="353"/>
    </row>
    <row r="3" spans="1:25" ht="23.25" customHeight="1">
      <c r="A3" s="352" t="s">
        <v>1</v>
      </c>
      <c r="B3" s="352"/>
      <c r="J3" s="351"/>
      <c r="R3" s="350"/>
      <c r="S3" s="840" t="s">
        <v>928</v>
      </c>
      <c r="T3" s="840"/>
      <c r="U3" s="840"/>
      <c r="V3" s="840"/>
      <c r="W3" s="840"/>
      <c r="X3" s="840"/>
    </row>
    <row r="4" spans="1:25" ht="14.25" customHeight="1" thickBot="1">
      <c r="A4" s="825" t="s">
        <v>927</v>
      </c>
      <c r="B4" s="841" t="s">
        <v>607</v>
      </c>
      <c r="C4" s="842"/>
      <c r="D4" s="847"/>
      <c r="E4" s="349"/>
      <c r="F4" s="841" t="s">
        <v>926</v>
      </c>
      <c r="G4" s="849"/>
      <c r="H4" s="660" t="s">
        <v>925</v>
      </c>
      <c r="I4" s="660" t="s">
        <v>924</v>
      </c>
      <c r="J4" s="851" t="s">
        <v>923</v>
      </c>
      <c r="K4" s="853" t="s">
        <v>922</v>
      </c>
      <c r="L4" s="854"/>
      <c r="M4" s="854"/>
      <c r="N4" s="854"/>
      <c r="O4" s="855"/>
      <c r="P4" s="349"/>
      <c r="Q4" s="856"/>
      <c r="R4" s="857"/>
      <c r="S4" s="858"/>
      <c r="T4" s="348"/>
      <c r="U4" s="859" t="s">
        <v>605</v>
      </c>
      <c r="V4" s="660" t="s">
        <v>921</v>
      </c>
      <c r="W4" s="862" t="s">
        <v>920</v>
      </c>
      <c r="X4" s="862"/>
    </row>
    <row r="5" spans="1:25" ht="11.25" customHeight="1">
      <c r="A5" s="823"/>
      <c r="B5" s="843"/>
      <c r="C5" s="844"/>
      <c r="D5" s="848"/>
      <c r="E5" s="344"/>
      <c r="F5" s="850"/>
      <c r="G5" s="834"/>
      <c r="H5" s="823"/>
      <c r="I5" s="823"/>
      <c r="J5" s="852"/>
      <c r="K5" s="688" t="s">
        <v>919</v>
      </c>
      <c r="L5" s="826" t="s">
        <v>918</v>
      </c>
      <c r="M5" s="829" t="s">
        <v>917</v>
      </c>
      <c r="N5" s="832" t="s">
        <v>916</v>
      </c>
      <c r="O5" s="832" t="s">
        <v>915</v>
      </c>
      <c r="P5" s="347" t="s">
        <v>914</v>
      </c>
      <c r="Q5" s="835" t="s">
        <v>913</v>
      </c>
      <c r="R5" s="836"/>
      <c r="S5" s="837"/>
      <c r="T5" s="346" t="s">
        <v>912</v>
      </c>
      <c r="U5" s="860"/>
      <c r="V5" s="823"/>
      <c r="W5" s="660" t="s">
        <v>911</v>
      </c>
      <c r="X5" s="825" t="s">
        <v>591</v>
      </c>
    </row>
    <row r="6" spans="1:25" ht="11.25" customHeight="1">
      <c r="A6" s="823"/>
      <c r="B6" s="843"/>
      <c r="C6" s="844"/>
      <c r="D6" s="825" t="s">
        <v>583</v>
      </c>
      <c r="E6" s="825" t="s">
        <v>584</v>
      </c>
      <c r="F6" s="825" t="s">
        <v>583</v>
      </c>
      <c r="G6" s="660" t="s">
        <v>910</v>
      </c>
      <c r="H6" s="823"/>
      <c r="I6" s="823"/>
      <c r="J6" s="852"/>
      <c r="K6" s="830"/>
      <c r="L6" s="827"/>
      <c r="M6" s="830"/>
      <c r="N6" s="833"/>
      <c r="O6" s="833"/>
      <c r="P6" s="122" t="s">
        <v>909</v>
      </c>
      <c r="Q6" s="122" t="s">
        <v>908</v>
      </c>
      <c r="R6" s="122"/>
      <c r="S6" s="122"/>
      <c r="T6" s="345" t="s">
        <v>907</v>
      </c>
      <c r="U6" s="860"/>
      <c r="V6" s="823"/>
      <c r="W6" s="823"/>
      <c r="X6" s="823"/>
    </row>
    <row r="7" spans="1:25" ht="12" customHeight="1">
      <c r="A7" s="823"/>
      <c r="B7" s="843"/>
      <c r="C7" s="844"/>
      <c r="D7" s="823"/>
      <c r="E7" s="823"/>
      <c r="F7" s="823"/>
      <c r="G7" s="823"/>
      <c r="H7" s="823"/>
      <c r="I7" s="823"/>
      <c r="J7" s="852"/>
      <c r="K7" s="830"/>
      <c r="L7" s="827"/>
      <c r="M7" s="830"/>
      <c r="N7" s="833"/>
      <c r="O7" s="833"/>
      <c r="P7" s="122" t="s">
        <v>906</v>
      </c>
      <c r="Q7" s="122" t="s">
        <v>905</v>
      </c>
      <c r="R7" s="122" t="s">
        <v>904</v>
      </c>
      <c r="S7" s="122" t="s">
        <v>903</v>
      </c>
      <c r="T7" s="345" t="s">
        <v>902</v>
      </c>
      <c r="U7" s="860"/>
      <c r="V7" s="823"/>
      <c r="W7" s="823"/>
      <c r="X7" s="823"/>
    </row>
    <row r="8" spans="1:25" ht="11.25" customHeight="1">
      <c r="A8" s="824"/>
      <c r="B8" s="845"/>
      <c r="C8" s="846"/>
      <c r="D8" s="824"/>
      <c r="E8" s="824"/>
      <c r="F8" s="824"/>
      <c r="G8" s="824"/>
      <c r="H8" s="824"/>
      <c r="I8" s="824"/>
      <c r="J8" s="850"/>
      <c r="K8" s="831"/>
      <c r="L8" s="828"/>
      <c r="M8" s="831"/>
      <c r="N8" s="834"/>
      <c r="O8" s="834"/>
      <c r="P8" s="344" t="s">
        <v>901</v>
      </c>
      <c r="Q8" s="344" t="s">
        <v>900</v>
      </c>
      <c r="R8" s="344" t="s">
        <v>899</v>
      </c>
      <c r="S8" s="343"/>
      <c r="T8" s="342" t="s">
        <v>898</v>
      </c>
      <c r="U8" s="861"/>
      <c r="V8" s="824"/>
      <c r="W8" s="824"/>
      <c r="X8" s="824"/>
    </row>
    <row r="9" spans="1:25" ht="48">
      <c r="A9" s="341" t="s">
        <v>897</v>
      </c>
      <c r="B9" s="341" t="s">
        <v>896</v>
      </c>
      <c r="C9" s="340" t="s">
        <v>895</v>
      </c>
      <c r="D9" s="303" t="s">
        <v>894</v>
      </c>
      <c r="E9" s="302" t="s">
        <v>39</v>
      </c>
      <c r="F9" s="296" t="s">
        <v>890</v>
      </c>
      <c r="G9" s="296">
        <v>1.998</v>
      </c>
      <c r="H9" s="296" t="s">
        <v>881</v>
      </c>
      <c r="I9" s="296">
        <v>1410</v>
      </c>
      <c r="J9" s="301">
        <v>2</v>
      </c>
      <c r="K9" s="300">
        <v>14.5</v>
      </c>
      <c r="L9" s="299">
        <f t="shared" ref="L9:L18" si="0">IF(K9&gt;0,1/K9*34.6*67.1,"")</f>
        <v>160.11448275862068</v>
      </c>
      <c r="M9" s="298">
        <v>15.8</v>
      </c>
      <c r="N9" s="297">
        <v>19</v>
      </c>
      <c r="O9" s="297">
        <v>24.538072999999997</v>
      </c>
      <c r="P9" s="296" t="s">
        <v>880</v>
      </c>
      <c r="Q9" s="296" t="s">
        <v>879</v>
      </c>
      <c r="R9" s="296" t="s">
        <v>68</v>
      </c>
      <c r="S9" s="296"/>
      <c r="T9" s="295"/>
      <c r="U9" s="294" t="str">
        <f>IF(J9&gt;0, IF(J9&gt;=M9,ROUNDDOWN(J9/M9*100,0),""),"")</f>
        <v/>
      </c>
      <c r="V9" s="293" t="str">
        <f>IF(K9&gt;0, IF(K9&gt;=N9,ROUNDDOWN(K9/N9*100,0),""),"")</f>
        <v/>
      </c>
      <c r="W9" s="277">
        <v>59</v>
      </c>
      <c r="X9" s="277" t="s">
        <v>75</v>
      </c>
      <c r="Y9" s="336"/>
    </row>
    <row r="10" spans="1:25" ht="48">
      <c r="A10" s="339"/>
      <c r="B10" s="338"/>
      <c r="C10" s="337"/>
      <c r="D10" s="303" t="s">
        <v>893</v>
      </c>
      <c r="E10" s="302" t="s">
        <v>39</v>
      </c>
      <c r="F10" s="296" t="s">
        <v>890</v>
      </c>
      <c r="G10" s="296">
        <v>1.998</v>
      </c>
      <c r="H10" s="296" t="s">
        <v>881</v>
      </c>
      <c r="I10" s="296">
        <v>1460</v>
      </c>
      <c r="J10" s="301">
        <v>2</v>
      </c>
      <c r="K10" s="300">
        <v>14</v>
      </c>
      <c r="L10" s="299">
        <f t="shared" si="0"/>
        <v>165.83285714285714</v>
      </c>
      <c r="M10" s="298">
        <v>14.4</v>
      </c>
      <c r="N10" s="297">
        <v>17.600000000000001</v>
      </c>
      <c r="O10" s="297">
        <v>24.141027999999999</v>
      </c>
      <c r="P10" s="296" t="s">
        <v>880</v>
      </c>
      <c r="Q10" s="296" t="s">
        <v>879</v>
      </c>
      <c r="R10" s="296" t="s">
        <v>68</v>
      </c>
      <c r="S10" s="296"/>
      <c r="T10" s="295"/>
      <c r="U10" s="294" t="str">
        <f>IF(J10&gt;0, IF(J10&gt;=M10,ROUNDDOWN(J10/M10*100,0),""),"")</f>
        <v/>
      </c>
      <c r="V10" s="293" t="str">
        <f>IF(K10&gt;0, IF(K10&gt;=N10,ROUNDDOWN(K10/N10*100,0),""),"")</f>
        <v/>
      </c>
      <c r="W10" s="277">
        <v>58</v>
      </c>
      <c r="X10" s="277" t="s">
        <v>75</v>
      </c>
      <c r="Y10" s="336"/>
    </row>
    <row r="11" spans="1:25" ht="48">
      <c r="A11" s="335"/>
      <c r="B11" s="305"/>
      <c r="C11" s="304"/>
      <c r="D11" s="303" t="s">
        <v>892</v>
      </c>
      <c r="E11" s="302" t="s">
        <v>39</v>
      </c>
      <c r="F11" s="296" t="s">
        <v>890</v>
      </c>
      <c r="G11" s="296">
        <v>1.998</v>
      </c>
      <c r="H11" s="296" t="s">
        <v>887</v>
      </c>
      <c r="I11" s="296">
        <v>1410</v>
      </c>
      <c r="J11" s="301">
        <v>2</v>
      </c>
      <c r="K11" s="300">
        <v>13.1</v>
      </c>
      <c r="L11" s="299">
        <f t="shared" si="0"/>
        <v>177.22595419847329</v>
      </c>
      <c r="M11" s="298">
        <v>15.8</v>
      </c>
      <c r="N11" s="297">
        <v>19</v>
      </c>
      <c r="O11" s="297">
        <v>24.5</v>
      </c>
      <c r="P11" s="296" t="s">
        <v>880</v>
      </c>
      <c r="Q11" s="296" t="s">
        <v>879</v>
      </c>
      <c r="R11" s="296" t="s">
        <v>68</v>
      </c>
      <c r="S11" s="296"/>
      <c r="T11" s="295"/>
      <c r="U11" s="294" t="str">
        <f>IF(K11&lt;&gt;0, IF(K11&gt;=M11,ROUNDDOWN(K11/M11*100,0),""),"")</f>
        <v/>
      </c>
      <c r="V11" s="293" t="str">
        <f>IF(K11&lt;&gt;0, IF(K11&gt;=N11,ROUNDDOWN(K11/N11*100,0),""),"")</f>
        <v/>
      </c>
      <c r="W11" s="277"/>
      <c r="X11" s="277"/>
      <c r="Y11" s="276"/>
    </row>
    <row r="12" spans="1:25" ht="48">
      <c r="A12" s="306"/>
      <c r="B12" s="305"/>
      <c r="C12" s="304"/>
      <c r="D12" s="334" t="s">
        <v>891</v>
      </c>
      <c r="E12" s="333" t="s">
        <v>39</v>
      </c>
      <c r="F12" s="327" t="s">
        <v>890</v>
      </c>
      <c r="G12" s="327">
        <v>1.998</v>
      </c>
      <c r="H12" s="327" t="s">
        <v>887</v>
      </c>
      <c r="I12" s="327">
        <v>1450</v>
      </c>
      <c r="J12" s="332">
        <v>2</v>
      </c>
      <c r="K12" s="331">
        <v>12.7</v>
      </c>
      <c r="L12" s="330">
        <f t="shared" si="0"/>
        <v>182.80787401574801</v>
      </c>
      <c r="M12" s="329">
        <v>14.4</v>
      </c>
      <c r="N12" s="328">
        <v>17.600000000000001</v>
      </c>
      <c r="O12" s="328">
        <v>24.2</v>
      </c>
      <c r="P12" s="327" t="s">
        <v>880</v>
      </c>
      <c r="Q12" s="327" t="s">
        <v>879</v>
      </c>
      <c r="R12" s="327" t="s">
        <v>68</v>
      </c>
      <c r="S12" s="327"/>
      <c r="T12" s="326"/>
      <c r="U12" s="325" t="str">
        <f>IF(K12&lt;&gt;0, IF(K12&gt;=M12,ROUNDDOWN(K12/M12*100,0),""),"")</f>
        <v/>
      </c>
      <c r="V12" s="324" t="str">
        <f>IF(K12&lt;&gt;0, IF(K12&gt;=N12,ROUNDDOWN(K12/N12*100,0),""),"")</f>
        <v/>
      </c>
      <c r="W12" s="277"/>
      <c r="X12" s="277"/>
      <c r="Y12" s="276"/>
    </row>
    <row r="13" spans="1:25" ht="47.55" customHeight="1">
      <c r="A13" s="306"/>
      <c r="B13" s="305"/>
      <c r="C13" s="304"/>
      <c r="D13" s="288" t="s">
        <v>889</v>
      </c>
      <c r="E13" s="287" t="s">
        <v>39</v>
      </c>
      <c r="F13" s="281" t="s">
        <v>888</v>
      </c>
      <c r="G13" s="281">
        <v>2.9969999999999999</v>
      </c>
      <c r="H13" s="281" t="s">
        <v>887</v>
      </c>
      <c r="I13" s="281">
        <v>1520</v>
      </c>
      <c r="J13" s="286">
        <v>2</v>
      </c>
      <c r="K13" s="323">
        <v>12.2</v>
      </c>
      <c r="L13" s="322">
        <f t="shared" si="0"/>
        <v>190.3</v>
      </c>
      <c r="M13" s="283">
        <v>14.4</v>
      </c>
      <c r="N13" s="282">
        <v>17.600000000000001</v>
      </c>
      <c r="O13" s="282">
        <v>23.6</v>
      </c>
      <c r="P13" s="281" t="s">
        <v>880</v>
      </c>
      <c r="Q13" s="281" t="s">
        <v>879</v>
      </c>
      <c r="R13" s="281" t="s">
        <v>68</v>
      </c>
      <c r="S13" s="281"/>
      <c r="T13" s="280"/>
      <c r="U13" s="279" t="str">
        <f>IF(K13&lt;&gt;0, IF(K13&gt;=M13,ROUNDDOWN(K13/M13*100,0),""),"")</f>
        <v/>
      </c>
      <c r="V13" s="278" t="str">
        <f>IF(K13&lt;&gt;0, IF(K13&gt;=N13,ROUNDDOWN(K13/N13*100,0),""),"")</f>
        <v/>
      </c>
      <c r="W13" s="277"/>
      <c r="X13" s="277"/>
      <c r="Y13" s="276"/>
    </row>
    <row r="14" spans="1:25" ht="47.55" customHeight="1">
      <c r="A14" s="306"/>
      <c r="B14" s="305"/>
      <c r="C14" s="304"/>
      <c r="D14" s="321" t="s">
        <v>886</v>
      </c>
      <c r="E14" s="320" t="s">
        <v>163</v>
      </c>
      <c r="F14" s="319" t="s">
        <v>81</v>
      </c>
      <c r="G14" s="318">
        <v>2.9969999999999999</v>
      </c>
      <c r="H14" s="317" t="s">
        <v>77</v>
      </c>
      <c r="I14" s="316">
        <v>1530</v>
      </c>
      <c r="J14" s="315">
        <v>2</v>
      </c>
      <c r="K14" s="314">
        <v>12.2</v>
      </c>
      <c r="L14" s="313">
        <f t="shared" si="0"/>
        <v>190.3</v>
      </c>
      <c r="M14" s="283">
        <v>14.4</v>
      </c>
      <c r="N14" s="282">
        <v>17.600000000000001</v>
      </c>
      <c r="O14" s="282">
        <v>23.6</v>
      </c>
      <c r="P14" s="296" t="s">
        <v>880</v>
      </c>
      <c r="Q14" s="317" t="s">
        <v>69</v>
      </c>
      <c r="R14" s="312" t="s">
        <v>76</v>
      </c>
      <c r="S14" s="311"/>
      <c r="T14" s="310"/>
      <c r="U14" s="309" t="str">
        <f>IFERROR(IF(K14&lt;M14,"",(ROUNDDOWN(K14/M14*100,0))),"")</f>
        <v/>
      </c>
      <c r="V14" s="308" t="str">
        <f>IFERROR(IF(K14&lt;N14,"",(ROUNDDOWN(K14/N14*100,0))),"")</f>
        <v/>
      </c>
      <c r="W14" s="308">
        <v>51</v>
      </c>
      <c r="X14" s="307" t="str">
        <f>IF(AD14&lt;55,"",AE14)</f>
        <v/>
      </c>
      <c r="Y14" s="292">
        <v>45748</v>
      </c>
    </row>
    <row r="15" spans="1:25" ht="48">
      <c r="A15" s="306"/>
      <c r="B15" s="305"/>
      <c r="C15" s="304"/>
      <c r="D15" s="303" t="s">
        <v>886</v>
      </c>
      <c r="E15" s="302" t="s">
        <v>126</v>
      </c>
      <c r="F15" s="296" t="s">
        <v>882</v>
      </c>
      <c r="G15" s="296">
        <v>2.9969999999999999</v>
      </c>
      <c r="H15" s="296" t="s">
        <v>881</v>
      </c>
      <c r="I15" s="296">
        <v>1530</v>
      </c>
      <c r="J15" s="301">
        <v>2</v>
      </c>
      <c r="K15" s="300">
        <v>12.1</v>
      </c>
      <c r="L15" s="299">
        <f t="shared" si="0"/>
        <v>191.87272727272727</v>
      </c>
      <c r="M15" s="298">
        <v>14.4</v>
      </c>
      <c r="N15" s="297">
        <v>17.600000000000001</v>
      </c>
      <c r="O15" s="297">
        <v>23.564416999999999</v>
      </c>
      <c r="P15" s="296" t="s">
        <v>880</v>
      </c>
      <c r="Q15" s="296" t="s">
        <v>879</v>
      </c>
      <c r="R15" s="296" t="s">
        <v>68</v>
      </c>
      <c r="S15" s="296"/>
      <c r="T15" s="295"/>
      <c r="U15" s="294" t="str">
        <f>IF(J15&gt;0, IF(J15&gt;=M15,ROUNDDOWN(J15/M15*100,0),""),"")</f>
        <v/>
      </c>
      <c r="V15" s="293" t="str">
        <f>IF(K15&gt;0, IF(K15&gt;=N15,ROUNDDOWN(K15/N15*100,0),""),"")</f>
        <v/>
      </c>
      <c r="W15" s="277">
        <v>51</v>
      </c>
      <c r="X15" s="277" t="s">
        <v>66</v>
      </c>
      <c r="Y15" s="292"/>
    </row>
    <row r="16" spans="1:25" ht="47.55" customHeight="1">
      <c r="A16" s="306"/>
      <c r="B16" s="305"/>
      <c r="C16" s="304"/>
      <c r="D16" s="321" t="s">
        <v>886</v>
      </c>
      <c r="E16" s="320" t="s">
        <v>54</v>
      </c>
      <c r="F16" s="319" t="s">
        <v>81</v>
      </c>
      <c r="G16" s="318">
        <v>2.9969999999999999</v>
      </c>
      <c r="H16" s="317" t="s">
        <v>344</v>
      </c>
      <c r="I16" s="316">
        <v>1520</v>
      </c>
      <c r="J16" s="315">
        <v>2</v>
      </c>
      <c r="K16" s="314">
        <v>11.1</v>
      </c>
      <c r="L16" s="313">
        <f t="shared" si="0"/>
        <v>209.15855855855858</v>
      </c>
      <c r="M16" s="283">
        <v>14.4</v>
      </c>
      <c r="N16" s="282">
        <v>17.600000000000001</v>
      </c>
      <c r="O16" s="282">
        <v>23.6</v>
      </c>
      <c r="P16" s="296" t="s">
        <v>880</v>
      </c>
      <c r="Q16" s="312" t="s">
        <v>69</v>
      </c>
      <c r="R16" s="312" t="s">
        <v>76</v>
      </c>
      <c r="S16" s="311"/>
      <c r="T16" s="310"/>
      <c r="U16" s="309" t="str">
        <f>IFERROR(IF(K16&lt;M16,"",(ROUNDDOWN(K16/M16*100,0))),"")</f>
        <v/>
      </c>
      <c r="V16" s="308" t="str">
        <f>IFERROR(IF(K16&lt;N16,"",(ROUNDDOWN(K16/N16*100,0))),"")</f>
        <v/>
      </c>
      <c r="W16" s="308">
        <v>47</v>
      </c>
      <c r="X16" s="307" t="str">
        <f>IF(AD16&lt;55,"",AE16)</f>
        <v/>
      </c>
      <c r="Y16" s="292">
        <v>45748</v>
      </c>
    </row>
    <row r="17" spans="1:25" ht="48">
      <c r="A17" s="306"/>
      <c r="B17" s="305"/>
      <c r="C17" s="304"/>
      <c r="D17" s="303" t="s">
        <v>886</v>
      </c>
      <c r="E17" s="302" t="s">
        <v>39</v>
      </c>
      <c r="F17" s="296" t="s">
        <v>882</v>
      </c>
      <c r="G17" s="296">
        <v>2.9969999999999999</v>
      </c>
      <c r="H17" s="296" t="s">
        <v>885</v>
      </c>
      <c r="I17" s="296">
        <v>1520</v>
      </c>
      <c r="J17" s="301">
        <v>2</v>
      </c>
      <c r="K17" s="300">
        <v>11</v>
      </c>
      <c r="L17" s="299">
        <f t="shared" si="0"/>
        <v>211.05999999999997</v>
      </c>
      <c r="M17" s="298">
        <v>14.4</v>
      </c>
      <c r="N17" s="297">
        <v>17.600000000000001</v>
      </c>
      <c r="O17" s="297">
        <v>23.648271999999999</v>
      </c>
      <c r="P17" s="296" t="s">
        <v>880</v>
      </c>
      <c r="Q17" s="296" t="s">
        <v>879</v>
      </c>
      <c r="R17" s="296" t="s">
        <v>884</v>
      </c>
      <c r="S17" s="296"/>
      <c r="T17" s="295"/>
      <c r="U17" s="294" t="str">
        <f>IF(J17&gt;0, IF(J17&gt;=M17,ROUNDDOWN(J17/M17*100,0),""),"")</f>
        <v/>
      </c>
      <c r="V17" s="293" t="str">
        <f>IF(K17&gt;0, IF(K17&gt;=N17,ROUNDDOWN(K17/N17*100,0),""),"")</f>
        <v/>
      </c>
      <c r="W17" s="277">
        <v>46</v>
      </c>
      <c r="X17" s="277" t="s">
        <v>66</v>
      </c>
      <c r="Y17" s="292"/>
    </row>
    <row r="18" spans="1:25" ht="48.6" thickBot="1">
      <c r="A18" s="291"/>
      <c r="B18" s="290"/>
      <c r="C18" s="289"/>
      <c r="D18" s="288" t="s">
        <v>883</v>
      </c>
      <c r="E18" s="287" t="s">
        <v>39</v>
      </c>
      <c r="F18" s="281" t="s">
        <v>882</v>
      </c>
      <c r="G18" s="281">
        <v>2.9969999999999999</v>
      </c>
      <c r="H18" s="281" t="s">
        <v>881</v>
      </c>
      <c r="I18" s="281">
        <v>1530</v>
      </c>
      <c r="J18" s="286">
        <v>2</v>
      </c>
      <c r="K18" s="285">
        <v>12</v>
      </c>
      <c r="L18" s="284">
        <f t="shared" si="0"/>
        <v>193.47166666666664</v>
      </c>
      <c r="M18" s="283">
        <v>14.4</v>
      </c>
      <c r="N18" s="282">
        <v>17.600000000000001</v>
      </c>
      <c r="O18" s="282">
        <v>23.6</v>
      </c>
      <c r="P18" s="281" t="s">
        <v>880</v>
      </c>
      <c r="Q18" s="281" t="s">
        <v>879</v>
      </c>
      <c r="R18" s="281" t="s">
        <v>68</v>
      </c>
      <c r="S18" s="281"/>
      <c r="T18" s="280"/>
      <c r="U18" s="279" t="str">
        <f>IF(K18&lt;&gt;0, IF(K18&gt;=M18,ROUNDDOWN(K18/M18*100,0),""),"")</f>
        <v/>
      </c>
      <c r="V18" s="278" t="str">
        <f>IF(K18&lt;&gt;0, IF(K18&gt;=N18,ROUNDDOWN(K18/N18*100,0),""),"")</f>
        <v/>
      </c>
      <c r="W18" s="277"/>
      <c r="X18" s="277"/>
      <c r="Y18" s="276"/>
    </row>
    <row r="19" spans="1:25">
      <c r="D19" s="275"/>
    </row>
    <row r="20" spans="1:25">
      <c r="D20" s="273" t="s">
        <v>878</v>
      </c>
    </row>
  </sheetData>
  <sheetProtection selectLockedCells="1"/>
  <autoFilter ref="A8:V8" xr:uid="{00000000-0009-0000-0000-000000000000}">
    <filterColumn colId="1" showButton="0"/>
  </autoFilter>
  <mergeCells count="27">
    <mergeCell ref="J2:P2"/>
    <mergeCell ref="R2:V2"/>
    <mergeCell ref="S3:X3"/>
    <mergeCell ref="A4:A8"/>
    <mergeCell ref="B4:C8"/>
    <mergeCell ref="D4:D5"/>
    <mergeCell ref="F4:G5"/>
    <mergeCell ref="H4:H8"/>
    <mergeCell ref="I4:I8"/>
    <mergeCell ref="J4:J8"/>
    <mergeCell ref="K4:O4"/>
    <mergeCell ref="Q4:S4"/>
    <mergeCell ref="U4:U8"/>
    <mergeCell ref="V4:V8"/>
    <mergeCell ref="W4:X4"/>
    <mergeCell ref="K5:K8"/>
    <mergeCell ref="W5:W8"/>
    <mergeCell ref="X5:X8"/>
    <mergeCell ref="D6:D8"/>
    <mergeCell ref="E6:E8"/>
    <mergeCell ref="F6:F8"/>
    <mergeCell ref="G6:G8"/>
    <mergeCell ref="L5:L8"/>
    <mergeCell ref="M5:M8"/>
    <mergeCell ref="N5:N8"/>
    <mergeCell ref="O5:O8"/>
    <mergeCell ref="Q5:S5"/>
  </mergeCells>
  <phoneticPr fontId="2"/>
  <printOptions horizontalCentered="1"/>
  <pageMargins left="0.39370078740157483" right="0.39370078740157483" top="0.39370078740157483" bottom="0.39370078740157483" header="0.19685039370078741" footer="0.39370078740157483"/>
  <pageSetup paperSize="9" scale="66" fitToHeight="0" orientation="landscape" r:id="rId1"/>
  <headerFooter alignWithMargins="0">
    <oddHeader>&amp;R様式1-1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9370-3520-448C-9912-B6F6B6020A62}">
  <sheetPr>
    <tabColor rgb="FFFFFF00"/>
    <pageSetUpPr fitToPage="1"/>
  </sheetPr>
  <dimension ref="A1:AH21"/>
  <sheetViews>
    <sheetView view="pageBreakPreview" zoomScaleNormal="100" zoomScaleSheetLayoutView="100" workbookViewId="0">
      <selection activeCell="M33" sqref="M33:M34"/>
    </sheetView>
  </sheetViews>
  <sheetFormatPr defaultColWidth="9" defaultRowHeight="10.199999999999999"/>
  <cols>
    <col min="1" max="1" width="15.88671875" style="57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6.88671875" style="58" customWidth="1"/>
    <col min="6" max="6" width="13.109375" style="2" bestFit="1" customWidth="1"/>
    <col min="7" max="7" width="7.33203125" style="2" customWidth="1"/>
    <col min="8" max="8" width="12.109375" style="2" bestFit="1" customWidth="1"/>
    <col min="9" max="9" width="10.6640625" style="2" customWidth="1"/>
    <col min="10" max="10" width="7" style="2" bestFit="1" customWidth="1"/>
    <col min="11" max="11" width="6.33203125" style="2" bestFit="1" customWidth="1"/>
    <col min="12" max="12" width="8.77734375" style="2" bestFit="1" customWidth="1"/>
    <col min="13" max="13" width="8.44140625" style="2" bestFit="1" customWidth="1"/>
    <col min="14" max="14" width="8.6640625" style="2" bestFit="1" customWidth="1"/>
    <col min="15" max="15" width="8.6640625" style="2" customWidth="1"/>
    <col min="16" max="16" width="14.33203125" style="2" bestFit="1" customWidth="1"/>
    <col min="17" max="17" width="10" style="2" bestFit="1" customWidth="1"/>
    <col min="18" max="18" width="6" style="2" customWidth="1"/>
    <col min="19" max="19" width="25.21875" style="2" bestFit="1" customWidth="1"/>
    <col min="20" max="20" width="11" style="2" bestFit="1" customWidth="1"/>
    <col min="21" max="22" width="8.21875" style="2" bestFit="1" customWidth="1"/>
    <col min="23" max="23" width="8.88671875" style="2" bestFit="1" customWidth="1"/>
    <col min="24" max="24" width="9" style="2"/>
    <col min="25" max="25" width="9" style="2" customWidth="1"/>
    <col min="26" max="27" width="10.6640625" style="2" customWidth="1"/>
    <col min="28" max="33" width="9" style="2" hidden="1" customWidth="1"/>
    <col min="34" max="34" width="9" style="2" customWidth="1"/>
    <col min="35" max="16384" width="9" style="2"/>
  </cols>
  <sheetData>
    <row r="1" spans="1:34" ht="15.6">
      <c r="A1" s="1"/>
      <c r="B1" s="1"/>
      <c r="E1" s="3"/>
      <c r="R1" s="4"/>
    </row>
    <row r="2" spans="1:34" ht="15">
      <c r="A2" s="2"/>
      <c r="E2" s="2"/>
      <c r="F2" s="5"/>
      <c r="J2" s="607" t="s">
        <v>0</v>
      </c>
      <c r="K2" s="607"/>
      <c r="L2" s="607"/>
      <c r="M2" s="607"/>
      <c r="N2" s="607"/>
      <c r="O2" s="607"/>
      <c r="P2" s="607"/>
      <c r="Q2" s="6"/>
      <c r="R2" s="608"/>
      <c r="S2" s="608"/>
      <c r="T2" s="608"/>
      <c r="U2" s="608"/>
      <c r="V2" s="608"/>
    </row>
    <row r="3" spans="1:34" ht="15.75" customHeight="1">
      <c r="A3" s="8" t="s">
        <v>1</v>
      </c>
      <c r="B3" s="9"/>
      <c r="E3" s="2"/>
      <c r="J3" s="6"/>
      <c r="R3" s="10"/>
      <c r="S3" s="609" t="s">
        <v>2</v>
      </c>
      <c r="T3" s="609"/>
      <c r="U3" s="609"/>
      <c r="V3" s="609"/>
      <c r="W3" s="609"/>
      <c r="X3" s="609"/>
      <c r="Z3" s="11" t="s">
        <v>3</v>
      </c>
      <c r="AA3" s="12"/>
      <c r="AB3" s="13" t="s">
        <v>4</v>
      </c>
      <c r="AC3" s="14"/>
      <c r="AD3" s="14"/>
      <c r="AE3" s="15" t="s">
        <v>5</v>
      </c>
      <c r="AF3" s="14"/>
      <c r="AG3" s="16"/>
    </row>
    <row r="4" spans="1:34" ht="14.25" customHeight="1" thickBot="1">
      <c r="A4" s="610" t="s">
        <v>6</v>
      </c>
      <c r="B4" s="613" t="s">
        <v>7</v>
      </c>
      <c r="C4" s="614"/>
      <c r="D4" s="619"/>
      <c r="E4" s="621"/>
      <c r="F4" s="613" t="s">
        <v>8</v>
      </c>
      <c r="G4" s="623"/>
      <c r="H4" s="626" t="s">
        <v>9</v>
      </c>
      <c r="I4" s="626" t="s">
        <v>10</v>
      </c>
      <c r="J4" s="629" t="s">
        <v>11</v>
      </c>
      <c r="K4" s="631" t="s">
        <v>12</v>
      </c>
      <c r="L4" s="632"/>
      <c r="M4" s="632"/>
      <c r="N4" s="632"/>
      <c r="O4" s="633"/>
      <c r="P4" s="626" t="s">
        <v>13</v>
      </c>
      <c r="Q4" s="634" t="s">
        <v>14</v>
      </c>
      <c r="R4" s="635"/>
      <c r="S4" s="636"/>
      <c r="T4" s="640" t="s">
        <v>15</v>
      </c>
      <c r="U4" s="646" t="s">
        <v>16</v>
      </c>
      <c r="V4" s="626" t="s">
        <v>17</v>
      </c>
      <c r="W4" s="644" t="s">
        <v>18</v>
      </c>
      <c r="X4" s="645"/>
      <c r="Z4" s="627" t="s">
        <v>19</v>
      </c>
      <c r="AA4" s="627" t="s">
        <v>20</v>
      </c>
      <c r="AB4" s="626" t="s">
        <v>21</v>
      </c>
      <c r="AC4" s="626" t="s">
        <v>22</v>
      </c>
      <c r="AD4" s="626" t="s">
        <v>23</v>
      </c>
      <c r="AE4" s="626" t="s">
        <v>21</v>
      </c>
      <c r="AF4" s="626" t="s">
        <v>22</v>
      </c>
      <c r="AG4" s="626" t="s">
        <v>24</v>
      </c>
      <c r="AH4" s="18"/>
    </row>
    <row r="5" spans="1:34" ht="11.25" customHeight="1">
      <c r="A5" s="611"/>
      <c r="B5" s="615"/>
      <c r="C5" s="616"/>
      <c r="D5" s="620"/>
      <c r="E5" s="622"/>
      <c r="F5" s="624"/>
      <c r="G5" s="625"/>
      <c r="H5" s="611"/>
      <c r="I5" s="627"/>
      <c r="J5" s="630"/>
      <c r="K5" s="653" t="s">
        <v>25</v>
      </c>
      <c r="L5" s="656" t="s">
        <v>26</v>
      </c>
      <c r="M5" s="659" t="s">
        <v>27</v>
      </c>
      <c r="N5" s="642" t="s">
        <v>28</v>
      </c>
      <c r="O5" s="642" t="s">
        <v>21</v>
      </c>
      <c r="P5" s="611"/>
      <c r="Q5" s="637"/>
      <c r="R5" s="638"/>
      <c r="S5" s="639"/>
      <c r="T5" s="641"/>
      <c r="U5" s="647"/>
      <c r="V5" s="611"/>
      <c r="W5" s="626" t="s">
        <v>22</v>
      </c>
      <c r="X5" s="626" t="s">
        <v>23</v>
      </c>
      <c r="Z5" s="627"/>
      <c r="AA5" s="627"/>
      <c r="AB5" s="627"/>
      <c r="AC5" s="627"/>
      <c r="AD5" s="627"/>
      <c r="AE5" s="627"/>
      <c r="AF5" s="627"/>
      <c r="AG5" s="627"/>
      <c r="AH5" s="649"/>
    </row>
    <row r="6" spans="1:34">
      <c r="A6" s="611"/>
      <c r="B6" s="615"/>
      <c r="C6" s="616"/>
      <c r="D6" s="610" t="s">
        <v>29</v>
      </c>
      <c r="E6" s="610" t="s">
        <v>30</v>
      </c>
      <c r="F6" s="610" t="s">
        <v>29</v>
      </c>
      <c r="G6" s="626" t="s">
        <v>31</v>
      </c>
      <c r="H6" s="611"/>
      <c r="I6" s="627"/>
      <c r="J6" s="630"/>
      <c r="K6" s="654"/>
      <c r="L6" s="657"/>
      <c r="M6" s="654"/>
      <c r="N6" s="643"/>
      <c r="O6" s="643"/>
      <c r="P6" s="611"/>
      <c r="Q6" s="626" t="s">
        <v>32</v>
      </c>
      <c r="R6" s="626" t="s">
        <v>33</v>
      </c>
      <c r="S6" s="610" t="s">
        <v>34</v>
      </c>
      <c r="T6" s="650" t="s">
        <v>35</v>
      </c>
      <c r="U6" s="647"/>
      <c r="V6" s="611"/>
      <c r="W6" s="627"/>
      <c r="X6" s="627"/>
      <c r="Z6" s="627"/>
      <c r="AA6" s="627"/>
      <c r="AB6" s="627"/>
      <c r="AC6" s="627"/>
      <c r="AD6" s="627"/>
      <c r="AE6" s="627"/>
      <c r="AF6" s="627"/>
      <c r="AG6" s="627"/>
      <c r="AH6" s="649"/>
    </row>
    <row r="7" spans="1:34">
      <c r="A7" s="611"/>
      <c r="B7" s="615"/>
      <c r="C7" s="616"/>
      <c r="D7" s="611"/>
      <c r="E7" s="611"/>
      <c r="F7" s="611"/>
      <c r="G7" s="611"/>
      <c r="H7" s="611"/>
      <c r="I7" s="627"/>
      <c r="J7" s="630"/>
      <c r="K7" s="654"/>
      <c r="L7" s="657"/>
      <c r="M7" s="654"/>
      <c r="N7" s="643"/>
      <c r="O7" s="643"/>
      <c r="P7" s="611"/>
      <c r="Q7" s="611"/>
      <c r="R7" s="611"/>
      <c r="S7" s="611"/>
      <c r="T7" s="651"/>
      <c r="U7" s="647"/>
      <c r="V7" s="611"/>
      <c r="W7" s="627"/>
      <c r="X7" s="627"/>
      <c r="Z7" s="627"/>
      <c r="AA7" s="627"/>
      <c r="AB7" s="627"/>
      <c r="AC7" s="627"/>
      <c r="AD7" s="627"/>
      <c r="AE7" s="627"/>
      <c r="AF7" s="627"/>
      <c r="AG7" s="627"/>
      <c r="AH7" s="649"/>
    </row>
    <row r="8" spans="1:34">
      <c r="A8" s="612"/>
      <c r="B8" s="617"/>
      <c r="C8" s="618"/>
      <c r="D8" s="612"/>
      <c r="E8" s="612"/>
      <c r="F8" s="612"/>
      <c r="G8" s="612"/>
      <c r="H8" s="612"/>
      <c r="I8" s="628"/>
      <c r="J8" s="624"/>
      <c r="K8" s="655"/>
      <c r="L8" s="658"/>
      <c r="M8" s="655"/>
      <c r="N8" s="625"/>
      <c r="O8" s="625"/>
      <c r="P8" s="612"/>
      <c r="Q8" s="612"/>
      <c r="R8" s="612"/>
      <c r="S8" s="612"/>
      <c r="T8" s="652"/>
      <c r="U8" s="648"/>
      <c r="V8" s="612"/>
      <c r="W8" s="628"/>
      <c r="X8" s="628"/>
      <c r="Z8" s="628"/>
      <c r="AA8" s="628"/>
      <c r="AB8" s="628"/>
      <c r="AC8" s="628"/>
      <c r="AD8" s="628"/>
      <c r="AE8" s="628"/>
      <c r="AF8" s="628"/>
      <c r="AG8" s="628"/>
      <c r="AH8" s="649"/>
    </row>
    <row r="9" spans="1:34" ht="24" customHeight="1">
      <c r="A9" s="24" t="s">
        <v>36</v>
      </c>
      <c r="B9" s="25"/>
      <c r="C9" s="26" t="s">
        <v>37</v>
      </c>
      <c r="D9" s="27" t="s">
        <v>38</v>
      </c>
      <c r="E9" s="28" t="s">
        <v>39</v>
      </c>
      <c r="F9" s="29" t="s">
        <v>40</v>
      </c>
      <c r="G9" s="30">
        <v>1.46</v>
      </c>
      <c r="H9" s="29" t="s">
        <v>41</v>
      </c>
      <c r="I9" s="31" t="str">
        <f>IF(Z9="","",(IF(AA9-Z9&gt;0,CONCATENATE(TEXT(Z9,"#,##0"),"~",TEXT(AA9,"#,##0")),TEXT(Z9,"#,##0"))))</f>
        <v>1,070</v>
      </c>
      <c r="J9" s="32">
        <v>5</v>
      </c>
      <c r="K9" s="33">
        <v>19</v>
      </c>
      <c r="L9" s="34">
        <f>IF(K9&gt;0,1/K9*34.6*67.1,"")</f>
        <v>122.19263157894736</v>
      </c>
      <c r="M9" s="35">
        <f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20.5</v>
      </c>
      <c r="N9" s="36">
        <f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23.4</v>
      </c>
      <c r="O9" s="37" t="str">
        <f>IF(Z9="","",IF(AE9="",TEXT(AB9,"#,##0.0"),IF(AB9-AE9&gt;0,CONCATENATE(TEXT(AE9,"#,##0.0"),"~",TEXT(AB9,"#,##0.0")),TEXT(AB9,"#,##0.0"))))</f>
        <v>26.9</v>
      </c>
      <c r="P9" s="38" t="s">
        <v>42</v>
      </c>
      <c r="Q9" s="39" t="s">
        <v>43</v>
      </c>
      <c r="R9" s="40" t="s">
        <v>44</v>
      </c>
      <c r="S9" s="41"/>
      <c r="T9" s="42" t="s">
        <v>45</v>
      </c>
      <c r="U9" s="43" t="str">
        <f>IFERROR(IF(K9&lt;M9,"",(ROUNDDOWN(K9/M9*100,0))),"")</f>
        <v/>
      </c>
      <c r="V9" s="44" t="str">
        <f>IFERROR(IF(K9&lt;N9,"",(ROUNDDOWN(K9/N9*100,0))),"")</f>
        <v/>
      </c>
      <c r="W9" s="44">
        <f>IF(AC9&lt;55,"",IF(AA9="",AC9,IF(AF9-AC9&gt;0,CONCATENATE(AC9,"~",AF9),AC9)))</f>
        <v>70</v>
      </c>
      <c r="X9" s="45" t="str">
        <f>IF(AC9&lt;55,"",AD9)</f>
        <v>★2.0</v>
      </c>
      <c r="Z9" s="46">
        <v>1070</v>
      </c>
      <c r="AA9" s="46"/>
      <c r="AB9" s="47">
        <f>IF(Z9="","",(ROUND(IF(Z9&gt;=2759,9.5,IF(Z9&lt;2759,(-2.47/1000000*Z9*Z9)-(8.52/10000*Z9)+30.65)),1)))</f>
        <v>26.9</v>
      </c>
      <c r="AC9" s="48">
        <f>IF(K9="","",ROUNDDOWN(K9/AB9*100,0))</f>
        <v>70</v>
      </c>
      <c r="AD9" s="48" t="str">
        <f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★2.0</v>
      </c>
      <c r="AE9" s="47" t="str">
        <f>IF(AA9="","",(ROUND(IF(AA9&gt;=2759,9.5,IF(AA9&lt;2759,(-2.47/1000000*AA9*AA9)-(8.52/10000*AA9)+30.65)),1)))</f>
        <v/>
      </c>
      <c r="AF9" s="48" t="str">
        <f>IF(AE9="","",IF(K9="","",ROUNDDOWN(K9/AE9*100,0)))</f>
        <v/>
      </c>
      <c r="AG9" s="48" t="str">
        <f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  <c r="AH9" s="49"/>
    </row>
    <row r="10" spans="1:34" ht="24" customHeight="1">
      <c r="A10" s="50"/>
      <c r="B10" s="51"/>
      <c r="C10" s="52"/>
      <c r="D10" s="27" t="s">
        <v>46</v>
      </c>
      <c r="E10" s="28" t="s">
        <v>47</v>
      </c>
      <c r="F10" s="29" t="s">
        <v>40</v>
      </c>
      <c r="G10" s="30">
        <v>1.46</v>
      </c>
      <c r="H10" s="29" t="s">
        <v>41</v>
      </c>
      <c r="I10" s="31" t="str">
        <f>IF(Z10="","",(IF(AA10-Z10&gt;0,CONCATENATE(TEXT(Z10,"#,##0"),"~",TEXT(AA10,"#,##0")),TEXT(Z10,"#,##0"))))</f>
        <v>1,130</v>
      </c>
      <c r="J10" s="32">
        <v>5</v>
      </c>
      <c r="K10" s="53">
        <v>17.8</v>
      </c>
      <c r="L10" s="54">
        <f>IF(K10&gt;0,1/K10*34.6*67.1,"")</f>
        <v>130.43033707865169</v>
      </c>
      <c r="M10" s="35">
        <f>IFERROR(VALUE(IF(Z10="","",(IF(Z10&gt;=2271,"7.4",IF(Z10&gt;=2101,"8.7",IF(Z10&gt;=1991,"9.4",IF(Z10&gt;=1871,"10.2",IF(Z10&gt;=1761,"11.1",IF(Z10&gt;=1651,"12.2",IF(Z10&gt;=1531,"13.2",IF(Z10&gt;=1421,"14.4",IF(Z10&gt;=1311,"15.8",IF(Z10&gt;=1196,"17.2",IF(Z10&gt;=1081,"18.7",IF(Z10&gt;=971,"20.5",IF(Z10&gt;=856,"20.8",IF(Z10&gt;=741,"21.0",IF(Z10&gt;=601,"21.8","22.5")))))))))))))))))),"")</f>
        <v>18.7</v>
      </c>
      <c r="N10" s="36">
        <f>IFERROR(VALUE(IF(Z10="","",(IF(Z10&gt;=2271,"10.6",IF(Z10&gt;=2101,"11.9",IF(Z10&gt;=1991,"12.7",IF(Z10&gt;=1871,"13.5",IF(Z10&gt;=1761,"14.4",IF(Z10&gt;=1651,"15.4",IF(Z10&gt;=1531,"16.5",IF(Z10&gt;=1421,"17.6",IF(Z10&gt;=1311,"19.0",IF(Z10&gt;=1196,"20.3",IF(Z10&gt;=1081,"21.8",IF(Z10&gt;=971,"23.4",IF(Z10&gt;=856,"23.7",IF(Z10&gt;=741,"24.5","24.6"))))))))))))))))),"")</f>
        <v>21.8</v>
      </c>
      <c r="O10" s="37" t="str">
        <f>IF(Z10="","",IF(AE10="",TEXT(AB10,"#,##0.0"),IF(AB10-AE10&gt;0,CONCATENATE(TEXT(AE10,"#,##0.0"),"~",TEXT(AB10,"#,##0.0")),TEXT(AB10,"#,##0.0"))))</f>
        <v>26.5</v>
      </c>
      <c r="P10" s="38" t="s">
        <v>42</v>
      </c>
      <c r="Q10" s="39" t="s">
        <v>43</v>
      </c>
      <c r="R10" s="40" t="s">
        <v>48</v>
      </c>
      <c r="S10" s="41"/>
      <c r="T10" s="42" t="s">
        <v>45</v>
      </c>
      <c r="U10" s="43" t="str">
        <f>IFERROR(IF(K10&lt;M10,"",(ROUNDDOWN(K10/M10*100,0))),"")</f>
        <v/>
      </c>
      <c r="V10" s="44" t="str">
        <f>IFERROR(IF(K10&lt;N10,"",(ROUNDDOWN(K10/N10*100,0))),"")</f>
        <v/>
      </c>
      <c r="W10" s="44">
        <f>IF(AC10&lt;55,"",IF(AA10="",AC10,IF(AF10-AC10&gt;0,CONCATENATE(AC10,"~",AF10),AC10)))</f>
        <v>67</v>
      </c>
      <c r="X10" s="45" t="str">
        <f>IF(AC10&lt;55,"",AD10)</f>
        <v>★1.5</v>
      </c>
      <c r="Z10" s="46">
        <v>1130</v>
      </c>
      <c r="AA10" s="46"/>
      <c r="AB10" s="47">
        <f>IF(Z10="","",(ROUND(IF(Z10&gt;=2759,9.5,IF(Z10&lt;2759,(-2.47/1000000*Z10*Z10)-(8.52/10000*Z10)+30.65)),1)))</f>
        <v>26.5</v>
      </c>
      <c r="AC10" s="48">
        <f>IF(K10="","",ROUNDDOWN(K10/AB10*100,0))</f>
        <v>67</v>
      </c>
      <c r="AD10" s="48" t="str">
        <f>IF(AC10="","",IF(AC10&gt;=125,"★7.5",IF(AC10&gt;=120,"★7.0",IF(AC10&gt;=115,"★6.5",IF(AC10&gt;=110,"★6.0",IF(AC10&gt;=105,"★5.5",IF(AC10&gt;=100,"★5.0",IF(AC10&gt;=95,"★4.5",IF(AC10&gt;=90,"★4.0",IF(AC10&gt;=85,"★3.5",IF(AC10&gt;=80,"★3.0",IF(AC10&gt;=75,"★2.5",IF(AC10&gt;=70,"★2.0",IF(AC10&gt;=65,"★1.5",IF(AC10&gt;=60,"★1.0",IF(AC10&gt;=55,"★0.5"," "))))))))))))))))</f>
        <v>★1.5</v>
      </c>
      <c r="AE10" s="47" t="str">
        <f>IF(AA10="","",(ROUND(IF(AA10&gt;=2759,9.5,IF(AA10&lt;2759,(-2.47/1000000*AA10*AA10)-(8.52/10000*AA10)+30.65)),1)))</f>
        <v/>
      </c>
      <c r="AF10" s="48" t="str">
        <f>IF(AE10="","",IF(K10="","",ROUNDDOWN(K10/AE10*100,0)))</f>
        <v/>
      </c>
      <c r="AG10" s="48" t="str">
        <f>IF(AF10="","",IF(AF10&gt;=125,"★7.5",IF(AF10&gt;=120,"★7.0",IF(AF10&gt;=115,"★6.5",IF(AF10&gt;=110,"★6.0",IF(AF10&gt;=105,"★5.5",IF(AF10&gt;=100,"★5.0",IF(AF10&gt;=95,"★4.5",IF(AF10&gt;=90,"★4.0",IF(AF10&gt;=85,"★3.5",IF(AF10&gt;=80,"★3.0",IF(AF10&gt;=75,"★2.5",IF(AF10&gt;=70,"★2.0",IF(AF10&gt;=65,"★1.5",IF(AF10&gt;=60,"★1.0",IF(AF10&gt;=55,"★0.5"," "))))))))))))))))</f>
        <v/>
      </c>
      <c r="AH10" s="49"/>
    </row>
    <row r="11" spans="1:34" ht="24" customHeight="1">
      <c r="A11" s="50"/>
      <c r="B11" s="55"/>
      <c r="C11" s="26" t="s">
        <v>49</v>
      </c>
      <c r="D11" s="27" t="s">
        <v>50</v>
      </c>
      <c r="E11" s="28" t="s">
        <v>39</v>
      </c>
      <c r="F11" s="29" t="s">
        <v>51</v>
      </c>
      <c r="G11" s="30">
        <v>1.46</v>
      </c>
      <c r="H11" s="29" t="s">
        <v>52</v>
      </c>
      <c r="I11" s="31" t="str">
        <f>IF(Z11="","",(IF(AA11-Z11&gt;0,CONCATENATE(TEXT(Z11,"#,##0"),"~",TEXT(AA11,"#,##0")),TEXT(Z11,"#,##0"))))</f>
        <v>1,180</v>
      </c>
      <c r="J11" s="32">
        <v>4</v>
      </c>
      <c r="K11" s="53">
        <v>14.9</v>
      </c>
      <c r="L11" s="54">
        <f>IF(K11&gt;0,1/K11*34.6*67.1,"")</f>
        <v>155.81610738255031</v>
      </c>
      <c r="M11" s="35">
        <f>IFERROR(VALUE(IF(Z11="","",(IF(Z11&gt;=2271,"7.4",IF(Z11&gt;=2101,"8.7",IF(Z11&gt;=1991,"9.4",IF(Z11&gt;=1871,"10.2",IF(Z11&gt;=1761,"11.1",IF(Z11&gt;=1651,"12.2",IF(Z11&gt;=1531,"13.2",IF(Z11&gt;=1421,"14.4",IF(Z11&gt;=1311,"15.8",IF(Z11&gt;=1196,"17.2",IF(Z11&gt;=1081,"18.7",IF(Z11&gt;=971,"20.5",IF(Z11&gt;=856,"20.8",IF(Z11&gt;=741,"21.0",IF(Z11&gt;=601,"21.8","22.5")))))))))))))))))),"")</f>
        <v>18.7</v>
      </c>
      <c r="N11" s="36">
        <f>IFERROR(VALUE(IF(Z11="","",(IF(Z11&gt;=2271,"10.6",IF(Z11&gt;=2101,"11.9",IF(Z11&gt;=1991,"12.7",IF(Z11&gt;=1871,"13.5",IF(Z11&gt;=1761,"14.4",IF(Z11&gt;=1651,"15.4",IF(Z11&gt;=1531,"16.5",IF(Z11&gt;=1421,"17.6",IF(Z11&gt;=1311,"19.0",IF(Z11&gt;=1196,"20.3",IF(Z11&gt;=1081,"21.8",IF(Z11&gt;=971,"23.4",IF(Z11&gt;=856,"23.7",IF(Z11&gt;=741,"24.5","24.6"))))))))))))))))),"")</f>
        <v>21.8</v>
      </c>
      <c r="O11" s="37" t="str">
        <f>IF(Z11="","",IF(AE11="",TEXT(AB11,"#,##0.0"),IF(AB11-AE11&gt;0,CONCATENATE(TEXT(AE11,"#,##0.0"),"~",TEXT(AB11,"#,##0.0")),TEXT(AB11,"#,##0.0"))))</f>
        <v>26.2</v>
      </c>
      <c r="P11" s="38" t="s">
        <v>53</v>
      </c>
      <c r="Q11" s="39" t="s">
        <v>63</v>
      </c>
      <c r="R11" s="40" t="s">
        <v>48</v>
      </c>
      <c r="S11" s="41"/>
      <c r="T11" s="42"/>
      <c r="U11" s="43" t="str">
        <f>IFERROR(IF(K11&lt;M11,"",(ROUNDDOWN(K11/M11*100,0))),"")</f>
        <v/>
      </c>
      <c r="V11" s="44" t="str">
        <f>IFERROR(IF(K11&lt;N11,"",(ROUNDDOWN(K11/N11*100,0))),"")</f>
        <v/>
      </c>
      <c r="W11" s="44">
        <f>IF(AC11&lt;55,"",IF(AA11="",AC11,IF(AF11-AC11&gt;0,CONCATENATE(AC11,"~",AF11),AC11)))</f>
        <v>56</v>
      </c>
      <c r="X11" s="45" t="str">
        <f>IF(AC11&lt;55,"",AD11)</f>
        <v>★0.5</v>
      </c>
      <c r="Z11" s="46">
        <v>1180</v>
      </c>
      <c r="AA11" s="46"/>
      <c r="AB11" s="47">
        <f>IF(Z11="","",(ROUND(IF(Z11&gt;=2759,9.5,IF(Z11&lt;2759,(-2.47/1000000*Z11*Z11)-(8.52/10000*Z11)+30.65)),1)))</f>
        <v>26.2</v>
      </c>
      <c r="AC11" s="48">
        <f>IF(K11="","",ROUNDDOWN(K11/AB11*100,0))</f>
        <v>56</v>
      </c>
      <c r="AD11" s="48" t="str">
        <f>IF(AC11="","",IF(AC11&gt;=125,"★7.5",IF(AC11&gt;=120,"★7.0",IF(AC11&gt;=115,"★6.5",IF(AC11&gt;=110,"★6.0",IF(AC11&gt;=105,"★5.5",IF(AC11&gt;=100,"★5.0",IF(AC11&gt;=95,"★4.5",IF(AC11&gt;=90,"★4.0",IF(AC11&gt;=85,"★3.5",IF(AC11&gt;=80,"★3.0",IF(AC11&gt;=75,"★2.5",IF(AC11&gt;=70,"★2.0",IF(AC11&gt;=65,"★1.5",IF(AC11&gt;=60,"★1.0",IF(AC11&gt;=55,"★0.5"," "))))))))))))))))</f>
        <v>★0.5</v>
      </c>
      <c r="AE11" s="47" t="str">
        <f>IF(AA11="","",(ROUND(IF(AA11&gt;=2759,9.5,IF(AA11&lt;2759,(-2.47/1000000*AA11*AA11)-(8.52/10000*AA11)+30.65)),1)))</f>
        <v/>
      </c>
      <c r="AF11" s="48" t="str">
        <f>IF(AE11="","",IF(K11="","",ROUNDDOWN(K11/AE11*100,0)))</f>
        <v/>
      </c>
      <c r="AG11" s="48" t="str">
        <f>IF(AF11="","",IF(AF11&gt;=125,"★7.5",IF(AF11&gt;=120,"★7.0",IF(AF11&gt;=115,"★6.5",IF(AF11&gt;=110,"★6.0",IF(AF11&gt;=105,"★5.5",IF(AF11&gt;=100,"★5.0",IF(AF11&gt;=95,"★4.5",IF(AF11&gt;=90,"★4.0",IF(AF11&gt;=85,"★3.5",IF(AF11&gt;=80,"★3.0",IF(AF11&gt;=75,"★2.5",IF(AF11&gt;=70,"★2.0",IF(AF11&gt;=65,"★1.5",IF(AF11&gt;=60,"★1.0",IF(AF11&gt;=55,"★0.5"," "))))))))))))))))</f>
        <v/>
      </c>
      <c r="AH11" s="49"/>
    </row>
    <row r="12" spans="1:34" ht="24" customHeight="1" thickBot="1">
      <c r="A12" s="56"/>
      <c r="B12" s="51"/>
      <c r="C12" s="52"/>
      <c r="D12" s="27" t="s">
        <v>50</v>
      </c>
      <c r="E12" s="28" t="s">
        <v>54</v>
      </c>
      <c r="F12" s="29" t="s">
        <v>51</v>
      </c>
      <c r="G12" s="30">
        <v>1.46</v>
      </c>
      <c r="H12" s="29" t="s">
        <v>64</v>
      </c>
      <c r="I12" s="31" t="str">
        <f>IF(Z12="","",(IF(AA12-Z12&gt;0,CONCATENATE(TEXT(Z12,"#,##0"),"~",TEXT(AA12,"#,##0")),TEXT(Z12,"#,##0"))))</f>
        <v>1,190</v>
      </c>
      <c r="J12" s="32">
        <v>4</v>
      </c>
      <c r="K12" s="59">
        <v>13.6</v>
      </c>
      <c r="L12" s="60">
        <f>IF(K12&gt;0,1/K12*34.6*67.1,"")</f>
        <v>170.71029411764707</v>
      </c>
      <c r="M12" s="35">
        <f>IFERROR(VALUE(IF(Z12="","",(IF(Z12&gt;=2271,"7.4",IF(Z12&gt;=2101,"8.7",IF(Z12&gt;=1991,"9.4",IF(Z12&gt;=1871,"10.2",IF(Z12&gt;=1761,"11.1",IF(Z12&gt;=1651,"12.2",IF(Z12&gt;=1531,"13.2",IF(Z12&gt;=1421,"14.4",IF(Z12&gt;=1311,"15.8",IF(Z12&gt;=1196,"17.2",IF(Z12&gt;=1081,"18.7",IF(Z12&gt;=971,"20.5",IF(Z12&gt;=856,"20.8",IF(Z12&gt;=741,"21.0",IF(Z12&gt;=601,"21.8","22.5")))))))))))))))))),"")</f>
        <v>18.7</v>
      </c>
      <c r="N12" s="36">
        <f>IFERROR(VALUE(IF(Z12="","",(IF(Z12&gt;=2271,"10.6",IF(Z12&gt;=2101,"11.9",IF(Z12&gt;=1991,"12.7",IF(Z12&gt;=1871,"13.5",IF(Z12&gt;=1761,"14.4",IF(Z12&gt;=1651,"15.4",IF(Z12&gt;=1531,"16.5",IF(Z12&gt;=1421,"17.6",IF(Z12&gt;=1311,"19.0",IF(Z12&gt;=1196,"20.3",IF(Z12&gt;=1081,"21.8",IF(Z12&gt;=971,"23.4",IF(Z12&gt;=856,"23.7",IF(Z12&gt;=741,"24.5","24.6"))))))))))))))))),"")</f>
        <v>21.8</v>
      </c>
      <c r="O12" s="37" t="str">
        <f>IF(Z12="","",IF(AE12="",TEXT(AB12,"#,##0.0"),IF(AB12-AE12&gt;0,CONCATENATE(TEXT(AE12,"#,##0.0"),"~",TEXT(AB12,"#,##0.0")),TEXT(AB12,"#,##0.0"))))</f>
        <v>26.1</v>
      </c>
      <c r="P12" s="38" t="s">
        <v>53</v>
      </c>
      <c r="Q12" s="39" t="s">
        <v>63</v>
      </c>
      <c r="R12" s="40" t="s">
        <v>48</v>
      </c>
      <c r="S12" s="41"/>
      <c r="T12" s="42"/>
      <c r="U12" s="43" t="str">
        <f>IFERROR(IF(K12&lt;M12,"",(ROUNDDOWN(K12/M12*100,0))),"")</f>
        <v/>
      </c>
      <c r="V12" s="44" t="str">
        <f>IFERROR(IF(K12&lt;N12,"",(ROUNDDOWN(K12/N12*100,0))),"")</f>
        <v/>
      </c>
      <c r="W12" s="44" t="str">
        <f>IF(AC12&lt;55,"",IF(AA12="",AC12,IF(AF12-AC12&gt;0,CONCATENATE(AC12,"~",AF12),AC12)))</f>
        <v/>
      </c>
      <c r="X12" s="45" t="str">
        <f>IF(AC12&lt;55,"",AD12)</f>
        <v/>
      </c>
      <c r="Z12" s="46">
        <v>1190</v>
      </c>
      <c r="AA12" s="46"/>
      <c r="AB12" s="47">
        <f>IF(Z12="","",(ROUND(IF(Z12&gt;=2759,9.5,IF(Z12&lt;2759,(-2.47/1000000*Z12*Z12)-(8.52/10000*Z12)+30.65)),1)))</f>
        <v>26.1</v>
      </c>
      <c r="AC12" s="48">
        <f>IF(K12="","",ROUNDDOWN(K12/AB12*100,0))</f>
        <v>52</v>
      </c>
      <c r="AD12" s="48" t="str">
        <f>IF(AC12="","",IF(AC12&gt;=125,"★7.5",IF(AC12&gt;=120,"★7.0",IF(AC12&gt;=115,"★6.5",IF(AC12&gt;=110,"★6.0",IF(AC12&gt;=105,"★5.5",IF(AC12&gt;=100,"★5.0",IF(AC12&gt;=95,"★4.5",IF(AC12&gt;=90,"★4.0",IF(AC12&gt;=85,"★3.5",IF(AC12&gt;=80,"★3.0",IF(AC12&gt;=75,"★2.5",IF(AC12&gt;=70,"★2.0",IF(AC12&gt;=65,"★1.5",IF(AC12&gt;=60,"★1.0",IF(AC12&gt;=55,"★0.5"," "))))))))))))))))</f>
        <v xml:space="preserve"> </v>
      </c>
      <c r="AE12" s="47" t="str">
        <f>IF(AA12="","",(ROUND(IF(AA12&gt;=2759,9.5,IF(AA12&lt;2759,(-2.47/1000000*AA12*AA12)-(8.52/10000*AA12)+30.65)),1)))</f>
        <v/>
      </c>
      <c r="AF12" s="48" t="str">
        <f>IF(AE12="","",IF(K12="","",ROUNDDOWN(K12/AE12*100,0)))</f>
        <v/>
      </c>
      <c r="AG12" s="48" t="str">
        <f>IF(AF12="","",IF(AF12&gt;=125,"★7.5",IF(AF12&gt;=120,"★7.0",IF(AF12&gt;=115,"★6.5",IF(AF12&gt;=110,"★6.0",IF(AF12&gt;=105,"★5.5",IF(AF12&gt;=100,"★5.0",IF(AF12&gt;=95,"★4.5",IF(AF12&gt;=90,"★4.0",IF(AF12&gt;=85,"★3.5",IF(AF12&gt;=80,"★3.0",IF(AF12&gt;=75,"★2.5",IF(AF12&gt;=70,"★2.0",IF(AF12&gt;=65,"★1.5",IF(AF12&gt;=60,"★1.0",IF(AF12&gt;=55,"★0.5"," "))))))))))))))))</f>
        <v/>
      </c>
      <c r="AH12" s="49"/>
    </row>
    <row r="13" spans="1:34">
      <c r="E13" s="2"/>
    </row>
    <row r="14" spans="1:34">
      <c r="B14" s="2" t="s">
        <v>55</v>
      </c>
      <c r="E14" s="2"/>
    </row>
    <row r="15" spans="1:34">
      <c r="B15" s="2" t="s">
        <v>56</v>
      </c>
      <c r="E15" s="2"/>
    </row>
    <row r="16" spans="1:34">
      <c r="B16" s="2" t="s">
        <v>57</v>
      </c>
      <c r="E16" s="2"/>
    </row>
    <row r="17" spans="2:5">
      <c r="B17" s="2" t="s">
        <v>58</v>
      </c>
      <c r="E17" s="2"/>
    </row>
    <row r="18" spans="2:5">
      <c r="B18" s="2" t="s">
        <v>59</v>
      </c>
      <c r="E18" s="2"/>
    </row>
    <row r="19" spans="2:5">
      <c r="B19" s="2" t="s">
        <v>60</v>
      </c>
      <c r="E19" s="2"/>
    </row>
    <row r="20" spans="2:5">
      <c r="B20" s="2" t="s">
        <v>61</v>
      </c>
      <c r="E20" s="2"/>
    </row>
    <row r="21" spans="2:5">
      <c r="B21" s="2" t="s">
        <v>62</v>
      </c>
      <c r="E21" s="2"/>
    </row>
  </sheetData>
  <sheetProtection formatCells="0" formatColumns="0" formatRows="0" insertColumns="0" insertRows="0" insertHyperlinks="0" deleteColumns="0" deleteRows="0" sort="0" autoFilter="0" pivotTables="0"/>
  <mergeCells count="42"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AE4:AE8"/>
    <mergeCell ref="AF4:AF8"/>
    <mergeCell ref="AG4:AG8"/>
    <mergeCell ref="K5:K8"/>
    <mergeCell ref="L5:L8"/>
    <mergeCell ref="M5:M8"/>
    <mergeCell ref="O5:O8"/>
    <mergeCell ref="W5:W8"/>
    <mergeCell ref="V4:V8"/>
    <mergeCell ref="W4:X4"/>
    <mergeCell ref="U4:U8"/>
    <mergeCell ref="Z4:Z8"/>
    <mergeCell ref="AA4:AA8"/>
    <mergeCell ref="AB4:AB8"/>
    <mergeCell ref="AC4:AC8"/>
    <mergeCell ref="X5:X8"/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  <mergeCell ref="N5:N8"/>
  </mergeCells>
  <phoneticPr fontId="2"/>
  <printOptions horizontalCentered="1"/>
  <pageMargins left="0.39370078740157483" right="0.39370078740157483" top="0.39370078740157483" bottom="0.39370078740157483" header="0.19685039370078741" footer="0.39370078740157483"/>
  <pageSetup paperSize="9" scale="50" fitToHeight="0" orientation="landscape" r:id="rId1"/>
  <headerFooter>
    <oddHeader>&amp;L&amp;10
&amp;R様式1-1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3CE73C5-FCAF-46ED-A1A5-4B1C25138F8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</xm:sqref>
        </x14:conditionalFormatting>
        <x14:conditionalFormatting xmlns:xm="http://schemas.microsoft.com/office/excel/2006/main">
          <x14:cfRule type="iconSet" priority="3" id="{EB154CA9-D8C1-447D-9D17-D3666838E9C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</xm:sqref>
        </x14:conditionalFormatting>
        <x14:conditionalFormatting xmlns:xm="http://schemas.microsoft.com/office/excel/2006/main">
          <x14:cfRule type="iconSet" priority="2" id="{4AD36ED7-95D8-411E-A36F-0710AAD079C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</xm:sqref>
        </x14:conditionalFormatting>
        <x14:conditionalFormatting xmlns:xm="http://schemas.microsoft.com/office/excel/2006/main">
          <x14:cfRule type="iconSet" priority="1" id="{0590B34F-0896-4443-AC48-B455A5BCD75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47EB-35BA-4B8E-A974-B622CC5F5621}">
  <sheetPr>
    <tabColor rgb="FFFFFF00"/>
  </sheetPr>
  <dimension ref="A1:AH33"/>
  <sheetViews>
    <sheetView view="pageBreakPreview" zoomScaleNormal="100" zoomScaleSheetLayoutView="100" workbookViewId="0">
      <pane ySplit="8" topLeftCell="A9" activePane="bottomLeft" state="frozen"/>
      <selection pane="bottomLeft" activeCell="S12" sqref="S12"/>
    </sheetView>
  </sheetViews>
  <sheetFormatPr defaultColWidth="9" defaultRowHeight="10.199999999999999"/>
  <cols>
    <col min="1" max="1" width="15.88671875" style="57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6.88671875" style="58" customWidth="1"/>
    <col min="6" max="6" width="13.109375" style="2" bestFit="1" customWidth="1"/>
    <col min="7" max="7" width="7.33203125" style="2" customWidth="1"/>
    <col min="8" max="8" width="12.109375" style="2" bestFit="1" customWidth="1"/>
    <col min="9" max="9" width="10.33203125" style="2" customWidth="1"/>
    <col min="10" max="10" width="7" style="2" bestFit="1" customWidth="1"/>
    <col min="11" max="11" width="6.33203125" style="2" bestFit="1" customWidth="1"/>
    <col min="12" max="12" width="8.77734375" style="2" bestFit="1" customWidth="1"/>
    <col min="13" max="14" width="8.33203125" style="2" bestFit="1" customWidth="1"/>
    <col min="15" max="15" width="9.88671875" style="2" customWidth="1"/>
    <col min="16" max="16" width="14.33203125" style="2" bestFit="1" customWidth="1"/>
    <col min="17" max="17" width="10" style="2" bestFit="1" customWidth="1"/>
    <col min="18" max="18" width="6" style="2" customWidth="1"/>
    <col min="19" max="19" width="25.21875" style="2" bestFit="1" customWidth="1"/>
    <col min="20" max="20" width="11" style="2" bestFit="1" customWidth="1"/>
    <col min="21" max="22" width="8.21875" style="2" bestFit="1" customWidth="1"/>
    <col min="23" max="24" width="9" style="2"/>
    <col min="25" max="25" width="9" style="2" customWidth="1"/>
    <col min="26" max="27" width="10.33203125" style="2" customWidth="1"/>
    <col min="28" max="34" width="9" style="2" customWidth="1"/>
    <col min="35" max="16384" width="9" style="2"/>
  </cols>
  <sheetData>
    <row r="1" spans="1:34" ht="21.75" customHeight="1">
      <c r="A1" s="1"/>
      <c r="B1" s="1"/>
      <c r="E1" s="3"/>
      <c r="R1" s="4"/>
    </row>
    <row r="2" spans="1:34" ht="15">
      <c r="A2" s="2"/>
      <c r="E2" s="2"/>
      <c r="F2" s="5"/>
      <c r="J2" s="607" t="s">
        <v>690</v>
      </c>
      <c r="K2" s="607"/>
      <c r="L2" s="607"/>
      <c r="M2" s="607"/>
      <c r="N2" s="607"/>
      <c r="O2" s="607"/>
      <c r="P2" s="607"/>
      <c r="Q2" s="466"/>
      <c r="R2" s="867" t="s">
        <v>1048</v>
      </c>
      <c r="S2" s="608"/>
      <c r="T2" s="608"/>
      <c r="U2" s="608"/>
      <c r="V2" s="608"/>
    </row>
    <row r="3" spans="1:34" ht="23.25" customHeight="1">
      <c r="A3" s="9" t="s">
        <v>688</v>
      </c>
      <c r="B3" s="9"/>
      <c r="E3" s="2"/>
      <c r="J3" s="6"/>
      <c r="R3" s="10"/>
      <c r="S3" s="609" t="s">
        <v>2</v>
      </c>
      <c r="T3" s="609"/>
      <c r="U3" s="609"/>
      <c r="V3" s="609"/>
      <c r="W3" s="609"/>
      <c r="X3" s="609"/>
      <c r="Z3" s="215" t="s">
        <v>671</v>
      </c>
      <c r="AA3" s="12"/>
      <c r="AB3" s="214" t="s">
        <v>670</v>
      </c>
      <c r="AC3" s="14"/>
      <c r="AD3" s="14"/>
      <c r="AE3" s="213" t="s">
        <v>669</v>
      </c>
      <c r="AF3" s="14"/>
      <c r="AG3" s="16"/>
    </row>
    <row r="4" spans="1:34" ht="14.25" customHeight="1" thickBot="1">
      <c r="A4" s="610" t="s">
        <v>6</v>
      </c>
      <c r="B4" s="613" t="s">
        <v>7</v>
      </c>
      <c r="C4" s="614"/>
      <c r="D4" s="619"/>
      <c r="E4" s="621"/>
      <c r="F4" s="613" t="s">
        <v>8</v>
      </c>
      <c r="G4" s="623"/>
      <c r="H4" s="757" t="s">
        <v>665</v>
      </c>
      <c r="I4" s="626" t="s">
        <v>10</v>
      </c>
      <c r="J4" s="629" t="s">
        <v>11</v>
      </c>
      <c r="K4" s="631" t="s">
        <v>687</v>
      </c>
      <c r="L4" s="632"/>
      <c r="M4" s="632"/>
      <c r="N4" s="632"/>
      <c r="O4" s="633"/>
      <c r="P4" s="757" t="s">
        <v>661</v>
      </c>
      <c r="Q4" s="634" t="s">
        <v>14</v>
      </c>
      <c r="R4" s="635"/>
      <c r="S4" s="636"/>
      <c r="T4" s="640" t="s">
        <v>15</v>
      </c>
      <c r="U4" s="764" t="s">
        <v>605</v>
      </c>
      <c r="V4" s="757" t="s">
        <v>604</v>
      </c>
      <c r="W4" s="760" t="s">
        <v>603</v>
      </c>
      <c r="X4" s="761"/>
      <c r="Z4" s="627" t="s">
        <v>19</v>
      </c>
      <c r="AA4" s="627" t="s">
        <v>967</v>
      </c>
      <c r="AB4" s="626" t="s">
        <v>21</v>
      </c>
      <c r="AC4" s="757" t="s">
        <v>592</v>
      </c>
      <c r="AD4" s="757" t="s">
        <v>591</v>
      </c>
      <c r="AE4" s="626" t="s">
        <v>21</v>
      </c>
      <c r="AF4" s="757" t="s">
        <v>592</v>
      </c>
      <c r="AG4" s="757" t="s">
        <v>656</v>
      </c>
      <c r="AH4" s="18"/>
    </row>
    <row r="5" spans="1:34" ht="11.25" customHeight="1">
      <c r="A5" s="611"/>
      <c r="B5" s="615"/>
      <c r="C5" s="616"/>
      <c r="D5" s="620"/>
      <c r="E5" s="622"/>
      <c r="F5" s="624"/>
      <c r="G5" s="625"/>
      <c r="H5" s="611"/>
      <c r="I5" s="627"/>
      <c r="J5" s="630"/>
      <c r="K5" s="653" t="s">
        <v>25</v>
      </c>
      <c r="L5" s="656" t="s">
        <v>683</v>
      </c>
      <c r="M5" s="659" t="s">
        <v>27</v>
      </c>
      <c r="N5" s="642" t="s">
        <v>28</v>
      </c>
      <c r="O5" s="642" t="s">
        <v>21</v>
      </c>
      <c r="P5" s="770"/>
      <c r="Q5" s="637"/>
      <c r="R5" s="638"/>
      <c r="S5" s="639"/>
      <c r="T5" s="641"/>
      <c r="U5" s="647"/>
      <c r="V5" s="611"/>
      <c r="W5" s="757" t="s">
        <v>592</v>
      </c>
      <c r="X5" s="757" t="s">
        <v>591</v>
      </c>
      <c r="Z5" s="627"/>
      <c r="AA5" s="627"/>
      <c r="AB5" s="627"/>
      <c r="AC5" s="758"/>
      <c r="AD5" s="758"/>
      <c r="AE5" s="627"/>
      <c r="AF5" s="758"/>
      <c r="AG5" s="758"/>
      <c r="AH5" s="768"/>
    </row>
    <row r="6" spans="1:34">
      <c r="A6" s="611"/>
      <c r="B6" s="615"/>
      <c r="C6" s="616"/>
      <c r="D6" s="610" t="s">
        <v>29</v>
      </c>
      <c r="E6" s="769" t="s">
        <v>584</v>
      </c>
      <c r="F6" s="610" t="s">
        <v>29</v>
      </c>
      <c r="G6" s="626" t="s">
        <v>682</v>
      </c>
      <c r="H6" s="611"/>
      <c r="I6" s="627"/>
      <c r="J6" s="630"/>
      <c r="K6" s="654"/>
      <c r="L6" s="657"/>
      <c r="M6" s="654"/>
      <c r="N6" s="643"/>
      <c r="O6" s="643"/>
      <c r="P6" s="770"/>
      <c r="Q6" s="757" t="s">
        <v>648</v>
      </c>
      <c r="R6" s="757" t="s">
        <v>647</v>
      </c>
      <c r="S6" s="610" t="s">
        <v>34</v>
      </c>
      <c r="T6" s="772" t="s">
        <v>645</v>
      </c>
      <c r="U6" s="647"/>
      <c r="V6" s="611"/>
      <c r="W6" s="758"/>
      <c r="X6" s="758"/>
      <c r="Z6" s="627"/>
      <c r="AA6" s="627"/>
      <c r="AB6" s="627"/>
      <c r="AC6" s="758"/>
      <c r="AD6" s="758"/>
      <c r="AE6" s="627"/>
      <c r="AF6" s="758"/>
      <c r="AG6" s="758"/>
      <c r="AH6" s="768"/>
    </row>
    <row r="7" spans="1:34">
      <c r="A7" s="611"/>
      <c r="B7" s="615"/>
      <c r="C7" s="616"/>
      <c r="D7" s="611"/>
      <c r="E7" s="611"/>
      <c r="F7" s="611"/>
      <c r="G7" s="611"/>
      <c r="H7" s="611"/>
      <c r="I7" s="627"/>
      <c r="J7" s="630"/>
      <c r="K7" s="654"/>
      <c r="L7" s="657"/>
      <c r="M7" s="654"/>
      <c r="N7" s="643"/>
      <c r="O7" s="643"/>
      <c r="P7" s="770"/>
      <c r="Q7" s="770"/>
      <c r="R7" s="770"/>
      <c r="S7" s="611"/>
      <c r="T7" s="773"/>
      <c r="U7" s="647"/>
      <c r="V7" s="611"/>
      <c r="W7" s="758"/>
      <c r="X7" s="758"/>
      <c r="Z7" s="627"/>
      <c r="AA7" s="627"/>
      <c r="AB7" s="627"/>
      <c r="AC7" s="758"/>
      <c r="AD7" s="758"/>
      <c r="AE7" s="627"/>
      <c r="AF7" s="758"/>
      <c r="AG7" s="758"/>
      <c r="AH7" s="768"/>
    </row>
    <row r="8" spans="1:34">
      <c r="A8" s="611"/>
      <c r="B8" s="617"/>
      <c r="C8" s="618"/>
      <c r="D8" s="612"/>
      <c r="E8" s="612"/>
      <c r="F8" s="612"/>
      <c r="G8" s="612"/>
      <c r="H8" s="612"/>
      <c r="I8" s="628"/>
      <c r="J8" s="624"/>
      <c r="K8" s="655"/>
      <c r="L8" s="658"/>
      <c r="M8" s="655"/>
      <c r="N8" s="625"/>
      <c r="O8" s="625"/>
      <c r="P8" s="771"/>
      <c r="Q8" s="771"/>
      <c r="R8" s="771"/>
      <c r="S8" s="612"/>
      <c r="T8" s="774"/>
      <c r="U8" s="648"/>
      <c r="V8" s="612"/>
      <c r="W8" s="759"/>
      <c r="X8" s="759"/>
      <c r="Z8" s="628"/>
      <c r="AA8" s="628"/>
      <c r="AB8" s="628"/>
      <c r="AC8" s="759"/>
      <c r="AD8" s="759"/>
      <c r="AE8" s="628"/>
      <c r="AF8" s="759"/>
      <c r="AG8" s="759"/>
      <c r="AH8" s="768"/>
    </row>
    <row r="9" spans="1:34" ht="24" customHeight="1">
      <c r="A9" s="465" t="s">
        <v>1047</v>
      </c>
      <c r="B9" s="364"/>
      <c r="C9" s="363" t="s">
        <v>1046</v>
      </c>
      <c r="D9" s="27" t="s">
        <v>1045</v>
      </c>
      <c r="E9" s="28" t="s">
        <v>1019</v>
      </c>
      <c r="F9" s="29" t="s">
        <v>1039</v>
      </c>
      <c r="G9" s="362">
        <v>0.999</v>
      </c>
      <c r="H9" s="29" t="s">
        <v>211</v>
      </c>
      <c r="I9" s="463" t="str">
        <f t="shared" ref="I9:I24" si="0">IF(Z9="","",(IF(AA9-Z9&gt;0,CONCATENATE(TEXT(Z9,"#,##0"),"~",TEXT(AA9,"#,##0")),TEXT(Z9,"#,##0"))))</f>
        <v>1,180~1,200</v>
      </c>
      <c r="J9" s="462">
        <v>5</v>
      </c>
      <c r="K9" s="191">
        <v>17.600000000000001</v>
      </c>
      <c r="L9" s="461">
        <f t="shared" ref="L9:L24" si="1">IF(K9&gt;0,1/K9*34.6*67.1,"")</f>
        <v>131.91249999999999</v>
      </c>
      <c r="M9" s="191">
        <f t="shared" ref="M9:M24" si="2"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18.7</v>
      </c>
      <c r="N9" s="190">
        <f t="shared" ref="N9:N24" si="3"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21.8</v>
      </c>
      <c r="O9" s="460" t="str">
        <f t="shared" ref="O9:O24" si="4">IF(Z9="","",IF(AE9="",TEXT(AB9,"#,##0.0"),IF(AB9-AE9&gt;0,CONCATENATE(TEXT(AE9,"#,##0.0"),"~",TEXT(AB9,"#,##0.0")),TEXT(AB9,"#,##0.0"))))</f>
        <v>26.1~26.2</v>
      </c>
      <c r="P9" s="362" t="s">
        <v>714</v>
      </c>
      <c r="Q9" s="29" t="s">
        <v>69</v>
      </c>
      <c r="R9" s="362" t="s">
        <v>232</v>
      </c>
      <c r="S9" s="41"/>
      <c r="T9" s="357"/>
      <c r="U9" s="43" t="str">
        <f t="shared" ref="U9:U24" si="5">IFERROR(IF(K9&lt;M9,"",(ROUNDDOWN(K9/M9*100,0))),"")</f>
        <v/>
      </c>
      <c r="V9" s="44" t="str">
        <f t="shared" ref="V9:V24" si="6">IFERROR(IF(K9&lt;N9,"",(ROUNDDOWN(K9/N9*100,0))),"")</f>
        <v/>
      </c>
      <c r="W9" s="44">
        <f t="shared" ref="W9:W24" si="7">IF(AC9&lt;55,"",IF(AA9="",AC9,IF(AF9-AC9&gt;0,CONCATENATE(AC9,"~",AF9),AC9)))</f>
        <v>67</v>
      </c>
      <c r="X9" s="45" t="str">
        <f t="shared" ref="X9:X24" si="8">IF(AC9&lt;55,"",AD9)</f>
        <v>★1.5</v>
      </c>
      <c r="Z9" s="46">
        <v>1180</v>
      </c>
      <c r="AA9" s="46">
        <v>1200</v>
      </c>
      <c r="AB9" s="47">
        <f t="shared" ref="AB9:AB24" si="9">IF(Z9="","",(ROUND(IF(Z9&gt;=2759,9.5,IF(Z9&lt;2759,(-2.47/1000000*Z9*Z9)-(8.52/10000*Z9)+30.65)),1)))</f>
        <v>26.2</v>
      </c>
      <c r="AC9" s="209">
        <f t="shared" ref="AC9:AC24" si="10">IF(K9="","",ROUNDDOWN(K9/AB9*100,0))</f>
        <v>67</v>
      </c>
      <c r="AD9" s="209" t="str">
        <f t="shared" ref="AD9:AD24" si="11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★1.5</v>
      </c>
      <c r="AE9" s="47">
        <f t="shared" ref="AE9:AE24" si="12">IF(AA9="","",(ROUND(IF(AA9&gt;=2759,9.5,IF(AA9&lt;2759,(-2.47/1000000*AA9*AA9)-(8.52/10000*AA9)+30.65)),1)))</f>
        <v>26.1</v>
      </c>
      <c r="AF9" s="209">
        <f t="shared" ref="AF9:AF24" si="13">IF(AE9="","",IF(K9="","",ROUNDDOWN(K9/AE9*100,0)))</f>
        <v>67</v>
      </c>
      <c r="AG9" s="209" t="str">
        <f t="shared" ref="AG9:AG24" si="14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★1.5</v>
      </c>
      <c r="AH9" s="208"/>
    </row>
    <row r="10" spans="1:34" ht="24" customHeight="1">
      <c r="A10" s="464"/>
      <c r="B10" s="458"/>
      <c r="C10" s="52" t="s">
        <v>1044</v>
      </c>
      <c r="D10" s="27" t="s">
        <v>1043</v>
      </c>
      <c r="E10" s="28" t="s">
        <v>1019</v>
      </c>
      <c r="F10" s="29" t="s">
        <v>1042</v>
      </c>
      <c r="G10" s="362">
        <v>1.984</v>
      </c>
      <c r="H10" s="29" t="s">
        <v>205</v>
      </c>
      <c r="I10" s="463" t="str">
        <f t="shared" si="0"/>
        <v>1,330~1,350</v>
      </c>
      <c r="J10" s="462">
        <v>5</v>
      </c>
      <c r="K10" s="191">
        <v>14.7</v>
      </c>
      <c r="L10" s="461">
        <f t="shared" si="1"/>
        <v>157.93605442176872</v>
      </c>
      <c r="M10" s="191">
        <f t="shared" si="2"/>
        <v>15.8</v>
      </c>
      <c r="N10" s="190">
        <f t="shared" si="3"/>
        <v>19</v>
      </c>
      <c r="O10" s="460" t="str">
        <f t="shared" si="4"/>
        <v>25.0~25.1</v>
      </c>
      <c r="P10" s="362" t="s">
        <v>714</v>
      </c>
      <c r="Q10" s="29" t="s">
        <v>69</v>
      </c>
      <c r="R10" s="362" t="s">
        <v>232</v>
      </c>
      <c r="S10" s="41"/>
      <c r="T10" s="357"/>
      <c r="U10" s="43" t="str">
        <f t="shared" si="5"/>
        <v/>
      </c>
      <c r="V10" s="44" t="str">
        <f t="shared" si="6"/>
        <v/>
      </c>
      <c r="W10" s="44">
        <f t="shared" si="7"/>
        <v>58</v>
      </c>
      <c r="X10" s="45" t="str">
        <f t="shared" si="8"/>
        <v>★0.5</v>
      </c>
      <c r="Z10" s="46">
        <v>1330</v>
      </c>
      <c r="AA10" s="46">
        <v>1350</v>
      </c>
      <c r="AB10" s="47">
        <f t="shared" si="9"/>
        <v>25.1</v>
      </c>
      <c r="AC10" s="209">
        <f t="shared" si="10"/>
        <v>58</v>
      </c>
      <c r="AD10" s="209" t="str">
        <f t="shared" si="11"/>
        <v>★0.5</v>
      </c>
      <c r="AE10" s="47">
        <f t="shared" si="12"/>
        <v>25</v>
      </c>
      <c r="AF10" s="209">
        <f t="shared" si="13"/>
        <v>58</v>
      </c>
      <c r="AG10" s="209" t="str">
        <f t="shared" si="14"/>
        <v>★0.5</v>
      </c>
      <c r="AH10" s="208"/>
    </row>
    <row r="11" spans="1:34" ht="24" customHeight="1">
      <c r="A11" s="464"/>
      <c r="B11" s="458"/>
      <c r="C11" s="52" t="s">
        <v>1041</v>
      </c>
      <c r="D11" s="27" t="s">
        <v>1040</v>
      </c>
      <c r="E11" s="28" t="s">
        <v>1019</v>
      </c>
      <c r="F11" s="29" t="s">
        <v>1039</v>
      </c>
      <c r="G11" s="362">
        <v>0.999</v>
      </c>
      <c r="H11" s="29" t="s">
        <v>205</v>
      </c>
      <c r="I11" s="463" t="str">
        <f t="shared" si="0"/>
        <v>1,260</v>
      </c>
      <c r="J11" s="462">
        <v>5</v>
      </c>
      <c r="K11" s="191">
        <v>17</v>
      </c>
      <c r="L11" s="461">
        <f t="shared" si="1"/>
        <v>136.56823529411761</v>
      </c>
      <c r="M11" s="191">
        <f t="shared" si="2"/>
        <v>17.2</v>
      </c>
      <c r="N11" s="190">
        <f t="shared" si="3"/>
        <v>20.3</v>
      </c>
      <c r="O11" s="460" t="str">
        <f t="shared" si="4"/>
        <v>25.7</v>
      </c>
      <c r="P11" s="362" t="s">
        <v>714</v>
      </c>
      <c r="Q11" s="29" t="s">
        <v>69</v>
      </c>
      <c r="R11" s="362" t="s">
        <v>232</v>
      </c>
      <c r="S11" s="41"/>
      <c r="T11" s="357"/>
      <c r="U11" s="43" t="str">
        <f t="shared" si="5"/>
        <v/>
      </c>
      <c r="V11" s="44" t="str">
        <f t="shared" si="6"/>
        <v/>
      </c>
      <c r="W11" s="44">
        <f t="shared" si="7"/>
        <v>66</v>
      </c>
      <c r="X11" s="45" t="str">
        <f t="shared" si="8"/>
        <v>★1.5</v>
      </c>
      <c r="Z11" s="46">
        <v>1260</v>
      </c>
      <c r="AA11" s="46">
        <v>1260</v>
      </c>
      <c r="AB11" s="47">
        <f t="shared" si="9"/>
        <v>25.7</v>
      </c>
      <c r="AC11" s="209">
        <f t="shared" si="10"/>
        <v>66</v>
      </c>
      <c r="AD11" s="209" t="str">
        <f t="shared" si="11"/>
        <v>★1.5</v>
      </c>
      <c r="AE11" s="47">
        <f t="shared" si="12"/>
        <v>25.7</v>
      </c>
      <c r="AF11" s="209">
        <f t="shared" si="13"/>
        <v>66</v>
      </c>
      <c r="AG11" s="209" t="str">
        <f t="shared" si="14"/>
        <v>★1.5</v>
      </c>
      <c r="AH11" s="208"/>
    </row>
    <row r="12" spans="1:34" ht="24" customHeight="1">
      <c r="A12" s="464"/>
      <c r="B12" s="458"/>
      <c r="C12" s="52" t="s">
        <v>1038</v>
      </c>
      <c r="D12" s="27" t="s">
        <v>1035</v>
      </c>
      <c r="E12" s="28" t="s">
        <v>1037</v>
      </c>
      <c r="F12" s="29" t="s">
        <v>1018</v>
      </c>
      <c r="G12" s="362">
        <v>1.4970000000000001</v>
      </c>
      <c r="H12" s="29" t="s">
        <v>205</v>
      </c>
      <c r="I12" s="463" t="str">
        <f t="shared" si="0"/>
        <v>1,320~1,340</v>
      </c>
      <c r="J12" s="462">
        <v>5</v>
      </c>
      <c r="K12" s="191">
        <v>18.8</v>
      </c>
      <c r="L12" s="461">
        <f t="shared" si="1"/>
        <v>123.49255319148935</v>
      </c>
      <c r="M12" s="191">
        <f t="shared" si="2"/>
        <v>15.8</v>
      </c>
      <c r="N12" s="190">
        <f t="shared" si="3"/>
        <v>19</v>
      </c>
      <c r="O12" s="460" t="str">
        <f t="shared" si="4"/>
        <v>25.1~25.2</v>
      </c>
      <c r="P12" s="362" t="s">
        <v>1017</v>
      </c>
      <c r="Q12" s="29" t="s">
        <v>69</v>
      </c>
      <c r="R12" s="362" t="s">
        <v>232</v>
      </c>
      <c r="S12" s="27"/>
      <c r="T12" s="357"/>
      <c r="U12" s="43">
        <f t="shared" si="5"/>
        <v>118</v>
      </c>
      <c r="V12" s="44" t="str">
        <f t="shared" si="6"/>
        <v/>
      </c>
      <c r="W12" s="44">
        <f t="shared" si="7"/>
        <v>74</v>
      </c>
      <c r="X12" s="45" t="str">
        <f t="shared" si="8"/>
        <v>★2.0</v>
      </c>
      <c r="Z12" s="46">
        <v>1320</v>
      </c>
      <c r="AA12" s="46">
        <v>1340</v>
      </c>
      <c r="AB12" s="47">
        <f t="shared" si="9"/>
        <v>25.2</v>
      </c>
      <c r="AC12" s="209">
        <f t="shared" si="10"/>
        <v>74</v>
      </c>
      <c r="AD12" s="209" t="str">
        <f t="shared" si="11"/>
        <v>★2.0</v>
      </c>
      <c r="AE12" s="47">
        <f t="shared" si="12"/>
        <v>25.1</v>
      </c>
      <c r="AF12" s="209">
        <f t="shared" si="13"/>
        <v>74</v>
      </c>
      <c r="AG12" s="209" t="str">
        <f t="shared" si="14"/>
        <v>★2.0</v>
      </c>
      <c r="AH12" s="208"/>
    </row>
    <row r="13" spans="1:34" ht="24" customHeight="1">
      <c r="A13" s="464"/>
      <c r="B13" s="458"/>
      <c r="C13" s="52" t="s">
        <v>1036</v>
      </c>
      <c r="D13" s="27" t="s">
        <v>1035</v>
      </c>
      <c r="E13" s="28" t="s">
        <v>219</v>
      </c>
      <c r="F13" s="29" t="s">
        <v>1018</v>
      </c>
      <c r="G13" s="362">
        <v>1.4970000000000001</v>
      </c>
      <c r="H13" s="29" t="s">
        <v>205</v>
      </c>
      <c r="I13" s="463" t="str">
        <f t="shared" si="0"/>
        <v>1,350</v>
      </c>
      <c r="J13" s="462">
        <v>5</v>
      </c>
      <c r="K13" s="191">
        <v>18.7</v>
      </c>
      <c r="L13" s="461">
        <f t="shared" si="1"/>
        <v>124.15294117647058</v>
      </c>
      <c r="M13" s="191">
        <f t="shared" si="2"/>
        <v>15.8</v>
      </c>
      <c r="N13" s="190">
        <f t="shared" si="3"/>
        <v>19</v>
      </c>
      <c r="O13" s="460" t="str">
        <f t="shared" si="4"/>
        <v>25.0</v>
      </c>
      <c r="P13" s="362" t="s">
        <v>1017</v>
      </c>
      <c r="Q13" s="29" t="s">
        <v>69</v>
      </c>
      <c r="R13" s="362" t="s">
        <v>232</v>
      </c>
      <c r="S13" s="27"/>
      <c r="T13" s="357"/>
      <c r="U13" s="43">
        <f t="shared" si="5"/>
        <v>118</v>
      </c>
      <c r="V13" s="44" t="str">
        <f t="shared" si="6"/>
        <v/>
      </c>
      <c r="W13" s="44">
        <f t="shared" si="7"/>
        <v>74</v>
      </c>
      <c r="X13" s="45" t="str">
        <f t="shared" si="8"/>
        <v>★2.0</v>
      </c>
      <c r="Z13" s="46">
        <v>1350</v>
      </c>
      <c r="AA13" s="46">
        <v>1350</v>
      </c>
      <c r="AB13" s="47">
        <f t="shared" si="9"/>
        <v>25</v>
      </c>
      <c r="AC13" s="209">
        <f t="shared" si="10"/>
        <v>74</v>
      </c>
      <c r="AD13" s="209" t="str">
        <f t="shared" si="11"/>
        <v>★2.0</v>
      </c>
      <c r="AE13" s="47">
        <f t="shared" si="12"/>
        <v>25</v>
      </c>
      <c r="AF13" s="209">
        <f t="shared" si="13"/>
        <v>74</v>
      </c>
      <c r="AG13" s="209" t="str">
        <f t="shared" si="14"/>
        <v>★2.0</v>
      </c>
      <c r="AH13" s="208"/>
    </row>
    <row r="14" spans="1:34" ht="24" customHeight="1">
      <c r="A14" s="464"/>
      <c r="B14" s="458"/>
      <c r="C14" s="52" t="s">
        <v>1036</v>
      </c>
      <c r="D14" s="27" t="s">
        <v>1035</v>
      </c>
      <c r="E14" s="28" t="s">
        <v>1031</v>
      </c>
      <c r="F14" s="29" t="s">
        <v>1018</v>
      </c>
      <c r="G14" s="362">
        <v>1.4970000000000001</v>
      </c>
      <c r="H14" s="29" t="s">
        <v>205</v>
      </c>
      <c r="I14" s="463" t="str">
        <f t="shared" si="0"/>
        <v>1,370</v>
      </c>
      <c r="J14" s="462">
        <v>5</v>
      </c>
      <c r="K14" s="191">
        <v>18.7</v>
      </c>
      <c r="L14" s="461">
        <f t="shared" si="1"/>
        <v>124.15294117647058</v>
      </c>
      <c r="M14" s="191">
        <f t="shared" si="2"/>
        <v>15.8</v>
      </c>
      <c r="N14" s="190">
        <f t="shared" si="3"/>
        <v>19</v>
      </c>
      <c r="O14" s="460" t="str">
        <f t="shared" si="4"/>
        <v>24.8</v>
      </c>
      <c r="P14" s="362" t="s">
        <v>1017</v>
      </c>
      <c r="Q14" s="29" t="s">
        <v>69</v>
      </c>
      <c r="R14" s="362" t="s">
        <v>232</v>
      </c>
      <c r="S14" s="27"/>
      <c r="T14" s="357"/>
      <c r="U14" s="43">
        <f t="shared" si="5"/>
        <v>118</v>
      </c>
      <c r="V14" s="44" t="str">
        <f t="shared" si="6"/>
        <v/>
      </c>
      <c r="W14" s="44">
        <f t="shared" si="7"/>
        <v>75</v>
      </c>
      <c r="X14" s="45" t="str">
        <f t="shared" si="8"/>
        <v>★2.5</v>
      </c>
      <c r="Z14" s="46">
        <v>1370</v>
      </c>
      <c r="AA14" s="46">
        <v>1370</v>
      </c>
      <c r="AB14" s="47">
        <f t="shared" si="9"/>
        <v>24.8</v>
      </c>
      <c r="AC14" s="209">
        <f t="shared" si="10"/>
        <v>75</v>
      </c>
      <c r="AD14" s="209" t="str">
        <f t="shared" si="11"/>
        <v>★2.5</v>
      </c>
      <c r="AE14" s="47">
        <f t="shared" si="12"/>
        <v>24.8</v>
      </c>
      <c r="AF14" s="209">
        <f t="shared" si="13"/>
        <v>75</v>
      </c>
      <c r="AG14" s="209" t="str">
        <f t="shared" si="14"/>
        <v>★2.5</v>
      </c>
      <c r="AH14" s="208"/>
    </row>
    <row r="15" spans="1:34" ht="24" customHeight="1">
      <c r="A15" s="464"/>
      <c r="B15" s="458"/>
      <c r="C15" s="52" t="s">
        <v>1034</v>
      </c>
      <c r="D15" s="27" t="s">
        <v>1032</v>
      </c>
      <c r="E15" s="28" t="s">
        <v>39</v>
      </c>
      <c r="F15" s="29" t="s">
        <v>1018</v>
      </c>
      <c r="G15" s="362">
        <v>1.4970000000000001</v>
      </c>
      <c r="H15" s="29" t="s">
        <v>205</v>
      </c>
      <c r="I15" s="463" t="str">
        <f t="shared" si="0"/>
        <v>1,380</v>
      </c>
      <c r="J15" s="462">
        <v>5</v>
      </c>
      <c r="K15" s="191">
        <v>18.399999999999999</v>
      </c>
      <c r="L15" s="461">
        <f t="shared" si="1"/>
        <v>126.17717391304349</v>
      </c>
      <c r="M15" s="191">
        <f t="shared" si="2"/>
        <v>15.8</v>
      </c>
      <c r="N15" s="190">
        <f t="shared" si="3"/>
        <v>19</v>
      </c>
      <c r="O15" s="460" t="str">
        <f t="shared" si="4"/>
        <v>24.8</v>
      </c>
      <c r="P15" s="362" t="s">
        <v>1017</v>
      </c>
      <c r="Q15" s="29" t="s">
        <v>69</v>
      </c>
      <c r="R15" s="362" t="s">
        <v>232</v>
      </c>
      <c r="S15" s="27"/>
      <c r="T15" s="357"/>
      <c r="U15" s="43">
        <f t="shared" si="5"/>
        <v>116</v>
      </c>
      <c r="V15" s="44" t="str">
        <f t="shared" si="6"/>
        <v/>
      </c>
      <c r="W15" s="44">
        <f t="shared" si="7"/>
        <v>74</v>
      </c>
      <c r="X15" s="45" t="str">
        <f t="shared" si="8"/>
        <v>★2.0</v>
      </c>
      <c r="Z15" s="46">
        <v>1380</v>
      </c>
      <c r="AA15" s="46">
        <v>1380</v>
      </c>
      <c r="AB15" s="47">
        <f t="shared" si="9"/>
        <v>24.8</v>
      </c>
      <c r="AC15" s="209">
        <f t="shared" si="10"/>
        <v>74</v>
      </c>
      <c r="AD15" s="209" t="str">
        <f t="shared" si="11"/>
        <v>★2.0</v>
      </c>
      <c r="AE15" s="47">
        <f t="shared" si="12"/>
        <v>24.8</v>
      </c>
      <c r="AF15" s="209">
        <f t="shared" si="13"/>
        <v>74</v>
      </c>
      <c r="AG15" s="209" t="str">
        <f t="shared" si="14"/>
        <v>★2.0</v>
      </c>
      <c r="AH15" s="208"/>
    </row>
    <row r="16" spans="1:34" ht="24" customHeight="1">
      <c r="A16" s="464"/>
      <c r="B16" s="458"/>
      <c r="C16" s="52" t="s">
        <v>1034</v>
      </c>
      <c r="D16" s="27" t="s">
        <v>1032</v>
      </c>
      <c r="E16" s="28" t="s">
        <v>54</v>
      </c>
      <c r="F16" s="29" t="s">
        <v>1018</v>
      </c>
      <c r="G16" s="362">
        <v>1.4970000000000001</v>
      </c>
      <c r="H16" s="29" t="s">
        <v>205</v>
      </c>
      <c r="I16" s="463" t="str">
        <f t="shared" si="0"/>
        <v>1,410</v>
      </c>
      <c r="J16" s="462">
        <v>5</v>
      </c>
      <c r="K16" s="191">
        <v>18.399999999999999</v>
      </c>
      <c r="L16" s="461">
        <f t="shared" si="1"/>
        <v>126.17717391304349</v>
      </c>
      <c r="M16" s="191">
        <f t="shared" si="2"/>
        <v>15.8</v>
      </c>
      <c r="N16" s="190">
        <f t="shared" si="3"/>
        <v>19</v>
      </c>
      <c r="O16" s="460" t="str">
        <f t="shared" si="4"/>
        <v>24.5</v>
      </c>
      <c r="P16" s="362" t="s">
        <v>1017</v>
      </c>
      <c r="Q16" s="29" t="s">
        <v>69</v>
      </c>
      <c r="R16" s="362" t="s">
        <v>232</v>
      </c>
      <c r="S16" s="27"/>
      <c r="T16" s="357"/>
      <c r="U16" s="43">
        <f t="shared" si="5"/>
        <v>116</v>
      </c>
      <c r="V16" s="44" t="str">
        <f t="shared" si="6"/>
        <v/>
      </c>
      <c r="W16" s="44">
        <f t="shared" si="7"/>
        <v>75</v>
      </c>
      <c r="X16" s="45" t="str">
        <f t="shared" si="8"/>
        <v>★2.5</v>
      </c>
      <c r="Z16" s="46">
        <v>1410</v>
      </c>
      <c r="AA16" s="46">
        <v>1410</v>
      </c>
      <c r="AB16" s="47">
        <f t="shared" si="9"/>
        <v>24.5</v>
      </c>
      <c r="AC16" s="209">
        <f t="shared" si="10"/>
        <v>75</v>
      </c>
      <c r="AD16" s="209" t="str">
        <f t="shared" si="11"/>
        <v>★2.5</v>
      </c>
      <c r="AE16" s="47">
        <f t="shared" si="12"/>
        <v>24.5</v>
      </c>
      <c r="AF16" s="209">
        <f t="shared" si="13"/>
        <v>75</v>
      </c>
      <c r="AG16" s="209" t="str">
        <f t="shared" si="14"/>
        <v>★2.5</v>
      </c>
      <c r="AH16" s="208"/>
    </row>
    <row r="17" spans="1:34" ht="24" customHeight="1">
      <c r="A17" s="464"/>
      <c r="B17" s="458"/>
      <c r="C17" s="52" t="s">
        <v>1033</v>
      </c>
      <c r="D17" s="27" t="s">
        <v>1032</v>
      </c>
      <c r="E17" s="28" t="s">
        <v>219</v>
      </c>
      <c r="F17" s="29" t="s">
        <v>1018</v>
      </c>
      <c r="G17" s="362">
        <v>1.4970000000000001</v>
      </c>
      <c r="H17" s="29" t="s">
        <v>205</v>
      </c>
      <c r="I17" s="463" t="str">
        <f t="shared" si="0"/>
        <v>1,410</v>
      </c>
      <c r="J17" s="462">
        <v>5</v>
      </c>
      <c r="K17" s="191">
        <v>18.3</v>
      </c>
      <c r="L17" s="461">
        <f t="shared" si="1"/>
        <v>126.86666666666666</v>
      </c>
      <c r="M17" s="191">
        <f t="shared" si="2"/>
        <v>15.8</v>
      </c>
      <c r="N17" s="190">
        <f t="shared" si="3"/>
        <v>19</v>
      </c>
      <c r="O17" s="460" t="str">
        <f t="shared" si="4"/>
        <v>24.5</v>
      </c>
      <c r="P17" s="362" t="s">
        <v>1017</v>
      </c>
      <c r="Q17" s="29" t="s">
        <v>69</v>
      </c>
      <c r="R17" s="362" t="s">
        <v>232</v>
      </c>
      <c r="S17" s="27"/>
      <c r="T17" s="357"/>
      <c r="U17" s="43">
        <f t="shared" si="5"/>
        <v>115</v>
      </c>
      <c r="V17" s="44" t="str">
        <f t="shared" si="6"/>
        <v/>
      </c>
      <c r="W17" s="44">
        <f t="shared" si="7"/>
        <v>74</v>
      </c>
      <c r="X17" s="45" t="str">
        <f t="shared" si="8"/>
        <v>★2.0</v>
      </c>
      <c r="Z17" s="46">
        <v>1410</v>
      </c>
      <c r="AA17" s="46">
        <v>1410</v>
      </c>
      <c r="AB17" s="47">
        <f t="shared" si="9"/>
        <v>24.5</v>
      </c>
      <c r="AC17" s="209">
        <f t="shared" si="10"/>
        <v>74</v>
      </c>
      <c r="AD17" s="209" t="str">
        <f t="shared" si="11"/>
        <v>★2.0</v>
      </c>
      <c r="AE17" s="47">
        <f t="shared" si="12"/>
        <v>24.5</v>
      </c>
      <c r="AF17" s="209">
        <f t="shared" si="13"/>
        <v>74</v>
      </c>
      <c r="AG17" s="209" t="str">
        <f t="shared" si="14"/>
        <v>★2.0</v>
      </c>
      <c r="AH17" s="208"/>
    </row>
    <row r="18" spans="1:34" ht="24" customHeight="1">
      <c r="A18" s="464"/>
      <c r="B18" s="458"/>
      <c r="C18" s="52" t="s">
        <v>1033</v>
      </c>
      <c r="D18" s="27" t="s">
        <v>1032</v>
      </c>
      <c r="E18" s="28" t="s">
        <v>1031</v>
      </c>
      <c r="F18" s="29" t="s">
        <v>1018</v>
      </c>
      <c r="G18" s="362">
        <v>1.4970000000000001</v>
      </c>
      <c r="H18" s="29" t="s">
        <v>205</v>
      </c>
      <c r="I18" s="463" t="str">
        <f t="shared" si="0"/>
        <v>1,440</v>
      </c>
      <c r="J18" s="462">
        <v>5</v>
      </c>
      <c r="K18" s="191">
        <v>18.3</v>
      </c>
      <c r="L18" s="461">
        <f t="shared" si="1"/>
        <v>126.86666666666666</v>
      </c>
      <c r="M18" s="191">
        <f t="shared" si="2"/>
        <v>14.4</v>
      </c>
      <c r="N18" s="190">
        <f t="shared" si="3"/>
        <v>17.600000000000001</v>
      </c>
      <c r="O18" s="460" t="str">
        <f t="shared" si="4"/>
        <v>24.3</v>
      </c>
      <c r="P18" s="362" t="s">
        <v>1017</v>
      </c>
      <c r="Q18" s="29" t="s">
        <v>69</v>
      </c>
      <c r="R18" s="362" t="s">
        <v>232</v>
      </c>
      <c r="S18" s="27"/>
      <c r="T18" s="357"/>
      <c r="U18" s="43">
        <f t="shared" si="5"/>
        <v>127</v>
      </c>
      <c r="V18" s="44">
        <f t="shared" si="6"/>
        <v>103</v>
      </c>
      <c r="W18" s="44">
        <f t="shared" si="7"/>
        <v>75</v>
      </c>
      <c r="X18" s="45" t="str">
        <f t="shared" si="8"/>
        <v>★2.5</v>
      </c>
      <c r="Z18" s="46">
        <v>1440</v>
      </c>
      <c r="AA18" s="46">
        <v>1440</v>
      </c>
      <c r="AB18" s="47">
        <f t="shared" si="9"/>
        <v>24.3</v>
      </c>
      <c r="AC18" s="209">
        <f t="shared" si="10"/>
        <v>75</v>
      </c>
      <c r="AD18" s="209" t="str">
        <f t="shared" si="11"/>
        <v>★2.5</v>
      </c>
      <c r="AE18" s="47">
        <f t="shared" si="12"/>
        <v>24.3</v>
      </c>
      <c r="AF18" s="209">
        <f t="shared" si="13"/>
        <v>75</v>
      </c>
      <c r="AG18" s="209" t="str">
        <f t="shared" si="14"/>
        <v>★2.5</v>
      </c>
      <c r="AH18" s="208"/>
    </row>
    <row r="19" spans="1:34" ht="24" customHeight="1">
      <c r="A19" s="464"/>
      <c r="B19" s="458"/>
      <c r="C19" s="52" t="s">
        <v>1029</v>
      </c>
      <c r="D19" s="27" t="s">
        <v>1028</v>
      </c>
      <c r="E19" s="28" t="s">
        <v>1030</v>
      </c>
      <c r="F19" s="29" t="s">
        <v>1018</v>
      </c>
      <c r="G19" s="362">
        <v>1.4970000000000001</v>
      </c>
      <c r="H19" s="29" t="s">
        <v>205</v>
      </c>
      <c r="I19" s="463" t="str">
        <f t="shared" si="0"/>
        <v>1,530</v>
      </c>
      <c r="J19" s="462">
        <v>7</v>
      </c>
      <c r="K19" s="191">
        <v>14.5</v>
      </c>
      <c r="L19" s="461">
        <f t="shared" si="1"/>
        <v>160.11448275862068</v>
      </c>
      <c r="M19" s="191">
        <f t="shared" si="2"/>
        <v>14.4</v>
      </c>
      <c r="N19" s="190">
        <f t="shared" si="3"/>
        <v>17.600000000000001</v>
      </c>
      <c r="O19" s="460" t="str">
        <f t="shared" si="4"/>
        <v>23.6</v>
      </c>
      <c r="P19" s="362" t="s">
        <v>1024</v>
      </c>
      <c r="Q19" s="29" t="s">
        <v>69</v>
      </c>
      <c r="R19" s="362" t="s">
        <v>232</v>
      </c>
      <c r="S19" s="41"/>
      <c r="T19" s="357"/>
      <c r="U19" s="43">
        <f t="shared" si="5"/>
        <v>100</v>
      </c>
      <c r="V19" s="44" t="str">
        <f t="shared" si="6"/>
        <v/>
      </c>
      <c r="W19" s="44">
        <f t="shared" si="7"/>
        <v>61</v>
      </c>
      <c r="X19" s="45" t="str">
        <f t="shared" si="8"/>
        <v>★1.0</v>
      </c>
      <c r="Z19" s="46">
        <v>1530</v>
      </c>
      <c r="AA19" s="46">
        <v>1530</v>
      </c>
      <c r="AB19" s="47">
        <f t="shared" si="9"/>
        <v>23.6</v>
      </c>
      <c r="AC19" s="209">
        <f t="shared" si="10"/>
        <v>61</v>
      </c>
      <c r="AD19" s="209" t="str">
        <f t="shared" si="11"/>
        <v>★1.0</v>
      </c>
      <c r="AE19" s="47">
        <f t="shared" si="12"/>
        <v>23.6</v>
      </c>
      <c r="AF19" s="209">
        <f t="shared" si="13"/>
        <v>61</v>
      </c>
      <c r="AG19" s="209" t="str">
        <f t="shared" si="14"/>
        <v>★1.0</v>
      </c>
      <c r="AH19" s="208"/>
    </row>
    <row r="20" spans="1:34" ht="40.799999999999997">
      <c r="A20" s="464"/>
      <c r="B20" s="458"/>
      <c r="C20" s="52" t="s">
        <v>1029</v>
      </c>
      <c r="D20" s="27" t="s">
        <v>1028</v>
      </c>
      <c r="E20" s="28" t="s">
        <v>1027</v>
      </c>
      <c r="F20" s="29" t="s">
        <v>1018</v>
      </c>
      <c r="G20" s="362">
        <v>1.4970000000000001</v>
      </c>
      <c r="H20" s="29" t="s">
        <v>205</v>
      </c>
      <c r="I20" s="463" t="str">
        <f t="shared" si="0"/>
        <v>1,540~1,580</v>
      </c>
      <c r="J20" s="462">
        <v>7</v>
      </c>
      <c r="K20" s="191">
        <v>14.5</v>
      </c>
      <c r="L20" s="461">
        <f t="shared" si="1"/>
        <v>160.11448275862068</v>
      </c>
      <c r="M20" s="191">
        <f t="shared" si="2"/>
        <v>13.2</v>
      </c>
      <c r="N20" s="190">
        <f t="shared" si="3"/>
        <v>16.5</v>
      </c>
      <c r="O20" s="460" t="str">
        <f t="shared" si="4"/>
        <v>23.1~23.5</v>
      </c>
      <c r="P20" s="362" t="s">
        <v>1024</v>
      </c>
      <c r="Q20" s="29" t="s">
        <v>69</v>
      </c>
      <c r="R20" s="362" t="s">
        <v>232</v>
      </c>
      <c r="S20" s="41"/>
      <c r="T20" s="357"/>
      <c r="U20" s="43">
        <f t="shared" si="5"/>
        <v>109</v>
      </c>
      <c r="V20" s="44" t="str">
        <f t="shared" si="6"/>
        <v/>
      </c>
      <c r="W20" s="44" t="str">
        <f t="shared" si="7"/>
        <v>61~62</v>
      </c>
      <c r="X20" s="45" t="str">
        <f t="shared" si="8"/>
        <v>★1.0</v>
      </c>
      <c r="Z20" s="46">
        <v>1540</v>
      </c>
      <c r="AA20" s="46">
        <v>1580</v>
      </c>
      <c r="AB20" s="47">
        <f t="shared" si="9"/>
        <v>23.5</v>
      </c>
      <c r="AC20" s="209">
        <f t="shared" si="10"/>
        <v>61</v>
      </c>
      <c r="AD20" s="209" t="str">
        <f t="shared" si="11"/>
        <v>★1.0</v>
      </c>
      <c r="AE20" s="47">
        <f t="shared" si="12"/>
        <v>23.1</v>
      </c>
      <c r="AF20" s="209">
        <f t="shared" si="13"/>
        <v>62</v>
      </c>
      <c r="AG20" s="209" t="str">
        <f t="shared" si="14"/>
        <v>★1.0</v>
      </c>
      <c r="AH20" s="208"/>
    </row>
    <row r="21" spans="1:34" ht="24" customHeight="1">
      <c r="A21" s="464"/>
      <c r="B21" s="458"/>
      <c r="C21" s="52" t="s">
        <v>1026</v>
      </c>
      <c r="D21" s="27" t="s">
        <v>1025</v>
      </c>
      <c r="E21" s="28" t="s">
        <v>1019</v>
      </c>
      <c r="F21" s="29" t="s">
        <v>1018</v>
      </c>
      <c r="G21" s="362">
        <v>1.4970000000000001</v>
      </c>
      <c r="H21" s="29" t="s">
        <v>205</v>
      </c>
      <c r="I21" s="463" t="str">
        <f t="shared" si="0"/>
        <v>1,330~1,350</v>
      </c>
      <c r="J21" s="462">
        <v>5</v>
      </c>
      <c r="K21" s="191">
        <v>15.7</v>
      </c>
      <c r="L21" s="461">
        <f t="shared" si="1"/>
        <v>147.87643312101909</v>
      </c>
      <c r="M21" s="191">
        <f t="shared" si="2"/>
        <v>15.8</v>
      </c>
      <c r="N21" s="190">
        <f t="shared" si="3"/>
        <v>19</v>
      </c>
      <c r="O21" s="460" t="str">
        <f t="shared" si="4"/>
        <v>25.0~25.1</v>
      </c>
      <c r="P21" s="362" t="s">
        <v>1024</v>
      </c>
      <c r="Q21" s="29" t="s">
        <v>69</v>
      </c>
      <c r="R21" s="362" t="s">
        <v>232</v>
      </c>
      <c r="S21" s="41"/>
      <c r="T21" s="357"/>
      <c r="U21" s="43" t="str">
        <f t="shared" si="5"/>
        <v/>
      </c>
      <c r="V21" s="44" t="str">
        <f t="shared" si="6"/>
        <v/>
      </c>
      <c r="W21" s="44">
        <f t="shared" si="7"/>
        <v>62</v>
      </c>
      <c r="X21" s="45" t="str">
        <f t="shared" si="8"/>
        <v>★1.0</v>
      </c>
      <c r="Z21" s="46">
        <v>1330</v>
      </c>
      <c r="AA21" s="46">
        <v>1350</v>
      </c>
      <c r="AB21" s="47">
        <f t="shared" si="9"/>
        <v>25.1</v>
      </c>
      <c r="AC21" s="209">
        <f t="shared" si="10"/>
        <v>62</v>
      </c>
      <c r="AD21" s="209" t="str">
        <f t="shared" si="11"/>
        <v>★1.0</v>
      </c>
      <c r="AE21" s="47">
        <f t="shared" si="12"/>
        <v>25</v>
      </c>
      <c r="AF21" s="209">
        <f t="shared" si="13"/>
        <v>62</v>
      </c>
      <c r="AG21" s="209" t="str">
        <f t="shared" si="14"/>
        <v>★1.0</v>
      </c>
      <c r="AH21" s="208"/>
    </row>
    <row r="22" spans="1:34" ht="24" customHeight="1">
      <c r="A22" s="464"/>
      <c r="B22" s="458"/>
      <c r="C22" s="52" t="s">
        <v>1023</v>
      </c>
      <c r="D22" s="27" t="s">
        <v>1022</v>
      </c>
      <c r="E22" s="28" t="s">
        <v>1019</v>
      </c>
      <c r="F22" s="29" t="s">
        <v>1018</v>
      </c>
      <c r="G22" s="362">
        <v>1.4970000000000001</v>
      </c>
      <c r="H22" s="29" t="s">
        <v>205</v>
      </c>
      <c r="I22" s="463" t="str">
        <f t="shared" si="0"/>
        <v>1,570~1,600</v>
      </c>
      <c r="J22" s="462">
        <v>5</v>
      </c>
      <c r="K22" s="191">
        <v>17.399999999999999</v>
      </c>
      <c r="L22" s="461">
        <f t="shared" si="1"/>
        <v>133.42873563218393</v>
      </c>
      <c r="M22" s="191">
        <f t="shared" si="2"/>
        <v>13.2</v>
      </c>
      <c r="N22" s="190">
        <f t="shared" si="3"/>
        <v>16.5</v>
      </c>
      <c r="O22" s="460" t="str">
        <f t="shared" si="4"/>
        <v>23.0~23.2</v>
      </c>
      <c r="P22" s="362" t="s">
        <v>1017</v>
      </c>
      <c r="Q22" s="29" t="s">
        <v>69</v>
      </c>
      <c r="R22" s="362" t="s">
        <v>232</v>
      </c>
      <c r="S22" s="41"/>
      <c r="T22" s="357"/>
      <c r="U22" s="43">
        <f t="shared" si="5"/>
        <v>131</v>
      </c>
      <c r="V22" s="44">
        <f t="shared" si="6"/>
        <v>105</v>
      </c>
      <c r="W22" s="44">
        <f t="shared" si="7"/>
        <v>75</v>
      </c>
      <c r="X22" s="45" t="str">
        <f t="shared" si="8"/>
        <v>★2.5</v>
      </c>
      <c r="Z22" s="46">
        <v>1570</v>
      </c>
      <c r="AA22" s="46">
        <v>1600</v>
      </c>
      <c r="AB22" s="47">
        <f t="shared" si="9"/>
        <v>23.2</v>
      </c>
      <c r="AC22" s="209">
        <f t="shared" si="10"/>
        <v>75</v>
      </c>
      <c r="AD22" s="209" t="str">
        <f t="shared" si="11"/>
        <v>★2.5</v>
      </c>
      <c r="AE22" s="47">
        <f t="shared" si="12"/>
        <v>23</v>
      </c>
      <c r="AF22" s="209">
        <f t="shared" si="13"/>
        <v>75</v>
      </c>
      <c r="AG22" s="209" t="str">
        <f t="shared" si="14"/>
        <v>★2.5</v>
      </c>
      <c r="AH22" s="208"/>
    </row>
    <row r="23" spans="1:34" ht="24" customHeight="1">
      <c r="A23" s="464"/>
      <c r="B23" s="458"/>
      <c r="C23" s="52" t="s">
        <v>1021</v>
      </c>
      <c r="D23" s="27" t="s">
        <v>1020</v>
      </c>
      <c r="E23" s="28" t="s">
        <v>1019</v>
      </c>
      <c r="F23" s="29" t="s">
        <v>1018</v>
      </c>
      <c r="G23" s="362">
        <v>1.4970000000000001</v>
      </c>
      <c r="H23" s="29" t="s">
        <v>205</v>
      </c>
      <c r="I23" s="463" t="str">
        <f t="shared" si="0"/>
        <v>1,600~1,640</v>
      </c>
      <c r="J23" s="462">
        <v>5</v>
      </c>
      <c r="K23" s="191">
        <v>15.6</v>
      </c>
      <c r="L23" s="461">
        <f t="shared" si="1"/>
        <v>148.824358974359</v>
      </c>
      <c r="M23" s="191">
        <f t="shared" si="2"/>
        <v>13.2</v>
      </c>
      <c r="N23" s="190">
        <f t="shared" si="3"/>
        <v>16.5</v>
      </c>
      <c r="O23" s="460" t="str">
        <f t="shared" si="4"/>
        <v>22.6~23.0</v>
      </c>
      <c r="P23" s="362" t="s">
        <v>1017</v>
      </c>
      <c r="Q23" s="29" t="s">
        <v>69</v>
      </c>
      <c r="R23" s="362" t="s">
        <v>232</v>
      </c>
      <c r="S23" s="41"/>
      <c r="T23" s="357"/>
      <c r="U23" s="43">
        <f t="shared" si="5"/>
        <v>118</v>
      </c>
      <c r="V23" s="44" t="str">
        <f t="shared" si="6"/>
        <v/>
      </c>
      <c r="W23" s="44" t="str">
        <f t="shared" si="7"/>
        <v>67~69</v>
      </c>
      <c r="X23" s="45" t="str">
        <f t="shared" si="8"/>
        <v>★1.5</v>
      </c>
      <c r="Z23" s="46">
        <v>1600</v>
      </c>
      <c r="AA23" s="46">
        <v>1640</v>
      </c>
      <c r="AB23" s="47">
        <f t="shared" si="9"/>
        <v>23</v>
      </c>
      <c r="AC23" s="209">
        <f t="shared" si="10"/>
        <v>67</v>
      </c>
      <c r="AD23" s="209" t="str">
        <f t="shared" si="11"/>
        <v>★1.5</v>
      </c>
      <c r="AE23" s="47">
        <f t="shared" si="12"/>
        <v>22.6</v>
      </c>
      <c r="AF23" s="209">
        <f t="shared" si="13"/>
        <v>69</v>
      </c>
      <c r="AG23" s="209" t="str">
        <f t="shared" si="14"/>
        <v>★1.5</v>
      </c>
      <c r="AH23" s="208"/>
    </row>
    <row r="24" spans="1:34" ht="24" customHeight="1">
      <c r="A24" s="459"/>
      <c r="B24" s="458"/>
      <c r="C24" s="52"/>
      <c r="D24" s="27"/>
      <c r="E24" s="28"/>
      <c r="F24" s="29"/>
      <c r="G24" s="362"/>
      <c r="H24" s="29"/>
      <c r="I24" s="31" t="str">
        <f t="shared" si="0"/>
        <v/>
      </c>
      <c r="J24" s="32"/>
      <c r="K24" s="53"/>
      <c r="L24" s="54" t="str">
        <f t="shared" si="1"/>
        <v/>
      </c>
      <c r="M24" s="53" t="str">
        <f t="shared" si="2"/>
        <v/>
      </c>
      <c r="N24" s="176" t="str">
        <f t="shared" si="3"/>
        <v/>
      </c>
      <c r="O24" s="175" t="str">
        <f t="shared" si="4"/>
        <v/>
      </c>
      <c r="P24" s="40"/>
      <c r="Q24" s="39"/>
      <c r="R24" s="40"/>
      <c r="S24" s="41"/>
      <c r="T24" s="357"/>
      <c r="U24" s="43" t="str">
        <f t="shared" si="5"/>
        <v/>
      </c>
      <c r="V24" s="44" t="str">
        <f t="shared" si="6"/>
        <v/>
      </c>
      <c r="W24" s="44" t="str">
        <f t="shared" si="7"/>
        <v/>
      </c>
      <c r="X24" s="45" t="str">
        <f t="shared" si="8"/>
        <v/>
      </c>
      <c r="Z24" s="46"/>
      <c r="AA24" s="46"/>
      <c r="AB24" s="47" t="str">
        <f t="shared" si="9"/>
        <v/>
      </c>
      <c r="AC24" s="209" t="str">
        <f t="shared" si="10"/>
        <v/>
      </c>
      <c r="AD24" s="209" t="str">
        <f t="shared" si="11"/>
        <v/>
      </c>
      <c r="AE24" s="47" t="str">
        <f t="shared" si="12"/>
        <v/>
      </c>
      <c r="AF24" s="209" t="str">
        <f t="shared" si="13"/>
        <v/>
      </c>
      <c r="AG24" s="209" t="str">
        <f t="shared" si="14"/>
        <v/>
      </c>
      <c r="AH24" s="208"/>
    </row>
    <row r="25" spans="1:34">
      <c r="E25" s="2"/>
    </row>
    <row r="26" spans="1:34">
      <c r="B26" s="2" t="s">
        <v>55</v>
      </c>
      <c r="E26" s="2"/>
    </row>
    <row r="27" spans="1:34">
      <c r="B27" s="2" t="s">
        <v>56</v>
      </c>
      <c r="E27" s="2"/>
    </row>
    <row r="28" spans="1:34">
      <c r="B28" s="2" t="s">
        <v>57</v>
      </c>
      <c r="E28" s="2"/>
    </row>
    <row r="29" spans="1:34">
      <c r="B29" s="2" t="s">
        <v>58</v>
      </c>
      <c r="E29" s="2"/>
    </row>
    <row r="30" spans="1:34">
      <c r="B30" s="2" t="s">
        <v>59</v>
      </c>
      <c r="E30" s="2"/>
    </row>
    <row r="31" spans="1:34">
      <c r="B31" s="2" t="s">
        <v>60</v>
      </c>
      <c r="E31" s="2"/>
    </row>
    <row r="32" spans="1:34">
      <c r="B32" s="2" t="s">
        <v>61</v>
      </c>
      <c r="E32" s="2"/>
    </row>
    <row r="33" spans="2:5">
      <c r="B33" s="2" t="s">
        <v>62</v>
      </c>
      <c r="E33" s="2"/>
    </row>
  </sheetData>
  <sheetProtection formatCells="0" formatColumns="0" formatRows="0" insertColumns="0" insertRows="0" insertHyperlinks="0" deleteColumns="0" deleteRows="0" sort="0" autoFilter="0" pivotTables="0"/>
  <mergeCells count="42"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AA4:AA8"/>
    <mergeCell ref="AB4:AB8"/>
    <mergeCell ref="AC4:AC8"/>
    <mergeCell ref="X5:X8"/>
    <mergeCell ref="N5:N8"/>
    <mergeCell ref="O5:O8"/>
    <mergeCell ref="AE4:AE8"/>
    <mergeCell ref="AF4:AF8"/>
    <mergeCell ref="AG4:AG8"/>
    <mergeCell ref="K5:K8"/>
    <mergeCell ref="L5:L8"/>
    <mergeCell ref="M5:M8"/>
    <mergeCell ref="W5:W8"/>
    <mergeCell ref="V4:V8"/>
    <mergeCell ref="W4:X4"/>
    <mergeCell ref="U4:U8"/>
    <mergeCell ref="Z4:Z8"/>
  </mergeCells>
  <phoneticPr fontId="2"/>
  <pageMargins left="0.70866141732283472" right="0.70866141732283472" top="0.74803149606299213" bottom="0.74803149606299213" header="0.31496062992125984" footer="0.31496062992125984"/>
  <pageSetup paperSize="9" scale="31" orientation="portrait" r:id="rId1"/>
  <headerFooter>
    <oddHeader>&amp;R&amp;10【機密性２】 
作成日_作成担当課_用途_保存期間&amp;L&amp;"Arial"&amp;8&amp;K000000INTERNAL&amp;1#_x000D_&amp;"Meiryo UI"&amp;9&amp;K000000&amp;10
発出元 → 発出先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796FD4DC-4586-452D-B5F3-92CEAC69C22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AH9:AH23</xm:sqref>
        </x14:conditionalFormatting>
        <x14:conditionalFormatting xmlns:xm="http://schemas.microsoft.com/office/excel/2006/main">
          <x14:cfRule type="iconSet" priority="1" id="{20A39FA5-6D2D-4CC9-9994-BF953DB37E1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4F567-0CC0-43B2-8D0F-45ADFE195330}">
  <sheetPr>
    <tabColor rgb="FFFFFF00"/>
  </sheetPr>
  <dimension ref="A1:AJ89"/>
  <sheetViews>
    <sheetView view="pageBreakPreview" zoomScaleNormal="100" zoomScaleSheetLayoutView="100" workbookViewId="0">
      <pane ySplit="8" topLeftCell="A9" activePane="bottomLeft" state="frozen"/>
      <selection pane="bottomLeft" activeCell="Y64" sqref="Y64"/>
    </sheetView>
  </sheetViews>
  <sheetFormatPr defaultColWidth="9" defaultRowHeight="10.199999999999999"/>
  <cols>
    <col min="1" max="1" width="15.88671875" style="57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6.88671875" style="58" customWidth="1"/>
    <col min="6" max="6" width="13.109375" style="2" bestFit="1" customWidth="1"/>
    <col min="7" max="7" width="7.33203125" style="2" customWidth="1"/>
    <col min="8" max="8" width="12.109375" style="2" bestFit="1" customWidth="1"/>
    <col min="9" max="9" width="10.6640625" style="2" customWidth="1"/>
    <col min="10" max="10" width="7" style="2" bestFit="1" customWidth="1"/>
    <col min="11" max="11" width="6.33203125" style="2" bestFit="1" customWidth="1"/>
    <col min="12" max="12" width="8.77734375" style="2" bestFit="1" customWidth="1"/>
    <col min="13" max="13" width="8.33203125" style="2" bestFit="1" customWidth="1"/>
    <col min="14" max="14" width="8.6640625" style="2" bestFit="1" customWidth="1"/>
    <col min="15" max="15" width="9.33203125" style="2" bestFit="1" customWidth="1"/>
    <col min="16" max="16" width="16.88671875" style="2" customWidth="1"/>
    <col min="17" max="17" width="10" style="2" bestFit="1" customWidth="1"/>
    <col min="18" max="18" width="6" style="2" customWidth="1"/>
    <col min="19" max="19" width="25.21875" style="2" bestFit="1" customWidth="1"/>
    <col min="20" max="20" width="11" style="2" bestFit="1" customWidth="1"/>
    <col min="21" max="22" width="8.21875" style="2" bestFit="1" customWidth="1"/>
    <col min="23" max="24" width="9" style="2"/>
    <col min="25" max="25" width="9" style="2" customWidth="1"/>
    <col min="26" max="27" width="10.6640625" style="2" customWidth="1"/>
    <col min="28" max="34" width="9" style="2" customWidth="1"/>
    <col min="35" max="16384" width="9" style="2"/>
  </cols>
  <sheetData>
    <row r="1" spans="1:35" ht="21.75" customHeight="1">
      <c r="A1" s="1"/>
      <c r="B1" s="1"/>
      <c r="E1" s="3"/>
      <c r="R1" s="4"/>
    </row>
    <row r="2" spans="1:35" ht="15">
      <c r="A2" s="2"/>
      <c r="E2" s="2"/>
      <c r="F2" s="5"/>
      <c r="J2" s="607" t="s">
        <v>690</v>
      </c>
      <c r="K2" s="607"/>
      <c r="L2" s="607"/>
      <c r="M2" s="607"/>
      <c r="N2" s="607"/>
      <c r="O2" s="607"/>
      <c r="P2" s="607"/>
      <c r="Q2" s="466"/>
      <c r="R2" s="867" t="s">
        <v>1048</v>
      </c>
      <c r="S2" s="608"/>
      <c r="T2" s="608"/>
      <c r="U2" s="608"/>
      <c r="V2" s="608"/>
    </row>
    <row r="3" spans="1:35" ht="23.25" customHeight="1">
      <c r="A3" s="9" t="s">
        <v>688</v>
      </c>
      <c r="B3" s="9"/>
      <c r="E3" s="2"/>
      <c r="J3" s="6"/>
      <c r="R3" s="10"/>
      <c r="S3" s="609" t="s">
        <v>2</v>
      </c>
      <c r="T3" s="609"/>
      <c r="U3" s="609"/>
      <c r="V3" s="609"/>
      <c r="W3" s="609"/>
      <c r="X3" s="609"/>
      <c r="Z3" s="215" t="s">
        <v>671</v>
      </c>
      <c r="AA3" s="12"/>
      <c r="AB3" s="214" t="s">
        <v>670</v>
      </c>
      <c r="AC3" s="14"/>
      <c r="AD3" s="14"/>
      <c r="AE3" s="213" t="s">
        <v>669</v>
      </c>
      <c r="AF3" s="14"/>
      <c r="AG3" s="16"/>
    </row>
    <row r="4" spans="1:35" ht="14.25" customHeight="1" thickBot="1">
      <c r="A4" s="610" t="s">
        <v>6</v>
      </c>
      <c r="B4" s="613" t="s">
        <v>7</v>
      </c>
      <c r="C4" s="614"/>
      <c r="D4" s="619"/>
      <c r="E4" s="621"/>
      <c r="F4" s="613" t="s">
        <v>8</v>
      </c>
      <c r="G4" s="623"/>
      <c r="H4" s="757" t="s">
        <v>665</v>
      </c>
      <c r="I4" s="626" t="s">
        <v>10</v>
      </c>
      <c r="J4" s="629" t="s">
        <v>11</v>
      </c>
      <c r="K4" s="631" t="s">
        <v>687</v>
      </c>
      <c r="L4" s="632"/>
      <c r="M4" s="632"/>
      <c r="N4" s="632"/>
      <c r="O4" s="633"/>
      <c r="P4" s="757" t="s">
        <v>661</v>
      </c>
      <c r="Q4" s="634" t="s">
        <v>14</v>
      </c>
      <c r="R4" s="635"/>
      <c r="S4" s="636"/>
      <c r="T4" s="640" t="s">
        <v>15</v>
      </c>
      <c r="U4" s="764" t="s">
        <v>605</v>
      </c>
      <c r="V4" s="757" t="s">
        <v>604</v>
      </c>
      <c r="W4" s="760" t="s">
        <v>603</v>
      </c>
      <c r="X4" s="761"/>
      <c r="Z4" s="627" t="s">
        <v>19</v>
      </c>
      <c r="AA4" s="627" t="s">
        <v>967</v>
      </c>
      <c r="AB4" s="626" t="s">
        <v>21</v>
      </c>
      <c r="AC4" s="757" t="s">
        <v>592</v>
      </c>
      <c r="AD4" s="757" t="s">
        <v>591</v>
      </c>
      <c r="AE4" s="626" t="s">
        <v>21</v>
      </c>
      <c r="AF4" s="757" t="s">
        <v>592</v>
      </c>
      <c r="AG4" s="757" t="s">
        <v>656</v>
      </c>
      <c r="AH4" s="18"/>
    </row>
    <row r="5" spans="1:35" ht="11.25" customHeight="1">
      <c r="A5" s="611"/>
      <c r="B5" s="615"/>
      <c r="C5" s="616"/>
      <c r="D5" s="620"/>
      <c r="E5" s="622"/>
      <c r="F5" s="624"/>
      <c r="G5" s="625"/>
      <c r="H5" s="611"/>
      <c r="I5" s="627"/>
      <c r="J5" s="630"/>
      <c r="K5" s="653" t="s">
        <v>25</v>
      </c>
      <c r="L5" s="656" t="s">
        <v>683</v>
      </c>
      <c r="M5" s="659" t="s">
        <v>27</v>
      </c>
      <c r="N5" s="642" t="s">
        <v>28</v>
      </c>
      <c r="O5" s="642" t="s">
        <v>21</v>
      </c>
      <c r="P5" s="770"/>
      <c r="Q5" s="637"/>
      <c r="R5" s="638"/>
      <c r="S5" s="639"/>
      <c r="T5" s="641"/>
      <c r="U5" s="647"/>
      <c r="V5" s="611"/>
      <c r="W5" s="757" t="s">
        <v>592</v>
      </c>
      <c r="X5" s="757" t="s">
        <v>591</v>
      </c>
      <c r="Z5" s="627"/>
      <c r="AA5" s="627"/>
      <c r="AB5" s="627"/>
      <c r="AC5" s="758"/>
      <c r="AD5" s="758"/>
      <c r="AE5" s="627"/>
      <c r="AF5" s="758"/>
      <c r="AG5" s="758"/>
      <c r="AH5" s="768"/>
    </row>
    <row r="6" spans="1:35">
      <c r="A6" s="611"/>
      <c r="B6" s="615"/>
      <c r="C6" s="616"/>
      <c r="D6" s="610" t="s">
        <v>29</v>
      </c>
      <c r="E6" s="769" t="s">
        <v>584</v>
      </c>
      <c r="F6" s="610" t="s">
        <v>29</v>
      </c>
      <c r="G6" s="626" t="s">
        <v>682</v>
      </c>
      <c r="H6" s="611"/>
      <c r="I6" s="627"/>
      <c r="J6" s="630"/>
      <c r="K6" s="654"/>
      <c r="L6" s="657"/>
      <c r="M6" s="654"/>
      <c r="N6" s="643"/>
      <c r="O6" s="643"/>
      <c r="P6" s="770"/>
      <c r="Q6" s="757" t="s">
        <v>648</v>
      </c>
      <c r="R6" s="757" t="s">
        <v>647</v>
      </c>
      <c r="S6" s="610" t="s">
        <v>34</v>
      </c>
      <c r="T6" s="772" t="s">
        <v>645</v>
      </c>
      <c r="U6" s="647"/>
      <c r="V6" s="611"/>
      <c r="W6" s="758"/>
      <c r="X6" s="758"/>
      <c r="Z6" s="627"/>
      <c r="AA6" s="627"/>
      <c r="AB6" s="627"/>
      <c r="AC6" s="758"/>
      <c r="AD6" s="758"/>
      <c r="AE6" s="627"/>
      <c r="AF6" s="758"/>
      <c r="AG6" s="758"/>
      <c r="AH6" s="768"/>
    </row>
    <row r="7" spans="1:35">
      <c r="A7" s="611"/>
      <c r="B7" s="615"/>
      <c r="C7" s="616"/>
      <c r="D7" s="611"/>
      <c r="E7" s="611"/>
      <c r="F7" s="611"/>
      <c r="G7" s="611"/>
      <c r="H7" s="611"/>
      <c r="I7" s="627"/>
      <c r="J7" s="630"/>
      <c r="K7" s="654"/>
      <c r="L7" s="657"/>
      <c r="M7" s="654"/>
      <c r="N7" s="643"/>
      <c r="O7" s="643"/>
      <c r="P7" s="770"/>
      <c r="Q7" s="770"/>
      <c r="R7" s="770"/>
      <c r="S7" s="611"/>
      <c r="T7" s="773"/>
      <c r="U7" s="647"/>
      <c r="V7" s="611"/>
      <c r="W7" s="758"/>
      <c r="X7" s="758"/>
      <c r="Z7" s="627"/>
      <c r="AA7" s="627"/>
      <c r="AB7" s="627"/>
      <c r="AC7" s="758"/>
      <c r="AD7" s="758"/>
      <c r="AE7" s="627"/>
      <c r="AF7" s="758"/>
      <c r="AG7" s="758"/>
      <c r="AH7" s="768"/>
    </row>
    <row r="8" spans="1:35">
      <c r="A8" s="611"/>
      <c r="B8" s="617"/>
      <c r="C8" s="618"/>
      <c r="D8" s="612"/>
      <c r="E8" s="612"/>
      <c r="F8" s="612"/>
      <c r="G8" s="612"/>
      <c r="H8" s="612"/>
      <c r="I8" s="628"/>
      <c r="J8" s="624"/>
      <c r="K8" s="655"/>
      <c r="L8" s="658"/>
      <c r="M8" s="655"/>
      <c r="N8" s="625"/>
      <c r="O8" s="625"/>
      <c r="P8" s="771"/>
      <c r="Q8" s="771"/>
      <c r="R8" s="771"/>
      <c r="S8" s="612"/>
      <c r="T8" s="774"/>
      <c r="U8" s="648"/>
      <c r="V8" s="612"/>
      <c r="W8" s="759"/>
      <c r="X8" s="759"/>
      <c r="Z8" s="628"/>
      <c r="AA8" s="628"/>
      <c r="AB8" s="628"/>
      <c r="AC8" s="759"/>
      <c r="AD8" s="759"/>
      <c r="AE8" s="628"/>
      <c r="AF8" s="759"/>
      <c r="AG8" s="759"/>
      <c r="AH8" s="768"/>
    </row>
    <row r="9" spans="1:35" s="467" customFormat="1" ht="24" customHeight="1">
      <c r="A9" s="478" t="s">
        <v>1203</v>
      </c>
      <c r="B9" s="458"/>
      <c r="C9" s="52" t="s">
        <v>1202</v>
      </c>
      <c r="D9" s="27" t="s">
        <v>1201</v>
      </c>
      <c r="E9" s="28" t="s">
        <v>1019</v>
      </c>
      <c r="F9" s="29" t="s">
        <v>1039</v>
      </c>
      <c r="G9" s="362">
        <v>0.999</v>
      </c>
      <c r="H9" s="29" t="s">
        <v>1072</v>
      </c>
      <c r="I9" s="463" t="str">
        <f t="shared" ref="I9:I40" si="0">IF(Z9="","",(IF(AA9-Z9&gt;0,CONCATENATE(TEXT(Z9,"#,##0"),"~",TEXT(AA9,"#,##0")),TEXT(Z9,"#,##0"))))</f>
        <v>1,170</v>
      </c>
      <c r="J9" s="462">
        <v>5</v>
      </c>
      <c r="K9" s="191">
        <v>18.100000000000001</v>
      </c>
      <c r="L9" s="461">
        <f t="shared" ref="L9:L40" si="1">IF(K9&gt;0,1/K9*34.6*67.1,"")</f>
        <v>128.2685082872928</v>
      </c>
      <c r="M9" s="191">
        <f t="shared" ref="M9:M40" si="2"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18.7</v>
      </c>
      <c r="N9" s="190">
        <f t="shared" ref="N9:N40" si="3"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21.8</v>
      </c>
      <c r="O9" s="460" t="str">
        <f t="shared" ref="O9:O40" si="4">IF(Z9="","",IF(AE9="",TEXT(AB9,"#,##0.0"),IF(AB9-AE9&gt;0,CONCATENATE(TEXT(AE9,"#,##0.0"),"~",TEXT(AB9,"#,##0.0")),TEXT(AB9,"#,##0.0"))))</f>
        <v>26.3</v>
      </c>
      <c r="P9" s="362" t="s">
        <v>714</v>
      </c>
      <c r="Q9" s="29" t="s">
        <v>713</v>
      </c>
      <c r="R9" s="362" t="s">
        <v>232</v>
      </c>
      <c r="S9" s="27"/>
      <c r="T9" s="471"/>
      <c r="U9" s="470" t="str">
        <f t="shared" ref="U9:U40" si="5">IFERROR(IF(K9&lt;M9,"",(ROUNDDOWN(K9/M9*100,0))),"")</f>
        <v/>
      </c>
      <c r="V9" s="469" t="str">
        <f t="shared" ref="V9:V40" si="6">IFERROR(IF(K9&lt;N9,"",(ROUNDDOWN(K9/N9*100,0))),"")</f>
        <v/>
      </c>
      <c r="W9" s="469">
        <f t="shared" ref="W9:W40" si="7">IF(AC9&lt;55,"",IF(AA9="",AC9,IF(AF9-AC9&gt;0,CONCATENATE(AC9,"~",AF9),AC9)))</f>
        <v>68</v>
      </c>
      <c r="X9" s="468" t="str">
        <f t="shared" ref="X9:X40" si="8">IF(AC9&lt;55,"",AD9)</f>
        <v>★1.5</v>
      </c>
      <c r="Y9" s="2"/>
      <c r="Z9" s="46">
        <v>1170</v>
      </c>
      <c r="AA9" s="46">
        <v>1170</v>
      </c>
      <c r="AB9" s="47">
        <f t="shared" ref="AB9:AB40" si="9">IF(Z9="","",(ROUND(IF(Z9&gt;=2759,9.5,IF(Z9&lt;2759,(-2.47/1000000*Z9*Z9)-(8.52/10000*Z9)+30.65)),1)))</f>
        <v>26.3</v>
      </c>
      <c r="AC9" s="209">
        <f t="shared" ref="AC9:AC40" si="10">IF(K9="","",ROUNDDOWN(K9/AB9*100,0))</f>
        <v>68</v>
      </c>
      <c r="AD9" s="209" t="str">
        <f t="shared" ref="AD9:AD40" si="11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★1.5</v>
      </c>
      <c r="AE9" s="47">
        <f t="shared" ref="AE9:AE40" si="12">IF(AA9="","",(ROUND(IF(AA9&gt;=2759,9.5,IF(AA9&lt;2759,(-2.47/1000000*AA9*AA9)-(8.52/10000*AA9)+30.65)),1)))</f>
        <v>26.3</v>
      </c>
      <c r="AF9" s="209">
        <f t="shared" ref="AF9:AF40" si="13">IF(AE9="","",IF(K9="","",ROUNDDOWN(K9/AE9*100,0)))</f>
        <v>68</v>
      </c>
      <c r="AG9" s="209" t="str">
        <f t="shared" ref="AG9:AG40" si="14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★1.5</v>
      </c>
      <c r="AH9" s="208"/>
      <c r="AI9" s="2"/>
    </row>
    <row r="10" spans="1:35" s="467" customFormat="1" ht="24" customHeight="1">
      <c r="A10" s="472"/>
      <c r="B10" s="458"/>
      <c r="C10" s="52" t="s">
        <v>1200</v>
      </c>
      <c r="D10" s="27" t="s">
        <v>1198</v>
      </c>
      <c r="E10" s="28" t="s">
        <v>1019</v>
      </c>
      <c r="F10" s="29" t="s">
        <v>1018</v>
      </c>
      <c r="G10" s="362">
        <v>1.4970000000000001</v>
      </c>
      <c r="H10" s="29" t="s">
        <v>1072</v>
      </c>
      <c r="I10" s="463" t="str">
        <f t="shared" si="0"/>
        <v>1,360~1,390</v>
      </c>
      <c r="J10" s="462">
        <v>5</v>
      </c>
      <c r="K10" s="191">
        <v>17.899999999999999</v>
      </c>
      <c r="L10" s="461">
        <f t="shared" si="1"/>
        <v>129.70167597765365</v>
      </c>
      <c r="M10" s="191">
        <f t="shared" si="2"/>
        <v>15.8</v>
      </c>
      <c r="N10" s="190">
        <f t="shared" si="3"/>
        <v>19</v>
      </c>
      <c r="O10" s="460" t="str">
        <f t="shared" si="4"/>
        <v>24.7~24.9</v>
      </c>
      <c r="P10" s="362" t="s">
        <v>1197</v>
      </c>
      <c r="Q10" s="29" t="s">
        <v>69</v>
      </c>
      <c r="R10" s="362" t="s">
        <v>232</v>
      </c>
      <c r="S10" s="27" t="s">
        <v>1125</v>
      </c>
      <c r="T10" s="471"/>
      <c r="U10" s="470">
        <f t="shared" si="5"/>
        <v>113</v>
      </c>
      <c r="V10" s="469" t="str">
        <f t="shared" si="6"/>
        <v/>
      </c>
      <c r="W10" s="469" t="str">
        <f t="shared" si="7"/>
        <v>71~72</v>
      </c>
      <c r="X10" s="468" t="str">
        <f t="shared" si="8"/>
        <v>★2.0</v>
      </c>
      <c r="Y10" s="2"/>
      <c r="Z10" s="46">
        <v>1360</v>
      </c>
      <c r="AA10" s="46">
        <v>1390</v>
      </c>
      <c r="AB10" s="47">
        <f t="shared" si="9"/>
        <v>24.9</v>
      </c>
      <c r="AC10" s="209">
        <f t="shared" si="10"/>
        <v>71</v>
      </c>
      <c r="AD10" s="209" t="str">
        <f t="shared" si="11"/>
        <v>★2.0</v>
      </c>
      <c r="AE10" s="47">
        <f t="shared" si="12"/>
        <v>24.7</v>
      </c>
      <c r="AF10" s="209">
        <f t="shared" si="13"/>
        <v>72</v>
      </c>
      <c r="AG10" s="209" t="str">
        <f t="shared" si="14"/>
        <v>★2.0</v>
      </c>
      <c r="AH10" s="208"/>
      <c r="AI10" s="2"/>
    </row>
    <row r="11" spans="1:35" s="467" customFormat="1" ht="24" customHeight="1">
      <c r="A11" s="472"/>
      <c r="B11" s="458"/>
      <c r="C11" s="52" t="s">
        <v>1199</v>
      </c>
      <c r="D11" s="27" t="s">
        <v>1198</v>
      </c>
      <c r="E11" s="28" t="s">
        <v>1019</v>
      </c>
      <c r="F11" s="29" t="s">
        <v>1018</v>
      </c>
      <c r="G11" s="362">
        <v>1.4970000000000001</v>
      </c>
      <c r="H11" s="29" t="s">
        <v>1072</v>
      </c>
      <c r="I11" s="463" t="str">
        <f t="shared" si="0"/>
        <v>1,360~1,390</v>
      </c>
      <c r="J11" s="462">
        <v>5</v>
      </c>
      <c r="K11" s="191">
        <v>18.3</v>
      </c>
      <c r="L11" s="461">
        <f t="shared" si="1"/>
        <v>126.86666666666666</v>
      </c>
      <c r="M11" s="191">
        <f t="shared" si="2"/>
        <v>15.8</v>
      </c>
      <c r="N11" s="190">
        <f t="shared" si="3"/>
        <v>19</v>
      </c>
      <c r="O11" s="460" t="str">
        <f t="shared" si="4"/>
        <v>24.7~24.9</v>
      </c>
      <c r="P11" s="362" t="s">
        <v>1197</v>
      </c>
      <c r="Q11" s="29" t="s">
        <v>69</v>
      </c>
      <c r="R11" s="362" t="s">
        <v>232</v>
      </c>
      <c r="S11" s="27" t="s">
        <v>1113</v>
      </c>
      <c r="T11" s="471"/>
      <c r="U11" s="470">
        <f t="shared" si="5"/>
        <v>115</v>
      </c>
      <c r="V11" s="469" t="str">
        <f t="shared" si="6"/>
        <v/>
      </c>
      <c r="W11" s="469" t="str">
        <f t="shared" si="7"/>
        <v>73~74</v>
      </c>
      <c r="X11" s="468" t="str">
        <f t="shared" si="8"/>
        <v>★2.0</v>
      </c>
      <c r="Y11" s="2"/>
      <c r="Z11" s="46">
        <v>1360</v>
      </c>
      <c r="AA11" s="46">
        <v>1390</v>
      </c>
      <c r="AB11" s="47">
        <f t="shared" si="9"/>
        <v>24.9</v>
      </c>
      <c r="AC11" s="209">
        <f t="shared" si="10"/>
        <v>73</v>
      </c>
      <c r="AD11" s="209" t="str">
        <f t="shared" si="11"/>
        <v>★2.0</v>
      </c>
      <c r="AE11" s="47">
        <f t="shared" si="12"/>
        <v>24.7</v>
      </c>
      <c r="AF11" s="209">
        <f t="shared" si="13"/>
        <v>74</v>
      </c>
      <c r="AG11" s="209" t="str">
        <f t="shared" si="14"/>
        <v>★2.0</v>
      </c>
      <c r="AH11" s="208"/>
      <c r="AI11" s="2"/>
    </row>
    <row r="12" spans="1:35" ht="24" customHeight="1">
      <c r="A12" s="50"/>
      <c r="B12" s="458"/>
      <c r="C12" s="52" t="s">
        <v>1196</v>
      </c>
      <c r="D12" s="27" t="s">
        <v>1195</v>
      </c>
      <c r="E12" s="28" t="s">
        <v>1019</v>
      </c>
      <c r="F12" s="29" t="s">
        <v>1194</v>
      </c>
      <c r="G12" s="362">
        <v>1.984</v>
      </c>
      <c r="H12" s="29" t="s">
        <v>1072</v>
      </c>
      <c r="I12" s="463" t="str">
        <f t="shared" si="0"/>
        <v>1,520~1,620</v>
      </c>
      <c r="J12" s="462">
        <v>5</v>
      </c>
      <c r="K12" s="191">
        <v>14.3</v>
      </c>
      <c r="L12" s="461">
        <f t="shared" si="1"/>
        <v>162.35384615384615</v>
      </c>
      <c r="M12" s="191">
        <f t="shared" si="2"/>
        <v>14.4</v>
      </c>
      <c r="N12" s="190">
        <f t="shared" si="3"/>
        <v>17.600000000000001</v>
      </c>
      <c r="O12" s="460" t="str">
        <f t="shared" si="4"/>
        <v>22.8~23.6</v>
      </c>
      <c r="P12" s="362" t="s">
        <v>1163</v>
      </c>
      <c r="Q12" s="29" t="s">
        <v>69</v>
      </c>
      <c r="R12" s="362" t="s">
        <v>232</v>
      </c>
      <c r="S12" s="27"/>
      <c r="T12" s="471"/>
      <c r="U12" s="470" t="str">
        <f t="shared" si="5"/>
        <v/>
      </c>
      <c r="V12" s="469" t="str">
        <f t="shared" si="6"/>
        <v/>
      </c>
      <c r="W12" s="469" t="str">
        <f t="shared" si="7"/>
        <v>60~62</v>
      </c>
      <c r="X12" s="468" t="str">
        <f t="shared" si="8"/>
        <v>★1.0</v>
      </c>
      <c r="Z12" s="46">
        <v>1520</v>
      </c>
      <c r="AA12" s="46">
        <v>1620</v>
      </c>
      <c r="AB12" s="47">
        <f t="shared" si="9"/>
        <v>23.6</v>
      </c>
      <c r="AC12" s="209">
        <f t="shared" si="10"/>
        <v>60</v>
      </c>
      <c r="AD12" s="209" t="str">
        <f t="shared" si="11"/>
        <v>★1.0</v>
      </c>
      <c r="AE12" s="47">
        <f t="shared" si="12"/>
        <v>22.8</v>
      </c>
      <c r="AF12" s="209">
        <f t="shared" si="13"/>
        <v>62</v>
      </c>
      <c r="AG12" s="209" t="str">
        <f t="shared" si="14"/>
        <v>★1.0</v>
      </c>
      <c r="AH12" s="208"/>
    </row>
    <row r="13" spans="1:35" ht="24" customHeight="1">
      <c r="A13" s="50"/>
      <c r="B13" s="458"/>
      <c r="C13" s="52" t="s">
        <v>1193</v>
      </c>
      <c r="D13" s="27" t="s">
        <v>1192</v>
      </c>
      <c r="E13" s="28" t="s">
        <v>1019</v>
      </c>
      <c r="F13" s="29" t="s">
        <v>1175</v>
      </c>
      <c r="G13" s="362">
        <v>1.984</v>
      </c>
      <c r="H13" s="29" t="s">
        <v>1072</v>
      </c>
      <c r="I13" s="463" t="str">
        <f t="shared" si="0"/>
        <v>1,620~1,700</v>
      </c>
      <c r="J13" s="462">
        <v>5</v>
      </c>
      <c r="K13" s="191">
        <v>12.7</v>
      </c>
      <c r="L13" s="461">
        <f t="shared" si="1"/>
        <v>182.80787401574801</v>
      </c>
      <c r="M13" s="191">
        <f t="shared" si="2"/>
        <v>13.2</v>
      </c>
      <c r="N13" s="190">
        <f t="shared" si="3"/>
        <v>16.5</v>
      </c>
      <c r="O13" s="460" t="str">
        <f t="shared" si="4"/>
        <v>22.1~22.8</v>
      </c>
      <c r="P13" s="362" t="s">
        <v>1163</v>
      </c>
      <c r="Q13" s="29" t="s">
        <v>69</v>
      </c>
      <c r="R13" s="362" t="s">
        <v>89</v>
      </c>
      <c r="S13" s="27"/>
      <c r="T13" s="471"/>
      <c r="U13" s="470" t="str">
        <f t="shared" si="5"/>
        <v/>
      </c>
      <c r="V13" s="469" t="str">
        <f t="shared" si="6"/>
        <v/>
      </c>
      <c r="W13" s="469" t="str">
        <f t="shared" si="7"/>
        <v>55~57</v>
      </c>
      <c r="X13" s="468" t="str">
        <f t="shared" si="8"/>
        <v>★0.5</v>
      </c>
      <c r="Z13" s="46">
        <v>1620</v>
      </c>
      <c r="AA13" s="46">
        <v>1700</v>
      </c>
      <c r="AB13" s="47">
        <f t="shared" si="9"/>
        <v>22.8</v>
      </c>
      <c r="AC13" s="209">
        <f t="shared" si="10"/>
        <v>55</v>
      </c>
      <c r="AD13" s="209" t="str">
        <f t="shared" si="11"/>
        <v>★0.5</v>
      </c>
      <c r="AE13" s="47">
        <f t="shared" si="12"/>
        <v>22.1</v>
      </c>
      <c r="AF13" s="209">
        <f t="shared" si="13"/>
        <v>57</v>
      </c>
      <c r="AG13" s="209" t="str">
        <f t="shared" si="14"/>
        <v>★0.5</v>
      </c>
      <c r="AH13" s="208"/>
    </row>
    <row r="14" spans="1:35" ht="24" customHeight="1">
      <c r="A14" s="50"/>
      <c r="B14" s="458"/>
      <c r="C14" s="52" t="s">
        <v>1191</v>
      </c>
      <c r="D14" s="27" t="s">
        <v>1190</v>
      </c>
      <c r="E14" s="28" t="s">
        <v>1019</v>
      </c>
      <c r="F14" s="29" t="s">
        <v>1175</v>
      </c>
      <c r="G14" s="362">
        <v>1.984</v>
      </c>
      <c r="H14" s="29" t="s">
        <v>1072</v>
      </c>
      <c r="I14" s="463" t="str">
        <f t="shared" si="0"/>
        <v>1,660</v>
      </c>
      <c r="J14" s="462">
        <v>5</v>
      </c>
      <c r="K14" s="191">
        <v>12.5</v>
      </c>
      <c r="L14" s="461">
        <f t="shared" si="1"/>
        <v>185.7328</v>
      </c>
      <c r="M14" s="191">
        <f t="shared" si="2"/>
        <v>12.2</v>
      </c>
      <c r="N14" s="190">
        <f t="shared" si="3"/>
        <v>15.4</v>
      </c>
      <c r="O14" s="460" t="str">
        <f t="shared" si="4"/>
        <v>22.4</v>
      </c>
      <c r="P14" s="362" t="s">
        <v>1163</v>
      </c>
      <c r="Q14" s="29" t="s">
        <v>69</v>
      </c>
      <c r="R14" s="362" t="s">
        <v>89</v>
      </c>
      <c r="S14" s="27"/>
      <c r="T14" s="471"/>
      <c r="U14" s="470">
        <f t="shared" si="5"/>
        <v>102</v>
      </c>
      <c r="V14" s="469" t="str">
        <f t="shared" si="6"/>
        <v/>
      </c>
      <c r="W14" s="469">
        <f t="shared" si="7"/>
        <v>55</v>
      </c>
      <c r="X14" s="468" t="str">
        <f t="shared" si="8"/>
        <v>★0.5</v>
      </c>
      <c r="Z14" s="46">
        <v>1660</v>
      </c>
      <c r="AA14" s="46">
        <v>1660</v>
      </c>
      <c r="AB14" s="47">
        <f t="shared" si="9"/>
        <v>22.4</v>
      </c>
      <c r="AC14" s="209">
        <f t="shared" si="10"/>
        <v>55</v>
      </c>
      <c r="AD14" s="209" t="str">
        <f t="shared" si="11"/>
        <v>★0.5</v>
      </c>
      <c r="AE14" s="47">
        <f t="shared" si="12"/>
        <v>22.4</v>
      </c>
      <c r="AF14" s="209">
        <f t="shared" si="13"/>
        <v>55</v>
      </c>
      <c r="AG14" s="209" t="str">
        <f t="shared" si="14"/>
        <v>★0.5</v>
      </c>
      <c r="AH14" s="208"/>
    </row>
    <row r="15" spans="1:35" ht="24" customHeight="1">
      <c r="A15" s="50"/>
      <c r="B15" s="458"/>
      <c r="C15" s="52" t="s">
        <v>1189</v>
      </c>
      <c r="D15" s="27" t="s">
        <v>1188</v>
      </c>
      <c r="E15" s="28" t="s">
        <v>1019</v>
      </c>
      <c r="F15" s="29" t="s">
        <v>816</v>
      </c>
      <c r="G15" s="362">
        <v>1.984</v>
      </c>
      <c r="H15" s="29" t="s">
        <v>1072</v>
      </c>
      <c r="I15" s="463" t="str">
        <f t="shared" si="0"/>
        <v>1,620~1,640</v>
      </c>
      <c r="J15" s="462">
        <v>4</v>
      </c>
      <c r="K15" s="191">
        <v>12.7</v>
      </c>
      <c r="L15" s="461">
        <f t="shared" si="1"/>
        <v>182.80787401574801</v>
      </c>
      <c r="M15" s="191">
        <f t="shared" si="2"/>
        <v>13.2</v>
      </c>
      <c r="N15" s="190">
        <f t="shared" si="3"/>
        <v>16.5</v>
      </c>
      <c r="O15" s="460" t="str">
        <f t="shared" si="4"/>
        <v>22.6~22.8</v>
      </c>
      <c r="P15" s="362" t="s">
        <v>1163</v>
      </c>
      <c r="Q15" s="29" t="s">
        <v>69</v>
      </c>
      <c r="R15" s="362" t="s">
        <v>89</v>
      </c>
      <c r="S15" s="27"/>
      <c r="T15" s="471"/>
      <c r="U15" s="470" t="str">
        <f t="shared" si="5"/>
        <v/>
      </c>
      <c r="V15" s="469" t="str">
        <f t="shared" si="6"/>
        <v/>
      </c>
      <c r="W15" s="469" t="str">
        <f t="shared" si="7"/>
        <v>55~56</v>
      </c>
      <c r="X15" s="468" t="str">
        <f t="shared" si="8"/>
        <v>★0.5</v>
      </c>
      <c r="Z15" s="46">
        <v>1620</v>
      </c>
      <c r="AA15" s="46">
        <v>1640</v>
      </c>
      <c r="AB15" s="47">
        <f t="shared" si="9"/>
        <v>22.8</v>
      </c>
      <c r="AC15" s="209">
        <f t="shared" si="10"/>
        <v>55</v>
      </c>
      <c r="AD15" s="209" t="str">
        <f t="shared" si="11"/>
        <v>★0.5</v>
      </c>
      <c r="AE15" s="47">
        <f t="shared" si="12"/>
        <v>22.6</v>
      </c>
      <c r="AF15" s="209">
        <f t="shared" si="13"/>
        <v>56</v>
      </c>
      <c r="AG15" s="209" t="str">
        <f t="shared" si="14"/>
        <v>★0.5</v>
      </c>
      <c r="AH15" s="208"/>
    </row>
    <row r="16" spans="1:35" ht="24" customHeight="1">
      <c r="A16" s="50"/>
      <c r="B16" s="458"/>
      <c r="C16" s="52" t="s">
        <v>1187</v>
      </c>
      <c r="D16" s="27" t="s">
        <v>1186</v>
      </c>
      <c r="E16" s="28" t="s">
        <v>1019</v>
      </c>
      <c r="F16" s="29" t="s">
        <v>816</v>
      </c>
      <c r="G16" s="362">
        <v>1.984</v>
      </c>
      <c r="H16" s="29" t="s">
        <v>1072</v>
      </c>
      <c r="I16" s="463" t="str">
        <f t="shared" si="0"/>
        <v>1,660~1,680</v>
      </c>
      <c r="J16" s="462">
        <v>5</v>
      </c>
      <c r="K16" s="191">
        <v>12.7</v>
      </c>
      <c r="L16" s="461">
        <f t="shared" si="1"/>
        <v>182.80787401574801</v>
      </c>
      <c r="M16" s="191">
        <f t="shared" si="2"/>
        <v>12.2</v>
      </c>
      <c r="N16" s="190">
        <f t="shared" si="3"/>
        <v>15.4</v>
      </c>
      <c r="O16" s="460" t="str">
        <f t="shared" si="4"/>
        <v>22.2~22.4</v>
      </c>
      <c r="P16" s="362" t="s">
        <v>1163</v>
      </c>
      <c r="Q16" s="29" t="s">
        <v>69</v>
      </c>
      <c r="R16" s="362" t="s">
        <v>89</v>
      </c>
      <c r="S16" s="27"/>
      <c r="T16" s="471"/>
      <c r="U16" s="470">
        <f t="shared" si="5"/>
        <v>104</v>
      </c>
      <c r="V16" s="469" t="str">
        <f t="shared" si="6"/>
        <v/>
      </c>
      <c r="W16" s="469" t="str">
        <f t="shared" si="7"/>
        <v>56~57</v>
      </c>
      <c r="X16" s="468" t="str">
        <f t="shared" si="8"/>
        <v>★0.5</v>
      </c>
      <c r="Z16" s="46">
        <v>1660</v>
      </c>
      <c r="AA16" s="46">
        <v>1680</v>
      </c>
      <c r="AB16" s="47">
        <f t="shared" si="9"/>
        <v>22.4</v>
      </c>
      <c r="AC16" s="209">
        <f t="shared" si="10"/>
        <v>56</v>
      </c>
      <c r="AD16" s="209" t="str">
        <f t="shared" si="11"/>
        <v>★0.5</v>
      </c>
      <c r="AE16" s="47">
        <f t="shared" si="12"/>
        <v>22.2</v>
      </c>
      <c r="AF16" s="209">
        <f t="shared" si="13"/>
        <v>57</v>
      </c>
      <c r="AG16" s="209" t="str">
        <f t="shared" si="14"/>
        <v>★0.5</v>
      </c>
      <c r="AH16" s="208"/>
    </row>
    <row r="17" spans="1:36" s="467" customFormat="1" ht="24" customHeight="1">
      <c r="A17" s="472"/>
      <c r="B17" s="458"/>
      <c r="C17" s="52" t="s">
        <v>1185</v>
      </c>
      <c r="D17" s="27" t="s">
        <v>1181</v>
      </c>
      <c r="E17" s="28" t="s">
        <v>1019</v>
      </c>
      <c r="F17" s="29" t="s">
        <v>1180</v>
      </c>
      <c r="G17" s="362">
        <v>1.984</v>
      </c>
      <c r="H17" s="29" t="s">
        <v>1072</v>
      </c>
      <c r="I17" s="463" t="str">
        <f t="shared" si="0"/>
        <v>1,750~1,780</v>
      </c>
      <c r="J17" s="462">
        <v>5</v>
      </c>
      <c r="K17" s="191">
        <v>13.4</v>
      </c>
      <c r="L17" s="461">
        <f t="shared" si="1"/>
        <v>173.25820895522384</v>
      </c>
      <c r="M17" s="191">
        <f t="shared" si="2"/>
        <v>12.2</v>
      </c>
      <c r="N17" s="190">
        <f t="shared" si="3"/>
        <v>15.4</v>
      </c>
      <c r="O17" s="460" t="str">
        <f t="shared" si="4"/>
        <v>21.3~21.6</v>
      </c>
      <c r="P17" s="362" t="s">
        <v>714</v>
      </c>
      <c r="Q17" s="29" t="s">
        <v>69</v>
      </c>
      <c r="R17" s="362" t="s">
        <v>44</v>
      </c>
      <c r="S17" s="27" t="s">
        <v>1113</v>
      </c>
      <c r="T17" s="471"/>
      <c r="U17" s="470">
        <f t="shared" si="5"/>
        <v>109</v>
      </c>
      <c r="V17" s="469" t="str">
        <f t="shared" si="6"/>
        <v/>
      </c>
      <c r="W17" s="469">
        <f t="shared" si="7"/>
        <v>62</v>
      </c>
      <c r="X17" s="468" t="str">
        <f t="shared" si="8"/>
        <v>★1.0</v>
      </c>
      <c r="Y17" s="2"/>
      <c r="Z17" s="46">
        <v>1750</v>
      </c>
      <c r="AA17" s="46">
        <v>1780</v>
      </c>
      <c r="AB17" s="47">
        <f t="shared" si="9"/>
        <v>21.6</v>
      </c>
      <c r="AC17" s="209">
        <f t="shared" si="10"/>
        <v>62</v>
      </c>
      <c r="AD17" s="209" t="str">
        <f t="shared" si="11"/>
        <v>★1.0</v>
      </c>
      <c r="AE17" s="47">
        <f t="shared" si="12"/>
        <v>21.3</v>
      </c>
      <c r="AF17" s="209">
        <f t="shared" si="13"/>
        <v>62</v>
      </c>
      <c r="AG17" s="209" t="str">
        <f t="shared" si="14"/>
        <v>★1.0</v>
      </c>
      <c r="AH17" s="208"/>
      <c r="AI17" s="2"/>
      <c r="AJ17" s="2"/>
    </row>
    <row r="18" spans="1:36" s="467" customFormat="1" ht="24" customHeight="1">
      <c r="A18" s="472"/>
      <c r="B18" s="458"/>
      <c r="C18" s="52" t="s">
        <v>1184</v>
      </c>
      <c r="D18" s="27" t="s">
        <v>1181</v>
      </c>
      <c r="E18" s="28" t="s">
        <v>1019</v>
      </c>
      <c r="F18" s="29" t="s">
        <v>1180</v>
      </c>
      <c r="G18" s="362">
        <v>1.984</v>
      </c>
      <c r="H18" s="29" t="s">
        <v>1072</v>
      </c>
      <c r="I18" s="463" t="str">
        <f t="shared" si="0"/>
        <v>1,760~1,800</v>
      </c>
      <c r="J18" s="462">
        <v>5</v>
      </c>
      <c r="K18" s="191">
        <v>13.3</v>
      </c>
      <c r="L18" s="461">
        <f t="shared" si="1"/>
        <v>174.56090225563909</v>
      </c>
      <c r="M18" s="191">
        <f t="shared" si="2"/>
        <v>12.2</v>
      </c>
      <c r="N18" s="190">
        <f t="shared" si="3"/>
        <v>15.4</v>
      </c>
      <c r="O18" s="460" t="str">
        <f t="shared" si="4"/>
        <v>21.1~21.5</v>
      </c>
      <c r="P18" s="362" t="s">
        <v>714</v>
      </c>
      <c r="Q18" s="29" t="s">
        <v>69</v>
      </c>
      <c r="R18" s="362" t="s">
        <v>44</v>
      </c>
      <c r="S18" s="27" t="s">
        <v>1107</v>
      </c>
      <c r="T18" s="471"/>
      <c r="U18" s="470">
        <f t="shared" si="5"/>
        <v>109</v>
      </c>
      <c r="V18" s="469" t="str">
        <f t="shared" si="6"/>
        <v/>
      </c>
      <c r="W18" s="469" t="str">
        <f t="shared" si="7"/>
        <v>61~63</v>
      </c>
      <c r="X18" s="468" t="str">
        <f t="shared" si="8"/>
        <v>★1.0</v>
      </c>
      <c r="Y18" s="2"/>
      <c r="Z18" s="46">
        <v>1760</v>
      </c>
      <c r="AA18" s="46">
        <v>1800</v>
      </c>
      <c r="AB18" s="47">
        <f t="shared" si="9"/>
        <v>21.5</v>
      </c>
      <c r="AC18" s="209">
        <f t="shared" si="10"/>
        <v>61</v>
      </c>
      <c r="AD18" s="209" t="str">
        <f t="shared" si="11"/>
        <v>★1.0</v>
      </c>
      <c r="AE18" s="47">
        <f t="shared" si="12"/>
        <v>21.1</v>
      </c>
      <c r="AF18" s="209">
        <f t="shared" si="13"/>
        <v>63</v>
      </c>
      <c r="AG18" s="209" t="str">
        <f t="shared" si="14"/>
        <v>★1.0</v>
      </c>
      <c r="AH18" s="208"/>
      <c r="AI18" s="2"/>
      <c r="AJ18" s="2"/>
    </row>
    <row r="19" spans="1:36" s="467" customFormat="1" ht="24" customHeight="1">
      <c r="A19" s="472"/>
      <c r="B19" s="458"/>
      <c r="C19" s="52" t="s">
        <v>1183</v>
      </c>
      <c r="D19" s="27" t="s">
        <v>1181</v>
      </c>
      <c r="E19" s="28" t="s">
        <v>1019</v>
      </c>
      <c r="F19" s="29" t="s">
        <v>1180</v>
      </c>
      <c r="G19" s="362">
        <v>1.984</v>
      </c>
      <c r="H19" s="29" t="s">
        <v>1072</v>
      </c>
      <c r="I19" s="463" t="str">
        <f t="shared" si="0"/>
        <v>1,800~1,840</v>
      </c>
      <c r="J19" s="462">
        <v>5</v>
      </c>
      <c r="K19" s="191">
        <v>13.2</v>
      </c>
      <c r="L19" s="461">
        <f t="shared" si="1"/>
        <v>175.88333333333335</v>
      </c>
      <c r="M19" s="191">
        <f t="shared" si="2"/>
        <v>11.1</v>
      </c>
      <c r="N19" s="190">
        <f t="shared" si="3"/>
        <v>14.4</v>
      </c>
      <c r="O19" s="460" t="str">
        <f t="shared" si="4"/>
        <v>20.7~21.1</v>
      </c>
      <c r="P19" s="362" t="s">
        <v>714</v>
      </c>
      <c r="Q19" s="29" t="s">
        <v>69</v>
      </c>
      <c r="R19" s="362" t="s">
        <v>48</v>
      </c>
      <c r="S19" s="27" t="s">
        <v>1113</v>
      </c>
      <c r="T19" s="471"/>
      <c r="U19" s="470">
        <f t="shared" si="5"/>
        <v>118</v>
      </c>
      <c r="V19" s="469" t="str">
        <f t="shared" si="6"/>
        <v/>
      </c>
      <c r="W19" s="469" t="str">
        <f t="shared" si="7"/>
        <v>62~63</v>
      </c>
      <c r="X19" s="468" t="str">
        <f t="shared" si="8"/>
        <v>★1.0</v>
      </c>
      <c r="Y19" s="2"/>
      <c r="Z19" s="46">
        <v>1800</v>
      </c>
      <c r="AA19" s="46">
        <v>1840</v>
      </c>
      <c r="AB19" s="47">
        <f t="shared" si="9"/>
        <v>21.1</v>
      </c>
      <c r="AC19" s="209">
        <f t="shared" si="10"/>
        <v>62</v>
      </c>
      <c r="AD19" s="209" t="str">
        <f t="shared" si="11"/>
        <v>★1.0</v>
      </c>
      <c r="AE19" s="47">
        <f t="shared" si="12"/>
        <v>20.7</v>
      </c>
      <c r="AF19" s="209">
        <f t="shared" si="13"/>
        <v>63</v>
      </c>
      <c r="AG19" s="209" t="str">
        <f t="shared" si="14"/>
        <v>★1.0</v>
      </c>
      <c r="AH19" s="208"/>
      <c r="AI19" s="2"/>
      <c r="AJ19" s="2"/>
    </row>
    <row r="20" spans="1:36" s="467" customFormat="1" ht="24" customHeight="1">
      <c r="A20" s="472"/>
      <c r="B20" s="458"/>
      <c r="C20" s="52" t="s">
        <v>1182</v>
      </c>
      <c r="D20" s="27" t="s">
        <v>1181</v>
      </c>
      <c r="E20" s="28" t="s">
        <v>1019</v>
      </c>
      <c r="F20" s="29" t="s">
        <v>1180</v>
      </c>
      <c r="G20" s="362">
        <v>1.984</v>
      </c>
      <c r="H20" s="29" t="s">
        <v>1072</v>
      </c>
      <c r="I20" s="463" t="str">
        <f t="shared" si="0"/>
        <v>1,820~1,850</v>
      </c>
      <c r="J20" s="462">
        <v>5</v>
      </c>
      <c r="K20" s="191">
        <v>13.1</v>
      </c>
      <c r="L20" s="461">
        <f t="shared" si="1"/>
        <v>177.22595419847329</v>
      </c>
      <c r="M20" s="191">
        <f t="shared" si="2"/>
        <v>11.1</v>
      </c>
      <c r="N20" s="190">
        <f t="shared" si="3"/>
        <v>14.4</v>
      </c>
      <c r="O20" s="460" t="str">
        <f t="shared" si="4"/>
        <v>20.6~20.9</v>
      </c>
      <c r="P20" s="362" t="s">
        <v>714</v>
      </c>
      <c r="Q20" s="29" t="s">
        <v>69</v>
      </c>
      <c r="R20" s="362" t="s">
        <v>48</v>
      </c>
      <c r="S20" s="27" t="s">
        <v>1107</v>
      </c>
      <c r="T20" s="471"/>
      <c r="U20" s="470">
        <f t="shared" si="5"/>
        <v>118</v>
      </c>
      <c r="V20" s="469" t="str">
        <f t="shared" si="6"/>
        <v/>
      </c>
      <c r="W20" s="469" t="str">
        <f t="shared" si="7"/>
        <v>62~63</v>
      </c>
      <c r="X20" s="468" t="str">
        <f t="shared" si="8"/>
        <v>★1.0</v>
      </c>
      <c r="Y20" s="2"/>
      <c r="Z20" s="46">
        <v>1820</v>
      </c>
      <c r="AA20" s="46">
        <v>1850</v>
      </c>
      <c r="AB20" s="47">
        <f t="shared" si="9"/>
        <v>20.9</v>
      </c>
      <c r="AC20" s="209">
        <f t="shared" si="10"/>
        <v>62</v>
      </c>
      <c r="AD20" s="209" t="str">
        <f t="shared" si="11"/>
        <v>★1.0</v>
      </c>
      <c r="AE20" s="47">
        <f t="shared" si="12"/>
        <v>20.6</v>
      </c>
      <c r="AF20" s="209">
        <f t="shared" si="13"/>
        <v>63</v>
      </c>
      <c r="AG20" s="209" t="str">
        <f t="shared" si="14"/>
        <v>★1.0</v>
      </c>
      <c r="AH20" s="208"/>
      <c r="AI20" s="2"/>
      <c r="AJ20" s="2"/>
    </row>
    <row r="21" spans="1:36" ht="24" customHeight="1">
      <c r="A21" s="50"/>
      <c r="B21" s="458"/>
      <c r="C21" s="474" t="s">
        <v>1178</v>
      </c>
      <c r="D21" s="27" t="s">
        <v>1177</v>
      </c>
      <c r="E21" s="28" t="s">
        <v>1179</v>
      </c>
      <c r="F21" s="29" t="s">
        <v>1175</v>
      </c>
      <c r="G21" s="362">
        <v>1.984</v>
      </c>
      <c r="H21" s="29" t="s">
        <v>1072</v>
      </c>
      <c r="I21" s="463" t="str">
        <f t="shared" si="0"/>
        <v>1,780~1,840</v>
      </c>
      <c r="J21" s="462">
        <v>5</v>
      </c>
      <c r="K21" s="191">
        <v>12.4</v>
      </c>
      <c r="L21" s="461">
        <f t="shared" si="1"/>
        <v>187.23064516129031</v>
      </c>
      <c r="M21" s="191">
        <f t="shared" si="2"/>
        <v>11.1</v>
      </c>
      <c r="N21" s="190">
        <f t="shared" si="3"/>
        <v>14.4</v>
      </c>
      <c r="O21" s="460" t="str">
        <f t="shared" si="4"/>
        <v>20.7~21.3</v>
      </c>
      <c r="P21" s="362" t="s">
        <v>1163</v>
      </c>
      <c r="Q21" s="29" t="s">
        <v>69</v>
      </c>
      <c r="R21" s="362" t="s">
        <v>89</v>
      </c>
      <c r="S21" s="27"/>
      <c r="T21" s="471"/>
      <c r="U21" s="470">
        <f t="shared" si="5"/>
        <v>111</v>
      </c>
      <c r="V21" s="469" t="str">
        <f t="shared" si="6"/>
        <v/>
      </c>
      <c r="W21" s="469" t="str">
        <f t="shared" si="7"/>
        <v>58~59</v>
      </c>
      <c r="X21" s="468" t="str">
        <f t="shared" si="8"/>
        <v>★0.5</v>
      </c>
      <c r="Z21" s="46">
        <v>1780</v>
      </c>
      <c r="AA21" s="46">
        <v>1840</v>
      </c>
      <c r="AB21" s="47">
        <f t="shared" si="9"/>
        <v>21.3</v>
      </c>
      <c r="AC21" s="209">
        <f t="shared" si="10"/>
        <v>58</v>
      </c>
      <c r="AD21" s="209" t="str">
        <f t="shared" si="11"/>
        <v>★0.5</v>
      </c>
      <c r="AE21" s="47">
        <f t="shared" si="12"/>
        <v>20.7</v>
      </c>
      <c r="AF21" s="209">
        <f t="shared" si="13"/>
        <v>59</v>
      </c>
      <c r="AG21" s="209" t="str">
        <f t="shared" si="14"/>
        <v>★0.5</v>
      </c>
      <c r="AH21" s="208"/>
    </row>
    <row r="22" spans="1:36" ht="24" customHeight="1">
      <c r="A22" s="50"/>
      <c r="B22" s="458"/>
      <c r="C22" s="474" t="s">
        <v>1178</v>
      </c>
      <c r="D22" s="27" t="s">
        <v>1177</v>
      </c>
      <c r="E22" s="28" t="s">
        <v>1176</v>
      </c>
      <c r="F22" s="29" t="s">
        <v>1175</v>
      </c>
      <c r="G22" s="362">
        <v>1.984</v>
      </c>
      <c r="H22" s="29" t="s">
        <v>1072</v>
      </c>
      <c r="I22" s="463" t="str">
        <f t="shared" si="0"/>
        <v>1,860~1,880</v>
      </c>
      <c r="J22" s="462">
        <v>5</v>
      </c>
      <c r="K22" s="191">
        <v>12.4</v>
      </c>
      <c r="L22" s="461">
        <f t="shared" si="1"/>
        <v>187.23064516129031</v>
      </c>
      <c r="M22" s="191">
        <f t="shared" si="2"/>
        <v>11.1</v>
      </c>
      <c r="N22" s="190">
        <f t="shared" si="3"/>
        <v>14.4</v>
      </c>
      <c r="O22" s="460" t="str">
        <f t="shared" si="4"/>
        <v>20.3~20.5</v>
      </c>
      <c r="P22" s="362" t="s">
        <v>1163</v>
      </c>
      <c r="Q22" s="29" t="s">
        <v>69</v>
      </c>
      <c r="R22" s="362" t="s">
        <v>89</v>
      </c>
      <c r="S22" s="27"/>
      <c r="T22" s="471"/>
      <c r="U22" s="470">
        <f t="shared" si="5"/>
        <v>111</v>
      </c>
      <c r="V22" s="469" t="str">
        <f t="shared" si="6"/>
        <v/>
      </c>
      <c r="W22" s="469" t="str">
        <f t="shared" si="7"/>
        <v>60~61</v>
      </c>
      <c r="X22" s="468" t="str">
        <f t="shared" si="8"/>
        <v>★1.0</v>
      </c>
      <c r="Z22" s="46">
        <v>1860</v>
      </c>
      <c r="AA22" s="46">
        <v>1880</v>
      </c>
      <c r="AB22" s="47">
        <f t="shared" si="9"/>
        <v>20.5</v>
      </c>
      <c r="AC22" s="209">
        <f t="shared" si="10"/>
        <v>60</v>
      </c>
      <c r="AD22" s="209" t="str">
        <f t="shared" si="11"/>
        <v>★1.0</v>
      </c>
      <c r="AE22" s="47">
        <f t="shared" si="12"/>
        <v>20.3</v>
      </c>
      <c r="AF22" s="209">
        <f t="shared" si="13"/>
        <v>61</v>
      </c>
      <c r="AG22" s="209" t="str">
        <f t="shared" si="14"/>
        <v>★1.0</v>
      </c>
      <c r="AH22" s="208"/>
    </row>
    <row r="23" spans="1:36" ht="24" customHeight="1">
      <c r="A23" s="50"/>
      <c r="B23" s="458"/>
      <c r="C23" s="474" t="s">
        <v>1174</v>
      </c>
      <c r="D23" s="27" t="s">
        <v>1173</v>
      </c>
      <c r="E23" s="28" t="s">
        <v>1019</v>
      </c>
      <c r="F23" s="29" t="s">
        <v>1164</v>
      </c>
      <c r="G23" s="362">
        <v>2.9940000000000002</v>
      </c>
      <c r="H23" s="29" t="s">
        <v>1072</v>
      </c>
      <c r="I23" s="463" t="str">
        <f t="shared" si="0"/>
        <v>1,870~1,970</v>
      </c>
      <c r="J23" s="462">
        <v>5</v>
      </c>
      <c r="K23" s="191">
        <v>11.3</v>
      </c>
      <c r="L23" s="461">
        <f t="shared" si="1"/>
        <v>205.45663716814155</v>
      </c>
      <c r="M23" s="191">
        <f t="shared" si="2"/>
        <v>11.1</v>
      </c>
      <c r="N23" s="190">
        <f t="shared" si="3"/>
        <v>14.4</v>
      </c>
      <c r="O23" s="460" t="str">
        <f t="shared" si="4"/>
        <v>19.4~20.4</v>
      </c>
      <c r="P23" s="362" t="s">
        <v>1163</v>
      </c>
      <c r="Q23" s="29" t="s">
        <v>69</v>
      </c>
      <c r="R23" s="362" t="s">
        <v>89</v>
      </c>
      <c r="S23" s="27"/>
      <c r="T23" s="471"/>
      <c r="U23" s="470">
        <f t="shared" si="5"/>
        <v>101</v>
      </c>
      <c r="V23" s="469" t="str">
        <f t="shared" si="6"/>
        <v/>
      </c>
      <c r="W23" s="469" t="str">
        <f t="shared" si="7"/>
        <v>55~58</v>
      </c>
      <c r="X23" s="468" t="str">
        <f t="shared" si="8"/>
        <v>★0.5</v>
      </c>
      <c r="Z23" s="46">
        <v>1870</v>
      </c>
      <c r="AA23" s="46">
        <v>1970</v>
      </c>
      <c r="AB23" s="47">
        <f t="shared" si="9"/>
        <v>20.399999999999999</v>
      </c>
      <c r="AC23" s="209">
        <f t="shared" si="10"/>
        <v>55</v>
      </c>
      <c r="AD23" s="209" t="str">
        <f t="shared" si="11"/>
        <v>★0.5</v>
      </c>
      <c r="AE23" s="47">
        <f t="shared" si="12"/>
        <v>19.399999999999999</v>
      </c>
      <c r="AF23" s="209">
        <f t="shared" si="13"/>
        <v>58</v>
      </c>
      <c r="AG23" s="209" t="str">
        <f t="shared" si="14"/>
        <v>★0.5</v>
      </c>
      <c r="AH23" s="208"/>
    </row>
    <row r="24" spans="1:36" s="467" customFormat="1" ht="24" customHeight="1">
      <c r="A24" s="472"/>
      <c r="B24" s="458"/>
      <c r="C24" s="474" t="s">
        <v>1172</v>
      </c>
      <c r="D24" s="27" t="s">
        <v>1165</v>
      </c>
      <c r="E24" s="28" t="s">
        <v>1019</v>
      </c>
      <c r="F24" s="29" t="s">
        <v>1164</v>
      </c>
      <c r="G24" s="362">
        <v>2.9940000000000002</v>
      </c>
      <c r="H24" s="29" t="s">
        <v>1072</v>
      </c>
      <c r="I24" s="463" t="str">
        <f t="shared" si="0"/>
        <v>1,870~1,970</v>
      </c>
      <c r="J24" s="462">
        <v>5</v>
      </c>
      <c r="K24" s="191">
        <v>11.3</v>
      </c>
      <c r="L24" s="461">
        <f t="shared" si="1"/>
        <v>205.45663716814155</v>
      </c>
      <c r="M24" s="191">
        <f t="shared" si="2"/>
        <v>11.1</v>
      </c>
      <c r="N24" s="190">
        <f t="shared" si="3"/>
        <v>14.4</v>
      </c>
      <c r="O24" s="460" t="str">
        <f t="shared" si="4"/>
        <v>19.4~20.4</v>
      </c>
      <c r="P24" s="362" t="s">
        <v>1163</v>
      </c>
      <c r="Q24" s="29" t="s">
        <v>69</v>
      </c>
      <c r="R24" s="362" t="s">
        <v>89</v>
      </c>
      <c r="S24" s="27"/>
      <c r="T24" s="471"/>
      <c r="U24" s="470">
        <f t="shared" si="5"/>
        <v>101</v>
      </c>
      <c r="V24" s="469" t="str">
        <f t="shared" si="6"/>
        <v/>
      </c>
      <c r="W24" s="469" t="str">
        <f t="shared" si="7"/>
        <v>55~58</v>
      </c>
      <c r="X24" s="468" t="str">
        <f t="shared" si="8"/>
        <v>★0.5</v>
      </c>
      <c r="Y24" s="2"/>
      <c r="Z24" s="46">
        <v>1870</v>
      </c>
      <c r="AA24" s="46">
        <v>1970</v>
      </c>
      <c r="AB24" s="47">
        <f t="shared" si="9"/>
        <v>20.399999999999999</v>
      </c>
      <c r="AC24" s="209">
        <f t="shared" si="10"/>
        <v>55</v>
      </c>
      <c r="AD24" s="209" t="str">
        <f t="shared" si="11"/>
        <v>★0.5</v>
      </c>
      <c r="AE24" s="47">
        <f t="shared" si="12"/>
        <v>19.399999999999999</v>
      </c>
      <c r="AF24" s="209">
        <f t="shared" si="13"/>
        <v>58</v>
      </c>
      <c r="AG24" s="209" t="str">
        <f t="shared" si="14"/>
        <v>★0.5</v>
      </c>
      <c r="AH24" s="208"/>
      <c r="AI24" s="2"/>
      <c r="AJ24" s="2"/>
    </row>
    <row r="25" spans="1:36" ht="24" customHeight="1">
      <c r="A25" s="50"/>
      <c r="B25" s="458"/>
      <c r="C25" s="52" t="s">
        <v>1170</v>
      </c>
      <c r="D25" s="27" t="s">
        <v>1169</v>
      </c>
      <c r="E25" s="28" t="s">
        <v>1171</v>
      </c>
      <c r="F25" s="29" t="s">
        <v>816</v>
      </c>
      <c r="G25" s="362">
        <v>1.984</v>
      </c>
      <c r="H25" s="29" t="s">
        <v>1072</v>
      </c>
      <c r="I25" s="463" t="str">
        <f t="shared" si="0"/>
        <v>1,810~1,840</v>
      </c>
      <c r="J25" s="462">
        <v>5</v>
      </c>
      <c r="K25" s="191">
        <v>12.4</v>
      </c>
      <c r="L25" s="461">
        <f t="shared" si="1"/>
        <v>187.23064516129031</v>
      </c>
      <c r="M25" s="191">
        <f t="shared" si="2"/>
        <v>11.1</v>
      </c>
      <c r="N25" s="190">
        <f t="shared" si="3"/>
        <v>14.4</v>
      </c>
      <c r="O25" s="460" t="str">
        <f t="shared" si="4"/>
        <v>20.7~21.0</v>
      </c>
      <c r="P25" s="362" t="s">
        <v>1163</v>
      </c>
      <c r="Q25" s="29" t="s">
        <v>69</v>
      </c>
      <c r="R25" s="362" t="s">
        <v>89</v>
      </c>
      <c r="S25" s="27"/>
      <c r="T25" s="471"/>
      <c r="U25" s="470">
        <f t="shared" si="5"/>
        <v>111</v>
      </c>
      <c r="V25" s="469" t="str">
        <f t="shared" si="6"/>
        <v/>
      </c>
      <c r="W25" s="469">
        <f t="shared" si="7"/>
        <v>59</v>
      </c>
      <c r="X25" s="468" t="str">
        <f t="shared" si="8"/>
        <v>★0.5</v>
      </c>
      <c r="Z25" s="46">
        <v>1810</v>
      </c>
      <c r="AA25" s="46">
        <v>1840</v>
      </c>
      <c r="AB25" s="47">
        <f t="shared" si="9"/>
        <v>21</v>
      </c>
      <c r="AC25" s="209">
        <f t="shared" si="10"/>
        <v>59</v>
      </c>
      <c r="AD25" s="209" t="str">
        <f t="shared" si="11"/>
        <v>★0.5</v>
      </c>
      <c r="AE25" s="47">
        <f t="shared" si="12"/>
        <v>20.7</v>
      </c>
      <c r="AF25" s="209">
        <f t="shared" si="13"/>
        <v>59</v>
      </c>
      <c r="AG25" s="209" t="str">
        <f t="shared" si="14"/>
        <v>★0.5</v>
      </c>
      <c r="AH25" s="208"/>
    </row>
    <row r="26" spans="1:36" ht="24" customHeight="1">
      <c r="A26" s="50"/>
      <c r="B26" s="458"/>
      <c r="C26" s="52" t="s">
        <v>1170</v>
      </c>
      <c r="D26" s="27" t="s">
        <v>1169</v>
      </c>
      <c r="E26" s="28" t="s">
        <v>1168</v>
      </c>
      <c r="F26" s="29" t="s">
        <v>816</v>
      </c>
      <c r="G26" s="362">
        <v>1.984</v>
      </c>
      <c r="H26" s="29" t="s">
        <v>1072</v>
      </c>
      <c r="I26" s="463" t="str">
        <f t="shared" si="0"/>
        <v>1,850~1,860</v>
      </c>
      <c r="J26" s="462">
        <v>5</v>
      </c>
      <c r="K26" s="191">
        <v>12.4</v>
      </c>
      <c r="L26" s="461">
        <f t="shared" si="1"/>
        <v>187.23064516129031</v>
      </c>
      <c r="M26" s="191">
        <f t="shared" si="2"/>
        <v>11.1</v>
      </c>
      <c r="N26" s="190">
        <f t="shared" si="3"/>
        <v>14.4</v>
      </c>
      <c r="O26" s="460" t="str">
        <f t="shared" si="4"/>
        <v>20.5~20.6</v>
      </c>
      <c r="P26" s="362" t="s">
        <v>1163</v>
      </c>
      <c r="Q26" s="29" t="s">
        <v>69</v>
      </c>
      <c r="R26" s="362" t="s">
        <v>89</v>
      </c>
      <c r="S26" s="27"/>
      <c r="T26" s="471"/>
      <c r="U26" s="470">
        <f t="shared" si="5"/>
        <v>111</v>
      </c>
      <c r="V26" s="469" t="str">
        <f t="shared" si="6"/>
        <v/>
      </c>
      <c r="W26" s="469">
        <f t="shared" si="7"/>
        <v>60</v>
      </c>
      <c r="X26" s="468" t="str">
        <f t="shared" si="8"/>
        <v>★1.0</v>
      </c>
      <c r="Z26" s="46">
        <v>1850</v>
      </c>
      <c r="AA26" s="46">
        <v>1860</v>
      </c>
      <c r="AB26" s="47">
        <f t="shared" si="9"/>
        <v>20.6</v>
      </c>
      <c r="AC26" s="209">
        <f t="shared" si="10"/>
        <v>60</v>
      </c>
      <c r="AD26" s="209" t="str">
        <f t="shared" si="11"/>
        <v>★1.0</v>
      </c>
      <c r="AE26" s="47">
        <f t="shared" si="12"/>
        <v>20.5</v>
      </c>
      <c r="AF26" s="209">
        <f t="shared" si="13"/>
        <v>60</v>
      </c>
      <c r="AG26" s="209" t="str">
        <f t="shared" si="14"/>
        <v>★1.0</v>
      </c>
      <c r="AH26" s="208"/>
    </row>
    <row r="27" spans="1:36" ht="24" customHeight="1">
      <c r="A27" s="50"/>
      <c r="B27" s="458"/>
      <c r="C27" s="52" t="s">
        <v>1166</v>
      </c>
      <c r="D27" s="27" t="s">
        <v>1167</v>
      </c>
      <c r="E27" s="28" t="s">
        <v>1019</v>
      </c>
      <c r="F27" s="29" t="s">
        <v>1164</v>
      </c>
      <c r="G27" s="362">
        <v>2.9940000000000002</v>
      </c>
      <c r="H27" s="29" t="s">
        <v>1072</v>
      </c>
      <c r="I27" s="463" t="str">
        <f t="shared" si="0"/>
        <v>1,910~1,960</v>
      </c>
      <c r="J27" s="462">
        <v>5</v>
      </c>
      <c r="K27" s="191">
        <v>11.3</v>
      </c>
      <c r="L27" s="461">
        <f t="shared" si="1"/>
        <v>205.45663716814155</v>
      </c>
      <c r="M27" s="191">
        <f t="shared" si="2"/>
        <v>10.199999999999999</v>
      </c>
      <c r="N27" s="190">
        <f t="shared" si="3"/>
        <v>13.5</v>
      </c>
      <c r="O27" s="460" t="str">
        <f t="shared" si="4"/>
        <v>19.5~20.0</v>
      </c>
      <c r="P27" s="362" t="s">
        <v>1163</v>
      </c>
      <c r="Q27" s="29" t="s">
        <v>69</v>
      </c>
      <c r="R27" s="362" t="s">
        <v>89</v>
      </c>
      <c r="S27" s="27"/>
      <c r="T27" s="471"/>
      <c r="U27" s="470">
        <f t="shared" si="5"/>
        <v>110</v>
      </c>
      <c r="V27" s="469" t="str">
        <f t="shared" si="6"/>
        <v/>
      </c>
      <c r="W27" s="469" t="str">
        <f t="shared" si="7"/>
        <v>56~57</v>
      </c>
      <c r="X27" s="468" t="str">
        <f t="shared" si="8"/>
        <v>★0.5</v>
      </c>
      <c r="Z27" s="46">
        <v>1910</v>
      </c>
      <c r="AA27" s="46">
        <v>1960</v>
      </c>
      <c r="AB27" s="47">
        <f t="shared" si="9"/>
        <v>20</v>
      </c>
      <c r="AC27" s="209">
        <f t="shared" si="10"/>
        <v>56</v>
      </c>
      <c r="AD27" s="209" t="str">
        <f t="shared" si="11"/>
        <v>★0.5</v>
      </c>
      <c r="AE27" s="47">
        <f t="shared" si="12"/>
        <v>19.5</v>
      </c>
      <c r="AF27" s="209">
        <f t="shared" si="13"/>
        <v>57</v>
      </c>
      <c r="AG27" s="209" t="str">
        <f t="shared" si="14"/>
        <v>★0.5</v>
      </c>
      <c r="AH27" s="208"/>
    </row>
    <row r="28" spans="1:36" s="467" customFormat="1" ht="24" customHeight="1">
      <c r="A28" s="472"/>
      <c r="B28" s="458"/>
      <c r="C28" s="52" t="s">
        <v>1166</v>
      </c>
      <c r="D28" s="27" t="s">
        <v>1165</v>
      </c>
      <c r="E28" s="28" t="s">
        <v>1019</v>
      </c>
      <c r="F28" s="29" t="s">
        <v>1164</v>
      </c>
      <c r="G28" s="362">
        <v>2.9940000000000002</v>
      </c>
      <c r="H28" s="29" t="s">
        <v>1072</v>
      </c>
      <c r="I28" s="463" t="str">
        <f t="shared" si="0"/>
        <v>1,910~1,960</v>
      </c>
      <c r="J28" s="462">
        <v>5</v>
      </c>
      <c r="K28" s="191">
        <v>11.3</v>
      </c>
      <c r="L28" s="461">
        <f t="shared" si="1"/>
        <v>205.45663716814155</v>
      </c>
      <c r="M28" s="191">
        <f t="shared" si="2"/>
        <v>10.199999999999999</v>
      </c>
      <c r="N28" s="190">
        <f t="shared" si="3"/>
        <v>13.5</v>
      </c>
      <c r="O28" s="460" t="str">
        <f t="shared" si="4"/>
        <v>19.5~20.0</v>
      </c>
      <c r="P28" s="362" t="s">
        <v>1163</v>
      </c>
      <c r="Q28" s="29" t="s">
        <v>69</v>
      </c>
      <c r="R28" s="362" t="s">
        <v>89</v>
      </c>
      <c r="S28" s="27"/>
      <c r="T28" s="471"/>
      <c r="U28" s="470">
        <f t="shared" si="5"/>
        <v>110</v>
      </c>
      <c r="V28" s="469" t="str">
        <f t="shared" si="6"/>
        <v/>
      </c>
      <c r="W28" s="469" t="str">
        <f t="shared" si="7"/>
        <v>56~57</v>
      </c>
      <c r="X28" s="468" t="str">
        <f t="shared" si="8"/>
        <v>★0.5</v>
      </c>
      <c r="Y28" s="2"/>
      <c r="Z28" s="46">
        <v>1910</v>
      </c>
      <c r="AA28" s="46">
        <v>1960</v>
      </c>
      <c r="AB28" s="47">
        <f t="shared" si="9"/>
        <v>20</v>
      </c>
      <c r="AC28" s="209">
        <f t="shared" si="10"/>
        <v>56</v>
      </c>
      <c r="AD28" s="209" t="str">
        <f t="shared" si="11"/>
        <v>★0.5</v>
      </c>
      <c r="AE28" s="47">
        <f t="shared" si="12"/>
        <v>19.5</v>
      </c>
      <c r="AF28" s="209">
        <f t="shared" si="13"/>
        <v>57</v>
      </c>
      <c r="AG28" s="209" t="str">
        <f t="shared" si="14"/>
        <v>★0.5</v>
      </c>
      <c r="AH28" s="208"/>
      <c r="AI28" s="2"/>
      <c r="AJ28" s="2"/>
    </row>
    <row r="29" spans="1:36" ht="24" customHeight="1">
      <c r="A29" s="50"/>
      <c r="B29" s="458"/>
      <c r="C29" s="52" t="s">
        <v>1158</v>
      </c>
      <c r="D29" s="27" t="s">
        <v>1161</v>
      </c>
      <c r="E29" s="28" t="s">
        <v>1162</v>
      </c>
      <c r="F29" s="29" t="s">
        <v>1155</v>
      </c>
      <c r="G29" s="362">
        <v>2.9940000000000002</v>
      </c>
      <c r="H29" s="29" t="s">
        <v>1050</v>
      </c>
      <c r="I29" s="463" t="str">
        <f t="shared" si="0"/>
        <v>2,030~2,160</v>
      </c>
      <c r="J29" s="462">
        <v>5</v>
      </c>
      <c r="K29" s="191">
        <v>9.5</v>
      </c>
      <c r="L29" s="461">
        <f t="shared" si="1"/>
        <v>244.38526315789471</v>
      </c>
      <c r="M29" s="191">
        <f t="shared" si="2"/>
        <v>9.4</v>
      </c>
      <c r="N29" s="190">
        <f t="shared" si="3"/>
        <v>12.7</v>
      </c>
      <c r="O29" s="460" t="str">
        <f t="shared" si="4"/>
        <v>17.3~18.7</v>
      </c>
      <c r="P29" s="362" t="s">
        <v>1096</v>
      </c>
      <c r="Q29" s="29" t="s">
        <v>69</v>
      </c>
      <c r="R29" s="362" t="s">
        <v>89</v>
      </c>
      <c r="S29" s="27"/>
      <c r="T29" s="471"/>
      <c r="U29" s="470">
        <f t="shared" si="5"/>
        <v>101</v>
      </c>
      <c r="V29" s="469" t="str">
        <f t="shared" si="6"/>
        <v/>
      </c>
      <c r="W29" s="469" t="str">
        <f t="shared" si="7"/>
        <v/>
      </c>
      <c r="X29" s="468" t="str">
        <f t="shared" si="8"/>
        <v/>
      </c>
      <c r="Z29" s="46">
        <v>2030</v>
      </c>
      <c r="AA29" s="46">
        <v>2160</v>
      </c>
      <c r="AB29" s="47">
        <f t="shared" si="9"/>
        <v>18.7</v>
      </c>
      <c r="AC29" s="209">
        <f t="shared" si="10"/>
        <v>50</v>
      </c>
      <c r="AD29" s="209" t="str">
        <f t="shared" si="11"/>
        <v xml:space="preserve"> </v>
      </c>
      <c r="AE29" s="47">
        <f t="shared" si="12"/>
        <v>17.3</v>
      </c>
      <c r="AF29" s="209">
        <f t="shared" si="13"/>
        <v>54</v>
      </c>
      <c r="AG29" s="209" t="str">
        <f t="shared" si="14"/>
        <v xml:space="preserve"> </v>
      </c>
      <c r="AH29" s="208"/>
    </row>
    <row r="30" spans="1:36" ht="24" customHeight="1">
      <c r="A30" s="50"/>
      <c r="B30" s="458"/>
      <c r="C30" s="52" t="s">
        <v>1158</v>
      </c>
      <c r="D30" s="27" t="s">
        <v>1161</v>
      </c>
      <c r="E30" s="28" t="s">
        <v>1160</v>
      </c>
      <c r="F30" s="29" t="s">
        <v>1155</v>
      </c>
      <c r="G30" s="362">
        <v>2.9940000000000002</v>
      </c>
      <c r="H30" s="29" t="s">
        <v>1050</v>
      </c>
      <c r="I30" s="463" t="str">
        <f t="shared" si="0"/>
        <v>2,170~2,200</v>
      </c>
      <c r="J30" s="462">
        <v>5</v>
      </c>
      <c r="K30" s="191">
        <v>9.5</v>
      </c>
      <c r="L30" s="461">
        <f t="shared" si="1"/>
        <v>244.38526315789471</v>
      </c>
      <c r="M30" s="191">
        <f t="shared" si="2"/>
        <v>8.6999999999999993</v>
      </c>
      <c r="N30" s="190">
        <f t="shared" si="3"/>
        <v>11.9</v>
      </c>
      <c r="O30" s="460" t="str">
        <f t="shared" si="4"/>
        <v>16.8~17.2</v>
      </c>
      <c r="P30" s="362" t="s">
        <v>1096</v>
      </c>
      <c r="Q30" s="29" t="s">
        <v>69</v>
      </c>
      <c r="R30" s="362" t="s">
        <v>89</v>
      </c>
      <c r="S30" s="27"/>
      <c r="T30" s="471"/>
      <c r="U30" s="470">
        <f t="shared" si="5"/>
        <v>109</v>
      </c>
      <c r="V30" s="469" t="str">
        <f t="shared" si="6"/>
        <v/>
      </c>
      <c r="W30" s="469" t="str">
        <f t="shared" si="7"/>
        <v>55~56</v>
      </c>
      <c r="X30" s="468" t="str">
        <f t="shared" si="8"/>
        <v>★0.5</v>
      </c>
      <c r="Z30" s="46">
        <v>2170</v>
      </c>
      <c r="AA30" s="46">
        <v>2200</v>
      </c>
      <c r="AB30" s="47">
        <f t="shared" si="9"/>
        <v>17.2</v>
      </c>
      <c r="AC30" s="209">
        <f t="shared" si="10"/>
        <v>55</v>
      </c>
      <c r="AD30" s="209" t="str">
        <f t="shared" si="11"/>
        <v>★0.5</v>
      </c>
      <c r="AE30" s="47">
        <f t="shared" si="12"/>
        <v>16.8</v>
      </c>
      <c r="AF30" s="209">
        <f t="shared" si="13"/>
        <v>56</v>
      </c>
      <c r="AG30" s="209" t="str">
        <f t="shared" si="14"/>
        <v>★0.5</v>
      </c>
      <c r="AH30" s="208"/>
    </row>
    <row r="31" spans="1:36" s="467" customFormat="1" ht="24" customHeight="1">
      <c r="A31" s="472"/>
      <c r="B31" s="458"/>
      <c r="C31" s="52" t="s">
        <v>1158</v>
      </c>
      <c r="D31" s="27" t="s">
        <v>1157</v>
      </c>
      <c r="E31" s="28" t="s">
        <v>1159</v>
      </c>
      <c r="F31" s="29" t="s">
        <v>1155</v>
      </c>
      <c r="G31" s="362">
        <v>2.9940000000000002</v>
      </c>
      <c r="H31" s="29" t="s">
        <v>1050</v>
      </c>
      <c r="I31" s="463" t="str">
        <f t="shared" si="0"/>
        <v>2,030~2,180</v>
      </c>
      <c r="J31" s="462">
        <v>5</v>
      </c>
      <c r="K31" s="191">
        <v>9.4</v>
      </c>
      <c r="L31" s="461">
        <f t="shared" si="1"/>
        <v>246.9851063829787</v>
      </c>
      <c r="M31" s="191">
        <f t="shared" si="2"/>
        <v>9.4</v>
      </c>
      <c r="N31" s="190">
        <f t="shared" si="3"/>
        <v>12.7</v>
      </c>
      <c r="O31" s="460" t="str">
        <f t="shared" si="4"/>
        <v>17.1~18.7</v>
      </c>
      <c r="P31" s="362" t="s">
        <v>1096</v>
      </c>
      <c r="Q31" s="29" t="s">
        <v>69</v>
      </c>
      <c r="R31" s="362" t="s">
        <v>89</v>
      </c>
      <c r="S31" s="27"/>
      <c r="T31" s="471"/>
      <c r="U31" s="470">
        <f t="shared" si="5"/>
        <v>100</v>
      </c>
      <c r="V31" s="469" t="str">
        <f t="shared" si="6"/>
        <v/>
      </c>
      <c r="W31" s="469" t="str">
        <f t="shared" si="7"/>
        <v/>
      </c>
      <c r="X31" s="468" t="str">
        <f t="shared" si="8"/>
        <v/>
      </c>
      <c r="Y31" s="2"/>
      <c r="Z31" s="46">
        <v>2030</v>
      </c>
      <c r="AA31" s="46">
        <v>2180</v>
      </c>
      <c r="AB31" s="47">
        <f t="shared" si="9"/>
        <v>18.7</v>
      </c>
      <c r="AC31" s="209">
        <f t="shared" si="10"/>
        <v>50</v>
      </c>
      <c r="AD31" s="209" t="str">
        <f t="shared" si="11"/>
        <v xml:space="preserve"> </v>
      </c>
      <c r="AE31" s="47">
        <f t="shared" si="12"/>
        <v>17.100000000000001</v>
      </c>
      <c r="AF31" s="209">
        <f t="shared" si="13"/>
        <v>54</v>
      </c>
      <c r="AG31" s="209" t="str">
        <f t="shared" si="14"/>
        <v xml:space="preserve"> </v>
      </c>
      <c r="AH31" s="208"/>
      <c r="AI31" s="2"/>
      <c r="AJ31" s="2"/>
    </row>
    <row r="32" spans="1:36" s="467" customFormat="1" ht="24" customHeight="1">
      <c r="A32" s="472"/>
      <c r="B32" s="458"/>
      <c r="C32" s="52" t="s">
        <v>1158</v>
      </c>
      <c r="D32" s="27" t="s">
        <v>1157</v>
      </c>
      <c r="E32" s="28" t="s">
        <v>1156</v>
      </c>
      <c r="F32" s="29" t="s">
        <v>1155</v>
      </c>
      <c r="G32" s="362">
        <v>2.9940000000000002</v>
      </c>
      <c r="H32" s="29" t="s">
        <v>1050</v>
      </c>
      <c r="I32" s="463" t="str">
        <f t="shared" si="0"/>
        <v>2,190~2,200</v>
      </c>
      <c r="J32" s="462">
        <v>5</v>
      </c>
      <c r="K32" s="191">
        <v>9.4</v>
      </c>
      <c r="L32" s="461">
        <f t="shared" si="1"/>
        <v>246.9851063829787</v>
      </c>
      <c r="M32" s="191">
        <f t="shared" si="2"/>
        <v>8.6999999999999993</v>
      </c>
      <c r="N32" s="190">
        <f t="shared" si="3"/>
        <v>11.9</v>
      </c>
      <c r="O32" s="460" t="str">
        <f t="shared" si="4"/>
        <v>16.8~16.9</v>
      </c>
      <c r="P32" s="362" t="s">
        <v>1096</v>
      </c>
      <c r="Q32" s="29" t="s">
        <v>69</v>
      </c>
      <c r="R32" s="362" t="s">
        <v>48</v>
      </c>
      <c r="S32" s="27"/>
      <c r="T32" s="471"/>
      <c r="U32" s="470">
        <f t="shared" si="5"/>
        <v>108</v>
      </c>
      <c r="V32" s="469" t="str">
        <f t="shared" si="6"/>
        <v/>
      </c>
      <c r="W32" s="469">
        <f t="shared" si="7"/>
        <v>55</v>
      </c>
      <c r="X32" s="468" t="str">
        <f t="shared" si="8"/>
        <v>★0.5</v>
      </c>
      <c r="Y32" s="2"/>
      <c r="Z32" s="46">
        <v>2190</v>
      </c>
      <c r="AA32" s="46">
        <v>2200</v>
      </c>
      <c r="AB32" s="47">
        <f t="shared" si="9"/>
        <v>16.899999999999999</v>
      </c>
      <c r="AC32" s="209">
        <f t="shared" si="10"/>
        <v>55</v>
      </c>
      <c r="AD32" s="209" t="str">
        <f t="shared" si="11"/>
        <v>★0.5</v>
      </c>
      <c r="AE32" s="47">
        <f t="shared" si="12"/>
        <v>16.8</v>
      </c>
      <c r="AF32" s="209">
        <f t="shared" si="13"/>
        <v>55</v>
      </c>
      <c r="AG32" s="209" t="str">
        <f t="shared" si="14"/>
        <v>★0.5</v>
      </c>
      <c r="AH32" s="208"/>
      <c r="AI32" s="2"/>
      <c r="AJ32" s="2"/>
    </row>
    <row r="33" spans="1:36" ht="24" customHeight="1">
      <c r="A33" s="50"/>
      <c r="B33" s="458"/>
      <c r="C33" s="52" t="s">
        <v>1154</v>
      </c>
      <c r="D33" s="27" t="s">
        <v>1153</v>
      </c>
      <c r="E33" s="28" t="s">
        <v>1019</v>
      </c>
      <c r="F33" s="29" t="s">
        <v>1150</v>
      </c>
      <c r="G33" s="362">
        <v>3.996</v>
      </c>
      <c r="H33" s="29" t="s">
        <v>1050</v>
      </c>
      <c r="I33" s="463" t="str">
        <f t="shared" si="0"/>
        <v>2,090~2,260</v>
      </c>
      <c r="J33" s="462">
        <v>5</v>
      </c>
      <c r="K33" s="191">
        <v>7.9</v>
      </c>
      <c r="L33" s="461">
        <f t="shared" si="1"/>
        <v>293.8810126582278</v>
      </c>
      <c r="M33" s="191">
        <f t="shared" si="2"/>
        <v>9.4</v>
      </c>
      <c r="N33" s="190">
        <f t="shared" si="3"/>
        <v>12.7</v>
      </c>
      <c r="O33" s="460" t="str">
        <f t="shared" si="4"/>
        <v>16.1~18.1</v>
      </c>
      <c r="P33" s="362" t="s">
        <v>1090</v>
      </c>
      <c r="Q33" s="29" t="s">
        <v>69</v>
      </c>
      <c r="R33" s="362" t="s">
        <v>89</v>
      </c>
      <c r="S33" s="27"/>
      <c r="T33" s="471"/>
      <c r="U33" s="470" t="str">
        <f t="shared" si="5"/>
        <v/>
      </c>
      <c r="V33" s="469" t="str">
        <f t="shared" si="6"/>
        <v/>
      </c>
      <c r="W33" s="469" t="str">
        <f t="shared" si="7"/>
        <v/>
      </c>
      <c r="X33" s="468" t="str">
        <f t="shared" si="8"/>
        <v/>
      </c>
      <c r="Z33" s="46">
        <v>2090</v>
      </c>
      <c r="AA33" s="46">
        <v>2260</v>
      </c>
      <c r="AB33" s="47">
        <f t="shared" si="9"/>
        <v>18.100000000000001</v>
      </c>
      <c r="AC33" s="209">
        <f t="shared" si="10"/>
        <v>43</v>
      </c>
      <c r="AD33" s="209" t="str">
        <f t="shared" si="11"/>
        <v xml:space="preserve"> </v>
      </c>
      <c r="AE33" s="47">
        <f t="shared" si="12"/>
        <v>16.100000000000001</v>
      </c>
      <c r="AF33" s="209">
        <f t="shared" si="13"/>
        <v>49</v>
      </c>
      <c r="AG33" s="209" t="str">
        <f t="shared" si="14"/>
        <v xml:space="preserve"> </v>
      </c>
      <c r="AH33" s="208"/>
    </row>
    <row r="34" spans="1:36" ht="24" customHeight="1">
      <c r="A34" s="50"/>
      <c r="B34" s="458"/>
      <c r="C34" s="52" t="s">
        <v>1152</v>
      </c>
      <c r="D34" s="27" t="s">
        <v>1151</v>
      </c>
      <c r="E34" s="28" t="s">
        <v>1019</v>
      </c>
      <c r="F34" s="29" t="s">
        <v>1150</v>
      </c>
      <c r="G34" s="362">
        <v>3.996</v>
      </c>
      <c r="H34" s="29" t="s">
        <v>1050</v>
      </c>
      <c r="I34" s="463" t="str">
        <f t="shared" si="0"/>
        <v>2,150~2,310</v>
      </c>
      <c r="J34" s="477" t="s">
        <v>1149</v>
      </c>
      <c r="K34" s="191">
        <v>7.9</v>
      </c>
      <c r="L34" s="461">
        <f t="shared" si="1"/>
        <v>293.8810126582278</v>
      </c>
      <c r="M34" s="191">
        <f t="shared" si="2"/>
        <v>8.6999999999999993</v>
      </c>
      <c r="N34" s="190">
        <f t="shared" si="3"/>
        <v>11.9</v>
      </c>
      <c r="O34" s="460" t="str">
        <f t="shared" si="4"/>
        <v>15.5~17.4</v>
      </c>
      <c r="P34" s="362" t="s">
        <v>1090</v>
      </c>
      <c r="Q34" s="29" t="s">
        <v>69</v>
      </c>
      <c r="R34" s="362" t="s">
        <v>89</v>
      </c>
      <c r="S34" s="27"/>
      <c r="T34" s="471"/>
      <c r="U34" s="470" t="str">
        <f t="shared" si="5"/>
        <v/>
      </c>
      <c r="V34" s="469" t="str">
        <f t="shared" si="6"/>
        <v/>
      </c>
      <c r="W34" s="469" t="str">
        <f t="shared" si="7"/>
        <v/>
      </c>
      <c r="X34" s="468" t="str">
        <f t="shared" si="8"/>
        <v/>
      </c>
      <c r="Z34" s="46">
        <v>2150</v>
      </c>
      <c r="AA34" s="46">
        <v>2310</v>
      </c>
      <c r="AB34" s="47">
        <f t="shared" si="9"/>
        <v>17.399999999999999</v>
      </c>
      <c r="AC34" s="209">
        <f t="shared" si="10"/>
        <v>45</v>
      </c>
      <c r="AD34" s="209" t="str">
        <f t="shared" si="11"/>
        <v xml:space="preserve"> </v>
      </c>
      <c r="AE34" s="47">
        <f t="shared" si="12"/>
        <v>15.5</v>
      </c>
      <c r="AF34" s="209">
        <f t="shared" si="13"/>
        <v>50</v>
      </c>
      <c r="AG34" s="209" t="str">
        <f t="shared" si="14"/>
        <v xml:space="preserve"> </v>
      </c>
      <c r="AH34" s="208"/>
    </row>
    <row r="35" spans="1:36" s="467" customFormat="1" ht="24" customHeight="1">
      <c r="A35" s="472"/>
      <c r="B35" s="458"/>
      <c r="C35" s="52" t="s">
        <v>1148</v>
      </c>
      <c r="D35" s="27" t="s">
        <v>1147</v>
      </c>
      <c r="E35" s="28" t="s">
        <v>1019</v>
      </c>
      <c r="F35" s="29" t="s">
        <v>1018</v>
      </c>
      <c r="G35" s="362">
        <v>1.4970000000000001</v>
      </c>
      <c r="H35" s="29" t="s">
        <v>1072</v>
      </c>
      <c r="I35" s="463" t="str">
        <f t="shared" si="0"/>
        <v>1,350~1,370</v>
      </c>
      <c r="J35" s="462">
        <v>5</v>
      </c>
      <c r="K35" s="191">
        <v>15.7</v>
      </c>
      <c r="L35" s="461">
        <f t="shared" si="1"/>
        <v>147.87643312101909</v>
      </c>
      <c r="M35" s="191">
        <f t="shared" si="2"/>
        <v>15.8</v>
      </c>
      <c r="N35" s="190">
        <f t="shared" si="3"/>
        <v>19</v>
      </c>
      <c r="O35" s="460" t="str">
        <f t="shared" si="4"/>
        <v>24.8~25.0</v>
      </c>
      <c r="P35" s="362" t="s">
        <v>1024</v>
      </c>
      <c r="Q35" s="29" t="s">
        <v>69</v>
      </c>
      <c r="R35" s="362" t="s">
        <v>232</v>
      </c>
      <c r="S35" s="27"/>
      <c r="T35" s="471"/>
      <c r="U35" s="470" t="str">
        <f t="shared" si="5"/>
        <v/>
      </c>
      <c r="V35" s="469" t="str">
        <f t="shared" si="6"/>
        <v/>
      </c>
      <c r="W35" s="469" t="str">
        <f t="shared" si="7"/>
        <v>62~63</v>
      </c>
      <c r="X35" s="468" t="str">
        <f t="shared" si="8"/>
        <v>★1.0</v>
      </c>
      <c r="Y35" s="2"/>
      <c r="Z35" s="46">
        <v>1350</v>
      </c>
      <c r="AA35" s="46">
        <v>1370</v>
      </c>
      <c r="AB35" s="47">
        <f t="shared" si="9"/>
        <v>25</v>
      </c>
      <c r="AC35" s="209">
        <f t="shared" si="10"/>
        <v>62</v>
      </c>
      <c r="AD35" s="209" t="str">
        <f t="shared" si="11"/>
        <v>★1.0</v>
      </c>
      <c r="AE35" s="47">
        <f t="shared" si="12"/>
        <v>24.8</v>
      </c>
      <c r="AF35" s="209">
        <f t="shared" si="13"/>
        <v>63</v>
      </c>
      <c r="AG35" s="209" t="str">
        <f t="shared" si="14"/>
        <v>★1.0</v>
      </c>
      <c r="AH35" s="208"/>
      <c r="AI35" s="2"/>
      <c r="AJ35" s="2"/>
    </row>
    <row r="36" spans="1:36" s="467" customFormat="1" ht="24" customHeight="1">
      <c r="A36" s="472"/>
      <c r="B36" s="458"/>
      <c r="C36" s="52" t="s">
        <v>1146</v>
      </c>
      <c r="D36" s="27" t="s">
        <v>1145</v>
      </c>
      <c r="E36" s="28" t="s">
        <v>1019</v>
      </c>
      <c r="F36" s="29" t="s">
        <v>1018</v>
      </c>
      <c r="G36" s="362">
        <v>1.4970000000000001</v>
      </c>
      <c r="H36" s="29" t="s">
        <v>1072</v>
      </c>
      <c r="I36" s="463" t="str">
        <f t="shared" si="0"/>
        <v>1,530~1,570</v>
      </c>
      <c r="J36" s="462">
        <v>5</v>
      </c>
      <c r="K36" s="191">
        <v>14.4</v>
      </c>
      <c r="L36" s="461">
        <f t="shared" si="1"/>
        <v>161.22638888888889</v>
      </c>
      <c r="M36" s="191">
        <f t="shared" si="2"/>
        <v>14.4</v>
      </c>
      <c r="N36" s="190">
        <f t="shared" si="3"/>
        <v>17.600000000000001</v>
      </c>
      <c r="O36" s="460" t="str">
        <f t="shared" si="4"/>
        <v>23.2~23.6</v>
      </c>
      <c r="P36" s="362" t="s">
        <v>1024</v>
      </c>
      <c r="Q36" s="29" t="s">
        <v>69</v>
      </c>
      <c r="R36" s="362" t="s">
        <v>232</v>
      </c>
      <c r="S36" s="27"/>
      <c r="T36" s="471"/>
      <c r="U36" s="470">
        <f t="shared" si="5"/>
        <v>100</v>
      </c>
      <c r="V36" s="469" t="str">
        <f t="shared" si="6"/>
        <v/>
      </c>
      <c r="W36" s="469" t="str">
        <f t="shared" si="7"/>
        <v>61~62</v>
      </c>
      <c r="X36" s="468" t="str">
        <f t="shared" si="8"/>
        <v>★1.0</v>
      </c>
      <c r="Y36" s="2"/>
      <c r="Z36" s="46">
        <v>1530</v>
      </c>
      <c r="AA36" s="46">
        <v>1570</v>
      </c>
      <c r="AB36" s="47">
        <f t="shared" si="9"/>
        <v>23.6</v>
      </c>
      <c r="AC36" s="209">
        <f t="shared" si="10"/>
        <v>61</v>
      </c>
      <c r="AD36" s="209" t="str">
        <f t="shared" si="11"/>
        <v>★1.0</v>
      </c>
      <c r="AE36" s="47">
        <f t="shared" si="12"/>
        <v>23.2</v>
      </c>
      <c r="AF36" s="209">
        <f t="shared" si="13"/>
        <v>62</v>
      </c>
      <c r="AG36" s="209" t="str">
        <f t="shared" si="14"/>
        <v>★1.0</v>
      </c>
      <c r="AH36" s="208"/>
      <c r="AI36" s="2"/>
      <c r="AJ36" s="2"/>
    </row>
    <row r="37" spans="1:36" ht="24" customHeight="1">
      <c r="A37" s="50"/>
      <c r="B37" s="458"/>
      <c r="C37" s="52" t="s">
        <v>1140</v>
      </c>
      <c r="D37" s="27" t="s">
        <v>1143</v>
      </c>
      <c r="E37" s="28" t="s">
        <v>1144</v>
      </c>
      <c r="F37" s="29" t="s">
        <v>762</v>
      </c>
      <c r="G37" s="362">
        <v>2.9940000000000002</v>
      </c>
      <c r="H37" s="29" t="s">
        <v>1050</v>
      </c>
      <c r="I37" s="463" t="str">
        <f t="shared" si="0"/>
        <v>2,190~2,250</v>
      </c>
      <c r="J37" s="462">
        <v>7</v>
      </c>
      <c r="K37" s="191">
        <v>9.6</v>
      </c>
      <c r="L37" s="461">
        <f t="shared" si="1"/>
        <v>241.83958333333334</v>
      </c>
      <c r="M37" s="191">
        <f t="shared" si="2"/>
        <v>8.6999999999999993</v>
      </c>
      <c r="N37" s="190">
        <f t="shared" si="3"/>
        <v>11.9</v>
      </c>
      <c r="O37" s="460" t="str">
        <f t="shared" si="4"/>
        <v>16.2~16.9</v>
      </c>
      <c r="P37" s="362" t="s">
        <v>1096</v>
      </c>
      <c r="Q37" s="29" t="s">
        <v>69</v>
      </c>
      <c r="R37" s="362" t="s">
        <v>89</v>
      </c>
      <c r="S37" s="27"/>
      <c r="T37" s="471"/>
      <c r="U37" s="470">
        <f t="shared" si="5"/>
        <v>110</v>
      </c>
      <c r="V37" s="469" t="str">
        <f t="shared" si="6"/>
        <v/>
      </c>
      <c r="W37" s="469" t="str">
        <f t="shared" si="7"/>
        <v>56~59</v>
      </c>
      <c r="X37" s="468" t="str">
        <f t="shared" si="8"/>
        <v>★0.5</v>
      </c>
      <c r="Z37" s="46">
        <v>2190</v>
      </c>
      <c r="AA37" s="46">
        <v>2250</v>
      </c>
      <c r="AB37" s="47">
        <f t="shared" si="9"/>
        <v>16.899999999999999</v>
      </c>
      <c r="AC37" s="209">
        <f t="shared" si="10"/>
        <v>56</v>
      </c>
      <c r="AD37" s="209" t="str">
        <f t="shared" si="11"/>
        <v>★0.5</v>
      </c>
      <c r="AE37" s="47">
        <f t="shared" si="12"/>
        <v>16.2</v>
      </c>
      <c r="AF37" s="209">
        <f t="shared" si="13"/>
        <v>59</v>
      </c>
      <c r="AG37" s="209" t="str">
        <f t="shared" si="14"/>
        <v>★0.5</v>
      </c>
      <c r="AH37" s="208"/>
    </row>
    <row r="38" spans="1:36" ht="24" customHeight="1">
      <c r="A38" s="50"/>
      <c r="B38" s="458"/>
      <c r="C38" s="52" t="s">
        <v>1140</v>
      </c>
      <c r="D38" s="27" t="s">
        <v>1143</v>
      </c>
      <c r="E38" s="28" t="s">
        <v>1138</v>
      </c>
      <c r="F38" s="29" t="s">
        <v>762</v>
      </c>
      <c r="G38" s="362">
        <v>2.9940000000000002</v>
      </c>
      <c r="H38" s="29" t="s">
        <v>1050</v>
      </c>
      <c r="I38" s="463" t="str">
        <f t="shared" si="0"/>
        <v>2,270~2,300</v>
      </c>
      <c r="J38" s="462" t="s">
        <v>1142</v>
      </c>
      <c r="K38" s="191">
        <v>9.6</v>
      </c>
      <c r="L38" s="461">
        <f t="shared" si="1"/>
        <v>241.83958333333334</v>
      </c>
      <c r="M38" s="191">
        <f t="shared" si="2"/>
        <v>8.6999999999999993</v>
      </c>
      <c r="N38" s="190">
        <f t="shared" si="3"/>
        <v>11.9</v>
      </c>
      <c r="O38" s="460" t="str">
        <f t="shared" si="4"/>
        <v>15.6~16.0</v>
      </c>
      <c r="P38" s="362" t="s">
        <v>1096</v>
      </c>
      <c r="Q38" s="29" t="s">
        <v>69</v>
      </c>
      <c r="R38" s="362" t="s">
        <v>89</v>
      </c>
      <c r="S38" s="27"/>
      <c r="T38" s="471"/>
      <c r="U38" s="470">
        <f t="shared" si="5"/>
        <v>110</v>
      </c>
      <c r="V38" s="469" t="str">
        <f t="shared" si="6"/>
        <v/>
      </c>
      <c r="W38" s="469" t="str">
        <f t="shared" si="7"/>
        <v>60~61</v>
      </c>
      <c r="X38" s="468" t="str">
        <f t="shared" si="8"/>
        <v>★1.0</v>
      </c>
      <c r="Z38" s="46">
        <v>2270</v>
      </c>
      <c r="AA38" s="46">
        <v>2300</v>
      </c>
      <c r="AB38" s="47">
        <f t="shared" si="9"/>
        <v>16</v>
      </c>
      <c r="AC38" s="209">
        <f t="shared" si="10"/>
        <v>60</v>
      </c>
      <c r="AD38" s="209" t="str">
        <f t="shared" si="11"/>
        <v>★1.0</v>
      </c>
      <c r="AE38" s="47">
        <f t="shared" si="12"/>
        <v>15.6</v>
      </c>
      <c r="AF38" s="209">
        <f t="shared" si="13"/>
        <v>61</v>
      </c>
      <c r="AG38" s="209" t="str">
        <f t="shared" si="14"/>
        <v>★1.0</v>
      </c>
      <c r="AH38" s="208"/>
    </row>
    <row r="39" spans="1:36" s="467" customFormat="1" ht="24" customHeight="1">
      <c r="A39" s="472"/>
      <c r="B39" s="458"/>
      <c r="C39" s="52" t="s">
        <v>1140</v>
      </c>
      <c r="D39" s="27" t="s">
        <v>1139</v>
      </c>
      <c r="E39" s="28" t="s">
        <v>1141</v>
      </c>
      <c r="F39" s="29" t="s">
        <v>762</v>
      </c>
      <c r="G39" s="362">
        <v>2.9940000000000002</v>
      </c>
      <c r="H39" s="29" t="s">
        <v>1050</v>
      </c>
      <c r="I39" s="463" t="str">
        <f t="shared" si="0"/>
        <v>2,190~2,260</v>
      </c>
      <c r="J39" s="462">
        <v>7</v>
      </c>
      <c r="K39" s="191">
        <v>9.6</v>
      </c>
      <c r="L39" s="461">
        <f t="shared" si="1"/>
        <v>241.83958333333334</v>
      </c>
      <c r="M39" s="191">
        <f t="shared" si="2"/>
        <v>8.6999999999999993</v>
      </c>
      <c r="N39" s="190">
        <f t="shared" si="3"/>
        <v>11.9</v>
      </c>
      <c r="O39" s="460" t="str">
        <f t="shared" si="4"/>
        <v>16.1~16.9</v>
      </c>
      <c r="P39" s="362" t="s">
        <v>1096</v>
      </c>
      <c r="Q39" s="29" t="s">
        <v>69</v>
      </c>
      <c r="R39" s="362" t="s">
        <v>89</v>
      </c>
      <c r="S39" s="27"/>
      <c r="T39" s="471"/>
      <c r="U39" s="470">
        <f t="shared" si="5"/>
        <v>110</v>
      </c>
      <c r="V39" s="469" t="str">
        <f t="shared" si="6"/>
        <v/>
      </c>
      <c r="W39" s="469" t="str">
        <f t="shared" si="7"/>
        <v>56~59</v>
      </c>
      <c r="X39" s="468" t="str">
        <f t="shared" si="8"/>
        <v>★0.5</v>
      </c>
      <c r="Y39" s="2"/>
      <c r="Z39" s="46">
        <v>2190</v>
      </c>
      <c r="AA39" s="46">
        <v>2260</v>
      </c>
      <c r="AB39" s="47">
        <f t="shared" si="9"/>
        <v>16.899999999999999</v>
      </c>
      <c r="AC39" s="209">
        <f t="shared" si="10"/>
        <v>56</v>
      </c>
      <c r="AD39" s="209" t="str">
        <f t="shared" si="11"/>
        <v>★0.5</v>
      </c>
      <c r="AE39" s="47">
        <f t="shared" si="12"/>
        <v>16.100000000000001</v>
      </c>
      <c r="AF39" s="209">
        <f t="shared" si="13"/>
        <v>59</v>
      </c>
      <c r="AG39" s="209" t="str">
        <f t="shared" si="14"/>
        <v>★0.5</v>
      </c>
      <c r="AH39" s="208"/>
      <c r="AI39" s="2"/>
      <c r="AJ39" s="2"/>
    </row>
    <row r="40" spans="1:36" s="467" customFormat="1" ht="24" customHeight="1">
      <c r="A40" s="472"/>
      <c r="B40" s="458"/>
      <c r="C40" s="52" t="s">
        <v>1140</v>
      </c>
      <c r="D40" s="27" t="s">
        <v>1139</v>
      </c>
      <c r="E40" s="28" t="s">
        <v>1138</v>
      </c>
      <c r="F40" s="29" t="s">
        <v>762</v>
      </c>
      <c r="G40" s="362">
        <v>2.9940000000000002</v>
      </c>
      <c r="H40" s="29" t="s">
        <v>1050</v>
      </c>
      <c r="I40" s="463" t="str">
        <f t="shared" si="0"/>
        <v>2,270~2,300</v>
      </c>
      <c r="J40" s="462">
        <v>7</v>
      </c>
      <c r="K40" s="191">
        <v>9.6</v>
      </c>
      <c r="L40" s="461">
        <f t="shared" si="1"/>
        <v>241.83958333333334</v>
      </c>
      <c r="M40" s="191">
        <f t="shared" si="2"/>
        <v>8.6999999999999993</v>
      </c>
      <c r="N40" s="190">
        <f t="shared" si="3"/>
        <v>11.9</v>
      </c>
      <c r="O40" s="460" t="str">
        <f t="shared" si="4"/>
        <v>15.6~16.0</v>
      </c>
      <c r="P40" s="362" t="s">
        <v>1096</v>
      </c>
      <c r="Q40" s="29" t="s">
        <v>69</v>
      </c>
      <c r="R40" s="362" t="s">
        <v>89</v>
      </c>
      <c r="S40" s="27"/>
      <c r="T40" s="471"/>
      <c r="U40" s="470">
        <f t="shared" si="5"/>
        <v>110</v>
      </c>
      <c r="V40" s="469" t="str">
        <f t="shared" si="6"/>
        <v/>
      </c>
      <c r="W40" s="469" t="str">
        <f t="shared" si="7"/>
        <v>60~61</v>
      </c>
      <c r="X40" s="468" t="str">
        <f t="shared" si="8"/>
        <v>★1.0</v>
      </c>
      <c r="Y40" s="2"/>
      <c r="Z40" s="46">
        <v>2270</v>
      </c>
      <c r="AA40" s="46">
        <v>2300</v>
      </c>
      <c r="AB40" s="47">
        <f t="shared" si="9"/>
        <v>16</v>
      </c>
      <c r="AC40" s="209">
        <f t="shared" si="10"/>
        <v>60</v>
      </c>
      <c r="AD40" s="209" t="str">
        <f t="shared" si="11"/>
        <v>★1.0</v>
      </c>
      <c r="AE40" s="47">
        <f t="shared" si="12"/>
        <v>15.6</v>
      </c>
      <c r="AF40" s="209">
        <f t="shared" si="13"/>
        <v>61</v>
      </c>
      <c r="AG40" s="209" t="str">
        <f t="shared" si="14"/>
        <v>★1.0</v>
      </c>
      <c r="AH40" s="208"/>
      <c r="AI40" s="2"/>
      <c r="AJ40" s="2"/>
    </row>
    <row r="41" spans="1:36" ht="24" customHeight="1">
      <c r="A41" s="476"/>
      <c r="B41" s="458"/>
      <c r="C41" s="52" t="s">
        <v>1136</v>
      </c>
      <c r="D41" s="27" t="s">
        <v>1135</v>
      </c>
      <c r="E41" s="28" t="s">
        <v>1137</v>
      </c>
      <c r="F41" s="29" t="s">
        <v>762</v>
      </c>
      <c r="G41" s="362">
        <v>2.9940000000000002</v>
      </c>
      <c r="H41" s="29" t="s">
        <v>1050</v>
      </c>
      <c r="I41" s="463" t="str">
        <f t="shared" ref="I41:I72" si="15">IF(Z41="","",(IF(AA41-Z41&gt;0,CONCATENATE(TEXT(Z41,"#,##0"),"~",TEXT(AA41,"#,##0")),TEXT(Z41,"#,##0"))))</f>
        <v>2,170~2,250</v>
      </c>
      <c r="J41" s="462">
        <v>7</v>
      </c>
      <c r="K41" s="191">
        <v>9.6</v>
      </c>
      <c r="L41" s="461">
        <f t="shared" ref="L41:L72" si="16">IF(K41&gt;0,1/K41*34.6*67.1,"")</f>
        <v>241.83958333333334</v>
      </c>
      <c r="M41" s="191">
        <f t="shared" ref="M41:M72" si="17">IFERROR(VALUE(IF(Z41="","",(IF(Z41&gt;=2271,"7.4",IF(Z41&gt;=2101,"8.7",IF(Z41&gt;=1991,"9.4",IF(Z41&gt;=1871,"10.2",IF(Z41&gt;=1761,"11.1",IF(Z41&gt;=1651,"12.2",IF(Z41&gt;=1531,"13.2",IF(Z41&gt;=1421,"14.4",IF(Z41&gt;=1311,"15.8",IF(Z41&gt;=1196,"17.2",IF(Z41&gt;=1081,"18.7",IF(Z41&gt;=971,"20.5",IF(Z41&gt;=856,"20.8",IF(Z41&gt;=741,"21.0",IF(Z41&gt;=601,"21.8","22.5")))))))))))))))))),"")</f>
        <v>8.6999999999999993</v>
      </c>
      <c r="N41" s="190">
        <f t="shared" ref="N41:N72" si="18">IFERROR(VALUE(IF(Z41="","",(IF(Z41&gt;=2271,"10.6",IF(Z41&gt;=2101,"11.9",IF(Z41&gt;=1991,"12.7",IF(Z41&gt;=1871,"13.5",IF(Z41&gt;=1761,"14.4",IF(Z41&gt;=1651,"15.4",IF(Z41&gt;=1531,"16.5",IF(Z41&gt;=1421,"17.6",IF(Z41&gt;=1311,"19.0",IF(Z41&gt;=1196,"20.3",IF(Z41&gt;=1081,"21.8",IF(Z41&gt;=971,"23.4",IF(Z41&gt;=856,"23.7",IF(Z41&gt;=741,"24.5","24.6"))))))))))))))))),"")</f>
        <v>11.9</v>
      </c>
      <c r="O41" s="460" t="str">
        <f t="shared" ref="O41:O72" si="19">IF(Z41="","",IF(AE41="",TEXT(AB41,"#,##0.0"),IF(AB41-AE41&gt;0,CONCATENATE(TEXT(AE41,"#,##0.0"),"~",TEXT(AB41,"#,##0.0")),TEXT(AB41,"#,##0.0"))))</f>
        <v>16.2~17.2</v>
      </c>
      <c r="P41" s="362" t="s">
        <v>1096</v>
      </c>
      <c r="Q41" s="29" t="s">
        <v>69</v>
      </c>
      <c r="R41" s="362" t="s">
        <v>89</v>
      </c>
      <c r="S41" s="27"/>
      <c r="T41" s="471"/>
      <c r="U41" s="470">
        <f t="shared" ref="U41:U72" si="20">IFERROR(IF(K41&lt;M41,"",(ROUNDDOWN(K41/M41*100,0))),"")</f>
        <v>110</v>
      </c>
      <c r="V41" s="469" t="str">
        <f t="shared" ref="V41:V72" si="21">IFERROR(IF(K41&lt;N41,"",(ROUNDDOWN(K41/N41*100,0))),"")</f>
        <v/>
      </c>
      <c r="W41" s="469" t="str">
        <f t="shared" ref="W41:W72" si="22">IF(AC41&lt;55,"",IF(AA41="",AC41,IF(AF41-AC41&gt;0,CONCATENATE(AC41,"~",AF41),AC41)))</f>
        <v>55~59</v>
      </c>
      <c r="X41" s="468" t="str">
        <f t="shared" ref="X41:X72" si="23">IF(AC41&lt;55,"",AD41)</f>
        <v>★0.5</v>
      </c>
      <c r="Z41" s="46">
        <v>2170</v>
      </c>
      <c r="AA41" s="46">
        <v>2250</v>
      </c>
      <c r="AB41" s="47">
        <f t="shared" ref="AB41:AB72" si="24">IF(Z41="","",(ROUND(IF(Z41&gt;=2759,9.5,IF(Z41&lt;2759,(-2.47/1000000*Z41*Z41)-(8.52/10000*Z41)+30.65)),1)))</f>
        <v>17.2</v>
      </c>
      <c r="AC41" s="209">
        <f t="shared" ref="AC41:AC72" si="25">IF(K41="","",ROUNDDOWN(K41/AB41*100,0))</f>
        <v>55</v>
      </c>
      <c r="AD41" s="209" t="str">
        <f t="shared" ref="AD41:AD72" si="26">IF(AC41="","",IF(AC41&gt;=125,"★7.5",IF(AC41&gt;=120,"★7.0",IF(AC41&gt;=115,"★6.5",IF(AC41&gt;=110,"★6.0",IF(AC41&gt;=105,"★5.5",IF(AC41&gt;=100,"★5.0",IF(AC41&gt;=95,"★4.5",IF(AC41&gt;=90,"★4.0",IF(AC41&gt;=85,"★3.5",IF(AC41&gt;=80,"★3.0",IF(AC41&gt;=75,"★2.5",IF(AC41&gt;=70,"★2.0",IF(AC41&gt;=65,"★1.5",IF(AC41&gt;=60,"★1.0",IF(AC41&gt;=55,"★0.5"," "))))))))))))))))</f>
        <v>★0.5</v>
      </c>
      <c r="AE41" s="47">
        <f t="shared" ref="AE41:AE72" si="27">IF(AA41="","",(ROUND(IF(AA41&gt;=2759,9.5,IF(AA41&lt;2759,(-2.47/1000000*AA41*AA41)-(8.52/10000*AA41)+30.65)),1)))</f>
        <v>16.2</v>
      </c>
      <c r="AF41" s="209">
        <f t="shared" ref="AF41:AF72" si="28">IF(AE41="","",IF(K41="","",ROUNDDOWN(K41/AE41*100,0)))</f>
        <v>59</v>
      </c>
      <c r="AG41" s="209" t="str">
        <f t="shared" ref="AG41:AG72" si="29">IF(AF41="","",IF(AF41&gt;=125,"★7.5",IF(AF41&gt;=120,"★7.0",IF(AF41&gt;=115,"★6.5",IF(AF41&gt;=110,"★6.0",IF(AF41&gt;=105,"★5.5",IF(AF41&gt;=100,"★5.0",IF(AF41&gt;=95,"★4.5",IF(AF41&gt;=90,"★4.0",IF(AF41&gt;=85,"★3.5",IF(AF41&gt;=80,"★3.0",IF(AF41&gt;=75,"★2.5",IF(AF41&gt;=70,"★2.0",IF(AF41&gt;=65,"★1.5",IF(AF41&gt;=60,"★1.0",IF(AF41&gt;=55,"★0.5"," "))))))))))))))))</f>
        <v>★0.5</v>
      </c>
      <c r="AH41" s="208"/>
    </row>
    <row r="42" spans="1:36" ht="24" customHeight="1">
      <c r="A42" s="476"/>
      <c r="B42" s="458"/>
      <c r="C42" s="52" t="s">
        <v>1136</v>
      </c>
      <c r="D42" s="27" t="s">
        <v>1135</v>
      </c>
      <c r="E42" s="28" t="s">
        <v>1134</v>
      </c>
      <c r="F42" s="29" t="s">
        <v>762</v>
      </c>
      <c r="G42" s="362">
        <v>2.9940000000000002</v>
      </c>
      <c r="H42" s="29" t="s">
        <v>1050</v>
      </c>
      <c r="I42" s="463" t="str">
        <f t="shared" si="15"/>
        <v>2,270~2,290</v>
      </c>
      <c r="J42" s="462">
        <v>7</v>
      </c>
      <c r="K42" s="191">
        <v>9.6</v>
      </c>
      <c r="L42" s="461">
        <f t="shared" si="16"/>
        <v>241.83958333333334</v>
      </c>
      <c r="M42" s="191">
        <f t="shared" si="17"/>
        <v>8.6999999999999993</v>
      </c>
      <c r="N42" s="190">
        <f t="shared" si="18"/>
        <v>11.9</v>
      </c>
      <c r="O42" s="460" t="str">
        <f t="shared" si="19"/>
        <v>15.7~16.0</v>
      </c>
      <c r="P42" s="362" t="s">
        <v>1096</v>
      </c>
      <c r="Q42" s="29" t="s">
        <v>69</v>
      </c>
      <c r="R42" s="362" t="s">
        <v>89</v>
      </c>
      <c r="S42" s="27"/>
      <c r="T42" s="471"/>
      <c r="U42" s="470">
        <f t="shared" si="20"/>
        <v>110</v>
      </c>
      <c r="V42" s="469" t="str">
        <f t="shared" si="21"/>
        <v/>
      </c>
      <c r="W42" s="469" t="str">
        <f t="shared" si="22"/>
        <v>60~61</v>
      </c>
      <c r="X42" s="468" t="str">
        <f t="shared" si="23"/>
        <v>★1.0</v>
      </c>
      <c r="Z42" s="46">
        <v>2270</v>
      </c>
      <c r="AA42" s="46">
        <v>2290</v>
      </c>
      <c r="AB42" s="47">
        <f t="shared" si="24"/>
        <v>16</v>
      </c>
      <c r="AC42" s="209">
        <f t="shared" si="25"/>
        <v>60</v>
      </c>
      <c r="AD42" s="209" t="str">
        <f t="shared" si="26"/>
        <v>★1.0</v>
      </c>
      <c r="AE42" s="47">
        <f t="shared" si="27"/>
        <v>15.7</v>
      </c>
      <c r="AF42" s="209">
        <f t="shared" si="28"/>
        <v>61</v>
      </c>
      <c r="AG42" s="209" t="str">
        <f t="shared" si="29"/>
        <v>★1.0</v>
      </c>
      <c r="AH42" s="208"/>
    </row>
    <row r="43" spans="1:36" ht="24" customHeight="1">
      <c r="A43" s="50"/>
      <c r="B43" s="458"/>
      <c r="C43" s="52" t="s">
        <v>1132</v>
      </c>
      <c r="D43" s="27" t="s">
        <v>1133</v>
      </c>
      <c r="E43" s="28" t="s">
        <v>1019</v>
      </c>
      <c r="F43" s="29" t="s">
        <v>762</v>
      </c>
      <c r="G43" s="362">
        <v>2.9940000000000002</v>
      </c>
      <c r="H43" s="29" t="s">
        <v>1050</v>
      </c>
      <c r="I43" s="463" t="str">
        <f t="shared" si="15"/>
        <v>2,170~2,230</v>
      </c>
      <c r="J43" s="462">
        <v>5</v>
      </c>
      <c r="K43" s="191">
        <v>9.5</v>
      </c>
      <c r="L43" s="461">
        <f t="shared" si="16"/>
        <v>244.38526315789471</v>
      </c>
      <c r="M43" s="191">
        <f t="shared" si="17"/>
        <v>8.6999999999999993</v>
      </c>
      <c r="N43" s="190">
        <f t="shared" si="18"/>
        <v>11.9</v>
      </c>
      <c r="O43" s="460" t="str">
        <f t="shared" si="19"/>
        <v>16.5~17.2</v>
      </c>
      <c r="P43" s="362" t="s">
        <v>1096</v>
      </c>
      <c r="Q43" s="29" t="s">
        <v>69</v>
      </c>
      <c r="R43" s="362" t="s">
        <v>89</v>
      </c>
      <c r="S43" s="27"/>
      <c r="T43" s="471"/>
      <c r="U43" s="470">
        <f t="shared" si="20"/>
        <v>109</v>
      </c>
      <c r="V43" s="469" t="str">
        <f t="shared" si="21"/>
        <v/>
      </c>
      <c r="W43" s="469" t="str">
        <f t="shared" si="22"/>
        <v>55~57</v>
      </c>
      <c r="X43" s="468" t="str">
        <f t="shared" si="23"/>
        <v>★0.5</v>
      </c>
      <c r="Z43" s="46">
        <v>2170</v>
      </c>
      <c r="AA43" s="46">
        <v>2230</v>
      </c>
      <c r="AB43" s="47">
        <f t="shared" si="24"/>
        <v>17.2</v>
      </c>
      <c r="AC43" s="209">
        <f t="shared" si="25"/>
        <v>55</v>
      </c>
      <c r="AD43" s="209" t="str">
        <f t="shared" si="26"/>
        <v>★0.5</v>
      </c>
      <c r="AE43" s="47">
        <f t="shared" si="27"/>
        <v>16.5</v>
      </c>
      <c r="AF43" s="209">
        <f t="shared" si="28"/>
        <v>57</v>
      </c>
      <c r="AG43" s="209" t="str">
        <f t="shared" si="29"/>
        <v>★0.5</v>
      </c>
      <c r="AH43" s="208"/>
    </row>
    <row r="44" spans="1:36" s="467" customFormat="1" ht="24" customHeight="1">
      <c r="A44" s="472"/>
      <c r="B44" s="458"/>
      <c r="C44" s="52" t="s">
        <v>1132</v>
      </c>
      <c r="D44" s="27" t="s">
        <v>1131</v>
      </c>
      <c r="E44" s="28" t="s">
        <v>1019</v>
      </c>
      <c r="F44" s="29" t="s">
        <v>762</v>
      </c>
      <c r="G44" s="362">
        <v>2.9940000000000002</v>
      </c>
      <c r="H44" s="29" t="s">
        <v>1050</v>
      </c>
      <c r="I44" s="463" t="str">
        <f t="shared" si="15"/>
        <v>2,170~2,230</v>
      </c>
      <c r="J44" s="462">
        <v>5</v>
      </c>
      <c r="K44" s="191">
        <v>9.6</v>
      </c>
      <c r="L44" s="461">
        <f t="shared" si="16"/>
        <v>241.83958333333334</v>
      </c>
      <c r="M44" s="191">
        <f t="shared" si="17"/>
        <v>8.6999999999999993</v>
      </c>
      <c r="N44" s="190">
        <f t="shared" si="18"/>
        <v>11.9</v>
      </c>
      <c r="O44" s="460" t="str">
        <f t="shared" si="19"/>
        <v>16.5~17.2</v>
      </c>
      <c r="P44" s="362" t="s">
        <v>1096</v>
      </c>
      <c r="Q44" s="29" t="s">
        <v>69</v>
      </c>
      <c r="R44" s="362" t="s">
        <v>89</v>
      </c>
      <c r="S44" s="27"/>
      <c r="T44" s="471"/>
      <c r="U44" s="470">
        <f t="shared" si="20"/>
        <v>110</v>
      </c>
      <c r="V44" s="469" t="str">
        <f t="shared" si="21"/>
        <v/>
      </c>
      <c r="W44" s="469" t="str">
        <f t="shared" si="22"/>
        <v>55~58</v>
      </c>
      <c r="X44" s="468" t="str">
        <f t="shared" si="23"/>
        <v>★0.5</v>
      </c>
      <c r="Y44" s="2"/>
      <c r="Z44" s="46">
        <v>2170</v>
      </c>
      <c r="AA44" s="46">
        <v>2230</v>
      </c>
      <c r="AB44" s="47">
        <f t="shared" si="24"/>
        <v>17.2</v>
      </c>
      <c r="AC44" s="209">
        <f t="shared" si="25"/>
        <v>55</v>
      </c>
      <c r="AD44" s="209" t="str">
        <f t="shared" si="26"/>
        <v>★0.5</v>
      </c>
      <c r="AE44" s="47">
        <f t="shared" si="27"/>
        <v>16.5</v>
      </c>
      <c r="AF44" s="209">
        <f t="shared" si="28"/>
        <v>58</v>
      </c>
      <c r="AG44" s="209" t="str">
        <f t="shared" si="29"/>
        <v>★0.5</v>
      </c>
      <c r="AH44" s="208"/>
      <c r="AI44" s="2"/>
      <c r="AJ44" s="2"/>
    </row>
    <row r="45" spans="1:36" ht="24" customHeight="1">
      <c r="A45" s="476"/>
      <c r="B45" s="458"/>
      <c r="C45" s="52" t="s">
        <v>1129</v>
      </c>
      <c r="D45" s="27" t="s">
        <v>1128</v>
      </c>
      <c r="E45" s="28" t="s">
        <v>1130</v>
      </c>
      <c r="F45" s="29" t="s">
        <v>762</v>
      </c>
      <c r="G45" s="362">
        <v>2.9940000000000002</v>
      </c>
      <c r="H45" s="29" t="s">
        <v>1050</v>
      </c>
      <c r="I45" s="463" t="str">
        <f t="shared" si="15"/>
        <v>2,150~2,160</v>
      </c>
      <c r="J45" s="462">
        <v>5</v>
      </c>
      <c r="K45" s="191">
        <v>9.5</v>
      </c>
      <c r="L45" s="461">
        <f t="shared" si="16"/>
        <v>244.38526315789471</v>
      </c>
      <c r="M45" s="191">
        <f t="shared" si="17"/>
        <v>8.6999999999999993</v>
      </c>
      <c r="N45" s="190">
        <f t="shared" si="18"/>
        <v>11.9</v>
      </c>
      <c r="O45" s="460" t="str">
        <f t="shared" si="19"/>
        <v>17.3~17.4</v>
      </c>
      <c r="P45" s="362" t="s">
        <v>1096</v>
      </c>
      <c r="Q45" s="29" t="s">
        <v>69</v>
      </c>
      <c r="R45" s="362" t="s">
        <v>89</v>
      </c>
      <c r="S45" s="27"/>
      <c r="T45" s="471"/>
      <c r="U45" s="470">
        <f t="shared" si="20"/>
        <v>109</v>
      </c>
      <c r="V45" s="469" t="str">
        <f t="shared" si="21"/>
        <v/>
      </c>
      <c r="W45" s="469" t="str">
        <f t="shared" si="22"/>
        <v/>
      </c>
      <c r="X45" s="468" t="str">
        <f t="shared" si="23"/>
        <v/>
      </c>
      <c r="Z45" s="46">
        <v>2150</v>
      </c>
      <c r="AA45" s="46">
        <v>2160</v>
      </c>
      <c r="AB45" s="47">
        <f t="shared" si="24"/>
        <v>17.399999999999999</v>
      </c>
      <c r="AC45" s="209">
        <f t="shared" si="25"/>
        <v>54</v>
      </c>
      <c r="AD45" s="209" t="str">
        <f t="shared" si="26"/>
        <v xml:space="preserve"> </v>
      </c>
      <c r="AE45" s="47">
        <f t="shared" si="27"/>
        <v>17.3</v>
      </c>
      <c r="AF45" s="209">
        <f t="shared" si="28"/>
        <v>54</v>
      </c>
      <c r="AG45" s="209" t="str">
        <f t="shared" si="29"/>
        <v xml:space="preserve"> </v>
      </c>
      <c r="AH45" s="208"/>
    </row>
    <row r="46" spans="1:36" ht="24" customHeight="1">
      <c r="A46" s="476"/>
      <c r="B46" s="458"/>
      <c r="C46" s="52" t="s">
        <v>1129</v>
      </c>
      <c r="D46" s="27" t="s">
        <v>1128</v>
      </c>
      <c r="E46" s="28" t="s">
        <v>1127</v>
      </c>
      <c r="F46" s="29" t="s">
        <v>762</v>
      </c>
      <c r="G46" s="362">
        <v>2.9940000000000002</v>
      </c>
      <c r="H46" s="29" t="s">
        <v>1050</v>
      </c>
      <c r="I46" s="463" t="str">
        <f t="shared" si="15"/>
        <v>2,170~2,210</v>
      </c>
      <c r="J46" s="462">
        <v>5</v>
      </c>
      <c r="K46" s="191">
        <v>9.5</v>
      </c>
      <c r="L46" s="461">
        <f t="shared" si="16"/>
        <v>244.38526315789471</v>
      </c>
      <c r="M46" s="191">
        <f t="shared" si="17"/>
        <v>8.6999999999999993</v>
      </c>
      <c r="N46" s="190">
        <f t="shared" si="18"/>
        <v>11.9</v>
      </c>
      <c r="O46" s="460" t="str">
        <f t="shared" si="19"/>
        <v>16.7~17.2</v>
      </c>
      <c r="P46" s="362" t="s">
        <v>1096</v>
      </c>
      <c r="Q46" s="29" t="s">
        <v>69</v>
      </c>
      <c r="R46" s="362" t="s">
        <v>89</v>
      </c>
      <c r="S46" s="27"/>
      <c r="T46" s="471"/>
      <c r="U46" s="470">
        <f t="shared" si="20"/>
        <v>109</v>
      </c>
      <c r="V46" s="469" t="str">
        <f t="shared" si="21"/>
        <v/>
      </c>
      <c r="W46" s="469" t="str">
        <f t="shared" si="22"/>
        <v>55~56</v>
      </c>
      <c r="X46" s="468" t="str">
        <f t="shared" si="23"/>
        <v>★0.5</v>
      </c>
      <c r="Z46" s="46">
        <v>2170</v>
      </c>
      <c r="AA46" s="46">
        <v>2210</v>
      </c>
      <c r="AB46" s="47">
        <f t="shared" si="24"/>
        <v>17.2</v>
      </c>
      <c r="AC46" s="209">
        <f t="shared" si="25"/>
        <v>55</v>
      </c>
      <c r="AD46" s="209" t="str">
        <f t="shared" si="26"/>
        <v>★0.5</v>
      </c>
      <c r="AE46" s="47">
        <f t="shared" si="27"/>
        <v>16.7</v>
      </c>
      <c r="AF46" s="209">
        <f t="shared" si="28"/>
        <v>56</v>
      </c>
      <c r="AG46" s="209" t="str">
        <f t="shared" si="29"/>
        <v>★0.5</v>
      </c>
      <c r="AH46" s="208"/>
    </row>
    <row r="47" spans="1:36" s="467" customFormat="1" ht="24" customHeight="1">
      <c r="A47" s="472"/>
      <c r="B47" s="458"/>
      <c r="C47" s="52" t="s">
        <v>1126</v>
      </c>
      <c r="D47" s="27" t="s">
        <v>1123</v>
      </c>
      <c r="E47" s="28" t="s">
        <v>1019</v>
      </c>
      <c r="F47" s="29" t="s">
        <v>1087</v>
      </c>
      <c r="G47" s="362">
        <v>1.984</v>
      </c>
      <c r="H47" s="29" t="s">
        <v>1072</v>
      </c>
      <c r="I47" s="463" t="str">
        <f t="shared" si="15"/>
        <v>1,560~1,590</v>
      </c>
      <c r="J47" s="462">
        <v>5</v>
      </c>
      <c r="K47" s="191">
        <v>12</v>
      </c>
      <c r="L47" s="461">
        <f t="shared" si="16"/>
        <v>193.47166666666664</v>
      </c>
      <c r="M47" s="191">
        <f t="shared" si="17"/>
        <v>13.2</v>
      </c>
      <c r="N47" s="190">
        <f t="shared" si="18"/>
        <v>16.5</v>
      </c>
      <c r="O47" s="460" t="str">
        <f t="shared" si="19"/>
        <v>23.1~23.3</v>
      </c>
      <c r="P47" s="362" t="s">
        <v>714</v>
      </c>
      <c r="Q47" s="29" t="s">
        <v>69</v>
      </c>
      <c r="R47" s="362" t="s">
        <v>89</v>
      </c>
      <c r="S47" s="27" t="s">
        <v>1125</v>
      </c>
      <c r="T47" s="471"/>
      <c r="U47" s="470" t="str">
        <f t="shared" si="20"/>
        <v/>
      </c>
      <c r="V47" s="469" t="str">
        <f t="shared" si="21"/>
        <v/>
      </c>
      <c r="W47" s="469" t="str">
        <f t="shared" si="22"/>
        <v/>
      </c>
      <c r="X47" s="468" t="str">
        <f t="shared" si="23"/>
        <v/>
      </c>
      <c r="Y47" s="2"/>
      <c r="Z47" s="46">
        <v>1560</v>
      </c>
      <c r="AA47" s="46">
        <v>1590</v>
      </c>
      <c r="AB47" s="47">
        <f t="shared" si="24"/>
        <v>23.3</v>
      </c>
      <c r="AC47" s="209">
        <f t="shared" si="25"/>
        <v>51</v>
      </c>
      <c r="AD47" s="209" t="str">
        <f t="shared" si="26"/>
        <v xml:space="preserve"> </v>
      </c>
      <c r="AE47" s="47">
        <f t="shared" si="27"/>
        <v>23.1</v>
      </c>
      <c r="AF47" s="209">
        <f t="shared" si="28"/>
        <v>51</v>
      </c>
      <c r="AG47" s="209" t="str">
        <f t="shared" si="29"/>
        <v xml:space="preserve"> </v>
      </c>
      <c r="AH47" s="208"/>
      <c r="AI47" s="2"/>
      <c r="AJ47" s="2"/>
    </row>
    <row r="48" spans="1:36" s="467" customFormat="1" ht="24" customHeight="1">
      <c r="A48" s="472"/>
      <c r="B48" s="458"/>
      <c r="C48" s="52" t="s">
        <v>1124</v>
      </c>
      <c r="D48" s="27" t="s">
        <v>1123</v>
      </c>
      <c r="E48" s="28" t="s">
        <v>1019</v>
      </c>
      <c r="F48" s="29" t="s">
        <v>1087</v>
      </c>
      <c r="G48" s="362">
        <v>1.984</v>
      </c>
      <c r="H48" s="29" t="s">
        <v>1072</v>
      </c>
      <c r="I48" s="463" t="str">
        <f t="shared" si="15"/>
        <v>1,560~1,590</v>
      </c>
      <c r="J48" s="462">
        <v>5</v>
      </c>
      <c r="K48" s="191">
        <v>12.2</v>
      </c>
      <c r="L48" s="461">
        <f t="shared" si="16"/>
        <v>190.3</v>
      </c>
      <c r="M48" s="191">
        <f t="shared" si="17"/>
        <v>13.2</v>
      </c>
      <c r="N48" s="190">
        <f t="shared" si="18"/>
        <v>16.5</v>
      </c>
      <c r="O48" s="460" t="str">
        <f t="shared" si="19"/>
        <v>23.1~23.3</v>
      </c>
      <c r="P48" s="362" t="s">
        <v>714</v>
      </c>
      <c r="Q48" s="29" t="s">
        <v>69</v>
      </c>
      <c r="R48" s="362" t="s">
        <v>89</v>
      </c>
      <c r="S48" s="27" t="s">
        <v>1113</v>
      </c>
      <c r="T48" s="471"/>
      <c r="U48" s="470" t="str">
        <f t="shared" si="20"/>
        <v/>
      </c>
      <c r="V48" s="469" t="str">
        <f t="shared" si="21"/>
        <v/>
      </c>
      <c r="W48" s="469" t="str">
        <f t="shared" si="22"/>
        <v/>
      </c>
      <c r="X48" s="468" t="str">
        <f t="shared" si="23"/>
        <v/>
      </c>
      <c r="Y48" s="2"/>
      <c r="Z48" s="46">
        <v>1560</v>
      </c>
      <c r="AA48" s="46">
        <v>1590</v>
      </c>
      <c r="AB48" s="47">
        <f t="shared" si="24"/>
        <v>23.3</v>
      </c>
      <c r="AC48" s="209">
        <f t="shared" si="25"/>
        <v>52</v>
      </c>
      <c r="AD48" s="209" t="str">
        <f t="shared" si="26"/>
        <v xml:space="preserve"> </v>
      </c>
      <c r="AE48" s="47">
        <f t="shared" si="27"/>
        <v>23.1</v>
      </c>
      <c r="AF48" s="209">
        <f t="shared" si="28"/>
        <v>52</v>
      </c>
      <c r="AG48" s="209" t="str">
        <f t="shared" si="29"/>
        <v xml:space="preserve"> </v>
      </c>
      <c r="AH48" s="208"/>
      <c r="AI48" s="2"/>
      <c r="AJ48" s="2"/>
    </row>
    <row r="49" spans="1:36" ht="24" customHeight="1">
      <c r="A49" s="50"/>
      <c r="B49" s="458"/>
      <c r="C49" s="52" t="s">
        <v>1122</v>
      </c>
      <c r="D49" s="27" t="s">
        <v>1121</v>
      </c>
      <c r="E49" s="28" t="s">
        <v>1019</v>
      </c>
      <c r="F49" s="29" t="s">
        <v>1082</v>
      </c>
      <c r="G49" s="362">
        <v>2.9940000000000002</v>
      </c>
      <c r="H49" s="29" t="s">
        <v>1050</v>
      </c>
      <c r="I49" s="463" t="str">
        <f t="shared" si="15"/>
        <v>1,710~1,780</v>
      </c>
      <c r="J49" s="462">
        <v>5</v>
      </c>
      <c r="K49" s="191">
        <v>11</v>
      </c>
      <c r="L49" s="461">
        <f t="shared" si="16"/>
        <v>211.05999999999997</v>
      </c>
      <c r="M49" s="191">
        <f t="shared" si="17"/>
        <v>12.2</v>
      </c>
      <c r="N49" s="190">
        <f t="shared" si="18"/>
        <v>15.4</v>
      </c>
      <c r="O49" s="460" t="str">
        <f t="shared" si="19"/>
        <v>21.3~22.0</v>
      </c>
      <c r="P49" s="362" t="s">
        <v>1064</v>
      </c>
      <c r="Q49" s="29" t="s">
        <v>69</v>
      </c>
      <c r="R49" s="362" t="s">
        <v>89</v>
      </c>
      <c r="S49" s="27"/>
      <c r="T49" s="471"/>
      <c r="U49" s="470" t="str">
        <f t="shared" si="20"/>
        <v/>
      </c>
      <c r="V49" s="469" t="str">
        <f t="shared" si="21"/>
        <v/>
      </c>
      <c r="W49" s="469" t="str">
        <f t="shared" si="22"/>
        <v/>
      </c>
      <c r="X49" s="468" t="str">
        <f t="shared" si="23"/>
        <v/>
      </c>
      <c r="Z49" s="46">
        <v>1710</v>
      </c>
      <c r="AA49" s="46">
        <v>1780</v>
      </c>
      <c r="AB49" s="47">
        <f t="shared" si="24"/>
        <v>22</v>
      </c>
      <c r="AC49" s="209">
        <f t="shared" si="25"/>
        <v>50</v>
      </c>
      <c r="AD49" s="209" t="str">
        <f t="shared" si="26"/>
        <v xml:space="preserve"> </v>
      </c>
      <c r="AE49" s="47">
        <f t="shared" si="27"/>
        <v>21.3</v>
      </c>
      <c r="AF49" s="209">
        <f t="shared" si="28"/>
        <v>51</v>
      </c>
      <c r="AG49" s="209" t="str">
        <f t="shared" si="29"/>
        <v xml:space="preserve"> </v>
      </c>
      <c r="AH49" s="208"/>
    </row>
    <row r="50" spans="1:36" ht="24" customHeight="1">
      <c r="A50" s="50"/>
      <c r="B50" s="458"/>
      <c r="C50" s="52" t="s">
        <v>1120</v>
      </c>
      <c r="D50" s="27" t="s">
        <v>1119</v>
      </c>
      <c r="E50" s="28" t="s">
        <v>1019</v>
      </c>
      <c r="F50" s="29" t="s">
        <v>1082</v>
      </c>
      <c r="G50" s="362">
        <v>2.9940000000000002</v>
      </c>
      <c r="H50" s="29" t="s">
        <v>1050</v>
      </c>
      <c r="I50" s="463" t="str">
        <f t="shared" si="15"/>
        <v>1,700~1,720</v>
      </c>
      <c r="J50" s="462">
        <v>4</v>
      </c>
      <c r="K50" s="191">
        <v>11</v>
      </c>
      <c r="L50" s="461">
        <f t="shared" si="16"/>
        <v>211.05999999999997</v>
      </c>
      <c r="M50" s="191">
        <f t="shared" si="17"/>
        <v>12.2</v>
      </c>
      <c r="N50" s="190">
        <f t="shared" si="18"/>
        <v>15.4</v>
      </c>
      <c r="O50" s="460" t="str">
        <f t="shared" si="19"/>
        <v>21.9~22.1</v>
      </c>
      <c r="P50" s="362" t="s">
        <v>1064</v>
      </c>
      <c r="Q50" s="29" t="s">
        <v>69</v>
      </c>
      <c r="R50" s="362" t="s">
        <v>89</v>
      </c>
      <c r="S50" s="27"/>
      <c r="T50" s="471"/>
      <c r="U50" s="470" t="str">
        <f t="shared" si="20"/>
        <v/>
      </c>
      <c r="V50" s="469" t="str">
        <f t="shared" si="21"/>
        <v/>
      </c>
      <c r="W50" s="469" t="str">
        <f t="shared" si="22"/>
        <v/>
      </c>
      <c r="X50" s="468" t="str">
        <f t="shared" si="23"/>
        <v/>
      </c>
      <c r="Z50" s="46">
        <v>1700</v>
      </c>
      <c r="AA50" s="46">
        <v>1720</v>
      </c>
      <c r="AB50" s="47">
        <f t="shared" si="24"/>
        <v>22.1</v>
      </c>
      <c r="AC50" s="209">
        <f t="shared" si="25"/>
        <v>49</v>
      </c>
      <c r="AD50" s="209" t="str">
        <f t="shared" si="26"/>
        <v xml:space="preserve"> </v>
      </c>
      <c r="AE50" s="47">
        <f t="shared" si="27"/>
        <v>21.9</v>
      </c>
      <c r="AF50" s="209">
        <f t="shared" si="28"/>
        <v>50</v>
      </c>
      <c r="AG50" s="209" t="str">
        <f t="shared" si="29"/>
        <v xml:space="preserve"> </v>
      </c>
      <c r="AH50" s="208"/>
    </row>
    <row r="51" spans="1:36" ht="24" customHeight="1">
      <c r="A51" s="50"/>
      <c r="B51" s="458"/>
      <c r="C51" s="52" t="s">
        <v>1118</v>
      </c>
      <c r="D51" s="27" t="s">
        <v>1117</v>
      </c>
      <c r="E51" s="28" t="s">
        <v>1019</v>
      </c>
      <c r="F51" s="29" t="s">
        <v>1082</v>
      </c>
      <c r="G51" s="362">
        <v>2.9940000000000002</v>
      </c>
      <c r="H51" s="29" t="s">
        <v>1050</v>
      </c>
      <c r="I51" s="463" t="str">
        <f t="shared" si="15"/>
        <v>1,740~1,760</v>
      </c>
      <c r="J51" s="462">
        <v>5</v>
      </c>
      <c r="K51" s="191">
        <v>11</v>
      </c>
      <c r="L51" s="461">
        <f t="shared" si="16"/>
        <v>211.05999999999997</v>
      </c>
      <c r="M51" s="191">
        <f t="shared" si="17"/>
        <v>12.2</v>
      </c>
      <c r="N51" s="190">
        <f t="shared" si="18"/>
        <v>15.4</v>
      </c>
      <c r="O51" s="460" t="str">
        <f t="shared" si="19"/>
        <v>21.5~21.7</v>
      </c>
      <c r="P51" s="362" t="s">
        <v>1064</v>
      </c>
      <c r="Q51" s="29" t="s">
        <v>69</v>
      </c>
      <c r="R51" s="362" t="s">
        <v>89</v>
      </c>
      <c r="S51" s="27"/>
      <c r="T51" s="471"/>
      <c r="U51" s="470" t="str">
        <f t="shared" si="20"/>
        <v/>
      </c>
      <c r="V51" s="469" t="str">
        <f t="shared" si="21"/>
        <v/>
      </c>
      <c r="W51" s="469" t="str">
        <f t="shared" si="22"/>
        <v/>
      </c>
      <c r="X51" s="468" t="str">
        <f t="shared" si="23"/>
        <v/>
      </c>
      <c r="Z51" s="46">
        <v>1740</v>
      </c>
      <c r="AA51" s="46">
        <v>1760</v>
      </c>
      <c r="AB51" s="47">
        <f t="shared" si="24"/>
        <v>21.7</v>
      </c>
      <c r="AC51" s="209">
        <f t="shared" si="25"/>
        <v>50</v>
      </c>
      <c r="AD51" s="209" t="str">
        <f t="shared" si="26"/>
        <v xml:space="preserve"> </v>
      </c>
      <c r="AE51" s="47">
        <f t="shared" si="27"/>
        <v>21.5</v>
      </c>
      <c r="AF51" s="209">
        <f t="shared" si="28"/>
        <v>51</v>
      </c>
      <c r="AG51" s="209" t="str">
        <f t="shared" si="29"/>
        <v xml:space="preserve"> </v>
      </c>
      <c r="AH51" s="208"/>
    </row>
    <row r="52" spans="1:36" s="467" customFormat="1" ht="24" customHeight="1">
      <c r="A52" s="475"/>
      <c r="B52" s="458"/>
      <c r="C52" s="52" t="s">
        <v>1115</v>
      </c>
      <c r="D52" s="27" t="s">
        <v>1110</v>
      </c>
      <c r="E52" s="28" t="s">
        <v>1116</v>
      </c>
      <c r="F52" s="29" t="s">
        <v>1108</v>
      </c>
      <c r="G52" s="362">
        <v>2.9940000000000002</v>
      </c>
      <c r="H52" s="29" t="s">
        <v>1072</v>
      </c>
      <c r="I52" s="463" t="str">
        <f t="shared" si="15"/>
        <v>1,980~1,990</v>
      </c>
      <c r="J52" s="462">
        <v>5</v>
      </c>
      <c r="K52" s="191">
        <v>13.4</v>
      </c>
      <c r="L52" s="461">
        <f t="shared" si="16"/>
        <v>173.25820895522384</v>
      </c>
      <c r="M52" s="191">
        <f t="shared" si="17"/>
        <v>10.199999999999999</v>
      </c>
      <c r="N52" s="190">
        <f t="shared" si="18"/>
        <v>13.5</v>
      </c>
      <c r="O52" s="460" t="str">
        <f t="shared" si="19"/>
        <v>19.2~19.3</v>
      </c>
      <c r="P52" s="362" t="s">
        <v>714</v>
      </c>
      <c r="Q52" s="29" t="s">
        <v>69</v>
      </c>
      <c r="R52" s="362" t="s">
        <v>89</v>
      </c>
      <c r="S52" s="27" t="s">
        <v>1113</v>
      </c>
      <c r="T52" s="471"/>
      <c r="U52" s="470">
        <f t="shared" si="20"/>
        <v>131</v>
      </c>
      <c r="V52" s="469" t="str">
        <f t="shared" si="21"/>
        <v/>
      </c>
      <c r="W52" s="469">
        <f t="shared" si="22"/>
        <v>69</v>
      </c>
      <c r="X52" s="468" t="str">
        <f t="shared" si="23"/>
        <v>★1.5</v>
      </c>
      <c r="Y52" s="2"/>
      <c r="Z52" s="46">
        <v>1980</v>
      </c>
      <c r="AA52" s="46">
        <v>1990</v>
      </c>
      <c r="AB52" s="47">
        <f t="shared" si="24"/>
        <v>19.3</v>
      </c>
      <c r="AC52" s="209">
        <f t="shared" si="25"/>
        <v>69</v>
      </c>
      <c r="AD52" s="209" t="str">
        <f t="shared" si="26"/>
        <v>★1.5</v>
      </c>
      <c r="AE52" s="47">
        <f t="shared" si="27"/>
        <v>19.2</v>
      </c>
      <c r="AF52" s="209">
        <f t="shared" si="28"/>
        <v>69</v>
      </c>
      <c r="AG52" s="209" t="str">
        <f t="shared" si="29"/>
        <v>★1.5</v>
      </c>
      <c r="AH52" s="208"/>
      <c r="AI52" s="2"/>
      <c r="AJ52" s="2"/>
    </row>
    <row r="53" spans="1:36" s="467" customFormat="1" ht="24" customHeight="1">
      <c r="A53" s="475"/>
      <c r="B53" s="458"/>
      <c r="C53" s="52" t="s">
        <v>1115</v>
      </c>
      <c r="D53" s="27" t="s">
        <v>1110</v>
      </c>
      <c r="E53" s="28" t="s">
        <v>1114</v>
      </c>
      <c r="F53" s="29" t="s">
        <v>1108</v>
      </c>
      <c r="G53" s="362">
        <v>2.9940000000000002</v>
      </c>
      <c r="H53" s="29" t="s">
        <v>1072</v>
      </c>
      <c r="I53" s="463" t="str">
        <f t="shared" si="15"/>
        <v>2,000~2,010</v>
      </c>
      <c r="J53" s="462">
        <v>5</v>
      </c>
      <c r="K53" s="191">
        <v>13.4</v>
      </c>
      <c r="L53" s="461">
        <f t="shared" si="16"/>
        <v>173.25820895522384</v>
      </c>
      <c r="M53" s="191">
        <f t="shared" si="17"/>
        <v>9.4</v>
      </c>
      <c r="N53" s="190">
        <f t="shared" si="18"/>
        <v>12.7</v>
      </c>
      <c r="O53" s="460" t="str">
        <f t="shared" si="19"/>
        <v>19.0~19.1</v>
      </c>
      <c r="P53" s="362" t="s">
        <v>714</v>
      </c>
      <c r="Q53" s="29" t="s">
        <v>69</v>
      </c>
      <c r="R53" s="362" t="s">
        <v>89</v>
      </c>
      <c r="S53" s="27" t="s">
        <v>1113</v>
      </c>
      <c r="T53" s="471"/>
      <c r="U53" s="470">
        <f t="shared" si="20"/>
        <v>142</v>
      </c>
      <c r="V53" s="469">
        <f t="shared" si="21"/>
        <v>105</v>
      </c>
      <c r="W53" s="469">
        <f t="shared" si="22"/>
        <v>70</v>
      </c>
      <c r="X53" s="468" t="str">
        <f t="shared" si="23"/>
        <v>★2.0</v>
      </c>
      <c r="Y53" s="2"/>
      <c r="Z53" s="46">
        <v>2000</v>
      </c>
      <c r="AA53" s="46">
        <v>2010</v>
      </c>
      <c r="AB53" s="47">
        <f t="shared" si="24"/>
        <v>19.100000000000001</v>
      </c>
      <c r="AC53" s="209">
        <f t="shared" si="25"/>
        <v>70</v>
      </c>
      <c r="AD53" s="209" t="str">
        <f t="shared" si="26"/>
        <v>★2.0</v>
      </c>
      <c r="AE53" s="47">
        <f t="shared" si="27"/>
        <v>19</v>
      </c>
      <c r="AF53" s="209">
        <f t="shared" si="28"/>
        <v>70</v>
      </c>
      <c r="AG53" s="209" t="str">
        <f t="shared" si="29"/>
        <v>★2.0</v>
      </c>
      <c r="AH53" s="208"/>
      <c r="AI53" s="2"/>
      <c r="AJ53" s="2"/>
    </row>
    <row r="54" spans="1:36" s="467" customFormat="1" ht="24" customHeight="1">
      <c r="A54" s="475"/>
      <c r="B54" s="458"/>
      <c r="C54" s="52" t="s">
        <v>1111</v>
      </c>
      <c r="D54" s="27" t="s">
        <v>1110</v>
      </c>
      <c r="E54" s="28" t="s">
        <v>1112</v>
      </c>
      <c r="F54" s="29" t="s">
        <v>1108</v>
      </c>
      <c r="G54" s="362">
        <v>2.9940000000000002</v>
      </c>
      <c r="H54" s="29" t="s">
        <v>1072</v>
      </c>
      <c r="I54" s="463" t="str">
        <f t="shared" si="15"/>
        <v>1,990~2,000</v>
      </c>
      <c r="J54" s="462">
        <v>5</v>
      </c>
      <c r="K54" s="191">
        <v>13.3</v>
      </c>
      <c r="L54" s="461">
        <f t="shared" si="16"/>
        <v>174.56090225563909</v>
      </c>
      <c r="M54" s="191">
        <f t="shared" si="17"/>
        <v>10.199999999999999</v>
      </c>
      <c r="N54" s="190">
        <f t="shared" si="18"/>
        <v>13.5</v>
      </c>
      <c r="O54" s="460" t="str">
        <f t="shared" si="19"/>
        <v>19.1~19.2</v>
      </c>
      <c r="P54" s="362" t="s">
        <v>714</v>
      </c>
      <c r="Q54" s="29" t="s">
        <v>69</v>
      </c>
      <c r="R54" s="362" t="s">
        <v>89</v>
      </c>
      <c r="S54" s="27" t="s">
        <v>1107</v>
      </c>
      <c r="T54" s="471"/>
      <c r="U54" s="470">
        <f t="shared" si="20"/>
        <v>130</v>
      </c>
      <c r="V54" s="469" t="str">
        <f t="shared" si="21"/>
        <v/>
      </c>
      <c r="W54" s="469">
        <f t="shared" si="22"/>
        <v>69</v>
      </c>
      <c r="X54" s="468" t="str">
        <f t="shared" si="23"/>
        <v>★1.5</v>
      </c>
      <c r="Y54" s="2"/>
      <c r="Z54" s="46">
        <v>1990</v>
      </c>
      <c r="AA54" s="46">
        <v>2000</v>
      </c>
      <c r="AB54" s="47">
        <f t="shared" si="24"/>
        <v>19.2</v>
      </c>
      <c r="AC54" s="209">
        <f t="shared" si="25"/>
        <v>69</v>
      </c>
      <c r="AD54" s="209" t="str">
        <f t="shared" si="26"/>
        <v>★1.5</v>
      </c>
      <c r="AE54" s="47">
        <f t="shared" si="27"/>
        <v>19.100000000000001</v>
      </c>
      <c r="AF54" s="209">
        <f t="shared" si="28"/>
        <v>69</v>
      </c>
      <c r="AG54" s="209" t="str">
        <f t="shared" si="29"/>
        <v>★1.5</v>
      </c>
      <c r="AH54" s="208"/>
      <c r="AI54" s="2"/>
      <c r="AJ54" s="2"/>
    </row>
    <row r="55" spans="1:36" s="467" customFormat="1" ht="24" customHeight="1">
      <c r="A55" s="475"/>
      <c r="B55" s="458"/>
      <c r="C55" s="52" t="s">
        <v>1111</v>
      </c>
      <c r="D55" s="27" t="s">
        <v>1110</v>
      </c>
      <c r="E55" s="28" t="s">
        <v>1109</v>
      </c>
      <c r="F55" s="29" t="s">
        <v>1108</v>
      </c>
      <c r="G55" s="362">
        <v>2.9940000000000002</v>
      </c>
      <c r="H55" s="29" t="s">
        <v>1072</v>
      </c>
      <c r="I55" s="463" t="str">
        <f t="shared" si="15"/>
        <v>2,010~2,030</v>
      </c>
      <c r="J55" s="462">
        <v>5</v>
      </c>
      <c r="K55" s="191">
        <v>13.3</v>
      </c>
      <c r="L55" s="461">
        <f t="shared" si="16"/>
        <v>174.56090225563909</v>
      </c>
      <c r="M55" s="191">
        <f t="shared" si="17"/>
        <v>9.4</v>
      </c>
      <c r="N55" s="190">
        <f t="shared" si="18"/>
        <v>12.7</v>
      </c>
      <c r="O55" s="460" t="str">
        <f t="shared" si="19"/>
        <v>18.7~19.0</v>
      </c>
      <c r="P55" s="362" t="s">
        <v>714</v>
      </c>
      <c r="Q55" s="29" t="s">
        <v>69</v>
      </c>
      <c r="R55" s="362" t="s">
        <v>89</v>
      </c>
      <c r="S55" s="27" t="s">
        <v>1107</v>
      </c>
      <c r="T55" s="471"/>
      <c r="U55" s="470">
        <f t="shared" si="20"/>
        <v>141</v>
      </c>
      <c r="V55" s="469">
        <f t="shared" si="21"/>
        <v>104</v>
      </c>
      <c r="W55" s="469" t="str">
        <f t="shared" si="22"/>
        <v>70~71</v>
      </c>
      <c r="X55" s="468" t="str">
        <f t="shared" si="23"/>
        <v>★2.0</v>
      </c>
      <c r="Y55" s="2"/>
      <c r="Z55" s="46">
        <v>2010</v>
      </c>
      <c r="AA55" s="46">
        <v>2030</v>
      </c>
      <c r="AB55" s="47">
        <f t="shared" si="24"/>
        <v>19</v>
      </c>
      <c r="AC55" s="209">
        <f t="shared" si="25"/>
        <v>70</v>
      </c>
      <c r="AD55" s="209" t="str">
        <f t="shared" si="26"/>
        <v>★2.0</v>
      </c>
      <c r="AE55" s="47">
        <f t="shared" si="27"/>
        <v>18.7</v>
      </c>
      <c r="AF55" s="209">
        <f t="shared" si="28"/>
        <v>71</v>
      </c>
      <c r="AG55" s="209" t="str">
        <f t="shared" si="29"/>
        <v>★2.0</v>
      </c>
      <c r="AH55" s="208"/>
      <c r="AI55" s="2"/>
      <c r="AJ55" s="2"/>
    </row>
    <row r="56" spans="1:36" ht="24" customHeight="1">
      <c r="A56" s="50"/>
      <c r="B56" s="458"/>
      <c r="C56" s="474" t="s">
        <v>1104</v>
      </c>
      <c r="D56" s="27" t="s">
        <v>1106</v>
      </c>
      <c r="E56" s="28" t="s">
        <v>1105</v>
      </c>
      <c r="F56" s="29" t="s">
        <v>1097</v>
      </c>
      <c r="G56" s="362">
        <v>2.8929999999999998</v>
      </c>
      <c r="H56" s="29" t="s">
        <v>1050</v>
      </c>
      <c r="I56" s="463" t="str">
        <f t="shared" si="15"/>
        <v>1,970~1,990</v>
      </c>
      <c r="J56" s="462">
        <v>5</v>
      </c>
      <c r="K56" s="191">
        <v>9.8000000000000007</v>
      </c>
      <c r="L56" s="461">
        <f t="shared" si="16"/>
        <v>236.90408163265303</v>
      </c>
      <c r="M56" s="191">
        <f t="shared" si="17"/>
        <v>10.199999999999999</v>
      </c>
      <c r="N56" s="190">
        <f t="shared" si="18"/>
        <v>13.5</v>
      </c>
      <c r="O56" s="460" t="str">
        <f t="shared" si="19"/>
        <v>19.2~19.4</v>
      </c>
      <c r="P56" s="362" t="s">
        <v>1096</v>
      </c>
      <c r="Q56" s="29" t="s">
        <v>69</v>
      </c>
      <c r="R56" s="362" t="s">
        <v>89</v>
      </c>
      <c r="S56" s="27"/>
      <c r="T56" s="471"/>
      <c r="U56" s="470" t="str">
        <f t="shared" si="20"/>
        <v/>
      </c>
      <c r="V56" s="469" t="str">
        <f t="shared" si="21"/>
        <v/>
      </c>
      <c r="W56" s="469" t="str">
        <f t="shared" si="22"/>
        <v/>
      </c>
      <c r="X56" s="468" t="str">
        <f t="shared" si="23"/>
        <v/>
      </c>
      <c r="Z56" s="46">
        <v>1970</v>
      </c>
      <c r="AA56" s="46">
        <v>1990</v>
      </c>
      <c r="AB56" s="47">
        <f t="shared" si="24"/>
        <v>19.399999999999999</v>
      </c>
      <c r="AC56" s="209">
        <f t="shared" si="25"/>
        <v>50</v>
      </c>
      <c r="AD56" s="209" t="str">
        <f t="shared" si="26"/>
        <v xml:space="preserve"> </v>
      </c>
      <c r="AE56" s="47">
        <f t="shared" si="27"/>
        <v>19.2</v>
      </c>
      <c r="AF56" s="209">
        <f t="shared" si="28"/>
        <v>51</v>
      </c>
      <c r="AG56" s="209" t="str">
        <f t="shared" si="29"/>
        <v xml:space="preserve"> </v>
      </c>
      <c r="AH56" s="208"/>
    </row>
    <row r="57" spans="1:36" ht="24" customHeight="1">
      <c r="A57" s="50"/>
      <c r="B57" s="458"/>
      <c r="C57" s="474" t="s">
        <v>1104</v>
      </c>
      <c r="D57" s="27" t="s">
        <v>1106</v>
      </c>
      <c r="E57" s="28" t="s">
        <v>1103</v>
      </c>
      <c r="F57" s="29" t="s">
        <v>1097</v>
      </c>
      <c r="G57" s="362">
        <v>2.8929999999999998</v>
      </c>
      <c r="H57" s="29" t="s">
        <v>1050</v>
      </c>
      <c r="I57" s="463" t="str">
        <f t="shared" si="15"/>
        <v>2,000~2,090</v>
      </c>
      <c r="J57" s="462">
        <v>5</v>
      </c>
      <c r="K57" s="191">
        <v>9.8000000000000007</v>
      </c>
      <c r="L57" s="461">
        <f t="shared" si="16"/>
        <v>236.90408163265303</v>
      </c>
      <c r="M57" s="191">
        <f t="shared" si="17"/>
        <v>9.4</v>
      </c>
      <c r="N57" s="190">
        <f t="shared" si="18"/>
        <v>12.7</v>
      </c>
      <c r="O57" s="460" t="str">
        <f t="shared" si="19"/>
        <v>18.1~19.1</v>
      </c>
      <c r="P57" s="362" t="s">
        <v>1096</v>
      </c>
      <c r="Q57" s="29" t="s">
        <v>69</v>
      </c>
      <c r="R57" s="362" t="s">
        <v>89</v>
      </c>
      <c r="S57" s="27"/>
      <c r="T57" s="471"/>
      <c r="U57" s="470">
        <f t="shared" si="20"/>
        <v>104</v>
      </c>
      <c r="V57" s="469" t="str">
        <f t="shared" si="21"/>
        <v/>
      </c>
      <c r="W57" s="469" t="str">
        <f t="shared" si="22"/>
        <v/>
      </c>
      <c r="X57" s="468" t="str">
        <f t="shared" si="23"/>
        <v/>
      </c>
      <c r="Z57" s="46">
        <v>2000</v>
      </c>
      <c r="AA57" s="46">
        <v>2090</v>
      </c>
      <c r="AB57" s="47">
        <f t="shared" si="24"/>
        <v>19.100000000000001</v>
      </c>
      <c r="AC57" s="209">
        <f t="shared" si="25"/>
        <v>51</v>
      </c>
      <c r="AD57" s="209" t="str">
        <f t="shared" si="26"/>
        <v xml:space="preserve"> </v>
      </c>
      <c r="AE57" s="47">
        <f t="shared" si="27"/>
        <v>18.100000000000001</v>
      </c>
      <c r="AF57" s="209">
        <f t="shared" si="28"/>
        <v>54</v>
      </c>
      <c r="AG57" s="209" t="str">
        <f t="shared" si="29"/>
        <v xml:space="preserve"> </v>
      </c>
      <c r="AH57" s="208"/>
    </row>
    <row r="58" spans="1:36" s="467" customFormat="1" ht="24" customHeight="1">
      <c r="A58" s="472"/>
      <c r="B58" s="458"/>
      <c r="C58" s="474" t="s">
        <v>1104</v>
      </c>
      <c r="D58" s="27" t="s">
        <v>1099</v>
      </c>
      <c r="E58" s="28" t="s">
        <v>1105</v>
      </c>
      <c r="F58" s="29" t="s">
        <v>1097</v>
      </c>
      <c r="G58" s="362">
        <v>2.8929999999999998</v>
      </c>
      <c r="H58" s="29" t="s">
        <v>1050</v>
      </c>
      <c r="I58" s="463" t="str">
        <f t="shared" si="15"/>
        <v>1,970~1,990</v>
      </c>
      <c r="J58" s="462">
        <v>5</v>
      </c>
      <c r="K58" s="191">
        <v>9.8000000000000007</v>
      </c>
      <c r="L58" s="461">
        <f t="shared" si="16"/>
        <v>236.90408163265303</v>
      </c>
      <c r="M58" s="191">
        <f t="shared" si="17"/>
        <v>10.199999999999999</v>
      </c>
      <c r="N58" s="190">
        <f t="shared" si="18"/>
        <v>13.5</v>
      </c>
      <c r="O58" s="460" t="str">
        <f t="shared" si="19"/>
        <v>19.2~19.4</v>
      </c>
      <c r="P58" s="362" t="s">
        <v>1096</v>
      </c>
      <c r="Q58" s="29" t="s">
        <v>69</v>
      </c>
      <c r="R58" s="362" t="s">
        <v>89</v>
      </c>
      <c r="S58" s="27"/>
      <c r="T58" s="471"/>
      <c r="U58" s="470" t="str">
        <f t="shared" si="20"/>
        <v/>
      </c>
      <c r="V58" s="469" t="str">
        <f t="shared" si="21"/>
        <v/>
      </c>
      <c r="W58" s="469" t="str">
        <f t="shared" si="22"/>
        <v/>
      </c>
      <c r="X58" s="468" t="str">
        <f t="shared" si="23"/>
        <v/>
      </c>
      <c r="Y58" s="2"/>
      <c r="Z58" s="46">
        <v>1970</v>
      </c>
      <c r="AA58" s="46">
        <v>1990</v>
      </c>
      <c r="AB58" s="47">
        <f t="shared" si="24"/>
        <v>19.399999999999999</v>
      </c>
      <c r="AC58" s="209">
        <f t="shared" si="25"/>
        <v>50</v>
      </c>
      <c r="AD58" s="209" t="str">
        <f t="shared" si="26"/>
        <v xml:space="preserve"> </v>
      </c>
      <c r="AE58" s="47">
        <f t="shared" si="27"/>
        <v>19.2</v>
      </c>
      <c r="AF58" s="209">
        <f t="shared" si="28"/>
        <v>51</v>
      </c>
      <c r="AG58" s="209" t="str">
        <f t="shared" si="29"/>
        <v xml:space="preserve"> </v>
      </c>
      <c r="AH58" s="208"/>
      <c r="AI58" s="2"/>
      <c r="AJ58" s="2"/>
    </row>
    <row r="59" spans="1:36" s="467" customFormat="1" ht="24" customHeight="1">
      <c r="A59" s="472"/>
      <c r="B59" s="458"/>
      <c r="C59" s="474" t="s">
        <v>1104</v>
      </c>
      <c r="D59" s="27" t="s">
        <v>1099</v>
      </c>
      <c r="E59" s="28" t="s">
        <v>1103</v>
      </c>
      <c r="F59" s="29" t="s">
        <v>1097</v>
      </c>
      <c r="G59" s="362">
        <v>2.8929999999999998</v>
      </c>
      <c r="H59" s="29" t="s">
        <v>1050</v>
      </c>
      <c r="I59" s="463" t="str">
        <f t="shared" si="15"/>
        <v>2,000~2,090</v>
      </c>
      <c r="J59" s="462">
        <v>5</v>
      </c>
      <c r="K59" s="191">
        <v>9.8000000000000007</v>
      </c>
      <c r="L59" s="461">
        <f t="shared" si="16"/>
        <v>236.90408163265303</v>
      </c>
      <c r="M59" s="191">
        <f t="shared" si="17"/>
        <v>9.4</v>
      </c>
      <c r="N59" s="190">
        <f t="shared" si="18"/>
        <v>12.7</v>
      </c>
      <c r="O59" s="460" t="str">
        <f t="shared" si="19"/>
        <v>18.1~19.1</v>
      </c>
      <c r="P59" s="362" t="s">
        <v>1096</v>
      </c>
      <c r="Q59" s="29" t="s">
        <v>69</v>
      </c>
      <c r="R59" s="362" t="s">
        <v>89</v>
      </c>
      <c r="S59" s="27"/>
      <c r="T59" s="471"/>
      <c r="U59" s="470">
        <f t="shared" si="20"/>
        <v>104</v>
      </c>
      <c r="V59" s="469" t="str">
        <f t="shared" si="21"/>
        <v/>
      </c>
      <c r="W59" s="469" t="str">
        <f t="shared" si="22"/>
        <v/>
      </c>
      <c r="X59" s="468" t="str">
        <f t="shared" si="23"/>
        <v/>
      </c>
      <c r="Y59" s="2"/>
      <c r="Z59" s="46">
        <v>2000</v>
      </c>
      <c r="AA59" s="46">
        <v>2090</v>
      </c>
      <c r="AB59" s="47">
        <f t="shared" si="24"/>
        <v>19.100000000000001</v>
      </c>
      <c r="AC59" s="209">
        <f t="shared" si="25"/>
        <v>51</v>
      </c>
      <c r="AD59" s="209" t="str">
        <f t="shared" si="26"/>
        <v xml:space="preserve"> </v>
      </c>
      <c r="AE59" s="47">
        <f t="shared" si="27"/>
        <v>18.100000000000001</v>
      </c>
      <c r="AF59" s="209">
        <f t="shared" si="28"/>
        <v>54</v>
      </c>
      <c r="AG59" s="209" t="str">
        <f t="shared" si="29"/>
        <v xml:space="preserve"> </v>
      </c>
      <c r="AH59" s="208"/>
      <c r="AI59" s="2"/>
      <c r="AJ59" s="2"/>
    </row>
    <row r="60" spans="1:36" ht="24" customHeight="1">
      <c r="A60" s="50"/>
      <c r="B60" s="458"/>
      <c r="C60" s="52" t="s">
        <v>1100</v>
      </c>
      <c r="D60" s="27" t="s">
        <v>1102</v>
      </c>
      <c r="E60" s="28" t="s">
        <v>1101</v>
      </c>
      <c r="F60" s="29" t="s">
        <v>1097</v>
      </c>
      <c r="G60" s="362">
        <v>2.8929999999999998</v>
      </c>
      <c r="H60" s="29" t="s">
        <v>1050</v>
      </c>
      <c r="I60" s="463" t="str">
        <f t="shared" si="15"/>
        <v>1,990</v>
      </c>
      <c r="J60" s="462">
        <v>5</v>
      </c>
      <c r="K60" s="191">
        <v>9.8000000000000007</v>
      </c>
      <c r="L60" s="461">
        <f t="shared" si="16"/>
        <v>236.90408163265303</v>
      </c>
      <c r="M60" s="191">
        <f t="shared" si="17"/>
        <v>10.199999999999999</v>
      </c>
      <c r="N60" s="190">
        <f t="shared" si="18"/>
        <v>13.5</v>
      </c>
      <c r="O60" s="460" t="str">
        <f t="shared" si="19"/>
        <v>19.2</v>
      </c>
      <c r="P60" s="362" t="s">
        <v>1096</v>
      </c>
      <c r="Q60" s="29" t="s">
        <v>69</v>
      </c>
      <c r="R60" s="362" t="s">
        <v>89</v>
      </c>
      <c r="S60" s="27"/>
      <c r="T60" s="471"/>
      <c r="U60" s="470" t="str">
        <f t="shared" si="20"/>
        <v/>
      </c>
      <c r="V60" s="469" t="str">
        <f t="shared" si="21"/>
        <v/>
      </c>
      <c r="W60" s="469" t="str">
        <f t="shared" si="22"/>
        <v/>
      </c>
      <c r="X60" s="468" t="str">
        <f t="shared" si="23"/>
        <v/>
      </c>
      <c r="Z60" s="46">
        <v>1990</v>
      </c>
      <c r="AA60" s="46">
        <v>1990</v>
      </c>
      <c r="AB60" s="47">
        <f t="shared" si="24"/>
        <v>19.2</v>
      </c>
      <c r="AC60" s="209">
        <f t="shared" si="25"/>
        <v>51</v>
      </c>
      <c r="AD60" s="209" t="str">
        <f t="shared" si="26"/>
        <v xml:space="preserve"> </v>
      </c>
      <c r="AE60" s="47">
        <f t="shared" si="27"/>
        <v>19.2</v>
      </c>
      <c r="AF60" s="209">
        <f t="shared" si="28"/>
        <v>51</v>
      </c>
      <c r="AG60" s="209" t="str">
        <f t="shared" si="29"/>
        <v xml:space="preserve"> </v>
      </c>
      <c r="AH60" s="208"/>
    </row>
    <row r="61" spans="1:36" ht="24" customHeight="1">
      <c r="A61" s="50"/>
      <c r="B61" s="458"/>
      <c r="C61" s="52" t="s">
        <v>1100</v>
      </c>
      <c r="D61" s="27" t="s">
        <v>1102</v>
      </c>
      <c r="E61" s="28" t="s">
        <v>1098</v>
      </c>
      <c r="F61" s="29" t="s">
        <v>1097</v>
      </c>
      <c r="G61" s="362">
        <v>2.8929999999999998</v>
      </c>
      <c r="H61" s="29" t="s">
        <v>1050</v>
      </c>
      <c r="I61" s="463" t="str">
        <f t="shared" si="15"/>
        <v>2,000~2,080</v>
      </c>
      <c r="J61" s="462">
        <v>5</v>
      </c>
      <c r="K61" s="191">
        <v>9.8000000000000007</v>
      </c>
      <c r="L61" s="461">
        <f t="shared" si="16"/>
        <v>236.90408163265303</v>
      </c>
      <c r="M61" s="191">
        <f t="shared" si="17"/>
        <v>9.4</v>
      </c>
      <c r="N61" s="190">
        <f t="shared" si="18"/>
        <v>12.7</v>
      </c>
      <c r="O61" s="460" t="str">
        <f t="shared" si="19"/>
        <v>18.2~19.1</v>
      </c>
      <c r="P61" s="362" t="s">
        <v>1096</v>
      </c>
      <c r="Q61" s="29" t="s">
        <v>69</v>
      </c>
      <c r="R61" s="362" t="s">
        <v>89</v>
      </c>
      <c r="S61" s="27"/>
      <c r="T61" s="471"/>
      <c r="U61" s="470">
        <f t="shared" si="20"/>
        <v>104</v>
      </c>
      <c r="V61" s="469" t="str">
        <f t="shared" si="21"/>
        <v/>
      </c>
      <c r="W61" s="469" t="str">
        <f t="shared" si="22"/>
        <v/>
      </c>
      <c r="X61" s="468" t="str">
        <f t="shared" si="23"/>
        <v/>
      </c>
      <c r="Z61" s="46">
        <v>2000</v>
      </c>
      <c r="AA61" s="46">
        <v>2080</v>
      </c>
      <c r="AB61" s="47">
        <f t="shared" si="24"/>
        <v>19.100000000000001</v>
      </c>
      <c r="AC61" s="209">
        <f t="shared" si="25"/>
        <v>51</v>
      </c>
      <c r="AD61" s="209" t="str">
        <f t="shared" si="26"/>
        <v xml:space="preserve"> </v>
      </c>
      <c r="AE61" s="47">
        <f t="shared" si="27"/>
        <v>18.2</v>
      </c>
      <c r="AF61" s="209">
        <f t="shared" si="28"/>
        <v>53</v>
      </c>
      <c r="AG61" s="209" t="str">
        <f t="shared" si="29"/>
        <v xml:space="preserve"> </v>
      </c>
      <c r="AH61" s="208"/>
    </row>
    <row r="62" spans="1:36" s="467" customFormat="1" ht="24" customHeight="1">
      <c r="A62" s="472"/>
      <c r="B62" s="458"/>
      <c r="C62" s="52" t="s">
        <v>1100</v>
      </c>
      <c r="D62" s="27" t="s">
        <v>1099</v>
      </c>
      <c r="E62" s="28" t="s">
        <v>1101</v>
      </c>
      <c r="F62" s="29" t="s">
        <v>1097</v>
      </c>
      <c r="G62" s="362">
        <v>2.8929999999999998</v>
      </c>
      <c r="H62" s="29" t="s">
        <v>1050</v>
      </c>
      <c r="I62" s="463" t="str">
        <f t="shared" si="15"/>
        <v>1,990</v>
      </c>
      <c r="J62" s="462">
        <v>5</v>
      </c>
      <c r="K62" s="191">
        <v>9.8000000000000007</v>
      </c>
      <c r="L62" s="461">
        <f t="shared" si="16"/>
        <v>236.90408163265303</v>
      </c>
      <c r="M62" s="191">
        <f t="shared" si="17"/>
        <v>10.199999999999999</v>
      </c>
      <c r="N62" s="190">
        <f t="shared" si="18"/>
        <v>13.5</v>
      </c>
      <c r="O62" s="460" t="str">
        <f t="shared" si="19"/>
        <v>19.2</v>
      </c>
      <c r="P62" s="362" t="s">
        <v>1096</v>
      </c>
      <c r="Q62" s="29" t="s">
        <v>69</v>
      </c>
      <c r="R62" s="362" t="s">
        <v>89</v>
      </c>
      <c r="S62" s="27"/>
      <c r="T62" s="471"/>
      <c r="U62" s="470" t="str">
        <f t="shared" si="20"/>
        <v/>
      </c>
      <c r="V62" s="469" t="str">
        <f t="shared" si="21"/>
        <v/>
      </c>
      <c r="W62" s="469" t="str">
        <f t="shared" si="22"/>
        <v/>
      </c>
      <c r="X62" s="468" t="str">
        <f t="shared" si="23"/>
        <v/>
      </c>
      <c r="Y62" s="2"/>
      <c r="Z62" s="46">
        <v>1990</v>
      </c>
      <c r="AA62" s="46">
        <v>1990</v>
      </c>
      <c r="AB62" s="47">
        <f t="shared" si="24"/>
        <v>19.2</v>
      </c>
      <c r="AC62" s="209">
        <f t="shared" si="25"/>
        <v>51</v>
      </c>
      <c r="AD62" s="209" t="str">
        <f t="shared" si="26"/>
        <v xml:space="preserve"> </v>
      </c>
      <c r="AE62" s="47">
        <f t="shared" si="27"/>
        <v>19.2</v>
      </c>
      <c r="AF62" s="209">
        <f t="shared" si="28"/>
        <v>51</v>
      </c>
      <c r="AG62" s="209" t="str">
        <f t="shared" si="29"/>
        <v xml:space="preserve"> </v>
      </c>
      <c r="AH62" s="208"/>
      <c r="AI62" s="2"/>
      <c r="AJ62" s="2"/>
    </row>
    <row r="63" spans="1:36" s="467" customFormat="1" ht="24" customHeight="1">
      <c r="A63" s="472"/>
      <c r="B63" s="458"/>
      <c r="C63" s="52" t="s">
        <v>1100</v>
      </c>
      <c r="D63" s="27" t="s">
        <v>1099</v>
      </c>
      <c r="E63" s="28" t="s">
        <v>1098</v>
      </c>
      <c r="F63" s="29" t="s">
        <v>1097</v>
      </c>
      <c r="G63" s="362">
        <v>2.8929999999999998</v>
      </c>
      <c r="H63" s="29" t="s">
        <v>1050</v>
      </c>
      <c r="I63" s="463" t="str">
        <f t="shared" si="15"/>
        <v>2,000~2,080</v>
      </c>
      <c r="J63" s="462">
        <v>5</v>
      </c>
      <c r="K63" s="191">
        <v>9.8000000000000007</v>
      </c>
      <c r="L63" s="461">
        <f t="shared" si="16"/>
        <v>236.90408163265303</v>
      </c>
      <c r="M63" s="191">
        <f t="shared" si="17"/>
        <v>9.4</v>
      </c>
      <c r="N63" s="190">
        <f t="shared" si="18"/>
        <v>12.7</v>
      </c>
      <c r="O63" s="460" t="str">
        <f t="shared" si="19"/>
        <v>18.2~19.1</v>
      </c>
      <c r="P63" s="362" t="s">
        <v>1096</v>
      </c>
      <c r="Q63" s="29" t="s">
        <v>69</v>
      </c>
      <c r="R63" s="362" t="s">
        <v>89</v>
      </c>
      <c r="S63" s="27"/>
      <c r="T63" s="471"/>
      <c r="U63" s="470">
        <f t="shared" si="20"/>
        <v>104</v>
      </c>
      <c r="V63" s="469" t="str">
        <f t="shared" si="21"/>
        <v/>
      </c>
      <c r="W63" s="469" t="str">
        <f t="shared" si="22"/>
        <v/>
      </c>
      <c r="X63" s="468" t="str">
        <f t="shared" si="23"/>
        <v/>
      </c>
      <c r="Y63" s="2"/>
      <c r="Z63" s="46">
        <v>2000</v>
      </c>
      <c r="AA63" s="46">
        <v>2080</v>
      </c>
      <c r="AB63" s="47">
        <f t="shared" si="24"/>
        <v>19.100000000000001</v>
      </c>
      <c r="AC63" s="209">
        <f t="shared" si="25"/>
        <v>51</v>
      </c>
      <c r="AD63" s="209" t="str">
        <f t="shared" si="26"/>
        <v xml:space="preserve"> </v>
      </c>
      <c r="AE63" s="47">
        <f t="shared" si="27"/>
        <v>18.2</v>
      </c>
      <c r="AF63" s="209">
        <f t="shared" si="28"/>
        <v>53</v>
      </c>
      <c r="AG63" s="209" t="str">
        <f t="shared" si="29"/>
        <v xml:space="preserve"> </v>
      </c>
      <c r="AH63" s="208"/>
      <c r="AI63" s="2"/>
      <c r="AJ63" s="2"/>
    </row>
    <row r="64" spans="1:36" ht="24" customHeight="1">
      <c r="A64" s="50"/>
      <c r="B64" s="458"/>
      <c r="C64" s="52" t="s">
        <v>1094</v>
      </c>
      <c r="D64" s="27" t="s">
        <v>1093</v>
      </c>
      <c r="E64" s="28" t="s">
        <v>1095</v>
      </c>
      <c r="F64" s="29" t="s">
        <v>1091</v>
      </c>
      <c r="G64" s="362">
        <v>3.996</v>
      </c>
      <c r="H64" s="29" t="s">
        <v>1050</v>
      </c>
      <c r="I64" s="463" t="str">
        <f t="shared" si="15"/>
        <v>2,230~2,270</v>
      </c>
      <c r="J64" s="462">
        <v>5</v>
      </c>
      <c r="K64" s="191">
        <v>8</v>
      </c>
      <c r="L64" s="461">
        <f t="shared" si="16"/>
        <v>290.20749999999998</v>
      </c>
      <c r="M64" s="191">
        <f t="shared" si="17"/>
        <v>8.6999999999999993</v>
      </c>
      <c r="N64" s="190">
        <f t="shared" si="18"/>
        <v>11.9</v>
      </c>
      <c r="O64" s="460" t="str">
        <f t="shared" si="19"/>
        <v>16.0~16.5</v>
      </c>
      <c r="P64" s="362" t="s">
        <v>1090</v>
      </c>
      <c r="Q64" s="29" t="s">
        <v>69</v>
      </c>
      <c r="R64" s="362" t="s">
        <v>89</v>
      </c>
      <c r="S64" s="27"/>
      <c r="T64" s="471"/>
      <c r="U64" s="470" t="str">
        <f t="shared" si="20"/>
        <v/>
      </c>
      <c r="V64" s="469" t="str">
        <f t="shared" si="21"/>
        <v/>
      </c>
      <c r="W64" s="469" t="str">
        <f t="shared" si="22"/>
        <v/>
      </c>
      <c r="X64" s="468" t="str">
        <f t="shared" si="23"/>
        <v/>
      </c>
      <c r="Z64" s="46">
        <v>2230</v>
      </c>
      <c r="AA64" s="46">
        <v>2270</v>
      </c>
      <c r="AB64" s="47">
        <f t="shared" si="24"/>
        <v>16.5</v>
      </c>
      <c r="AC64" s="209">
        <f t="shared" si="25"/>
        <v>48</v>
      </c>
      <c r="AD64" s="209" t="str">
        <f t="shared" si="26"/>
        <v xml:space="preserve"> </v>
      </c>
      <c r="AE64" s="47">
        <f t="shared" si="27"/>
        <v>16</v>
      </c>
      <c r="AF64" s="209">
        <f t="shared" si="28"/>
        <v>50</v>
      </c>
      <c r="AG64" s="209" t="str">
        <f t="shared" si="29"/>
        <v xml:space="preserve"> </v>
      </c>
      <c r="AH64" s="208"/>
    </row>
    <row r="65" spans="1:36" ht="24" customHeight="1">
      <c r="A65" s="50"/>
      <c r="B65" s="458"/>
      <c r="C65" s="52" t="s">
        <v>1094</v>
      </c>
      <c r="D65" s="27" t="s">
        <v>1093</v>
      </c>
      <c r="E65" s="28" t="s">
        <v>1092</v>
      </c>
      <c r="F65" s="29" t="s">
        <v>1091</v>
      </c>
      <c r="G65" s="362">
        <v>3.996</v>
      </c>
      <c r="H65" s="29" t="s">
        <v>1050</v>
      </c>
      <c r="I65" s="463" t="str">
        <f t="shared" si="15"/>
        <v>2,280~2,290</v>
      </c>
      <c r="J65" s="462">
        <v>5</v>
      </c>
      <c r="K65" s="191">
        <v>8</v>
      </c>
      <c r="L65" s="461">
        <f t="shared" si="16"/>
        <v>290.20749999999998</v>
      </c>
      <c r="M65" s="191">
        <f t="shared" si="17"/>
        <v>7.4</v>
      </c>
      <c r="N65" s="190">
        <f t="shared" si="18"/>
        <v>10.6</v>
      </c>
      <c r="O65" s="460" t="str">
        <f t="shared" si="19"/>
        <v>15.7~15.9</v>
      </c>
      <c r="P65" s="362" t="s">
        <v>1090</v>
      </c>
      <c r="Q65" s="29" t="s">
        <v>69</v>
      </c>
      <c r="R65" s="362" t="s">
        <v>89</v>
      </c>
      <c r="S65" s="27"/>
      <c r="T65" s="471"/>
      <c r="U65" s="470">
        <f t="shared" si="20"/>
        <v>108</v>
      </c>
      <c r="V65" s="469" t="str">
        <f t="shared" si="21"/>
        <v/>
      </c>
      <c r="W65" s="469" t="str">
        <f t="shared" si="22"/>
        <v/>
      </c>
      <c r="X65" s="468" t="str">
        <f t="shared" si="23"/>
        <v/>
      </c>
      <c r="Z65" s="46">
        <v>2280</v>
      </c>
      <c r="AA65" s="46">
        <v>2290</v>
      </c>
      <c r="AB65" s="47">
        <f t="shared" si="24"/>
        <v>15.9</v>
      </c>
      <c r="AC65" s="209">
        <f t="shared" si="25"/>
        <v>50</v>
      </c>
      <c r="AD65" s="209" t="str">
        <f t="shared" si="26"/>
        <v xml:space="preserve"> </v>
      </c>
      <c r="AE65" s="47">
        <f t="shared" si="27"/>
        <v>15.7</v>
      </c>
      <c r="AF65" s="209">
        <f t="shared" si="28"/>
        <v>50</v>
      </c>
      <c r="AG65" s="209" t="str">
        <f t="shared" si="29"/>
        <v xml:space="preserve"> </v>
      </c>
      <c r="AH65" s="208"/>
    </row>
    <row r="66" spans="1:36" s="467" customFormat="1" ht="24" customHeight="1">
      <c r="A66" s="472"/>
      <c r="B66" s="458"/>
      <c r="C66" s="52" t="s">
        <v>1089</v>
      </c>
      <c r="D66" s="27" t="s">
        <v>1088</v>
      </c>
      <c r="E66" s="28" t="s">
        <v>1019</v>
      </c>
      <c r="F66" s="29" t="s">
        <v>1087</v>
      </c>
      <c r="G66" s="362">
        <v>1.984</v>
      </c>
      <c r="H66" s="29" t="s">
        <v>1072</v>
      </c>
      <c r="I66" s="463" t="str">
        <f t="shared" si="15"/>
        <v>1,550~1,570</v>
      </c>
      <c r="J66" s="462">
        <v>5</v>
      </c>
      <c r="K66" s="191">
        <v>11.8</v>
      </c>
      <c r="L66" s="461">
        <f t="shared" si="16"/>
        <v>196.75084745762712</v>
      </c>
      <c r="M66" s="191">
        <f t="shared" si="17"/>
        <v>13.2</v>
      </c>
      <c r="N66" s="190">
        <f t="shared" si="18"/>
        <v>16.5</v>
      </c>
      <c r="O66" s="460" t="str">
        <f t="shared" si="19"/>
        <v>23.2~23.4</v>
      </c>
      <c r="P66" s="362" t="s">
        <v>714</v>
      </c>
      <c r="Q66" s="29" t="s">
        <v>69</v>
      </c>
      <c r="R66" s="362" t="s">
        <v>89</v>
      </c>
      <c r="S66" s="27"/>
      <c r="T66" s="471"/>
      <c r="U66" s="470" t="str">
        <f t="shared" si="20"/>
        <v/>
      </c>
      <c r="V66" s="469" t="str">
        <f t="shared" si="21"/>
        <v/>
      </c>
      <c r="W66" s="469" t="str">
        <f t="shared" si="22"/>
        <v/>
      </c>
      <c r="X66" s="468" t="str">
        <f t="shared" si="23"/>
        <v/>
      </c>
      <c r="Y66" s="2"/>
      <c r="Z66" s="46">
        <v>1550</v>
      </c>
      <c r="AA66" s="46">
        <v>1570</v>
      </c>
      <c r="AB66" s="47">
        <f t="shared" si="24"/>
        <v>23.4</v>
      </c>
      <c r="AC66" s="209">
        <f t="shared" si="25"/>
        <v>50</v>
      </c>
      <c r="AD66" s="209" t="str">
        <f t="shared" si="26"/>
        <v xml:space="preserve"> </v>
      </c>
      <c r="AE66" s="47">
        <f t="shared" si="27"/>
        <v>23.2</v>
      </c>
      <c r="AF66" s="209">
        <f t="shared" si="28"/>
        <v>50</v>
      </c>
      <c r="AG66" s="209" t="str">
        <f t="shared" si="29"/>
        <v xml:space="preserve"> </v>
      </c>
      <c r="AH66" s="208"/>
      <c r="AI66" s="2"/>
      <c r="AJ66" s="2"/>
    </row>
    <row r="67" spans="1:36" ht="24" customHeight="1">
      <c r="A67" s="50"/>
      <c r="B67" s="458"/>
      <c r="C67" s="52" t="s">
        <v>1086</v>
      </c>
      <c r="D67" s="27" t="s">
        <v>1085</v>
      </c>
      <c r="E67" s="28" t="s">
        <v>1019</v>
      </c>
      <c r="F67" s="29" t="s">
        <v>1082</v>
      </c>
      <c r="G67" s="362">
        <v>2.9940000000000002</v>
      </c>
      <c r="H67" s="29" t="s">
        <v>1050</v>
      </c>
      <c r="I67" s="463" t="str">
        <f t="shared" si="15"/>
        <v>1,920~1,970</v>
      </c>
      <c r="J67" s="462">
        <v>5</v>
      </c>
      <c r="K67" s="191">
        <v>10.4</v>
      </c>
      <c r="L67" s="461">
        <f t="shared" si="16"/>
        <v>223.23653846153843</v>
      </c>
      <c r="M67" s="191">
        <f t="shared" si="17"/>
        <v>10.199999999999999</v>
      </c>
      <c r="N67" s="190">
        <f t="shared" si="18"/>
        <v>13.5</v>
      </c>
      <c r="O67" s="460" t="str">
        <f t="shared" si="19"/>
        <v>19.4~19.9</v>
      </c>
      <c r="P67" s="362" t="s">
        <v>1064</v>
      </c>
      <c r="Q67" s="29" t="s">
        <v>69</v>
      </c>
      <c r="R67" s="362" t="s">
        <v>89</v>
      </c>
      <c r="S67" s="27"/>
      <c r="T67" s="471"/>
      <c r="U67" s="470">
        <f t="shared" si="20"/>
        <v>101</v>
      </c>
      <c r="V67" s="469" t="str">
        <f t="shared" si="21"/>
        <v/>
      </c>
      <c r="W67" s="469" t="str">
        <f t="shared" si="22"/>
        <v/>
      </c>
      <c r="X67" s="468" t="str">
        <f t="shared" si="23"/>
        <v/>
      </c>
      <c r="Z67" s="46">
        <v>1920</v>
      </c>
      <c r="AA67" s="46">
        <v>1970</v>
      </c>
      <c r="AB67" s="47">
        <f t="shared" si="24"/>
        <v>19.899999999999999</v>
      </c>
      <c r="AC67" s="209">
        <f t="shared" si="25"/>
        <v>52</v>
      </c>
      <c r="AD67" s="209" t="str">
        <f t="shared" si="26"/>
        <v xml:space="preserve"> </v>
      </c>
      <c r="AE67" s="47">
        <f t="shared" si="27"/>
        <v>19.399999999999999</v>
      </c>
      <c r="AF67" s="209">
        <f t="shared" si="28"/>
        <v>53</v>
      </c>
      <c r="AG67" s="209" t="str">
        <f t="shared" si="29"/>
        <v xml:space="preserve"> </v>
      </c>
      <c r="AH67" s="208"/>
    </row>
    <row r="68" spans="1:36" ht="24" customHeight="1">
      <c r="A68" s="50"/>
      <c r="B68" s="458"/>
      <c r="C68" s="52" t="s">
        <v>1084</v>
      </c>
      <c r="D68" s="27" t="s">
        <v>1083</v>
      </c>
      <c r="E68" s="28" t="s">
        <v>1019</v>
      </c>
      <c r="F68" s="29" t="s">
        <v>1082</v>
      </c>
      <c r="G68" s="362">
        <v>2.9940000000000002</v>
      </c>
      <c r="H68" s="29" t="s">
        <v>1050</v>
      </c>
      <c r="I68" s="463" t="str">
        <f t="shared" si="15"/>
        <v>1,940~1,990</v>
      </c>
      <c r="J68" s="462">
        <v>5</v>
      </c>
      <c r="K68" s="191">
        <v>10.4</v>
      </c>
      <c r="L68" s="461">
        <f t="shared" si="16"/>
        <v>223.23653846153843</v>
      </c>
      <c r="M68" s="191">
        <f t="shared" si="17"/>
        <v>10.199999999999999</v>
      </c>
      <c r="N68" s="190">
        <f t="shared" si="18"/>
        <v>13.5</v>
      </c>
      <c r="O68" s="460" t="str">
        <f t="shared" si="19"/>
        <v>19.2~19.7</v>
      </c>
      <c r="P68" s="362" t="s">
        <v>1064</v>
      </c>
      <c r="Q68" s="29" t="s">
        <v>69</v>
      </c>
      <c r="R68" s="362" t="s">
        <v>89</v>
      </c>
      <c r="S68" s="27"/>
      <c r="T68" s="471"/>
      <c r="U68" s="470">
        <f t="shared" si="20"/>
        <v>101</v>
      </c>
      <c r="V68" s="469" t="str">
        <f t="shared" si="21"/>
        <v/>
      </c>
      <c r="W68" s="469" t="str">
        <f t="shared" si="22"/>
        <v/>
      </c>
      <c r="X68" s="468" t="str">
        <f t="shared" si="23"/>
        <v/>
      </c>
      <c r="Z68" s="46">
        <v>1940</v>
      </c>
      <c r="AA68" s="46">
        <v>1990</v>
      </c>
      <c r="AB68" s="47">
        <f t="shared" si="24"/>
        <v>19.7</v>
      </c>
      <c r="AC68" s="209">
        <f t="shared" si="25"/>
        <v>52</v>
      </c>
      <c r="AD68" s="209" t="str">
        <f t="shared" si="26"/>
        <v xml:space="preserve"> </v>
      </c>
      <c r="AE68" s="47">
        <f t="shared" si="27"/>
        <v>19.2</v>
      </c>
      <c r="AF68" s="209">
        <f t="shared" si="28"/>
        <v>54</v>
      </c>
      <c r="AG68" s="209" t="str">
        <f t="shared" si="29"/>
        <v xml:space="preserve"> </v>
      </c>
      <c r="AH68" s="208"/>
    </row>
    <row r="69" spans="1:36" ht="24" customHeight="1">
      <c r="A69" s="50"/>
      <c r="B69" s="458"/>
      <c r="C69" s="52" t="s">
        <v>1081</v>
      </c>
      <c r="D69" s="27" t="s">
        <v>1080</v>
      </c>
      <c r="E69" s="28" t="s">
        <v>1019</v>
      </c>
      <c r="F69" s="29" t="s">
        <v>1077</v>
      </c>
      <c r="G69" s="362">
        <v>3.996</v>
      </c>
      <c r="H69" s="29" t="s">
        <v>1050</v>
      </c>
      <c r="I69" s="463" t="str">
        <f t="shared" si="15"/>
        <v>2,290~2,410</v>
      </c>
      <c r="J69" s="462">
        <v>7</v>
      </c>
      <c r="K69" s="191">
        <v>7.5</v>
      </c>
      <c r="L69" s="461">
        <f t="shared" si="16"/>
        <v>309.55466666666666</v>
      </c>
      <c r="M69" s="191">
        <f t="shared" si="17"/>
        <v>7.4</v>
      </c>
      <c r="N69" s="190">
        <f t="shared" si="18"/>
        <v>10.6</v>
      </c>
      <c r="O69" s="460" t="str">
        <f t="shared" si="19"/>
        <v>14.3~15.7</v>
      </c>
      <c r="P69" s="362" t="s">
        <v>1076</v>
      </c>
      <c r="Q69" s="29" t="s">
        <v>69</v>
      </c>
      <c r="R69" s="362" t="s">
        <v>89</v>
      </c>
      <c r="S69" s="27"/>
      <c r="T69" s="471"/>
      <c r="U69" s="470">
        <f t="shared" si="20"/>
        <v>101</v>
      </c>
      <c r="V69" s="469" t="str">
        <f t="shared" si="21"/>
        <v/>
      </c>
      <c r="W69" s="469" t="str">
        <f t="shared" si="22"/>
        <v/>
      </c>
      <c r="X69" s="468" t="str">
        <f t="shared" si="23"/>
        <v/>
      </c>
      <c r="Z69" s="46">
        <v>2290</v>
      </c>
      <c r="AA69" s="46">
        <v>2410</v>
      </c>
      <c r="AB69" s="47">
        <f t="shared" si="24"/>
        <v>15.7</v>
      </c>
      <c r="AC69" s="209">
        <f t="shared" si="25"/>
        <v>47</v>
      </c>
      <c r="AD69" s="209" t="str">
        <f t="shared" si="26"/>
        <v xml:space="preserve"> </v>
      </c>
      <c r="AE69" s="47">
        <f t="shared" si="27"/>
        <v>14.3</v>
      </c>
      <c r="AF69" s="209">
        <f t="shared" si="28"/>
        <v>52</v>
      </c>
      <c r="AG69" s="209" t="str">
        <f t="shared" si="29"/>
        <v xml:space="preserve"> </v>
      </c>
      <c r="AH69" s="208"/>
    </row>
    <row r="70" spans="1:36" s="467" customFormat="1" ht="24" customHeight="1">
      <c r="A70" s="472"/>
      <c r="B70" s="458"/>
      <c r="C70" s="52" t="s">
        <v>1079</v>
      </c>
      <c r="D70" s="27" t="s">
        <v>1078</v>
      </c>
      <c r="E70" s="28" t="s">
        <v>1019</v>
      </c>
      <c r="F70" s="29" t="s">
        <v>1077</v>
      </c>
      <c r="G70" s="362">
        <v>3.996</v>
      </c>
      <c r="H70" s="29" t="s">
        <v>1050</v>
      </c>
      <c r="I70" s="463" t="str">
        <f t="shared" si="15"/>
        <v>2,260~2,370</v>
      </c>
      <c r="J70" s="462">
        <v>5</v>
      </c>
      <c r="K70" s="191">
        <v>7.5</v>
      </c>
      <c r="L70" s="461">
        <f t="shared" si="16"/>
        <v>309.55466666666666</v>
      </c>
      <c r="M70" s="191">
        <f t="shared" si="17"/>
        <v>8.6999999999999993</v>
      </c>
      <c r="N70" s="190">
        <f t="shared" si="18"/>
        <v>11.9</v>
      </c>
      <c r="O70" s="460" t="str">
        <f t="shared" si="19"/>
        <v>14.8~16.1</v>
      </c>
      <c r="P70" s="362" t="s">
        <v>1076</v>
      </c>
      <c r="Q70" s="29" t="s">
        <v>69</v>
      </c>
      <c r="R70" s="362" t="s">
        <v>89</v>
      </c>
      <c r="S70" s="27"/>
      <c r="T70" s="471"/>
      <c r="U70" s="470" t="str">
        <f t="shared" si="20"/>
        <v/>
      </c>
      <c r="V70" s="469" t="str">
        <f t="shared" si="21"/>
        <v/>
      </c>
      <c r="W70" s="469" t="str">
        <f t="shared" si="22"/>
        <v/>
      </c>
      <c r="X70" s="468" t="str">
        <f t="shared" si="23"/>
        <v/>
      </c>
      <c r="Y70" s="2"/>
      <c r="Z70" s="46">
        <v>2260</v>
      </c>
      <c r="AA70" s="46">
        <v>2370</v>
      </c>
      <c r="AB70" s="47">
        <f t="shared" si="24"/>
        <v>16.100000000000001</v>
      </c>
      <c r="AC70" s="209">
        <f t="shared" si="25"/>
        <v>46</v>
      </c>
      <c r="AD70" s="209" t="str">
        <f t="shared" si="26"/>
        <v xml:space="preserve"> </v>
      </c>
      <c r="AE70" s="47">
        <f t="shared" si="27"/>
        <v>14.8</v>
      </c>
      <c r="AF70" s="209">
        <f t="shared" si="28"/>
        <v>50</v>
      </c>
      <c r="AG70" s="209" t="str">
        <f t="shared" si="29"/>
        <v xml:space="preserve"> </v>
      </c>
      <c r="AH70" s="208"/>
      <c r="AI70" s="2"/>
      <c r="AJ70" s="2"/>
    </row>
    <row r="71" spans="1:36" s="467" customFormat="1" ht="24" customHeight="1">
      <c r="A71" s="472"/>
      <c r="B71" s="458"/>
      <c r="C71" s="52" t="s">
        <v>1075</v>
      </c>
      <c r="D71" s="27" t="s">
        <v>1074</v>
      </c>
      <c r="E71" s="28" t="s">
        <v>1019</v>
      </c>
      <c r="F71" s="29" t="s">
        <v>1073</v>
      </c>
      <c r="G71" s="473">
        <v>2.48</v>
      </c>
      <c r="H71" s="29" t="s">
        <v>1072</v>
      </c>
      <c r="I71" s="463" t="str">
        <f t="shared" si="15"/>
        <v>1,580~1,620</v>
      </c>
      <c r="J71" s="462">
        <v>5</v>
      </c>
      <c r="K71" s="191">
        <v>10.7</v>
      </c>
      <c r="L71" s="461">
        <f t="shared" si="16"/>
        <v>216.97757009345796</v>
      </c>
      <c r="M71" s="191">
        <f t="shared" si="17"/>
        <v>13.2</v>
      </c>
      <c r="N71" s="190">
        <f t="shared" si="18"/>
        <v>16.5</v>
      </c>
      <c r="O71" s="460" t="str">
        <f t="shared" si="19"/>
        <v>22.8~23.1</v>
      </c>
      <c r="P71" s="362" t="s">
        <v>714</v>
      </c>
      <c r="Q71" s="29" t="s">
        <v>69</v>
      </c>
      <c r="R71" s="362" t="s">
        <v>89</v>
      </c>
      <c r="S71" s="27"/>
      <c r="T71" s="471"/>
      <c r="U71" s="470" t="str">
        <f t="shared" si="20"/>
        <v/>
      </c>
      <c r="V71" s="469" t="str">
        <f t="shared" si="21"/>
        <v/>
      </c>
      <c r="W71" s="469" t="str">
        <f t="shared" si="22"/>
        <v/>
      </c>
      <c r="X71" s="468" t="str">
        <f t="shared" si="23"/>
        <v/>
      </c>
      <c r="Y71" s="2"/>
      <c r="Z71" s="46">
        <v>1580</v>
      </c>
      <c r="AA71" s="46">
        <v>1620</v>
      </c>
      <c r="AB71" s="47">
        <f t="shared" si="24"/>
        <v>23.1</v>
      </c>
      <c r="AC71" s="209">
        <f t="shared" si="25"/>
        <v>46</v>
      </c>
      <c r="AD71" s="209" t="str">
        <f t="shared" si="26"/>
        <v xml:space="preserve"> </v>
      </c>
      <c r="AE71" s="47">
        <f t="shared" si="27"/>
        <v>22.8</v>
      </c>
      <c r="AF71" s="209">
        <f t="shared" si="28"/>
        <v>46</v>
      </c>
      <c r="AG71" s="209" t="str">
        <f t="shared" si="29"/>
        <v xml:space="preserve"> </v>
      </c>
      <c r="AH71" s="208"/>
      <c r="AI71" s="2"/>
      <c r="AJ71" s="2"/>
    </row>
    <row r="72" spans="1:36" ht="24" customHeight="1">
      <c r="A72" s="50"/>
      <c r="B72" s="458"/>
      <c r="C72" s="52" t="s">
        <v>1071</v>
      </c>
      <c r="D72" s="27" t="s">
        <v>1070</v>
      </c>
      <c r="E72" s="28" t="s">
        <v>1019</v>
      </c>
      <c r="F72" s="29" t="s">
        <v>1065</v>
      </c>
      <c r="G72" s="362">
        <v>2.8929999999999998</v>
      </c>
      <c r="H72" s="29" t="s">
        <v>1050</v>
      </c>
      <c r="I72" s="463" t="str">
        <f t="shared" si="15"/>
        <v>1,810~1,840</v>
      </c>
      <c r="J72" s="462">
        <v>5</v>
      </c>
      <c r="K72" s="191">
        <v>9.6999999999999993</v>
      </c>
      <c r="L72" s="461">
        <f t="shared" si="16"/>
        <v>239.34639175257735</v>
      </c>
      <c r="M72" s="191">
        <f t="shared" si="17"/>
        <v>11.1</v>
      </c>
      <c r="N72" s="190">
        <f t="shared" si="18"/>
        <v>14.4</v>
      </c>
      <c r="O72" s="460" t="str">
        <f t="shared" si="19"/>
        <v>20.7~21.0</v>
      </c>
      <c r="P72" s="362" t="s">
        <v>1064</v>
      </c>
      <c r="Q72" s="29" t="s">
        <v>69</v>
      </c>
      <c r="R72" s="362" t="s">
        <v>89</v>
      </c>
      <c r="S72" s="27"/>
      <c r="T72" s="471"/>
      <c r="U72" s="470" t="str">
        <f t="shared" si="20"/>
        <v/>
      </c>
      <c r="V72" s="469" t="str">
        <f t="shared" si="21"/>
        <v/>
      </c>
      <c r="W72" s="469" t="str">
        <f t="shared" si="22"/>
        <v/>
      </c>
      <c r="X72" s="468" t="str">
        <f t="shared" si="23"/>
        <v/>
      </c>
      <c r="Z72" s="46">
        <v>1810</v>
      </c>
      <c r="AA72" s="46">
        <v>1840</v>
      </c>
      <c r="AB72" s="47">
        <f t="shared" si="24"/>
        <v>21</v>
      </c>
      <c r="AC72" s="209">
        <f t="shared" si="25"/>
        <v>46</v>
      </c>
      <c r="AD72" s="209" t="str">
        <f t="shared" si="26"/>
        <v xml:space="preserve"> </v>
      </c>
      <c r="AE72" s="47">
        <f t="shared" si="27"/>
        <v>20.7</v>
      </c>
      <c r="AF72" s="209">
        <f t="shared" si="28"/>
        <v>46</v>
      </c>
      <c r="AG72" s="209" t="str">
        <f t="shared" si="29"/>
        <v xml:space="preserve"> </v>
      </c>
      <c r="AH72" s="208"/>
    </row>
    <row r="73" spans="1:36" ht="24" customHeight="1">
      <c r="A73" s="50"/>
      <c r="B73" s="458"/>
      <c r="C73" s="52" t="s">
        <v>1069</v>
      </c>
      <c r="D73" s="27" t="s">
        <v>1068</v>
      </c>
      <c r="E73" s="28" t="s">
        <v>1019</v>
      </c>
      <c r="F73" s="29" t="s">
        <v>1065</v>
      </c>
      <c r="G73" s="362">
        <v>2.8929999999999998</v>
      </c>
      <c r="H73" s="29" t="s">
        <v>1050</v>
      </c>
      <c r="I73" s="463" t="str">
        <f t="shared" ref="I73:I80" si="30">IF(Z73="","",(IF(AA73-Z73&gt;0,CONCATENATE(TEXT(Z73,"#,##0"),"~",TEXT(AA73,"#,##0")),TEXT(Z73,"#,##0"))))</f>
        <v>1,740~1,760</v>
      </c>
      <c r="J73" s="462">
        <v>4</v>
      </c>
      <c r="K73" s="191">
        <v>9.6999999999999993</v>
      </c>
      <c r="L73" s="461">
        <f t="shared" ref="L73:L80" si="31">IF(K73&gt;0,1/K73*34.6*67.1,"")</f>
        <v>239.34639175257735</v>
      </c>
      <c r="M73" s="191">
        <f t="shared" ref="M73:M80" si="32">IFERROR(VALUE(IF(Z73="","",(IF(Z73&gt;=2271,"7.4",IF(Z73&gt;=2101,"8.7",IF(Z73&gt;=1991,"9.4",IF(Z73&gt;=1871,"10.2",IF(Z73&gt;=1761,"11.1",IF(Z73&gt;=1651,"12.2",IF(Z73&gt;=1531,"13.2",IF(Z73&gt;=1421,"14.4",IF(Z73&gt;=1311,"15.8",IF(Z73&gt;=1196,"17.2",IF(Z73&gt;=1081,"18.7",IF(Z73&gt;=971,"20.5",IF(Z73&gt;=856,"20.8",IF(Z73&gt;=741,"21.0",IF(Z73&gt;=601,"21.8","22.5")))))))))))))))))),"")</f>
        <v>12.2</v>
      </c>
      <c r="N73" s="190">
        <f t="shared" ref="N73:N80" si="33">IFERROR(VALUE(IF(Z73="","",(IF(Z73&gt;=2271,"10.6",IF(Z73&gt;=2101,"11.9",IF(Z73&gt;=1991,"12.7",IF(Z73&gt;=1871,"13.5",IF(Z73&gt;=1761,"14.4",IF(Z73&gt;=1651,"15.4",IF(Z73&gt;=1531,"16.5",IF(Z73&gt;=1421,"17.6",IF(Z73&gt;=1311,"19.0",IF(Z73&gt;=1196,"20.3",IF(Z73&gt;=1081,"21.8",IF(Z73&gt;=971,"23.4",IF(Z73&gt;=856,"23.7",IF(Z73&gt;=741,"24.5","24.6"))))))))))))))))),"")</f>
        <v>15.4</v>
      </c>
      <c r="O73" s="460" t="str">
        <f t="shared" ref="O73:O80" si="34">IF(Z73="","",IF(AE73="",TEXT(AB73,"#,##0.0"),IF(AB73-AE73&gt;0,CONCATENATE(TEXT(AE73,"#,##0.0"),"~",TEXT(AB73,"#,##0.0")),TEXT(AB73,"#,##0.0"))))</f>
        <v>21.5~21.7</v>
      </c>
      <c r="P73" s="362" t="s">
        <v>1064</v>
      </c>
      <c r="Q73" s="29" t="s">
        <v>69</v>
      </c>
      <c r="R73" s="362" t="s">
        <v>89</v>
      </c>
      <c r="S73" s="27"/>
      <c r="T73" s="471"/>
      <c r="U73" s="470" t="str">
        <f t="shared" ref="U73:U78" si="35">IFERROR(IF(K73&lt;M73,"",(ROUNDDOWN(K73/M73*100,0))),"")</f>
        <v/>
      </c>
      <c r="V73" s="469" t="str">
        <f t="shared" ref="V73:V78" si="36">IFERROR(IF(K73&lt;N73,"",(ROUNDDOWN(K73/N73*100,0))),"")</f>
        <v/>
      </c>
      <c r="W73" s="469" t="str">
        <f t="shared" ref="W73:W80" si="37">IF(AC73&lt;55,"",IF(AA73="",AC73,IF(AF73-AC73&gt;0,CONCATENATE(AC73,"~",AF73),AC73)))</f>
        <v/>
      </c>
      <c r="X73" s="468" t="str">
        <f t="shared" ref="X73:X80" si="38">IF(AC73&lt;55,"",AD73)</f>
        <v/>
      </c>
      <c r="Z73" s="46">
        <v>1740</v>
      </c>
      <c r="AA73" s="46">
        <v>1760</v>
      </c>
      <c r="AB73" s="47">
        <f t="shared" ref="AB73:AB80" si="39">IF(Z73="","",(ROUND(IF(Z73&gt;=2759,9.5,IF(Z73&lt;2759,(-2.47/1000000*Z73*Z73)-(8.52/10000*Z73)+30.65)),1)))</f>
        <v>21.7</v>
      </c>
      <c r="AC73" s="209">
        <f t="shared" ref="AC73:AC80" si="40">IF(K73="","",ROUNDDOWN(K73/AB73*100,0))</f>
        <v>44</v>
      </c>
      <c r="AD73" s="209" t="str">
        <f t="shared" ref="AD73:AD80" si="41">IF(AC73="","",IF(AC73&gt;=125,"★7.5",IF(AC73&gt;=120,"★7.0",IF(AC73&gt;=115,"★6.5",IF(AC73&gt;=110,"★6.0",IF(AC73&gt;=105,"★5.5",IF(AC73&gt;=100,"★5.0",IF(AC73&gt;=95,"★4.5",IF(AC73&gt;=90,"★4.0",IF(AC73&gt;=85,"★3.5",IF(AC73&gt;=80,"★3.0",IF(AC73&gt;=75,"★2.5",IF(AC73&gt;=70,"★2.0",IF(AC73&gt;=65,"★1.5",IF(AC73&gt;=60,"★1.0",IF(AC73&gt;=55,"★0.5"," "))))))))))))))))</f>
        <v xml:space="preserve"> </v>
      </c>
      <c r="AE73" s="47">
        <f t="shared" ref="AE73:AE80" si="42">IF(AA73="","",(ROUND(IF(AA73&gt;=2759,9.5,IF(AA73&lt;2759,(-2.47/1000000*AA73*AA73)-(8.52/10000*AA73)+30.65)),1)))</f>
        <v>21.5</v>
      </c>
      <c r="AF73" s="209">
        <f t="shared" ref="AF73:AF80" si="43">IF(AE73="","",IF(K73="","",ROUNDDOWN(K73/AE73*100,0)))</f>
        <v>45</v>
      </c>
      <c r="AG73" s="209" t="str">
        <f t="shared" ref="AG73:AG80" si="44">IF(AF73="","",IF(AF73&gt;=125,"★7.5",IF(AF73&gt;=120,"★7.0",IF(AF73&gt;=115,"★6.5",IF(AF73&gt;=110,"★6.0",IF(AF73&gt;=105,"★5.5",IF(AF73&gt;=100,"★5.0",IF(AF73&gt;=95,"★4.5",IF(AF73&gt;=90,"★4.0",IF(AF73&gt;=85,"★3.5",IF(AF73&gt;=80,"★3.0",IF(AF73&gt;=75,"★2.5",IF(AF73&gt;=70,"★2.0",IF(AF73&gt;=65,"★1.5",IF(AF73&gt;=60,"★1.0",IF(AF73&gt;=55,"★0.5"," "))))))))))))))))</f>
        <v xml:space="preserve"> </v>
      </c>
      <c r="AH73" s="208"/>
    </row>
    <row r="74" spans="1:36" ht="24" customHeight="1">
      <c r="A74" s="50"/>
      <c r="B74" s="458"/>
      <c r="C74" s="52" t="s">
        <v>1067</v>
      </c>
      <c r="D74" s="27" t="s">
        <v>1066</v>
      </c>
      <c r="E74" s="28" t="s">
        <v>1019</v>
      </c>
      <c r="F74" s="29" t="s">
        <v>1065</v>
      </c>
      <c r="G74" s="362">
        <v>2.8929999999999998</v>
      </c>
      <c r="H74" s="29" t="s">
        <v>1050</v>
      </c>
      <c r="I74" s="463" t="str">
        <f t="shared" si="30"/>
        <v>1,780~1,800</v>
      </c>
      <c r="J74" s="462">
        <v>5</v>
      </c>
      <c r="K74" s="191">
        <v>9.6999999999999993</v>
      </c>
      <c r="L74" s="461">
        <f t="shared" si="31"/>
        <v>239.34639175257735</v>
      </c>
      <c r="M74" s="191">
        <f t="shared" si="32"/>
        <v>11.1</v>
      </c>
      <c r="N74" s="190">
        <f t="shared" si="33"/>
        <v>14.4</v>
      </c>
      <c r="O74" s="460" t="str">
        <f t="shared" si="34"/>
        <v>21.1~21.3</v>
      </c>
      <c r="P74" s="362" t="s">
        <v>1064</v>
      </c>
      <c r="Q74" s="29" t="s">
        <v>69</v>
      </c>
      <c r="R74" s="362" t="s">
        <v>89</v>
      </c>
      <c r="S74" s="27"/>
      <c r="T74" s="471"/>
      <c r="U74" s="470" t="str">
        <f t="shared" si="35"/>
        <v/>
      </c>
      <c r="V74" s="469" t="str">
        <f t="shared" si="36"/>
        <v/>
      </c>
      <c r="W74" s="469" t="str">
        <f t="shared" si="37"/>
        <v/>
      </c>
      <c r="X74" s="468" t="str">
        <f t="shared" si="38"/>
        <v/>
      </c>
      <c r="Z74" s="46">
        <v>1780</v>
      </c>
      <c r="AA74" s="46">
        <v>1800</v>
      </c>
      <c r="AB74" s="47">
        <f t="shared" si="39"/>
        <v>21.3</v>
      </c>
      <c r="AC74" s="209">
        <f t="shared" si="40"/>
        <v>45</v>
      </c>
      <c r="AD74" s="209" t="str">
        <f t="shared" si="41"/>
        <v xml:space="preserve"> </v>
      </c>
      <c r="AE74" s="47">
        <f t="shared" si="42"/>
        <v>21.1</v>
      </c>
      <c r="AF74" s="209">
        <f t="shared" si="43"/>
        <v>45</v>
      </c>
      <c r="AG74" s="209" t="str">
        <f t="shared" si="44"/>
        <v xml:space="preserve"> </v>
      </c>
      <c r="AH74" s="208"/>
    </row>
    <row r="75" spans="1:36" ht="24" customHeight="1">
      <c r="A75" s="50"/>
      <c r="B75" s="458"/>
      <c r="C75" s="52" t="s">
        <v>1063</v>
      </c>
      <c r="D75" s="27" t="s">
        <v>1062</v>
      </c>
      <c r="E75" s="28" t="s">
        <v>1019</v>
      </c>
      <c r="F75" s="29" t="s">
        <v>1059</v>
      </c>
      <c r="G75" s="362">
        <v>3.996</v>
      </c>
      <c r="H75" s="29" t="s">
        <v>1050</v>
      </c>
      <c r="I75" s="463" t="str">
        <f t="shared" si="30"/>
        <v>2,170~2,240</v>
      </c>
      <c r="J75" s="462">
        <v>5</v>
      </c>
      <c r="K75" s="191">
        <v>8.1999999999999993</v>
      </c>
      <c r="L75" s="461">
        <f t="shared" si="31"/>
        <v>283.12926829268292</v>
      </c>
      <c r="M75" s="191">
        <f t="shared" si="32"/>
        <v>8.6999999999999993</v>
      </c>
      <c r="N75" s="190">
        <f t="shared" si="33"/>
        <v>11.9</v>
      </c>
      <c r="O75" s="460" t="str">
        <f t="shared" si="34"/>
        <v>16.3~17.2</v>
      </c>
      <c r="P75" s="362" t="s">
        <v>1049</v>
      </c>
      <c r="Q75" s="29" t="s">
        <v>69</v>
      </c>
      <c r="R75" s="362" t="s">
        <v>89</v>
      </c>
      <c r="S75" s="27"/>
      <c r="T75" s="471"/>
      <c r="U75" s="470" t="str">
        <f t="shared" si="35"/>
        <v/>
      </c>
      <c r="V75" s="469" t="str">
        <f t="shared" si="36"/>
        <v/>
      </c>
      <c r="W75" s="469" t="str">
        <f t="shared" si="37"/>
        <v/>
      </c>
      <c r="X75" s="468" t="str">
        <f t="shared" si="38"/>
        <v/>
      </c>
      <c r="Z75" s="46">
        <v>2170</v>
      </c>
      <c r="AA75" s="46">
        <v>2240</v>
      </c>
      <c r="AB75" s="47">
        <f t="shared" si="39"/>
        <v>17.2</v>
      </c>
      <c r="AC75" s="209">
        <f t="shared" si="40"/>
        <v>47</v>
      </c>
      <c r="AD75" s="209" t="str">
        <f t="shared" si="41"/>
        <v xml:space="preserve"> </v>
      </c>
      <c r="AE75" s="47">
        <f t="shared" si="42"/>
        <v>16.3</v>
      </c>
      <c r="AF75" s="209">
        <f t="shared" si="43"/>
        <v>50</v>
      </c>
      <c r="AG75" s="209" t="str">
        <f t="shared" si="44"/>
        <v xml:space="preserve"> </v>
      </c>
      <c r="AH75" s="208"/>
    </row>
    <row r="76" spans="1:36" ht="24" customHeight="1">
      <c r="A76" s="50"/>
      <c r="B76" s="458"/>
      <c r="C76" s="52" t="s">
        <v>1061</v>
      </c>
      <c r="D76" s="27" t="s">
        <v>1060</v>
      </c>
      <c r="E76" s="28" t="s">
        <v>1019</v>
      </c>
      <c r="F76" s="29" t="s">
        <v>1059</v>
      </c>
      <c r="G76" s="362">
        <v>3.996</v>
      </c>
      <c r="H76" s="29" t="s">
        <v>1050</v>
      </c>
      <c r="I76" s="463" t="str">
        <f t="shared" si="30"/>
        <v>2,170~2,240</v>
      </c>
      <c r="J76" s="462">
        <v>5</v>
      </c>
      <c r="K76" s="191">
        <v>8.1999999999999993</v>
      </c>
      <c r="L76" s="461">
        <f t="shared" si="31"/>
        <v>283.12926829268292</v>
      </c>
      <c r="M76" s="191">
        <f t="shared" si="32"/>
        <v>8.6999999999999993</v>
      </c>
      <c r="N76" s="190">
        <f t="shared" si="33"/>
        <v>11.9</v>
      </c>
      <c r="O76" s="460" t="str">
        <f t="shared" si="34"/>
        <v>16.3~17.2</v>
      </c>
      <c r="P76" s="362" t="s">
        <v>1049</v>
      </c>
      <c r="Q76" s="29" t="s">
        <v>69</v>
      </c>
      <c r="R76" s="362" t="s">
        <v>89</v>
      </c>
      <c r="S76" s="27"/>
      <c r="T76" s="471"/>
      <c r="U76" s="470" t="str">
        <f t="shared" si="35"/>
        <v/>
      </c>
      <c r="V76" s="469" t="str">
        <f t="shared" si="36"/>
        <v/>
      </c>
      <c r="W76" s="469" t="str">
        <f t="shared" si="37"/>
        <v/>
      </c>
      <c r="X76" s="468" t="str">
        <f t="shared" si="38"/>
        <v/>
      </c>
      <c r="Z76" s="46">
        <v>2170</v>
      </c>
      <c r="AA76" s="46">
        <v>2240</v>
      </c>
      <c r="AB76" s="47">
        <f t="shared" si="39"/>
        <v>17.2</v>
      </c>
      <c r="AC76" s="209">
        <f t="shared" si="40"/>
        <v>47</v>
      </c>
      <c r="AD76" s="209" t="str">
        <f t="shared" si="41"/>
        <v xml:space="preserve"> </v>
      </c>
      <c r="AE76" s="47">
        <f t="shared" si="42"/>
        <v>16.3</v>
      </c>
      <c r="AF76" s="209">
        <f t="shared" si="43"/>
        <v>50</v>
      </c>
      <c r="AG76" s="209" t="str">
        <f t="shared" si="44"/>
        <v xml:space="preserve"> </v>
      </c>
      <c r="AH76" s="208"/>
    </row>
    <row r="77" spans="1:36" ht="24" customHeight="1">
      <c r="A77" s="50"/>
      <c r="B77" s="458"/>
      <c r="C77" s="52" t="s">
        <v>1058</v>
      </c>
      <c r="D77" s="27" t="s">
        <v>1057</v>
      </c>
      <c r="E77" s="28" t="s">
        <v>1019</v>
      </c>
      <c r="F77" s="29" t="s">
        <v>1054</v>
      </c>
      <c r="G77" s="362">
        <v>3.996</v>
      </c>
      <c r="H77" s="29" t="s">
        <v>1050</v>
      </c>
      <c r="I77" s="463" t="str">
        <f t="shared" si="30"/>
        <v>2,150~2,220</v>
      </c>
      <c r="J77" s="462">
        <v>5</v>
      </c>
      <c r="K77" s="191">
        <v>8.1999999999999993</v>
      </c>
      <c r="L77" s="461">
        <f t="shared" si="31"/>
        <v>283.12926829268292</v>
      </c>
      <c r="M77" s="191">
        <f t="shared" si="32"/>
        <v>8.6999999999999993</v>
      </c>
      <c r="N77" s="190">
        <f t="shared" si="33"/>
        <v>11.9</v>
      </c>
      <c r="O77" s="460" t="str">
        <f t="shared" si="34"/>
        <v>16.6~17.4</v>
      </c>
      <c r="P77" s="362" t="s">
        <v>1049</v>
      </c>
      <c r="Q77" s="29" t="s">
        <v>69</v>
      </c>
      <c r="R77" s="362" t="s">
        <v>89</v>
      </c>
      <c r="S77" s="27"/>
      <c r="T77" s="471"/>
      <c r="U77" s="470" t="str">
        <f t="shared" si="35"/>
        <v/>
      </c>
      <c r="V77" s="469" t="str">
        <f t="shared" si="36"/>
        <v/>
      </c>
      <c r="W77" s="469" t="str">
        <f t="shared" si="37"/>
        <v/>
      </c>
      <c r="X77" s="468" t="str">
        <f t="shared" si="38"/>
        <v/>
      </c>
      <c r="Z77" s="46">
        <v>2150</v>
      </c>
      <c r="AA77" s="46">
        <v>2220</v>
      </c>
      <c r="AB77" s="47">
        <f t="shared" si="39"/>
        <v>17.399999999999999</v>
      </c>
      <c r="AC77" s="209">
        <f t="shared" si="40"/>
        <v>47</v>
      </c>
      <c r="AD77" s="209" t="str">
        <f t="shared" si="41"/>
        <v xml:space="preserve"> </v>
      </c>
      <c r="AE77" s="47">
        <f t="shared" si="42"/>
        <v>16.600000000000001</v>
      </c>
      <c r="AF77" s="209">
        <f t="shared" si="43"/>
        <v>49</v>
      </c>
      <c r="AG77" s="209" t="str">
        <f t="shared" si="44"/>
        <v xml:space="preserve"> </v>
      </c>
      <c r="AH77" s="208"/>
    </row>
    <row r="78" spans="1:36" ht="24" customHeight="1">
      <c r="A78" s="50"/>
      <c r="B78" s="458"/>
      <c r="C78" s="52" t="s">
        <v>1056</v>
      </c>
      <c r="D78" s="27" t="s">
        <v>1055</v>
      </c>
      <c r="E78" s="28" t="s">
        <v>1019</v>
      </c>
      <c r="F78" s="29" t="s">
        <v>1054</v>
      </c>
      <c r="G78" s="362">
        <v>3.996</v>
      </c>
      <c r="H78" s="29" t="s">
        <v>1050</v>
      </c>
      <c r="I78" s="463" t="str">
        <f t="shared" si="30"/>
        <v>2,150~2,220</v>
      </c>
      <c r="J78" s="462">
        <v>5</v>
      </c>
      <c r="K78" s="191">
        <v>8.1999999999999993</v>
      </c>
      <c r="L78" s="461">
        <f t="shared" si="31"/>
        <v>283.12926829268292</v>
      </c>
      <c r="M78" s="191">
        <f t="shared" si="32"/>
        <v>8.6999999999999993</v>
      </c>
      <c r="N78" s="190">
        <f t="shared" si="33"/>
        <v>11.9</v>
      </c>
      <c r="O78" s="460" t="str">
        <f t="shared" si="34"/>
        <v>16.6~17.4</v>
      </c>
      <c r="P78" s="362" t="s">
        <v>1049</v>
      </c>
      <c r="Q78" s="29" t="s">
        <v>69</v>
      </c>
      <c r="R78" s="362" t="s">
        <v>89</v>
      </c>
      <c r="S78" s="27"/>
      <c r="T78" s="471"/>
      <c r="U78" s="470" t="str">
        <f t="shared" si="35"/>
        <v/>
      </c>
      <c r="V78" s="469" t="str">
        <f t="shared" si="36"/>
        <v/>
      </c>
      <c r="W78" s="469" t="str">
        <f t="shared" si="37"/>
        <v/>
      </c>
      <c r="X78" s="468" t="str">
        <f t="shared" si="38"/>
        <v/>
      </c>
      <c r="Z78" s="46">
        <v>2150</v>
      </c>
      <c r="AA78" s="46">
        <v>2220</v>
      </c>
      <c r="AB78" s="47">
        <f t="shared" si="39"/>
        <v>17.399999999999999</v>
      </c>
      <c r="AC78" s="209">
        <f t="shared" si="40"/>
        <v>47</v>
      </c>
      <c r="AD78" s="209" t="str">
        <f t="shared" si="41"/>
        <v xml:space="preserve"> </v>
      </c>
      <c r="AE78" s="47">
        <f t="shared" si="42"/>
        <v>16.600000000000001</v>
      </c>
      <c r="AF78" s="209">
        <f t="shared" si="43"/>
        <v>49</v>
      </c>
      <c r="AG78" s="209" t="str">
        <f t="shared" si="44"/>
        <v xml:space="preserve"> </v>
      </c>
      <c r="AH78" s="208"/>
    </row>
    <row r="79" spans="1:36" s="467" customFormat="1" ht="24" customHeight="1">
      <c r="A79" s="472"/>
      <c r="B79" s="458"/>
      <c r="C79" s="52" t="s">
        <v>1053</v>
      </c>
      <c r="D79" s="27" t="s">
        <v>1052</v>
      </c>
      <c r="E79" s="28" t="s">
        <v>1019</v>
      </c>
      <c r="F79" s="29" t="s">
        <v>1051</v>
      </c>
      <c r="G79" s="362">
        <v>3.996</v>
      </c>
      <c r="H79" s="29" t="s">
        <v>1050</v>
      </c>
      <c r="I79" s="463" t="str">
        <f t="shared" si="30"/>
        <v>2,410~2,440</v>
      </c>
      <c r="J79" s="462">
        <v>5</v>
      </c>
      <c r="K79" s="191">
        <v>7.2</v>
      </c>
      <c r="L79" s="461">
        <f t="shared" si="31"/>
        <v>322.45277777777778</v>
      </c>
      <c r="M79" s="191">
        <f t="shared" si="32"/>
        <v>7.4</v>
      </c>
      <c r="N79" s="190">
        <f t="shared" si="33"/>
        <v>10.6</v>
      </c>
      <c r="O79" s="460" t="str">
        <f t="shared" si="34"/>
        <v>13.9~14.3</v>
      </c>
      <c r="P79" s="362" t="s">
        <v>1049</v>
      </c>
      <c r="Q79" s="29" t="s">
        <v>69</v>
      </c>
      <c r="R79" s="362" t="s">
        <v>89</v>
      </c>
      <c r="S79" s="27"/>
      <c r="T79" s="471"/>
      <c r="U79" s="470"/>
      <c r="V79" s="469"/>
      <c r="W79" s="469" t="str">
        <f t="shared" si="37"/>
        <v/>
      </c>
      <c r="X79" s="468" t="str">
        <f t="shared" si="38"/>
        <v/>
      </c>
      <c r="Y79" s="2"/>
      <c r="Z79" s="46">
        <v>2410</v>
      </c>
      <c r="AA79" s="46">
        <v>2440</v>
      </c>
      <c r="AB79" s="47">
        <f t="shared" si="39"/>
        <v>14.3</v>
      </c>
      <c r="AC79" s="209">
        <f t="shared" si="40"/>
        <v>50</v>
      </c>
      <c r="AD79" s="209" t="str">
        <f t="shared" si="41"/>
        <v xml:space="preserve"> </v>
      </c>
      <c r="AE79" s="47">
        <f t="shared" si="42"/>
        <v>13.9</v>
      </c>
      <c r="AF79" s="209">
        <f t="shared" si="43"/>
        <v>51</v>
      </c>
      <c r="AG79" s="209" t="str">
        <f t="shared" si="44"/>
        <v xml:space="preserve"> </v>
      </c>
      <c r="AH79" s="208"/>
      <c r="AI79" s="2"/>
      <c r="AJ79" s="2"/>
    </row>
    <row r="80" spans="1:36" ht="24" customHeight="1">
      <c r="A80" s="56"/>
      <c r="B80" s="51"/>
      <c r="C80" s="52"/>
      <c r="D80" s="27"/>
      <c r="E80" s="28"/>
      <c r="F80" s="29"/>
      <c r="G80" s="362"/>
      <c r="H80" s="29"/>
      <c r="I80" s="31" t="str">
        <f t="shared" si="30"/>
        <v/>
      </c>
      <c r="J80" s="32"/>
      <c r="K80" s="53"/>
      <c r="L80" s="54" t="str">
        <f t="shared" si="31"/>
        <v/>
      </c>
      <c r="M80" s="53" t="str">
        <f t="shared" si="32"/>
        <v/>
      </c>
      <c r="N80" s="176" t="str">
        <f t="shared" si="33"/>
        <v/>
      </c>
      <c r="O80" s="175" t="str">
        <f t="shared" si="34"/>
        <v/>
      </c>
      <c r="P80" s="40"/>
      <c r="Q80" s="39"/>
      <c r="R80" s="40"/>
      <c r="S80" s="41"/>
      <c r="T80" s="357"/>
      <c r="U80" s="43" t="str">
        <f>IFERROR(IF(K80&lt;M80,"",(ROUNDDOWN(K80/M80*100,0))),"")</f>
        <v/>
      </c>
      <c r="V80" s="44" t="str">
        <f>IFERROR(IF(K80&lt;N80,"",(ROUNDDOWN(K80/N80*100,0))),"")</f>
        <v/>
      </c>
      <c r="W80" s="44" t="str">
        <f t="shared" si="37"/>
        <v/>
      </c>
      <c r="X80" s="45" t="str">
        <f t="shared" si="38"/>
        <v/>
      </c>
      <c r="Z80" s="46"/>
      <c r="AA80" s="46"/>
      <c r="AB80" s="47" t="str">
        <f t="shared" si="39"/>
        <v/>
      </c>
      <c r="AC80" s="209" t="str">
        <f t="shared" si="40"/>
        <v/>
      </c>
      <c r="AD80" s="209" t="str">
        <f t="shared" si="41"/>
        <v/>
      </c>
      <c r="AE80" s="47" t="str">
        <f t="shared" si="42"/>
        <v/>
      </c>
      <c r="AF80" s="209" t="str">
        <f t="shared" si="43"/>
        <v/>
      </c>
      <c r="AG80" s="209" t="str">
        <f t="shared" si="44"/>
        <v/>
      </c>
      <c r="AH80" s="208"/>
    </row>
    <row r="81" spans="2:5">
      <c r="E81" s="2"/>
    </row>
    <row r="82" spans="2:5">
      <c r="B82" s="2" t="s">
        <v>55</v>
      </c>
      <c r="E82" s="2"/>
    </row>
    <row r="83" spans="2:5">
      <c r="B83" s="2" t="s">
        <v>56</v>
      </c>
      <c r="E83" s="2"/>
    </row>
    <row r="84" spans="2:5">
      <c r="B84" s="2" t="s">
        <v>57</v>
      </c>
      <c r="E84" s="2"/>
    </row>
    <row r="85" spans="2:5">
      <c r="B85" s="2" t="s">
        <v>58</v>
      </c>
      <c r="E85" s="2"/>
    </row>
    <row r="86" spans="2:5">
      <c r="B86" s="2" t="s">
        <v>59</v>
      </c>
      <c r="E86" s="2"/>
    </row>
    <row r="87" spans="2:5">
      <c r="B87" s="2" t="s">
        <v>60</v>
      </c>
      <c r="E87" s="2"/>
    </row>
    <row r="88" spans="2:5">
      <c r="B88" s="2" t="s">
        <v>61</v>
      </c>
      <c r="E88" s="2"/>
    </row>
    <row r="89" spans="2:5">
      <c r="B89" s="2" t="s">
        <v>62</v>
      </c>
      <c r="E89" s="2"/>
    </row>
  </sheetData>
  <sheetProtection formatCells="0" formatColumns="0" formatRows="0" insertColumns="0" insertRows="0" insertHyperlinks="0" deleteColumns="0" deleteRows="0" sort="0" autoFilter="0" pivotTables="0"/>
  <mergeCells count="42"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AA4:AA8"/>
    <mergeCell ref="AB4:AB8"/>
    <mergeCell ref="AC4:AC8"/>
    <mergeCell ref="X5:X8"/>
    <mergeCell ref="N5:N8"/>
    <mergeCell ref="O5:O8"/>
    <mergeCell ref="AE4:AE8"/>
    <mergeCell ref="AF4:AF8"/>
    <mergeCell ref="AG4:AG8"/>
    <mergeCell ref="K5:K8"/>
    <mergeCell ref="L5:L8"/>
    <mergeCell ref="M5:M8"/>
    <mergeCell ref="W5:W8"/>
    <mergeCell ref="V4:V8"/>
    <mergeCell ref="W4:X4"/>
    <mergeCell ref="U4:U8"/>
    <mergeCell ref="Z4:Z8"/>
  </mergeCells>
  <phoneticPr fontId="2"/>
  <pageMargins left="0.70866141732283472" right="0.70866141732283472" top="0.74803149606299213" bottom="0.74803149606299213" header="0.31496062992125984" footer="0.31496062992125984"/>
  <pageSetup paperSize="9" scale="31" orientation="portrait" r:id="rId1"/>
  <headerFooter>
    <oddHeader>&amp;R&amp;10【機密性２】 
作成日_作成担当課_用途_保存期間&amp;L&amp;"Arial"&amp;8&amp;K000000INTERNAL&amp;1#_x000D_&amp;"Meiryo UI"&amp;9&amp;K000000&amp;10
発出元 → 発出先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839B6276-9350-40D0-BE55-AD3657AB5C0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AH10:AH25</xm:sqref>
        </x14:conditionalFormatting>
        <x14:conditionalFormatting xmlns:xm="http://schemas.microsoft.com/office/excel/2006/main">
          <x14:cfRule type="iconSet" priority="3" id="{FAB6763D-51C8-46A0-A260-3D6B847B092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AH26:AH46</xm:sqref>
        </x14:conditionalFormatting>
        <x14:conditionalFormatting xmlns:xm="http://schemas.microsoft.com/office/excel/2006/main">
          <x14:cfRule type="iconSet" priority="4" id="{0C872F87-F757-4277-8B5A-1EDD2F1A8C2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AH47:AH79 AH9</xm:sqref>
        </x14:conditionalFormatting>
        <x14:conditionalFormatting xmlns:xm="http://schemas.microsoft.com/office/excel/2006/main">
          <x14:cfRule type="iconSet" priority="1" id="{728CC728-653A-4623-91C8-7CE968ADFA7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AH80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935C1-49CC-418B-B608-B528B7F574EB}">
  <sheetPr>
    <tabColor rgb="FFFFFF00"/>
    <pageSetUpPr fitToPage="1"/>
  </sheetPr>
  <dimension ref="A1:AH312"/>
  <sheetViews>
    <sheetView view="pageBreakPreview" zoomScale="85" zoomScaleNormal="100" zoomScaleSheetLayoutView="85" workbookViewId="0">
      <pane ySplit="8" topLeftCell="A9" activePane="bottomLeft" state="frozen"/>
      <selection activeCell="I1" sqref="I1"/>
      <selection pane="bottomLeft" activeCell="S119" sqref="S119"/>
    </sheetView>
  </sheetViews>
  <sheetFormatPr defaultColWidth="9" defaultRowHeight="10.199999999999999"/>
  <cols>
    <col min="1" max="1" width="15.88671875" style="57" customWidth="1"/>
    <col min="2" max="2" width="3.88671875" style="2" bestFit="1" customWidth="1"/>
    <col min="3" max="3" width="38.21875" style="2" customWidth="1"/>
    <col min="4" max="4" width="15.109375" style="2" customWidth="1"/>
    <col min="5" max="5" width="16.88671875" style="58" customWidth="1"/>
    <col min="6" max="6" width="13.109375" style="2" bestFit="1" customWidth="1"/>
    <col min="7" max="7" width="7.33203125" style="2" customWidth="1"/>
    <col min="8" max="8" width="12.109375" style="2" bestFit="1" customWidth="1"/>
    <col min="9" max="9" width="10.6640625" style="2" customWidth="1"/>
    <col min="10" max="10" width="7" style="2" bestFit="1" customWidth="1"/>
    <col min="11" max="11" width="6.33203125" style="2" bestFit="1" customWidth="1"/>
    <col min="12" max="12" width="8.77734375" style="2" bestFit="1" customWidth="1"/>
    <col min="13" max="13" width="8.33203125" style="2" bestFit="1" customWidth="1"/>
    <col min="14" max="14" width="8.6640625" style="2" bestFit="1" customWidth="1"/>
    <col min="15" max="15" width="8.6640625" style="2" customWidth="1"/>
    <col min="16" max="16" width="15.44140625" style="2" customWidth="1"/>
    <col min="17" max="17" width="10" style="2" customWidth="1"/>
    <col min="18" max="18" width="6" style="2" customWidth="1"/>
    <col min="19" max="19" width="30.77734375" style="2" customWidth="1"/>
    <col min="20" max="20" width="11" style="2" customWidth="1"/>
    <col min="21" max="22" width="8.21875" style="2" customWidth="1"/>
    <col min="23" max="24" width="9" style="2"/>
    <col min="25" max="25" width="9" style="2" customWidth="1"/>
    <col min="26" max="27" width="10.6640625" style="2" customWidth="1"/>
    <col min="28" max="34" width="9" style="2" customWidth="1"/>
    <col min="35" max="16384" width="9" style="2"/>
  </cols>
  <sheetData>
    <row r="1" spans="1:34" ht="15.6">
      <c r="A1" s="1"/>
      <c r="B1" s="1"/>
      <c r="E1" s="3"/>
      <c r="R1" s="4"/>
    </row>
    <row r="2" spans="1:34" ht="15">
      <c r="A2" s="2"/>
      <c r="E2" s="2"/>
      <c r="F2" s="5"/>
      <c r="J2" s="865" t="s">
        <v>1821</v>
      </c>
      <c r="K2" s="607"/>
      <c r="L2" s="607"/>
      <c r="M2" s="607"/>
      <c r="N2" s="607"/>
      <c r="O2" s="607"/>
      <c r="P2" s="607"/>
      <c r="Q2" s="6"/>
      <c r="R2" s="867"/>
      <c r="S2" s="608"/>
      <c r="T2" s="608"/>
      <c r="U2" s="608"/>
      <c r="V2" s="608"/>
    </row>
    <row r="3" spans="1:34" ht="15.75" customHeight="1">
      <c r="A3" s="9" t="s">
        <v>688</v>
      </c>
      <c r="B3" s="9"/>
      <c r="E3" s="2"/>
      <c r="J3" s="6"/>
      <c r="R3" s="10"/>
      <c r="S3" s="609" t="s">
        <v>2</v>
      </c>
      <c r="T3" s="609"/>
      <c r="U3" s="609"/>
      <c r="V3" s="609"/>
      <c r="W3" s="609"/>
      <c r="X3" s="609"/>
      <c r="Z3" s="215" t="s">
        <v>671</v>
      </c>
      <c r="AA3" s="12"/>
      <c r="AB3" s="214" t="s">
        <v>670</v>
      </c>
      <c r="AC3" s="14"/>
      <c r="AD3" s="14"/>
      <c r="AE3" s="213" t="s">
        <v>669</v>
      </c>
      <c r="AF3" s="14"/>
      <c r="AG3" s="16"/>
    </row>
    <row r="4" spans="1:34" ht="14.25" customHeight="1" thickBot="1">
      <c r="A4" s="610" t="s">
        <v>6</v>
      </c>
      <c r="B4" s="613" t="s">
        <v>7</v>
      </c>
      <c r="C4" s="614"/>
      <c r="D4" s="619"/>
      <c r="E4" s="621"/>
      <c r="F4" s="613" t="s">
        <v>8</v>
      </c>
      <c r="G4" s="623"/>
      <c r="H4" s="757" t="s">
        <v>665</v>
      </c>
      <c r="I4" s="626" t="s">
        <v>10</v>
      </c>
      <c r="J4" s="629" t="s">
        <v>11</v>
      </c>
      <c r="K4" s="631" t="s">
        <v>687</v>
      </c>
      <c r="L4" s="632"/>
      <c r="M4" s="632"/>
      <c r="N4" s="632"/>
      <c r="O4" s="633"/>
      <c r="P4" s="757" t="s">
        <v>661</v>
      </c>
      <c r="Q4" s="634" t="s">
        <v>14</v>
      </c>
      <c r="R4" s="635"/>
      <c r="S4" s="636"/>
      <c r="T4" s="640" t="s">
        <v>15</v>
      </c>
      <c r="U4" s="764" t="s">
        <v>605</v>
      </c>
      <c r="V4" s="757" t="s">
        <v>604</v>
      </c>
      <c r="W4" s="760" t="s">
        <v>603</v>
      </c>
      <c r="X4" s="761"/>
      <c r="Z4" s="762" t="s">
        <v>685</v>
      </c>
      <c r="AA4" s="762" t="s">
        <v>684</v>
      </c>
      <c r="AB4" s="626" t="s">
        <v>21</v>
      </c>
      <c r="AC4" s="757" t="s">
        <v>592</v>
      </c>
      <c r="AD4" s="757" t="s">
        <v>591</v>
      </c>
      <c r="AE4" s="626" t="s">
        <v>21</v>
      </c>
      <c r="AF4" s="757" t="s">
        <v>592</v>
      </c>
      <c r="AG4" s="757" t="s">
        <v>656</v>
      </c>
      <c r="AH4" s="18"/>
    </row>
    <row r="5" spans="1:34" ht="11.25" customHeight="1">
      <c r="A5" s="611"/>
      <c r="B5" s="615"/>
      <c r="C5" s="616"/>
      <c r="D5" s="620"/>
      <c r="E5" s="622"/>
      <c r="F5" s="624"/>
      <c r="G5" s="625"/>
      <c r="H5" s="611"/>
      <c r="I5" s="627"/>
      <c r="J5" s="630"/>
      <c r="K5" s="653" t="s">
        <v>25</v>
      </c>
      <c r="L5" s="656" t="s">
        <v>683</v>
      </c>
      <c r="M5" s="659" t="s">
        <v>27</v>
      </c>
      <c r="N5" s="642" t="s">
        <v>28</v>
      </c>
      <c r="O5" s="642" t="s">
        <v>21</v>
      </c>
      <c r="P5" s="770"/>
      <c r="Q5" s="637"/>
      <c r="R5" s="638"/>
      <c r="S5" s="639"/>
      <c r="T5" s="641"/>
      <c r="U5" s="647"/>
      <c r="V5" s="611"/>
      <c r="W5" s="757" t="s">
        <v>592</v>
      </c>
      <c r="X5" s="757" t="s">
        <v>591</v>
      </c>
      <c r="Z5" s="762"/>
      <c r="AA5" s="762"/>
      <c r="AB5" s="627"/>
      <c r="AC5" s="758"/>
      <c r="AD5" s="758"/>
      <c r="AE5" s="627"/>
      <c r="AF5" s="758"/>
      <c r="AG5" s="758"/>
      <c r="AH5" s="768"/>
    </row>
    <row r="6" spans="1:34">
      <c r="A6" s="611"/>
      <c r="B6" s="615"/>
      <c r="C6" s="616"/>
      <c r="D6" s="610" t="s">
        <v>29</v>
      </c>
      <c r="E6" s="769" t="s">
        <v>584</v>
      </c>
      <c r="F6" s="610" t="s">
        <v>29</v>
      </c>
      <c r="G6" s="626" t="s">
        <v>682</v>
      </c>
      <c r="H6" s="611"/>
      <c r="I6" s="627"/>
      <c r="J6" s="630"/>
      <c r="K6" s="654"/>
      <c r="L6" s="657"/>
      <c r="M6" s="654"/>
      <c r="N6" s="643"/>
      <c r="O6" s="643"/>
      <c r="P6" s="770"/>
      <c r="Q6" s="757" t="s">
        <v>648</v>
      </c>
      <c r="R6" s="757" t="s">
        <v>647</v>
      </c>
      <c r="S6" s="610" t="s">
        <v>34</v>
      </c>
      <c r="T6" s="772" t="s">
        <v>645</v>
      </c>
      <c r="U6" s="647"/>
      <c r="V6" s="611"/>
      <c r="W6" s="758"/>
      <c r="X6" s="758"/>
      <c r="Z6" s="762"/>
      <c r="AA6" s="762"/>
      <c r="AB6" s="627"/>
      <c r="AC6" s="758"/>
      <c r="AD6" s="758"/>
      <c r="AE6" s="627"/>
      <c r="AF6" s="758"/>
      <c r="AG6" s="758"/>
      <c r="AH6" s="768"/>
    </row>
    <row r="7" spans="1:34">
      <c r="A7" s="611"/>
      <c r="B7" s="615"/>
      <c r="C7" s="616"/>
      <c r="D7" s="611"/>
      <c r="E7" s="611"/>
      <c r="F7" s="611"/>
      <c r="G7" s="611"/>
      <c r="H7" s="611"/>
      <c r="I7" s="627"/>
      <c r="J7" s="630"/>
      <c r="K7" s="654"/>
      <c r="L7" s="657"/>
      <c r="M7" s="654"/>
      <c r="N7" s="643"/>
      <c r="O7" s="643"/>
      <c r="P7" s="770"/>
      <c r="Q7" s="770"/>
      <c r="R7" s="770"/>
      <c r="S7" s="611"/>
      <c r="T7" s="773"/>
      <c r="U7" s="647"/>
      <c r="V7" s="611"/>
      <c r="W7" s="758"/>
      <c r="X7" s="758"/>
      <c r="Z7" s="762"/>
      <c r="AA7" s="762"/>
      <c r="AB7" s="627"/>
      <c r="AC7" s="758"/>
      <c r="AD7" s="758"/>
      <c r="AE7" s="627"/>
      <c r="AF7" s="758"/>
      <c r="AG7" s="758"/>
      <c r="AH7" s="768"/>
    </row>
    <row r="8" spans="1:34">
      <c r="A8" s="612"/>
      <c r="B8" s="617"/>
      <c r="C8" s="618"/>
      <c r="D8" s="612"/>
      <c r="E8" s="612"/>
      <c r="F8" s="612"/>
      <c r="G8" s="612"/>
      <c r="H8" s="612"/>
      <c r="I8" s="628"/>
      <c r="J8" s="624"/>
      <c r="K8" s="655"/>
      <c r="L8" s="658"/>
      <c r="M8" s="655"/>
      <c r="N8" s="625"/>
      <c r="O8" s="625"/>
      <c r="P8" s="771"/>
      <c r="Q8" s="771"/>
      <c r="R8" s="771"/>
      <c r="S8" s="612"/>
      <c r="T8" s="774"/>
      <c r="U8" s="648"/>
      <c r="V8" s="612"/>
      <c r="W8" s="759"/>
      <c r="X8" s="759"/>
      <c r="Z8" s="763"/>
      <c r="AA8" s="763"/>
      <c r="AB8" s="628"/>
      <c r="AC8" s="759"/>
      <c r="AD8" s="759"/>
      <c r="AE8" s="628"/>
      <c r="AF8" s="759"/>
      <c r="AG8" s="759"/>
      <c r="AH8" s="768"/>
    </row>
    <row r="9" spans="1:34" ht="24" customHeight="1">
      <c r="A9" s="490" t="s">
        <v>1820</v>
      </c>
      <c r="B9" s="55"/>
      <c r="C9" s="604" t="s">
        <v>1819</v>
      </c>
      <c r="D9" s="27" t="s">
        <v>1756</v>
      </c>
      <c r="E9" s="28" t="s">
        <v>1818</v>
      </c>
      <c r="F9" s="29" t="s">
        <v>1685</v>
      </c>
      <c r="G9" s="362">
        <v>1.968</v>
      </c>
      <c r="H9" s="29" t="s">
        <v>1072</v>
      </c>
      <c r="I9" s="31">
        <v>1690</v>
      </c>
      <c r="J9" s="32">
        <v>5</v>
      </c>
      <c r="K9" s="53">
        <v>15.4</v>
      </c>
      <c r="L9" s="54">
        <f t="shared" ref="L9:L72" si="0">IF(K9&gt;0,1/K9*34.6*67.1,"")</f>
        <v>150.75714285714284</v>
      </c>
      <c r="M9" s="53">
        <f t="shared" ref="M9:M72" si="1"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12.2</v>
      </c>
      <c r="N9" s="176">
        <f t="shared" ref="N9:N72" si="2"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15.4</v>
      </c>
      <c r="O9" s="175" t="str">
        <f t="shared" ref="O9:O72" si="3">IF(Z9="","",IF(AE9="",TEXT(AB9,"#,##0.0"),IF(AB9-AE9&gt;0,CONCATENATE(TEXT(AE9,"#,##0.0"),"~",TEXT(AB9,"#,##0.0")),TEXT(AB9,"#,##0.0"))))</f>
        <v>22.2</v>
      </c>
      <c r="P9" s="40" t="s">
        <v>1692</v>
      </c>
      <c r="Q9" s="39" t="s">
        <v>69</v>
      </c>
      <c r="R9" s="40" t="s">
        <v>232</v>
      </c>
      <c r="S9" s="41"/>
      <c r="T9" s="357" t="s">
        <v>1279</v>
      </c>
      <c r="U9" s="43">
        <f t="shared" ref="U9:U72" si="4">IFERROR(IF(K9&lt;M9,"",(ROUNDDOWN(K9/M9*100,0))),"")</f>
        <v>126</v>
      </c>
      <c r="V9" s="44">
        <f t="shared" ref="V9:V72" si="5">IFERROR(IF(K9&lt;N9,"",(ROUNDDOWN(K9/N9*100,0))),"")</f>
        <v>100</v>
      </c>
      <c r="W9" s="44">
        <f t="shared" ref="W9:W72" si="6">IF(AC9&lt;55,"",IF(AA9="",AC9,IF(AF9-AC9&gt;0,CONCATENATE(AC9,"~",AF9),AC9)))</f>
        <v>69</v>
      </c>
      <c r="X9" s="45" t="str">
        <f t="shared" ref="X9:X72" si="7">IF(AC9&lt;55,"",AD9)</f>
        <v>★1.5</v>
      </c>
      <c r="Z9" s="46">
        <v>1690</v>
      </c>
      <c r="AA9" s="46"/>
      <c r="AB9" s="149">
        <f t="shared" ref="AB9:AB72" si="8">IF(Z9="","",(ROUND(IF(Z9&gt;=2759,9.5,IF(Z9&lt;2759,(-2.47/1000000*Z9*Z9)-(8.52/10000*Z9)+30.65)),1)))</f>
        <v>22.2</v>
      </c>
      <c r="AC9" s="209">
        <f t="shared" ref="AC9:AC72" si="9">IF(K9="","",ROUNDDOWN(K9/AB9*100,0))</f>
        <v>69</v>
      </c>
      <c r="AD9" s="209" t="str">
        <f t="shared" ref="AD9:AD72" si="10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★1.5</v>
      </c>
      <c r="AE9" s="149" t="str">
        <f t="shared" ref="AE9:AE36" si="11">IF(AA9="","",(ROUND(IF(AA9&gt;=2759,9.5,IF(AA9&lt;2759,(-2.47/1000000*AA9*AA9)-(8.52/10000*AA9)+30.65)),1)))</f>
        <v/>
      </c>
      <c r="AF9" s="209" t="str">
        <f t="shared" ref="AF9:AF36" si="12">IF(AE9="","",IF(K9="","",ROUNDDOWN(K9/AE9*100,0)))</f>
        <v/>
      </c>
      <c r="AG9" s="209" t="str">
        <f t="shared" ref="AG9:AG36" si="13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  <c r="AH9" s="208"/>
    </row>
    <row r="10" spans="1:34" ht="24" customHeight="1">
      <c r="A10" s="490"/>
      <c r="B10" s="55"/>
      <c r="C10" s="604"/>
      <c r="D10" s="27" t="s">
        <v>1756</v>
      </c>
      <c r="E10" s="28" t="s">
        <v>1333</v>
      </c>
      <c r="F10" s="29" t="s">
        <v>1685</v>
      </c>
      <c r="G10" s="362">
        <v>1.968</v>
      </c>
      <c r="H10" s="29" t="s">
        <v>1072</v>
      </c>
      <c r="I10" s="31">
        <v>1710</v>
      </c>
      <c r="J10" s="32">
        <v>5</v>
      </c>
      <c r="K10" s="53">
        <v>15.4</v>
      </c>
      <c r="L10" s="54">
        <f t="shared" si="0"/>
        <v>150.75714285714284</v>
      </c>
      <c r="M10" s="53">
        <f t="shared" si="1"/>
        <v>12.2</v>
      </c>
      <c r="N10" s="176">
        <f t="shared" si="2"/>
        <v>15.4</v>
      </c>
      <c r="O10" s="175" t="str">
        <f t="shared" si="3"/>
        <v>22.0</v>
      </c>
      <c r="P10" s="40" t="s">
        <v>1692</v>
      </c>
      <c r="Q10" s="39" t="s">
        <v>69</v>
      </c>
      <c r="R10" s="40" t="s">
        <v>232</v>
      </c>
      <c r="S10" s="41"/>
      <c r="T10" s="357" t="s">
        <v>1279</v>
      </c>
      <c r="U10" s="43">
        <f t="shared" si="4"/>
        <v>126</v>
      </c>
      <c r="V10" s="44">
        <f t="shared" si="5"/>
        <v>100</v>
      </c>
      <c r="W10" s="44">
        <f t="shared" si="6"/>
        <v>70</v>
      </c>
      <c r="X10" s="45" t="str">
        <f t="shared" si="7"/>
        <v>★2.0</v>
      </c>
      <c r="Z10" s="46">
        <v>1710</v>
      </c>
      <c r="AA10" s="46"/>
      <c r="AB10" s="149">
        <f t="shared" si="8"/>
        <v>22</v>
      </c>
      <c r="AC10" s="209">
        <f t="shared" si="9"/>
        <v>70</v>
      </c>
      <c r="AD10" s="209" t="str">
        <f t="shared" si="10"/>
        <v>★2.0</v>
      </c>
      <c r="AE10" s="149" t="str">
        <f t="shared" si="11"/>
        <v/>
      </c>
      <c r="AF10" s="209" t="str">
        <f t="shared" si="12"/>
        <v/>
      </c>
      <c r="AG10" s="209" t="str">
        <f t="shared" si="13"/>
        <v/>
      </c>
      <c r="AH10" s="208"/>
    </row>
    <row r="11" spans="1:34" ht="24" customHeight="1">
      <c r="A11" s="490"/>
      <c r="B11" s="55"/>
      <c r="C11" s="604"/>
      <c r="D11" s="27" t="s">
        <v>1746</v>
      </c>
      <c r="E11" s="28" t="s">
        <v>1817</v>
      </c>
      <c r="F11" s="29" t="s">
        <v>1669</v>
      </c>
      <c r="G11" s="362">
        <v>1.968</v>
      </c>
      <c r="H11" s="29" t="s">
        <v>1050</v>
      </c>
      <c r="I11" s="31">
        <v>1700</v>
      </c>
      <c r="J11" s="32">
        <v>5</v>
      </c>
      <c r="K11" s="53">
        <v>12.8</v>
      </c>
      <c r="L11" s="54">
        <f t="shared" si="0"/>
        <v>181.37968749999999</v>
      </c>
      <c r="M11" s="53">
        <f t="shared" si="1"/>
        <v>12.2</v>
      </c>
      <c r="N11" s="176">
        <f t="shared" si="2"/>
        <v>15.4</v>
      </c>
      <c r="O11" s="175" t="str">
        <f t="shared" si="3"/>
        <v>22.1</v>
      </c>
      <c r="P11" s="40" t="s">
        <v>1049</v>
      </c>
      <c r="Q11" s="39" t="s">
        <v>69</v>
      </c>
      <c r="R11" s="40" t="s">
        <v>232</v>
      </c>
      <c r="S11" s="41"/>
      <c r="T11" s="357" t="s">
        <v>1279</v>
      </c>
      <c r="U11" s="43">
        <f t="shared" si="4"/>
        <v>104</v>
      </c>
      <c r="V11" s="44" t="str">
        <f t="shared" si="5"/>
        <v/>
      </c>
      <c r="W11" s="44">
        <f t="shared" si="6"/>
        <v>57</v>
      </c>
      <c r="X11" s="45" t="str">
        <f t="shared" si="7"/>
        <v>★0.5</v>
      </c>
      <c r="Z11" s="46">
        <v>1700</v>
      </c>
      <c r="AA11" s="46"/>
      <c r="AB11" s="149">
        <f t="shared" si="8"/>
        <v>22.1</v>
      </c>
      <c r="AC11" s="209">
        <f t="shared" si="9"/>
        <v>57</v>
      </c>
      <c r="AD11" s="209" t="str">
        <f t="shared" si="10"/>
        <v>★0.5</v>
      </c>
      <c r="AE11" s="149" t="str">
        <f t="shared" si="11"/>
        <v/>
      </c>
      <c r="AF11" s="209" t="str">
        <f t="shared" si="12"/>
        <v/>
      </c>
      <c r="AG11" s="209" t="str">
        <f t="shared" si="13"/>
        <v/>
      </c>
      <c r="AH11" s="208"/>
    </row>
    <row r="12" spans="1:34" ht="24" customHeight="1">
      <c r="A12" s="50"/>
      <c r="B12" s="55"/>
      <c r="C12" s="380"/>
      <c r="D12" s="27" t="s">
        <v>1746</v>
      </c>
      <c r="E12" s="28" t="s">
        <v>1816</v>
      </c>
      <c r="F12" s="29" t="s">
        <v>1669</v>
      </c>
      <c r="G12" s="362">
        <v>1.968</v>
      </c>
      <c r="H12" s="29" t="s">
        <v>1574</v>
      </c>
      <c r="I12" s="31">
        <v>1720</v>
      </c>
      <c r="J12" s="32">
        <v>5</v>
      </c>
      <c r="K12" s="53">
        <v>12.8</v>
      </c>
      <c r="L12" s="54">
        <f t="shared" si="0"/>
        <v>181.37968749999999</v>
      </c>
      <c r="M12" s="53">
        <f t="shared" si="1"/>
        <v>12.2</v>
      </c>
      <c r="N12" s="176">
        <f t="shared" si="2"/>
        <v>15.4</v>
      </c>
      <c r="O12" s="175" t="str">
        <f t="shared" si="3"/>
        <v>21.9</v>
      </c>
      <c r="P12" s="40" t="s">
        <v>1049</v>
      </c>
      <c r="Q12" s="39" t="s">
        <v>69</v>
      </c>
      <c r="R12" s="40" t="s">
        <v>232</v>
      </c>
      <c r="S12" s="41"/>
      <c r="T12" s="357" t="s">
        <v>1279</v>
      </c>
      <c r="U12" s="43">
        <f t="shared" si="4"/>
        <v>104</v>
      </c>
      <c r="V12" s="44" t="str">
        <f t="shared" si="5"/>
        <v/>
      </c>
      <c r="W12" s="44">
        <f t="shared" si="6"/>
        <v>58</v>
      </c>
      <c r="X12" s="45" t="str">
        <f t="shared" si="7"/>
        <v>★0.5</v>
      </c>
      <c r="Z12" s="46">
        <v>1720</v>
      </c>
      <c r="AA12" s="46"/>
      <c r="AB12" s="149">
        <f t="shared" si="8"/>
        <v>21.9</v>
      </c>
      <c r="AC12" s="209">
        <f t="shared" si="9"/>
        <v>58</v>
      </c>
      <c r="AD12" s="209" t="str">
        <f t="shared" si="10"/>
        <v>★0.5</v>
      </c>
      <c r="AE12" s="149" t="str">
        <f t="shared" si="11"/>
        <v/>
      </c>
      <c r="AF12" s="209" t="str">
        <f t="shared" si="12"/>
        <v/>
      </c>
      <c r="AG12" s="209" t="str">
        <f t="shared" si="13"/>
        <v/>
      </c>
      <c r="AH12" s="208"/>
    </row>
    <row r="13" spans="1:34" ht="24" customHeight="1">
      <c r="A13" s="50"/>
      <c r="B13" s="55"/>
      <c r="C13" s="380"/>
      <c r="D13" s="27" t="s">
        <v>1746</v>
      </c>
      <c r="E13" s="28" t="s">
        <v>1535</v>
      </c>
      <c r="F13" s="29" t="s">
        <v>1669</v>
      </c>
      <c r="G13" s="362">
        <v>1.968</v>
      </c>
      <c r="H13" s="29" t="s">
        <v>1574</v>
      </c>
      <c r="I13" s="31">
        <v>1730</v>
      </c>
      <c r="J13" s="32">
        <v>5</v>
      </c>
      <c r="K13" s="53">
        <v>12.8</v>
      </c>
      <c r="L13" s="54">
        <f t="shared" si="0"/>
        <v>181.37968749999999</v>
      </c>
      <c r="M13" s="53">
        <f t="shared" si="1"/>
        <v>12.2</v>
      </c>
      <c r="N13" s="176">
        <f t="shared" si="2"/>
        <v>15.4</v>
      </c>
      <c r="O13" s="175" t="str">
        <f t="shared" si="3"/>
        <v>21.8</v>
      </c>
      <c r="P13" s="40" t="s">
        <v>1049</v>
      </c>
      <c r="Q13" s="39" t="s">
        <v>69</v>
      </c>
      <c r="R13" s="40" t="s">
        <v>232</v>
      </c>
      <c r="S13" s="41"/>
      <c r="T13" s="357" t="s">
        <v>1279</v>
      </c>
      <c r="U13" s="43">
        <f t="shared" si="4"/>
        <v>104</v>
      </c>
      <c r="V13" s="44" t="str">
        <f t="shared" si="5"/>
        <v/>
      </c>
      <c r="W13" s="44">
        <f t="shared" si="6"/>
        <v>58</v>
      </c>
      <c r="X13" s="45" t="str">
        <f t="shared" si="7"/>
        <v>★0.5</v>
      </c>
      <c r="Z13" s="46">
        <v>1730</v>
      </c>
      <c r="AA13" s="46"/>
      <c r="AB13" s="149">
        <f t="shared" si="8"/>
        <v>21.8</v>
      </c>
      <c r="AC13" s="209">
        <f t="shared" si="9"/>
        <v>58</v>
      </c>
      <c r="AD13" s="209" t="str">
        <f t="shared" si="10"/>
        <v>★0.5</v>
      </c>
      <c r="AE13" s="149" t="str">
        <f t="shared" si="11"/>
        <v/>
      </c>
      <c r="AF13" s="209" t="str">
        <f t="shared" si="12"/>
        <v/>
      </c>
      <c r="AG13" s="209" t="str">
        <f t="shared" si="13"/>
        <v/>
      </c>
      <c r="AH13" s="208"/>
    </row>
    <row r="14" spans="1:34" ht="24" customHeight="1">
      <c r="A14" s="50"/>
      <c r="B14" s="55"/>
      <c r="C14" s="380"/>
      <c r="D14" s="27" t="s">
        <v>1746</v>
      </c>
      <c r="E14" s="28" t="s">
        <v>1815</v>
      </c>
      <c r="F14" s="29" t="s">
        <v>1669</v>
      </c>
      <c r="G14" s="362">
        <v>1.968</v>
      </c>
      <c r="H14" s="29" t="s">
        <v>1574</v>
      </c>
      <c r="I14" s="31">
        <v>1750</v>
      </c>
      <c r="J14" s="32">
        <v>5</v>
      </c>
      <c r="K14" s="53">
        <v>12.8</v>
      </c>
      <c r="L14" s="54">
        <f t="shared" si="0"/>
        <v>181.37968749999999</v>
      </c>
      <c r="M14" s="53">
        <f t="shared" si="1"/>
        <v>12.2</v>
      </c>
      <c r="N14" s="176">
        <f t="shared" si="2"/>
        <v>15.4</v>
      </c>
      <c r="O14" s="175" t="str">
        <f t="shared" si="3"/>
        <v>21.6</v>
      </c>
      <c r="P14" s="40" t="s">
        <v>1049</v>
      </c>
      <c r="Q14" s="39" t="s">
        <v>69</v>
      </c>
      <c r="R14" s="40" t="s">
        <v>232</v>
      </c>
      <c r="S14" s="41"/>
      <c r="T14" s="357" t="s">
        <v>1279</v>
      </c>
      <c r="U14" s="43">
        <f t="shared" si="4"/>
        <v>104</v>
      </c>
      <c r="V14" s="44" t="str">
        <f t="shared" si="5"/>
        <v/>
      </c>
      <c r="W14" s="44">
        <f t="shared" si="6"/>
        <v>59</v>
      </c>
      <c r="X14" s="45" t="str">
        <f t="shared" si="7"/>
        <v>★0.5</v>
      </c>
      <c r="Z14" s="46">
        <v>1750</v>
      </c>
      <c r="AA14" s="46"/>
      <c r="AB14" s="149">
        <f t="shared" si="8"/>
        <v>21.6</v>
      </c>
      <c r="AC14" s="209">
        <f t="shared" si="9"/>
        <v>59</v>
      </c>
      <c r="AD14" s="209" t="str">
        <f t="shared" si="10"/>
        <v>★0.5</v>
      </c>
      <c r="AE14" s="149" t="str">
        <f t="shared" si="11"/>
        <v/>
      </c>
      <c r="AF14" s="209" t="str">
        <f t="shared" si="12"/>
        <v/>
      </c>
      <c r="AG14" s="209" t="str">
        <f t="shared" si="13"/>
        <v/>
      </c>
      <c r="AH14" s="208"/>
    </row>
    <row r="15" spans="1:34" ht="24" customHeight="1">
      <c r="A15" s="50"/>
      <c r="B15" s="55"/>
      <c r="C15" s="380"/>
      <c r="D15" s="27" t="s">
        <v>1746</v>
      </c>
      <c r="E15" s="28" t="s">
        <v>1532</v>
      </c>
      <c r="F15" s="29" t="s">
        <v>1669</v>
      </c>
      <c r="G15" s="362">
        <v>1.968</v>
      </c>
      <c r="H15" s="29" t="s">
        <v>1574</v>
      </c>
      <c r="I15" s="31">
        <v>1730</v>
      </c>
      <c r="J15" s="32">
        <v>5</v>
      </c>
      <c r="K15" s="53">
        <v>12.8</v>
      </c>
      <c r="L15" s="54">
        <f t="shared" si="0"/>
        <v>181.37968749999999</v>
      </c>
      <c r="M15" s="53">
        <f t="shared" si="1"/>
        <v>12.2</v>
      </c>
      <c r="N15" s="176">
        <f t="shared" si="2"/>
        <v>15.4</v>
      </c>
      <c r="O15" s="175" t="str">
        <f t="shared" si="3"/>
        <v>21.8</v>
      </c>
      <c r="P15" s="40" t="s">
        <v>1049</v>
      </c>
      <c r="Q15" s="39" t="s">
        <v>69</v>
      </c>
      <c r="R15" s="40" t="s">
        <v>232</v>
      </c>
      <c r="S15" s="41"/>
      <c r="T15" s="357" t="s">
        <v>1279</v>
      </c>
      <c r="U15" s="43">
        <f t="shared" si="4"/>
        <v>104</v>
      </c>
      <c r="V15" s="44" t="str">
        <f t="shared" si="5"/>
        <v/>
      </c>
      <c r="W15" s="44">
        <f t="shared" si="6"/>
        <v>58</v>
      </c>
      <c r="X15" s="45" t="str">
        <f t="shared" si="7"/>
        <v>★0.5</v>
      </c>
      <c r="Z15" s="46">
        <v>1730</v>
      </c>
      <c r="AA15" s="46"/>
      <c r="AB15" s="149">
        <f t="shared" si="8"/>
        <v>21.8</v>
      </c>
      <c r="AC15" s="209">
        <f t="shared" si="9"/>
        <v>58</v>
      </c>
      <c r="AD15" s="209" t="str">
        <f t="shared" si="10"/>
        <v>★0.5</v>
      </c>
      <c r="AE15" s="149" t="str">
        <f t="shared" si="11"/>
        <v/>
      </c>
      <c r="AF15" s="209" t="str">
        <f t="shared" si="12"/>
        <v/>
      </c>
      <c r="AG15" s="209" t="str">
        <f t="shared" si="13"/>
        <v/>
      </c>
      <c r="AH15" s="208"/>
    </row>
    <row r="16" spans="1:34" ht="24" customHeight="1">
      <c r="A16" s="50"/>
      <c r="B16" s="55"/>
      <c r="C16" s="380"/>
      <c r="D16" s="27" t="s">
        <v>1746</v>
      </c>
      <c r="E16" s="28" t="s">
        <v>1814</v>
      </c>
      <c r="F16" s="29" t="s">
        <v>1669</v>
      </c>
      <c r="G16" s="362">
        <v>1.968</v>
      </c>
      <c r="H16" s="29" t="s">
        <v>1574</v>
      </c>
      <c r="I16" s="31">
        <v>1770</v>
      </c>
      <c r="J16" s="32">
        <v>5</v>
      </c>
      <c r="K16" s="53">
        <v>12.8</v>
      </c>
      <c r="L16" s="54">
        <f t="shared" si="0"/>
        <v>181.37968749999999</v>
      </c>
      <c r="M16" s="53">
        <f t="shared" si="1"/>
        <v>11.1</v>
      </c>
      <c r="N16" s="176">
        <f t="shared" si="2"/>
        <v>14.4</v>
      </c>
      <c r="O16" s="175" t="str">
        <f t="shared" si="3"/>
        <v>21.4</v>
      </c>
      <c r="P16" s="40" t="s">
        <v>1049</v>
      </c>
      <c r="Q16" s="39" t="s">
        <v>69</v>
      </c>
      <c r="R16" s="40" t="s">
        <v>232</v>
      </c>
      <c r="S16" s="41"/>
      <c r="T16" s="357" t="s">
        <v>1279</v>
      </c>
      <c r="U16" s="43">
        <f t="shared" si="4"/>
        <v>115</v>
      </c>
      <c r="V16" s="44" t="str">
        <f t="shared" si="5"/>
        <v/>
      </c>
      <c r="W16" s="44">
        <f t="shared" si="6"/>
        <v>59</v>
      </c>
      <c r="X16" s="45" t="str">
        <f t="shared" si="7"/>
        <v>★0.5</v>
      </c>
      <c r="Z16" s="46">
        <v>1770</v>
      </c>
      <c r="AA16" s="46"/>
      <c r="AB16" s="149">
        <f t="shared" si="8"/>
        <v>21.4</v>
      </c>
      <c r="AC16" s="209">
        <f t="shared" si="9"/>
        <v>59</v>
      </c>
      <c r="AD16" s="209" t="str">
        <f t="shared" si="10"/>
        <v>★0.5</v>
      </c>
      <c r="AE16" s="149" t="str">
        <f t="shared" si="11"/>
        <v/>
      </c>
      <c r="AF16" s="209" t="str">
        <f t="shared" si="12"/>
        <v/>
      </c>
      <c r="AG16" s="209" t="str">
        <f t="shared" si="13"/>
        <v/>
      </c>
      <c r="AH16" s="208"/>
    </row>
    <row r="17" spans="1:34" ht="24" customHeight="1">
      <c r="A17" s="50"/>
      <c r="B17" s="55"/>
      <c r="C17" s="380"/>
      <c r="D17" s="27" t="s">
        <v>1746</v>
      </c>
      <c r="E17" s="28" t="s">
        <v>1813</v>
      </c>
      <c r="F17" s="29" t="s">
        <v>1585</v>
      </c>
      <c r="G17" s="362">
        <v>1.968</v>
      </c>
      <c r="H17" s="29" t="s">
        <v>1574</v>
      </c>
      <c r="I17" s="31">
        <v>1730</v>
      </c>
      <c r="J17" s="32">
        <v>5</v>
      </c>
      <c r="K17" s="53">
        <v>12.8</v>
      </c>
      <c r="L17" s="54">
        <f t="shared" si="0"/>
        <v>181.37968749999999</v>
      </c>
      <c r="M17" s="53">
        <f t="shared" si="1"/>
        <v>12.2</v>
      </c>
      <c r="N17" s="176">
        <f t="shared" si="2"/>
        <v>15.4</v>
      </c>
      <c r="O17" s="175" t="str">
        <f t="shared" si="3"/>
        <v>21.8</v>
      </c>
      <c r="P17" s="40" t="s">
        <v>1049</v>
      </c>
      <c r="Q17" s="39" t="s">
        <v>69</v>
      </c>
      <c r="R17" s="40" t="s">
        <v>232</v>
      </c>
      <c r="S17" s="41"/>
      <c r="T17" s="357" t="s">
        <v>1279</v>
      </c>
      <c r="U17" s="43">
        <f t="shared" si="4"/>
        <v>104</v>
      </c>
      <c r="V17" s="44" t="str">
        <f t="shared" si="5"/>
        <v/>
      </c>
      <c r="W17" s="44">
        <f t="shared" si="6"/>
        <v>58</v>
      </c>
      <c r="X17" s="45" t="str">
        <f t="shared" si="7"/>
        <v>★0.5</v>
      </c>
      <c r="Z17" s="46">
        <v>1730</v>
      </c>
      <c r="AA17" s="46"/>
      <c r="AB17" s="149">
        <f t="shared" si="8"/>
        <v>21.8</v>
      </c>
      <c r="AC17" s="209">
        <f t="shared" si="9"/>
        <v>58</v>
      </c>
      <c r="AD17" s="209" t="str">
        <f t="shared" si="10"/>
        <v>★0.5</v>
      </c>
      <c r="AE17" s="149" t="str">
        <f t="shared" si="11"/>
        <v/>
      </c>
      <c r="AF17" s="209" t="str">
        <f t="shared" si="12"/>
        <v/>
      </c>
      <c r="AG17" s="209" t="str">
        <f t="shared" si="13"/>
        <v/>
      </c>
      <c r="AH17" s="208"/>
    </row>
    <row r="18" spans="1:34" ht="24" customHeight="1">
      <c r="A18" s="50"/>
      <c r="B18" s="55"/>
      <c r="C18" s="380"/>
      <c r="D18" s="27" t="s">
        <v>1746</v>
      </c>
      <c r="E18" s="28" t="s">
        <v>1812</v>
      </c>
      <c r="F18" s="29" t="s">
        <v>1585</v>
      </c>
      <c r="G18" s="362">
        <v>1.968</v>
      </c>
      <c r="H18" s="29" t="s">
        <v>1574</v>
      </c>
      <c r="I18" s="31">
        <v>1750</v>
      </c>
      <c r="J18" s="32">
        <v>5</v>
      </c>
      <c r="K18" s="53">
        <v>12.8</v>
      </c>
      <c r="L18" s="54">
        <f t="shared" si="0"/>
        <v>181.37968749999999</v>
      </c>
      <c r="M18" s="53">
        <f t="shared" si="1"/>
        <v>12.2</v>
      </c>
      <c r="N18" s="176">
        <f t="shared" si="2"/>
        <v>15.4</v>
      </c>
      <c r="O18" s="175" t="str">
        <f t="shared" si="3"/>
        <v>21.6</v>
      </c>
      <c r="P18" s="40" t="s">
        <v>1049</v>
      </c>
      <c r="Q18" s="39" t="s">
        <v>69</v>
      </c>
      <c r="R18" s="40" t="s">
        <v>232</v>
      </c>
      <c r="S18" s="41"/>
      <c r="T18" s="357" t="s">
        <v>1279</v>
      </c>
      <c r="U18" s="43">
        <f t="shared" si="4"/>
        <v>104</v>
      </c>
      <c r="V18" s="44" t="str">
        <f t="shared" si="5"/>
        <v/>
      </c>
      <c r="W18" s="44">
        <f t="shared" si="6"/>
        <v>59</v>
      </c>
      <c r="X18" s="45" t="str">
        <f t="shared" si="7"/>
        <v>★0.5</v>
      </c>
      <c r="Z18" s="46">
        <v>1750</v>
      </c>
      <c r="AA18" s="46"/>
      <c r="AB18" s="149">
        <f t="shared" si="8"/>
        <v>21.6</v>
      </c>
      <c r="AC18" s="209">
        <f t="shared" si="9"/>
        <v>59</v>
      </c>
      <c r="AD18" s="209" t="str">
        <f t="shared" si="10"/>
        <v>★0.5</v>
      </c>
      <c r="AE18" s="149" t="str">
        <f t="shared" si="11"/>
        <v/>
      </c>
      <c r="AF18" s="209" t="str">
        <f t="shared" si="12"/>
        <v/>
      </c>
      <c r="AG18" s="209" t="str">
        <f t="shared" si="13"/>
        <v/>
      </c>
      <c r="AH18" s="208"/>
    </row>
    <row r="19" spans="1:34" ht="24" customHeight="1">
      <c r="A19" s="50"/>
      <c r="B19" s="55"/>
      <c r="C19" s="380"/>
      <c r="D19" s="27" t="s">
        <v>1746</v>
      </c>
      <c r="E19" s="28" t="s">
        <v>1811</v>
      </c>
      <c r="F19" s="29" t="s">
        <v>1585</v>
      </c>
      <c r="G19" s="362">
        <v>1.968</v>
      </c>
      <c r="H19" s="29" t="s">
        <v>1574</v>
      </c>
      <c r="I19" s="31">
        <v>1770</v>
      </c>
      <c r="J19" s="32">
        <v>5</v>
      </c>
      <c r="K19" s="53">
        <v>12.8</v>
      </c>
      <c r="L19" s="54">
        <f t="shared" si="0"/>
        <v>181.37968749999999</v>
      </c>
      <c r="M19" s="53">
        <f t="shared" si="1"/>
        <v>11.1</v>
      </c>
      <c r="N19" s="176">
        <f t="shared" si="2"/>
        <v>14.4</v>
      </c>
      <c r="O19" s="175" t="str">
        <f t="shared" si="3"/>
        <v>21.4</v>
      </c>
      <c r="P19" s="40" t="s">
        <v>1049</v>
      </c>
      <c r="Q19" s="39" t="s">
        <v>69</v>
      </c>
      <c r="R19" s="40" t="s">
        <v>232</v>
      </c>
      <c r="S19" s="41"/>
      <c r="T19" s="357" t="s">
        <v>1279</v>
      </c>
      <c r="U19" s="43">
        <f t="shared" si="4"/>
        <v>115</v>
      </c>
      <c r="V19" s="44" t="str">
        <f t="shared" si="5"/>
        <v/>
      </c>
      <c r="W19" s="44">
        <f t="shared" si="6"/>
        <v>59</v>
      </c>
      <c r="X19" s="45" t="str">
        <f t="shared" si="7"/>
        <v>★0.5</v>
      </c>
      <c r="Z19" s="46">
        <v>1770</v>
      </c>
      <c r="AA19" s="46"/>
      <c r="AB19" s="149">
        <f t="shared" si="8"/>
        <v>21.4</v>
      </c>
      <c r="AC19" s="209">
        <f t="shared" si="9"/>
        <v>59</v>
      </c>
      <c r="AD19" s="209" t="str">
        <f t="shared" si="10"/>
        <v>★0.5</v>
      </c>
      <c r="AE19" s="149" t="str">
        <f t="shared" si="11"/>
        <v/>
      </c>
      <c r="AF19" s="209" t="str">
        <f t="shared" si="12"/>
        <v/>
      </c>
      <c r="AG19" s="209" t="str">
        <f t="shared" si="13"/>
        <v/>
      </c>
      <c r="AH19" s="208"/>
    </row>
    <row r="20" spans="1:34" ht="24" customHeight="1">
      <c r="A20" s="50"/>
      <c r="B20" s="55"/>
      <c r="C20" s="380"/>
      <c r="D20" s="27" t="s">
        <v>1746</v>
      </c>
      <c r="E20" s="28" t="s">
        <v>1810</v>
      </c>
      <c r="F20" s="29" t="s">
        <v>1585</v>
      </c>
      <c r="G20" s="362">
        <v>1.968</v>
      </c>
      <c r="H20" s="29" t="s">
        <v>1574</v>
      </c>
      <c r="I20" s="31">
        <v>1730</v>
      </c>
      <c r="J20" s="32">
        <v>5</v>
      </c>
      <c r="K20" s="53">
        <v>14.3</v>
      </c>
      <c r="L20" s="54">
        <f t="shared" si="0"/>
        <v>162.35384615384615</v>
      </c>
      <c r="M20" s="53">
        <f t="shared" si="1"/>
        <v>12.2</v>
      </c>
      <c r="N20" s="176">
        <f t="shared" si="2"/>
        <v>15.4</v>
      </c>
      <c r="O20" s="175" t="str">
        <f t="shared" si="3"/>
        <v>21.8</v>
      </c>
      <c r="P20" s="40" t="s">
        <v>1049</v>
      </c>
      <c r="Q20" s="39" t="s">
        <v>69</v>
      </c>
      <c r="R20" s="40" t="s">
        <v>232</v>
      </c>
      <c r="S20" s="41" t="s">
        <v>1678</v>
      </c>
      <c r="T20" s="357" t="s">
        <v>1279</v>
      </c>
      <c r="U20" s="43">
        <f t="shared" si="4"/>
        <v>117</v>
      </c>
      <c r="V20" s="44" t="str">
        <f t="shared" si="5"/>
        <v/>
      </c>
      <c r="W20" s="44">
        <f t="shared" si="6"/>
        <v>65</v>
      </c>
      <c r="X20" s="45" t="str">
        <f t="shared" si="7"/>
        <v>★1.5</v>
      </c>
      <c r="Z20" s="46">
        <v>1730</v>
      </c>
      <c r="AA20" s="46"/>
      <c r="AB20" s="149">
        <f t="shared" si="8"/>
        <v>21.8</v>
      </c>
      <c r="AC20" s="209">
        <f t="shared" si="9"/>
        <v>65</v>
      </c>
      <c r="AD20" s="209" t="str">
        <f t="shared" si="10"/>
        <v>★1.5</v>
      </c>
      <c r="AE20" s="149" t="str">
        <f t="shared" si="11"/>
        <v/>
      </c>
      <c r="AF20" s="209" t="str">
        <f t="shared" si="12"/>
        <v/>
      </c>
      <c r="AG20" s="209" t="str">
        <f t="shared" si="13"/>
        <v/>
      </c>
      <c r="AH20" s="208"/>
    </row>
    <row r="21" spans="1:34" ht="24" customHeight="1">
      <c r="A21" s="50"/>
      <c r="B21" s="55"/>
      <c r="C21" s="380"/>
      <c r="D21" s="27" t="s">
        <v>1746</v>
      </c>
      <c r="E21" s="28" t="s">
        <v>1809</v>
      </c>
      <c r="F21" s="29" t="s">
        <v>1585</v>
      </c>
      <c r="G21" s="362">
        <v>1.968</v>
      </c>
      <c r="H21" s="29" t="s">
        <v>1574</v>
      </c>
      <c r="I21" s="31">
        <v>1750</v>
      </c>
      <c r="J21" s="32">
        <v>5</v>
      </c>
      <c r="K21" s="53">
        <v>14.3</v>
      </c>
      <c r="L21" s="54">
        <f t="shared" si="0"/>
        <v>162.35384615384615</v>
      </c>
      <c r="M21" s="53">
        <f t="shared" si="1"/>
        <v>12.2</v>
      </c>
      <c r="N21" s="176">
        <f t="shared" si="2"/>
        <v>15.4</v>
      </c>
      <c r="O21" s="175" t="str">
        <f t="shared" si="3"/>
        <v>21.6</v>
      </c>
      <c r="P21" s="40" t="s">
        <v>1049</v>
      </c>
      <c r="Q21" s="39" t="s">
        <v>69</v>
      </c>
      <c r="R21" s="40" t="s">
        <v>232</v>
      </c>
      <c r="S21" s="41" t="s">
        <v>1678</v>
      </c>
      <c r="T21" s="357" t="s">
        <v>1279</v>
      </c>
      <c r="U21" s="43">
        <f t="shared" si="4"/>
        <v>117</v>
      </c>
      <c r="V21" s="44" t="str">
        <f t="shared" si="5"/>
        <v/>
      </c>
      <c r="W21" s="44">
        <f t="shared" si="6"/>
        <v>66</v>
      </c>
      <c r="X21" s="45" t="str">
        <f t="shared" si="7"/>
        <v>★1.5</v>
      </c>
      <c r="Z21" s="46">
        <v>1750</v>
      </c>
      <c r="AA21" s="46"/>
      <c r="AB21" s="149">
        <f t="shared" si="8"/>
        <v>21.6</v>
      </c>
      <c r="AC21" s="209">
        <f t="shared" si="9"/>
        <v>66</v>
      </c>
      <c r="AD21" s="209" t="str">
        <f t="shared" si="10"/>
        <v>★1.5</v>
      </c>
      <c r="AE21" s="149" t="str">
        <f t="shared" si="11"/>
        <v/>
      </c>
      <c r="AF21" s="209" t="str">
        <f t="shared" si="12"/>
        <v/>
      </c>
      <c r="AG21" s="209" t="str">
        <f t="shared" si="13"/>
        <v/>
      </c>
      <c r="AH21" s="208"/>
    </row>
    <row r="22" spans="1:34" ht="24" customHeight="1">
      <c r="A22" s="50"/>
      <c r="B22" s="55"/>
      <c r="C22" s="380"/>
      <c r="D22" s="27" t="s">
        <v>1746</v>
      </c>
      <c r="E22" s="28" t="s">
        <v>1808</v>
      </c>
      <c r="F22" s="29" t="s">
        <v>1585</v>
      </c>
      <c r="G22" s="362">
        <v>1.968</v>
      </c>
      <c r="H22" s="29" t="s">
        <v>1574</v>
      </c>
      <c r="I22" s="31">
        <v>1770</v>
      </c>
      <c r="J22" s="32">
        <v>5</v>
      </c>
      <c r="K22" s="53">
        <v>14.3</v>
      </c>
      <c r="L22" s="54">
        <f t="shared" si="0"/>
        <v>162.35384615384615</v>
      </c>
      <c r="M22" s="53">
        <f t="shared" si="1"/>
        <v>11.1</v>
      </c>
      <c r="N22" s="176">
        <f t="shared" si="2"/>
        <v>14.4</v>
      </c>
      <c r="O22" s="175" t="str">
        <f t="shared" si="3"/>
        <v>21.4</v>
      </c>
      <c r="P22" s="40" t="s">
        <v>1049</v>
      </c>
      <c r="Q22" s="39" t="s">
        <v>69</v>
      </c>
      <c r="R22" s="40" t="s">
        <v>232</v>
      </c>
      <c r="S22" s="41" t="s">
        <v>1678</v>
      </c>
      <c r="T22" s="357" t="s">
        <v>1279</v>
      </c>
      <c r="U22" s="43">
        <f t="shared" si="4"/>
        <v>128</v>
      </c>
      <c r="V22" s="44" t="str">
        <f t="shared" si="5"/>
        <v/>
      </c>
      <c r="W22" s="44">
        <f t="shared" si="6"/>
        <v>66</v>
      </c>
      <c r="X22" s="45" t="str">
        <f t="shared" si="7"/>
        <v>★1.5</v>
      </c>
      <c r="Z22" s="46">
        <v>1770</v>
      </c>
      <c r="AA22" s="46"/>
      <c r="AB22" s="149">
        <f t="shared" si="8"/>
        <v>21.4</v>
      </c>
      <c r="AC22" s="209">
        <f t="shared" si="9"/>
        <v>66</v>
      </c>
      <c r="AD22" s="209" t="str">
        <f t="shared" si="10"/>
        <v>★1.5</v>
      </c>
      <c r="AE22" s="149" t="str">
        <f t="shared" si="11"/>
        <v/>
      </c>
      <c r="AF22" s="209" t="str">
        <f t="shared" si="12"/>
        <v/>
      </c>
      <c r="AG22" s="209" t="str">
        <f t="shared" si="13"/>
        <v/>
      </c>
      <c r="AH22" s="208"/>
    </row>
    <row r="23" spans="1:34" ht="24" customHeight="1">
      <c r="A23" s="50"/>
      <c r="B23" s="55"/>
      <c r="C23" s="380"/>
      <c r="D23" s="27" t="s">
        <v>1746</v>
      </c>
      <c r="E23" s="28" t="s">
        <v>1807</v>
      </c>
      <c r="F23" s="29" t="s">
        <v>1669</v>
      </c>
      <c r="G23" s="362">
        <v>1.968</v>
      </c>
      <c r="H23" s="29" t="s">
        <v>292</v>
      </c>
      <c r="I23" s="31">
        <v>1700</v>
      </c>
      <c r="J23" s="32">
        <v>5</v>
      </c>
      <c r="K23" s="53">
        <v>13.7</v>
      </c>
      <c r="L23" s="54">
        <f t="shared" si="0"/>
        <v>169.46423357664233</v>
      </c>
      <c r="M23" s="53">
        <f t="shared" si="1"/>
        <v>12.2</v>
      </c>
      <c r="N23" s="176">
        <f t="shared" si="2"/>
        <v>15.4</v>
      </c>
      <c r="O23" s="175" t="str">
        <f t="shared" si="3"/>
        <v>22.1</v>
      </c>
      <c r="P23" s="40" t="s">
        <v>1096</v>
      </c>
      <c r="Q23" s="39" t="s">
        <v>69</v>
      </c>
      <c r="R23" s="40" t="s">
        <v>232</v>
      </c>
      <c r="S23" s="603" t="s">
        <v>1796</v>
      </c>
      <c r="T23" s="357" t="s">
        <v>1279</v>
      </c>
      <c r="U23" s="43">
        <f t="shared" si="4"/>
        <v>112</v>
      </c>
      <c r="V23" s="44" t="str">
        <f t="shared" si="5"/>
        <v/>
      </c>
      <c r="W23" s="44">
        <f t="shared" si="6"/>
        <v>61</v>
      </c>
      <c r="X23" s="45" t="str">
        <f t="shared" si="7"/>
        <v>★1.0</v>
      </c>
      <c r="Z23" s="46">
        <v>1700</v>
      </c>
      <c r="AA23" s="46"/>
      <c r="AB23" s="149">
        <f t="shared" si="8"/>
        <v>22.1</v>
      </c>
      <c r="AC23" s="209">
        <f t="shared" si="9"/>
        <v>61</v>
      </c>
      <c r="AD23" s="209" t="str">
        <f t="shared" si="10"/>
        <v>★1.0</v>
      </c>
      <c r="AE23" s="149" t="str">
        <f t="shared" si="11"/>
        <v/>
      </c>
      <c r="AF23" s="209" t="str">
        <f t="shared" si="12"/>
        <v/>
      </c>
      <c r="AG23" s="209" t="str">
        <f t="shared" si="13"/>
        <v/>
      </c>
      <c r="AH23" s="208"/>
    </row>
    <row r="24" spans="1:34" ht="24" customHeight="1">
      <c r="A24" s="50"/>
      <c r="B24" s="55"/>
      <c r="C24" s="380"/>
      <c r="D24" s="27" t="s">
        <v>1746</v>
      </c>
      <c r="E24" s="28" t="s">
        <v>1806</v>
      </c>
      <c r="F24" s="29" t="s">
        <v>1669</v>
      </c>
      <c r="G24" s="362">
        <v>1.968</v>
      </c>
      <c r="H24" s="29" t="s">
        <v>1574</v>
      </c>
      <c r="I24" s="31">
        <v>1720</v>
      </c>
      <c r="J24" s="32">
        <v>5</v>
      </c>
      <c r="K24" s="53">
        <v>13.7</v>
      </c>
      <c r="L24" s="54">
        <f t="shared" si="0"/>
        <v>169.46423357664233</v>
      </c>
      <c r="M24" s="53">
        <f t="shared" si="1"/>
        <v>12.2</v>
      </c>
      <c r="N24" s="176">
        <f t="shared" si="2"/>
        <v>15.4</v>
      </c>
      <c r="O24" s="175" t="str">
        <f t="shared" si="3"/>
        <v>21.9</v>
      </c>
      <c r="P24" s="40" t="s">
        <v>1096</v>
      </c>
      <c r="Q24" s="39" t="s">
        <v>69</v>
      </c>
      <c r="R24" s="40" t="s">
        <v>232</v>
      </c>
      <c r="S24" s="603" t="s">
        <v>1796</v>
      </c>
      <c r="T24" s="357" t="s">
        <v>1279</v>
      </c>
      <c r="U24" s="43">
        <f t="shared" si="4"/>
        <v>112</v>
      </c>
      <c r="V24" s="44" t="str">
        <f t="shared" si="5"/>
        <v/>
      </c>
      <c r="W24" s="44">
        <f t="shared" si="6"/>
        <v>62</v>
      </c>
      <c r="X24" s="45" t="str">
        <f t="shared" si="7"/>
        <v>★1.0</v>
      </c>
      <c r="Z24" s="46">
        <v>1720</v>
      </c>
      <c r="AA24" s="46"/>
      <c r="AB24" s="149">
        <f t="shared" si="8"/>
        <v>21.9</v>
      </c>
      <c r="AC24" s="209">
        <f t="shared" si="9"/>
        <v>62</v>
      </c>
      <c r="AD24" s="209" t="str">
        <f t="shared" si="10"/>
        <v>★1.0</v>
      </c>
      <c r="AE24" s="149" t="str">
        <f t="shared" si="11"/>
        <v/>
      </c>
      <c r="AF24" s="209" t="str">
        <f t="shared" si="12"/>
        <v/>
      </c>
      <c r="AG24" s="209" t="str">
        <f t="shared" si="13"/>
        <v/>
      </c>
      <c r="AH24" s="208"/>
    </row>
    <row r="25" spans="1:34" ht="24" customHeight="1">
      <c r="A25" s="50"/>
      <c r="B25" s="55"/>
      <c r="C25" s="380"/>
      <c r="D25" s="27" t="s">
        <v>1746</v>
      </c>
      <c r="E25" s="28" t="s">
        <v>1805</v>
      </c>
      <c r="F25" s="29" t="s">
        <v>1669</v>
      </c>
      <c r="G25" s="362">
        <v>1.968</v>
      </c>
      <c r="H25" s="29" t="s">
        <v>1574</v>
      </c>
      <c r="I25" s="31">
        <v>1730</v>
      </c>
      <c r="J25" s="32">
        <v>5</v>
      </c>
      <c r="K25" s="53">
        <v>13.7</v>
      </c>
      <c r="L25" s="54">
        <f t="shared" si="0"/>
        <v>169.46423357664233</v>
      </c>
      <c r="M25" s="53">
        <f t="shared" si="1"/>
        <v>12.2</v>
      </c>
      <c r="N25" s="176">
        <f t="shared" si="2"/>
        <v>15.4</v>
      </c>
      <c r="O25" s="175" t="str">
        <f t="shared" si="3"/>
        <v>21.8</v>
      </c>
      <c r="P25" s="40" t="s">
        <v>1096</v>
      </c>
      <c r="Q25" s="39" t="s">
        <v>69</v>
      </c>
      <c r="R25" s="40" t="s">
        <v>232</v>
      </c>
      <c r="S25" s="603" t="s">
        <v>1796</v>
      </c>
      <c r="T25" s="357" t="s">
        <v>1279</v>
      </c>
      <c r="U25" s="43">
        <f t="shared" si="4"/>
        <v>112</v>
      </c>
      <c r="V25" s="44" t="str">
        <f t="shared" si="5"/>
        <v/>
      </c>
      <c r="W25" s="44">
        <f t="shared" si="6"/>
        <v>62</v>
      </c>
      <c r="X25" s="45" t="str">
        <f t="shared" si="7"/>
        <v>★1.0</v>
      </c>
      <c r="Z25" s="46">
        <v>1730</v>
      </c>
      <c r="AA25" s="46"/>
      <c r="AB25" s="149">
        <f t="shared" si="8"/>
        <v>21.8</v>
      </c>
      <c r="AC25" s="209">
        <f t="shared" si="9"/>
        <v>62</v>
      </c>
      <c r="AD25" s="209" t="str">
        <f t="shared" si="10"/>
        <v>★1.0</v>
      </c>
      <c r="AE25" s="149" t="str">
        <f t="shared" si="11"/>
        <v/>
      </c>
      <c r="AF25" s="209" t="str">
        <f t="shared" si="12"/>
        <v/>
      </c>
      <c r="AG25" s="209" t="str">
        <f t="shared" si="13"/>
        <v/>
      </c>
      <c r="AH25" s="208"/>
    </row>
    <row r="26" spans="1:34" ht="24" customHeight="1">
      <c r="A26" s="50"/>
      <c r="B26" s="55"/>
      <c r="C26" s="380"/>
      <c r="D26" s="27" t="s">
        <v>1746</v>
      </c>
      <c r="E26" s="28" t="s">
        <v>1804</v>
      </c>
      <c r="F26" s="29" t="s">
        <v>1669</v>
      </c>
      <c r="G26" s="362">
        <v>1.968</v>
      </c>
      <c r="H26" s="29" t="s">
        <v>1574</v>
      </c>
      <c r="I26" s="31">
        <v>1750</v>
      </c>
      <c r="J26" s="32">
        <v>5</v>
      </c>
      <c r="K26" s="53">
        <v>13.7</v>
      </c>
      <c r="L26" s="54">
        <f t="shared" si="0"/>
        <v>169.46423357664233</v>
      </c>
      <c r="M26" s="53">
        <f t="shared" si="1"/>
        <v>12.2</v>
      </c>
      <c r="N26" s="176">
        <f t="shared" si="2"/>
        <v>15.4</v>
      </c>
      <c r="O26" s="175" t="str">
        <f t="shared" si="3"/>
        <v>21.6</v>
      </c>
      <c r="P26" s="40" t="s">
        <v>1096</v>
      </c>
      <c r="Q26" s="39" t="s">
        <v>69</v>
      </c>
      <c r="R26" s="40" t="s">
        <v>232</v>
      </c>
      <c r="S26" s="603" t="s">
        <v>1796</v>
      </c>
      <c r="T26" s="357" t="s">
        <v>1279</v>
      </c>
      <c r="U26" s="43">
        <f t="shared" si="4"/>
        <v>112</v>
      </c>
      <c r="V26" s="44" t="str">
        <f t="shared" si="5"/>
        <v/>
      </c>
      <c r="W26" s="44">
        <f t="shared" si="6"/>
        <v>63</v>
      </c>
      <c r="X26" s="45" t="str">
        <f t="shared" si="7"/>
        <v>★1.0</v>
      </c>
      <c r="Z26" s="46">
        <v>1750</v>
      </c>
      <c r="AA26" s="46"/>
      <c r="AB26" s="149">
        <f t="shared" si="8"/>
        <v>21.6</v>
      </c>
      <c r="AC26" s="209">
        <f t="shared" si="9"/>
        <v>63</v>
      </c>
      <c r="AD26" s="209" t="str">
        <f t="shared" si="10"/>
        <v>★1.0</v>
      </c>
      <c r="AE26" s="149" t="str">
        <f t="shared" si="11"/>
        <v/>
      </c>
      <c r="AF26" s="209" t="str">
        <f t="shared" si="12"/>
        <v/>
      </c>
      <c r="AG26" s="209" t="str">
        <f t="shared" si="13"/>
        <v/>
      </c>
      <c r="AH26" s="208"/>
    </row>
    <row r="27" spans="1:34" ht="24" customHeight="1">
      <c r="A27" s="50"/>
      <c r="B27" s="55"/>
      <c r="C27" s="380"/>
      <c r="D27" s="27" t="s">
        <v>1746</v>
      </c>
      <c r="E27" s="28" t="s">
        <v>1803</v>
      </c>
      <c r="F27" s="29" t="s">
        <v>1669</v>
      </c>
      <c r="G27" s="362">
        <v>1.968</v>
      </c>
      <c r="H27" s="29" t="s">
        <v>1574</v>
      </c>
      <c r="I27" s="31">
        <v>1770</v>
      </c>
      <c r="J27" s="32">
        <v>5</v>
      </c>
      <c r="K27" s="53">
        <v>13.7</v>
      </c>
      <c r="L27" s="54">
        <f t="shared" si="0"/>
        <v>169.46423357664233</v>
      </c>
      <c r="M27" s="53">
        <f t="shared" si="1"/>
        <v>11.1</v>
      </c>
      <c r="N27" s="176">
        <f t="shared" si="2"/>
        <v>14.4</v>
      </c>
      <c r="O27" s="175" t="str">
        <f t="shared" si="3"/>
        <v>21.4</v>
      </c>
      <c r="P27" s="40" t="s">
        <v>1096</v>
      </c>
      <c r="Q27" s="39" t="s">
        <v>69</v>
      </c>
      <c r="R27" s="40" t="s">
        <v>232</v>
      </c>
      <c r="S27" s="603" t="s">
        <v>1796</v>
      </c>
      <c r="T27" s="357" t="s">
        <v>1279</v>
      </c>
      <c r="U27" s="43">
        <f t="shared" si="4"/>
        <v>123</v>
      </c>
      <c r="V27" s="44" t="str">
        <f t="shared" si="5"/>
        <v/>
      </c>
      <c r="W27" s="44">
        <f t="shared" si="6"/>
        <v>64</v>
      </c>
      <c r="X27" s="45" t="str">
        <f t="shared" si="7"/>
        <v>★1.0</v>
      </c>
      <c r="Z27" s="46">
        <v>1770</v>
      </c>
      <c r="AA27" s="46"/>
      <c r="AB27" s="149">
        <f t="shared" si="8"/>
        <v>21.4</v>
      </c>
      <c r="AC27" s="209">
        <f t="shared" si="9"/>
        <v>64</v>
      </c>
      <c r="AD27" s="209" t="str">
        <f t="shared" si="10"/>
        <v>★1.0</v>
      </c>
      <c r="AE27" s="149" t="str">
        <f t="shared" si="11"/>
        <v/>
      </c>
      <c r="AF27" s="209" t="str">
        <f t="shared" si="12"/>
        <v/>
      </c>
      <c r="AG27" s="209" t="str">
        <f t="shared" si="13"/>
        <v/>
      </c>
      <c r="AH27" s="208"/>
    </row>
    <row r="28" spans="1:34" ht="24" customHeight="1">
      <c r="A28" s="50"/>
      <c r="B28" s="55"/>
      <c r="C28" s="380"/>
      <c r="D28" s="27" t="s">
        <v>1746</v>
      </c>
      <c r="E28" s="28" t="s">
        <v>1802</v>
      </c>
      <c r="F28" s="29" t="s">
        <v>1585</v>
      </c>
      <c r="G28" s="362">
        <v>1.968</v>
      </c>
      <c r="H28" s="29" t="s">
        <v>1574</v>
      </c>
      <c r="I28" s="31">
        <v>1730</v>
      </c>
      <c r="J28" s="32">
        <v>5</v>
      </c>
      <c r="K28" s="53">
        <v>13.7</v>
      </c>
      <c r="L28" s="54">
        <f t="shared" si="0"/>
        <v>169.46423357664233</v>
      </c>
      <c r="M28" s="53">
        <f t="shared" si="1"/>
        <v>12.2</v>
      </c>
      <c r="N28" s="176">
        <f t="shared" si="2"/>
        <v>15.4</v>
      </c>
      <c r="O28" s="175" t="str">
        <f t="shared" si="3"/>
        <v>21.8</v>
      </c>
      <c r="P28" s="40" t="s">
        <v>1096</v>
      </c>
      <c r="Q28" s="39" t="s">
        <v>69</v>
      </c>
      <c r="R28" s="40" t="s">
        <v>232</v>
      </c>
      <c r="S28" s="603" t="s">
        <v>1796</v>
      </c>
      <c r="T28" s="357" t="s">
        <v>1279</v>
      </c>
      <c r="U28" s="43">
        <f t="shared" si="4"/>
        <v>112</v>
      </c>
      <c r="V28" s="44" t="str">
        <f t="shared" si="5"/>
        <v/>
      </c>
      <c r="W28" s="44">
        <f t="shared" si="6"/>
        <v>62</v>
      </c>
      <c r="X28" s="45" t="str">
        <f t="shared" si="7"/>
        <v>★1.0</v>
      </c>
      <c r="Z28" s="46">
        <v>1730</v>
      </c>
      <c r="AA28" s="46"/>
      <c r="AB28" s="149">
        <f t="shared" si="8"/>
        <v>21.8</v>
      </c>
      <c r="AC28" s="209">
        <f t="shared" si="9"/>
        <v>62</v>
      </c>
      <c r="AD28" s="209" t="str">
        <f t="shared" si="10"/>
        <v>★1.0</v>
      </c>
      <c r="AE28" s="149" t="str">
        <f t="shared" si="11"/>
        <v/>
      </c>
      <c r="AF28" s="209" t="str">
        <f t="shared" si="12"/>
        <v/>
      </c>
      <c r="AG28" s="209" t="str">
        <f t="shared" si="13"/>
        <v/>
      </c>
      <c r="AH28" s="208"/>
    </row>
    <row r="29" spans="1:34" ht="24" customHeight="1">
      <c r="A29" s="50"/>
      <c r="B29" s="55"/>
      <c r="C29" s="380"/>
      <c r="D29" s="27" t="s">
        <v>1746</v>
      </c>
      <c r="E29" s="28" t="s">
        <v>1801</v>
      </c>
      <c r="F29" s="29" t="s">
        <v>1585</v>
      </c>
      <c r="G29" s="362">
        <v>1.968</v>
      </c>
      <c r="H29" s="29" t="s">
        <v>1574</v>
      </c>
      <c r="I29" s="31">
        <v>1750</v>
      </c>
      <c r="J29" s="32">
        <v>5</v>
      </c>
      <c r="K29" s="53">
        <v>13.7</v>
      </c>
      <c r="L29" s="54">
        <f t="shared" si="0"/>
        <v>169.46423357664233</v>
      </c>
      <c r="M29" s="53">
        <f t="shared" si="1"/>
        <v>12.2</v>
      </c>
      <c r="N29" s="176">
        <f t="shared" si="2"/>
        <v>15.4</v>
      </c>
      <c r="O29" s="175" t="str">
        <f t="shared" si="3"/>
        <v>21.6</v>
      </c>
      <c r="P29" s="40" t="s">
        <v>1096</v>
      </c>
      <c r="Q29" s="39" t="s">
        <v>69</v>
      </c>
      <c r="R29" s="40" t="s">
        <v>232</v>
      </c>
      <c r="S29" s="603" t="s">
        <v>1796</v>
      </c>
      <c r="T29" s="357" t="s">
        <v>1279</v>
      </c>
      <c r="U29" s="43">
        <f t="shared" si="4"/>
        <v>112</v>
      </c>
      <c r="V29" s="44" t="str">
        <f t="shared" si="5"/>
        <v/>
      </c>
      <c r="W29" s="44">
        <f t="shared" si="6"/>
        <v>63</v>
      </c>
      <c r="X29" s="45" t="str">
        <f t="shared" si="7"/>
        <v>★1.0</v>
      </c>
      <c r="Z29" s="46">
        <v>1750</v>
      </c>
      <c r="AA29" s="46"/>
      <c r="AB29" s="149">
        <f t="shared" si="8"/>
        <v>21.6</v>
      </c>
      <c r="AC29" s="209">
        <f t="shared" si="9"/>
        <v>63</v>
      </c>
      <c r="AD29" s="209" t="str">
        <f t="shared" si="10"/>
        <v>★1.0</v>
      </c>
      <c r="AE29" s="149" t="str">
        <f t="shared" si="11"/>
        <v/>
      </c>
      <c r="AF29" s="209" t="str">
        <f t="shared" si="12"/>
        <v/>
      </c>
      <c r="AG29" s="209" t="str">
        <f t="shared" si="13"/>
        <v/>
      </c>
      <c r="AH29" s="208"/>
    </row>
    <row r="30" spans="1:34" ht="24" customHeight="1">
      <c r="A30" s="50"/>
      <c r="B30" s="55"/>
      <c r="C30" s="380"/>
      <c r="D30" s="27" t="s">
        <v>1746</v>
      </c>
      <c r="E30" s="28" t="s">
        <v>1800</v>
      </c>
      <c r="F30" s="29" t="s">
        <v>1585</v>
      </c>
      <c r="G30" s="362">
        <v>1.968</v>
      </c>
      <c r="H30" s="29" t="s">
        <v>1574</v>
      </c>
      <c r="I30" s="31">
        <v>1770</v>
      </c>
      <c r="J30" s="32">
        <v>5</v>
      </c>
      <c r="K30" s="53">
        <v>13.7</v>
      </c>
      <c r="L30" s="54">
        <f t="shared" si="0"/>
        <v>169.46423357664233</v>
      </c>
      <c r="M30" s="53">
        <f t="shared" si="1"/>
        <v>11.1</v>
      </c>
      <c r="N30" s="176">
        <f t="shared" si="2"/>
        <v>14.4</v>
      </c>
      <c r="O30" s="175" t="str">
        <f t="shared" si="3"/>
        <v>21.4</v>
      </c>
      <c r="P30" s="40" t="s">
        <v>1096</v>
      </c>
      <c r="Q30" s="39" t="s">
        <v>69</v>
      </c>
      <c r="R30" s="40" t="s">
        <v>232</v>
      </c>
      <c r="S30" s="603" t="s">
        <v>1796</v>
      </c>
      <c r="T30" s="357" t="s">
        <v>1279</v>
      </c>
      <c r="U30" s="43">
        <f t="shared" si="4"/>
        <v>123</v>
      </c>
      <c r="V30" s="44" t="str">
        <f t="shared" si="5"/>
        <v/>
      </c>
      <c r="W30" s="44">
        <f t="shared" si="6"/>
        <v>64</v>
      </c>
      <c r="X30" s="45" t="str">
        <f t="shared" si="7"/>
        <v>★1.0</v>
      </c>
      <c r="Z30" s="46">
        <v>1770</v>
      </c>
      <c r="AA30" s="46"/>
      <c r="AB30" s="149">
        <f t="shared" si="8"/>
        <v>21.4</v>
      </c>
      <c r="AC30" s="209">
        <f t="shared" si="9"/>
        <v>64</v>
      </c>
      <c r="AD30" s="209" t="str">
        <f t="shared" si="10"/>
        <v>★1.0</v>
      </c>
      <c r="AE30" s="149" t="str">
        <f t="shared" si="11"/>
        <v/>
      </c>
      <c r="AF30" s="209" t="str">
        <f t="shared" si="12"/>
        <v/>
      </c>
      <c r="AG30" s="209" t="str">
        <f t="shared" si="13"/>
        <v/>
      </c>
      <c r="AH30" s="208"/>
    </row>
    <row r="31" spans="1:34" ht="24" customHeight="1">
      <c r="A31" s="50"/>
      <c r="B31" s="55"/>
      <c r="C31" s="380"/>
      <c r="D31" s="27" t="s">
        <v>1746</v>
      </c>
      <c r="E31" s="28" t="s">
        <v>1799</v>
      </c>
      <c r="F31" s="29" t="s">
        <v>1646</v>
      </c>
      <c r="G31" s="362">
        <v>1.968</v>
      </c>
      <c r="H31" s="29" t="s">
        <v>1072</v>
      </c>
      <c r="I31" s="31">
        <v>1670</v>
      </c>
      <c r="J31" s="32">
        <v>5</v>
      </c>
      <c r="K31" s="53">
        <v>15.4</v>
      </c>
      <c r="L31" s="54">
        <f t="shared" si="0"/>
        <v>150.75714285714284</v>
      </c>
      <c r="M31" s="53">
        <f t="shared" si="1"/>
        <v>12.2</v>
      </c>
      <c r="N31" s="176">
        <f t="shared" si="2"/>
        <v>15.4</v>
      </c>
      <c r="O31" s="175" t="str">
        <f t="shared" si="3"/>
        <v>22.3</v>
      </c>
      <c r="P31" s="40" t="s">
        <v>1692</v>
      </c>
      <c r="Q31" s="39" t="s">
        <v>69</v>
      </c>
      <c r="R31" s="40" t="s">
        <v>232</v>
      </c>
      <c r="S31" s="603" t="s">
        <v>1617</v>
      </c>
      <c r="T31" s="357" t="s">
        <v>1279</v>
      </c>
      <c r="U31" s="43">
        <f t="shared" si="4"/>
        <v>126</v>
      </c>
      <c r="V31" s="44">
        <f t="shared" si="5"/>
        <v>100</v>
      </c>
      <c r="W31" s="44">
        <f t="shared" si="6"/>
        <v>69</v>
      </c>
      <c r="X31" s="45" t="str">
        <f t="shared" si="7"/>
        <v>★1.5</v>
      </c>
      <c r="Z31" s="46">
        <v>1670</v>
      </c>
      <c r="AA31" s="46"/>
      <c r="AB31" s="149">
        <f t="shared" si="8"/>
        <v>22.3</v>
      </c>
      <c r="AC31" s="209">
        <f t="shared" si="9"/>
        <v>69</v>
      </c>
      <c r="AD31" s="209" t="str">
        <f t="shared" si="10"/>
        <v>★1.5</v>
      </c>
      <c r="AE31" s="149" t="str">
        <f t="shared" si="11"/>
        <v/>
      </c>
      <c r="AF31" s="209" t="str">
        <f t="shared" si="12"/>
        <v/>
      </c>
      <c r="AG31" s="209" t="str">
        <f t="shared" si="13"/>
        <v/>
      </c>
      <c r="AH31" s="208"/>
    </row>
    <row r="32" spans="1:34" ht="24" customHeight="1">
      <c r="A32" s="50"/>
      <c r="B32" s="55"/>
      <c r="C32" s="380"/>
      <c r="D32" s="27" t="s">
        <v>1746</v>
      </c>
      <c r="E32" s="28" t="s">
        <v>1798</v>
      </c>
      <c r="F32" s="29" t="s">
        <v>1646</v>
      </c>
      <c r="G32" s="362">
        <v>1.968</v>
      </c>
      <c r="H32" s="29" t="s">
        <v>1072</v>
      </c>
      <c r="I32" s="31">
        <v>1690</v>
      </c>
      <c r="J32" s="32">
        <v>5</v>
      </c>
      <c r="K32" s="53">
        <v>15.4</v>
      </c>
      <c r="L32" s="54">
        <f t="shared" si="0"/>
        <v>150.75714285714284</v>
      </c>
      <c r="M32" s="53">
        <f t="shared" si="1"/>
        <v>12.2</v>
      </c>
      <c r="N32" s="176">
        <f t="shared" si="2"/>
        <v>15.4</v>
      </c>
      <c r="O32" s="175" t="str">
        <f t="shared" si="3"/>
        <v>22.2</v>
      </c>
      <c r="P32" s="40" t="s">
        <v>1692</v>
      </c>
      <c r="Q32" s="39" t="s">
        <v>69</v>
      </c>
      <c r="R32" s="40" t="s">
        <v>232</v>
      </c>
      <c r="S32" s="603" t="s">
        <v>1744</v>
      </c>
      <c r="T32" s="357" t="s">
        <v>1279</v>
      </c>
      <c r="U32" s="43">
        <f t="shared" si="4"/>
        <v>126</v>
      </c>
      <c r="V32" s="44">
        <f t="shared" si="5"/>
        <v>100</v>
      </c>
      <c r="W32" s="44">
        <f t="shared" si="6"/>
        <v>69</v>
      </c>
      <c r="X32" s="45" t="str">
        <f t="shared" si="7"/>
        <v>★1.5</v>
      </c>
      <c r="Z32" s="46">
        <v>1690</v>
      </c>
      <c r="AA32" s="46"/>
      <c r="AB32" s="149">
        <f t="shared" si="8"/>
        <v>22.2</v>
      </c>
      <c r="AC32" s="209">
        <f t="shared" si="9"/>
        <v>69</v>
      </c>
      <c r="AD32" s="209" t="str">
        <f t="shared" si="10"/>
        <v>★1.5</v>
      </c>
      <c r="AE32" s="149" t="str">
        <f t="shared" si="11"/>
        <v/>
      </c>
      <c r="AF32" s="209" t="str">
        <f t="shared" si="12"/>
        <v/>
      </c>
      <c r="AG32" s="209" t="str">
        <f t="shared" si="13"/>
        <v/>
      </c>
      <c r="AH32" s="208"/>
    </row>
    <row r="33" spans="1:34" ht="24" customHeight="1">
      <c r="A33" s="50"/>
      <c r="B33" s="51"/>
      <c r="C33" s="52"/>
      <c r="D33" s="27" t="s">
        <v>1746</v>
      </c>
      <c r="E33" s="28" t="s">
        <v>1797</v>
      </c>
      <c r="F33" s="29" t="s">
        <v>1646</v>
      </c>
      <c r="G33" s="362">
        <v>1.968</v>
      </c>
      <c r="H33" s="29" t="s">
        <v>1072</v>
      </c>
      <c r="I33" s="31">
        <v>1710</v>
      </c>
      <c r="J33" s="32">
        <v>5</v>
      </c>
      <c r="K33" s="53">
        <v>15.4</v>
      </c>
      <c r="L33" s="54">
        <f t="shared" si="0"/>
        <v>150.75714285714284</v>
      </c>
      <c r="M33" s="53">
        <f t="shared" si="1"/>
        <v>12.2</v>
      </c>
      <c r="N33" s="176">
        <f t="shared" si="2"/>
        <v>15.4</v>
      </c>
      <c r="O33" s="175" t="str">
        <f t="shared" si="3"/>
        <v>22.0</v>
      </c>
      <c r="P33" s="40" t="s">
        <v>1692</v>
      </c>
      <c r="Q33" s="39" t="s">
        <v>69</v>
      </c>
      <c r="R33" s="40" t="s">
        <v>232</v>
      </c>
      <c r="S33" s="603" t="s">
        <v>1796</v>
      </c>
      <c r="T33" s="357" t="s">
        <v>1279</v>
      </c>
      <c r="U33" s="43">
        <f t="shared" si="4"/>
        <v>126</v>
      </c>
      <c r="V33" s="44">
        <f t="shared" si="5"/>
        <v>100</v>
      </c>
      <c r="W33" s="44">
        <f t="shared" si="6"/>
        <v>70</v>
      </c>
      <c r="X33" s="45" t="str">
        <f t="shared" si="7"/>
        <v>★2.0</v>
      </c>
      <c r="Z33" s="46">
        <v>1710</v>
      </c>
      <c r="AA33" s="46"/>
      <c r="AB33" s="149">
        <f t="shared" si="8"/>
        <v>22</v>
      </c>
      <c r="AC33" s="209">
        <f t="shared" si="9"/>
        <v>70</v>
      </c>
      <c r="AD33" s="209" t="str">
        <f t="shared" si="10"/>
        <v>★2.0</v>
      </c>
      <c r="AE33" s="149" t="str">
        <f t="shared" si="11"/>
        <v/>
      </c>
      <c r="AF33" s="209" t="str">
        <f t="shared" si="12"/>
        <v/>
      </c>
      <c r="AG33" s="209" t="str">
        <f t="shared" si="13"/>
        <v/>
      </c>
      <c r="AH33" s="208"/>
    </row>
    <row r="34" spans="1:34" ht="24" customHeight="1">
      <c r="A34" s="50"/>
      <c r="B34" s="55"/>
      <c r="C34" s="606" t="s">
        <v>1795</v>
      </c>
      <c r="D34" s="27" t="s">
        <v>1756</v>
      </c>
      <c r="E34" s="28" t="s">
        <v>1690</v>
      </c>
      <c r="F34" s="29" t="s">
        <v>1685</v>
      </c>
      <c r="G34" s="362">
        <v>1.968</v>
      </c>
      <c r="H34" s="29" t="s">
        <v>1072</v>
      </c>
      <c r="I34" s="31">
        <v>1690</v>
      </c>
      <c r="J34" s="32">
        <v>5</v>
      </c>
      <c r="K34" s="53">
        <v>15.4</v>
      </c>
      <c r="L34" s="54">
        <f t="shared" si="0"/>
        <v>150.75714285714284</v>
      </c>
      <c r="M34" s="53">
        <f t="shared" si="1"/>
        <v>12.2</v>
      </c>
      <c r="N34" s="176">
        <f t="shared" si="2"/>
        <v>15.4</v>
      </c>
      <c r="O34" s="175" t="str">
        <f t="shared" si="3"/>
        <v>22.2</v>
      </c>
      <c r="P34" s="40" t="s">
        <v>1692</v>
      </c>
      <c r="Q34" s="39" t="s">
        <v>69</v>
      </c>
      <c r="R34" s="40" t="s">
        <v>232</v>
      </c>
      <c r="S34" s="603"/>
      <c r="T34" s="357" t="s">
        <v>1279</v>
      </c>
      <c r="U34" s="43">
        <f t="shared" si="4"/>
        <v>126</v>
      </c>
      <c r="V34" s="44">
        <f t="shared" si="5"/>
        <v>100</v>
      </c>
      <c r="W34" s="44">
        <f t="shared" si="6"/>
        <v>69</v>
      </c>
      <c r="X34" s="45" t="str">
        <f t="shared" si="7"/>
        <v>★1.5</v>
      </c>
      <c r="Z34" s="46">
        <v>1690</v>
      </c>
      <c r="AA34" s="46"/>
      <c r="AB34" s="149">
        <f t="shared" si="8"/>
        <v>22.2</v>
      </c>
      <c r="AC34" s="209">
        <f t="shared" si="9"/>
        <v>69</v>
      </c>
      <c r="AD34" s="209" t="str">
        <f t="shared" si="10"/>
        <v>★1.5</v>
      </c>
      <c r="AE34" s="149" t="str">
        <f t="shared" si="11"/>
        <v/>
      </c>
      <c r="AF34" s="209" t="str">
        <f t="shared" si="12"/>
        <v/>
      </c>
      <c r="AG34" s="209" t="str">
        <f t="shared" si="13"/>
        <v/>
      </c>
      <c r="AH34" s="208"/>
    </row>
    <row r="35" spans="1:34" ht="24" customHeight="1">
      <c r="A35" s="50"/>
      <c r="B35" s="55"/>
      <c r="C35" s="604"/>
      <c r="D35" s="27" t="s">
        <v>1756</v>
      </c>
      <c r="E35" s="28" t="s">
        <v>1794</v>
      </c>
      <c r="F35" s="29" t="s">
        <v>1685</v>
      </c>
      <c r="G35" s="362">
        <v>1.968</v>
      </c>
      <c r="H35" s="29" t="s">
        <v>1072</v>
      </c>
      <c r="I35" s="31">
        <v>1710</v>
      </c>
      <c r="J35" s="32">
        <v>5</v>
      </c>
      <c r="K35" s="53">
        <v>15.4</v>
      </c>
      <c r="L35" s="54">
        <f t="shared" si="0"/>
        <v>150.75714285714284</v>
      </c>
      <c r="M35" s="53">
        <f t="shared" si="1"/>
        <v>12.2</v>
      </c>
      <c r="N35" s="176">
        <f t="shared" si="2"/>
        <v>15.4</v>
      </c>
      <c r="O35" s="175" t="str">
        <f t="shared" si="3"/>
        <v>22.0</v>
      </c>
      <c r="P35" s="40" t="s">
        <v>1692</v>
      </c>
      <c r="Q35" s="39" t="s">
        <v>69</v>
      </c>
      <c r="R35" s="40" t="s">
        <v>232</v>
      </c>
      <c r="S35" s="603"/>
      <c r="T35" s="357" t="s">
        <v>1279</v>
      </c>
      <c r="U35" s="43">
        <f t="shared" si="4"/>
        <v>126</v>
      </c>
      <c r="V35" s="44">
        <f t="shared" si="5"/>
        <v>100</v>
      </c>
      <c r="W35" s="44">
        <f t="shared" si="6"/>
        <v>70</v>
      </c>
      <c r="X35" s="45" t="str">
        <f t="shared" si="7"/>
        <v>★2.0</v>
      </c>
      <c r="Z35" s="46">
        <v>1710</v>
      </c>
      <c r="AA35" s="46"/>
      <c r="AB35" s="149">
        <f t="shared" si="8"/>
        <v>22</v>
      </c>
      <c r="AC35" s="209">
        <f t="shared" si="9"/>
        <v>70</v>
      </c>
      <c r="AD35" s="209" t="str">
        <f t="shared" si="10"/>
        <v>★2.0</v>
      </c>
      <c r="AE35" s="149" t="str">
        <f t="shared" si="11"/>
        <v/>
      </c>
      <c r="AF35" s="209" t="str">
        <f t="shared" si="12"/>
        <v/>
      </c>
      <c r="AG35" s="209" t="str">
        <f t="shared" si="13"/>
        <v/>
      </c>
      <c r="AH35" s="208"/>
    </row>
    <row r="36" spans="1:34" ht="24" customHeight="1">
      <c r="A36" s="50"/>
      <c r="B36" s="55"/>
      <c r="C36" s="604"/>
      <c r="D36" s="27" t="s">
        <v>1756</v>
      </c>
      <c r="E36" s="28" t="s">
        <v>1686</v>
      </c>
      <c r="F36" s="29" t="s">
        <v>1685</v>
      </c>
      <c r="G36" s="362">
        <v>1.968</v>
      </c>
      <c r="H36" s="29" t="s">
        <v>1072</v>
      </c>
      <c r="I36" s="31">
        <v>1730</v>
      </c>
      <c r="J36" s="32">
        <v>5</v>
      </c>
      <c r="K36" s="53">
        <v>15.4</v>
      </c>
      <c r="L36" s="54">
        <f t="shared" si="0"/>
        <v>150.75714285714284</v>
      </c>
      <c r="M36" s="53">
        <f t="shared" si="1"/>
        <v>12.2</v>
      </c>
      <c r="N36" s="176">
        <f t="shared" si="2"/>
        <v>15.4</v>
      </c>
      <c r="O36" s="175" t="str">
        <f t="shared" si="3"/>
        <v>21.8</v>
      </c>
      <c r="P36" s="40" t="s">
        <v>1692</v>
      </c>
      <c r="Q36" s="39" t="s">
        <v>69</v>
      </c>
      <c r="R36" s="40" t="s">
        <v>232</v>
      </c>
      <c r="S36" s="603"/>
      <c r="T36" s="357" t="s">
        <v>1279</v>
      </c>
      <c r="U36" s="43">
        <f t="shared" si="4"/>
        <v>126</v>
      </c>
      <c r="V36" s="44">
        <f t="shared" si="5"/>
        <v>100</v>
      </c>
      <c r="W36" s="44">
        <f t="shared" si="6"/>
        <v>70</v>
      </c>
      <c r="X36" s="45" t="str">
        <f t="shared" si="7"/>
        <v>★2.0</v>
      </c>
      <c r="Z36" s="46">
        <v>1730</v>
      </c>
      <c r="AA36" s="46"/>
      <c r="AB36" s="149">
        <f t="shared" si="8"/>
        <v>21.8</v>
      </c>
      <c r="AC36" s="209">
        <f t="shared" si="9"/>
        <v>70</v>
      </c>
      <c r="AD36" s="209" t="str">
        <f t="shared" si="10"/>
        <v>★2.0</v>
      </c>
      <c r="AE36" s="149" t="str">
        <f t="shared" si="11"/>
        <v/>
      </c>
      <c r="AF36" s="209" t="str">
        <f t="shared" si="12"/>
        <v/>
      </c>
      <c r="AG36" s="209" t="str">
        <f t="shared" si="13"/>
        <v/>
      </c>
      <c r="AH36" s="208"/>
    </row>
    <row r="37" spans="1:34" ht="24" customHeight="1">
      <c r="A37" s="50"/>
      <c r="B37" s="55"/>
      <c r="C37" s="604"/>
      <c r="D37" s="27" t="s">
        <v>1791</v>
      </c>
      <c r="E37" s="28" t="s">
        <v>1793</v>
      </c>
      <c r="F37" s="29" t="s">
        <v>1685</v>
      </c>
      <c r="G37" s="362">
        <v>1.968</v>
      </c>
      <c r="H37" s="29" t="s">
        <v>1072</v>
      </c>
      <c r="I37" s="463">
        <v>1690</v>
      </c>
      <c r="J37" s="462">
        <v>5</v>
      </c>
      <c r="K37" s="191">
        <v>15.5</v>
      </c>
      <c r="L37" s="54">
        <f t="shared" si="0"/>
        <v>149.78451612903226</v>
      </c>
      <c r="M37" s="53">
        <f t="shared" si="1"/>
        <v>12.2</v>
      </c>
      <c r="N37" s="176">
        <f t="shared" si="2"/>
        <v>15.4</v>
      </c>
      <c r="O37" s="175" t="str">
        <f t="shared" si="3"/>
        <v>22.2</v>
      </c>
      <c r="P37" s="40" t="s">
        <v>1692</v>
      </c>
      <c r="Q37" s="39" t="s">
        <v>69</v>
      </c>
      <c r="R37" s="40" t="s">
        <v>232</v>
      </c>
      <c r="S37" s="605" t="s">
        <v>1789</v>
      </c>
      <c r="T37" s="357" t="s">
        <v>1279</v>
      </c>
      <c r="U37" s="43">
        <f t="shared" si="4"/>
        <v>127</v>
      </c>
      <c r="V37" s="44">
        <f t="shared" si="5"/>
        <v>100</v>
      </c>
      <c r="W37" s="44">
        <f t="shared" si="6"/>
        <v>69</v>
      </c>
      <c r="X37" s="45" t="str">
        <f t="shared" si="7"/>
        <v>★1.5</v>
      </c>
      <c r="Z37" s="46">
        <v>1690</v>
      </c>
      <c r="AA37" s="46"/>
      <c r="AB37" s="149">
        <f t="shared" si="8"/>
        <v>22.2</v>
      </c>
      <c r="AC37" s="209">
        <f t="shared" si="9"/>
        <v>69</v>
      </c>
      <c r="AD37" s="209" t="str">
        <f t="shared" si="10"/>
        <v>★1.5</v>
      </c>
      <c r="AE37" s="149"/>
      <c r="AF37" s="209"/>
      <c r="AG37" s="209"/>
      <c r="AH37" s="208"/>
    </row>
    <row r="38" spans="1:34" ht="24" customHeight="1">
      <c r="A38" s="50"/>
      <c r="B38" s="55"/>
      <c r="C38" s="604"/>
      <c r="D38" s="27" t="s">
        <v>1791</v>
      </c>
      <c r="E38" s="28" t="s">
        <v>1792</v>
      </c>
      <c r="F38" s="29" t="s">
        <v>1685</v>
      </c>
      <c r="G38" s="362">
        <v>1.968</v>
      </c>
      <c r="H38" s="29" t="s">
        <v>1072</v>
      </c>
      <c r="I38" s="463">
        <v>1710</v>
      </c>
      <c r="J38" s="462">
        <v>5</v>
      </c>
      <c r="K38" s="191">
        <v>15.5</v>
      </c>
      <c r="L38" s="54">
        <f t="shared" si="0"/>
        <v>149.78451612903226</v>
      </c>
      <c r="M38" s="53">
        <f t="shared" si="1"/>
        <v>12.2</v>
      </c>
      <c r="N38" s="176">
        <f t="shared" si="2"/>
        <v>15.4</v>
      </c>
      <c r="O38" s="175" t="str">
        <f t="shared" si="3"/>
        <v>22.0</v>
      </c>
      <c r="P38" s="40" t="s">
        <v>1692</v>
      </c>
      <c r="Q38" s="39" t="s">
        <v>69</v>
      </c>
      <c r="R38" s="40" t="s">
        <v>232</v>
      </c>
      <c r="S38" s="605" t="s">
        <v>1789</v>
      </c>
      <c r="T38" s="357" t="s">
        <v>1279</v>
      </c>
      <c r="U38" s="43">
        <f t="shared" si="4"/>
        <v>127</v>
      </c>
      <c r="V38" s="44">
        <f t="shared" si="5"/>
        <v>100</v>
      </c>
      <c r="W38" s="44">
        <f t="shared" si="6"/>
        <v>70</v>
      </c>
      <c r="X38" s="45" t="str">
        <f t="shared" si="7"/>
        <v>★2.0</v>
      </c>
      <c r="Z38" s="46">
        <v>1710</v>
      </c>
      <c r="AA38" s="46"/>
      <c r="AB38" s="149">
        <f t="shared" si="8"/>
        <v>22</v>
      </c>
      <c r="AC38" s="209">
        <f t="shared" si="9"/>
        <v>70</v>
      </c>
      <c r="AD38" s="209" t="str">
        <f t="shared" si="10"/>
        <v>★2.0</v>
      </c>
      <c r="AE38" s="149"/>
      <c r="AF38" s="209"/>
      <c r="AG38" s="209"/>
      <c r="AH38" s="208"/>
    </row>
    <row r="39" spans="1:34" ht="24" customHeight="1">
      <c r="A39" s="50"/>
      <c r="B39" s="55"/>
      <c r="C39" s="604"/>
      <c r="D39" s="27" t="s">
        <v>1791</v>
      </c>
      <c r="E39" s="28" t="s">
        <v>1790</v>
      </c>
      <c r="F39" s="29" t="s">
        <v>1685</v>
      </c>
      <c r="G39" s="362">
        <v>1.968</v>
      </c>
      <c r="H39" s="29" t="s">
        <v>1072</v>
      </c>
      <c r="I39" s="463">
        <v>1730</v>
      </c>
      <c r="J39" s="462">
        <v>5</v>
      </c>
      <c r="K39" s="191">
        <v>15.5</v>
      </c>
      <c r="L39" s="54">
        <f t="shared" si="0"/>
        <v>149.78451612903226</v>
      </c>
      <c r="M39" s="53">
        <f t="shared" si="1"/>
        <v>12.2</v>
      </c>
      <c r="N39" s="176">
        <f t="shared" si="2"/>
        <v>15.4</v>
      </c>
      <c r="O39" s="175" t="str">
        <f t="shared" si="3"/>
        <v>21.8</v>
      </c>
      <c r="P39" s="40" t="s">
        <v>1692</v>
      </c>
      <c r="Q39" s="39" t="s">
        <v>69</v>
      </c>
      <c r="R39" s="40" t="s">
        <v>232</v>
      </c>
      <c r="S39" s="605" t="s">
        <v>1789</v>
      </c>
      <c r="T39" s="357" t="s">
        <v>1279</v>
      </c>
      <c r="U39" s="43">
        <f t="shared" si="4"/>
        <v>127</v>
      </c>
      <c r="V39" s="44">
        <f t="shared" si="5"/>
        <v>100</v>
      </c>
      <c r="W39" s="44">
        <f t="shared" si="6"/>
        <v>71</v>
      </c>
      <c r="X39" s="45" t="str">
        <f t="shared" si="7"/>
        <v>★2.0</v>
      </c>
      <c r="Z39" s="46">
        <v>1730</v>
      </c>
      <c r="AA39" s="46"/>
      <c r="AB39" s="149">
        <f t="shared" si="8"/>
        <v>21.8</v>
      </c>
      <c r="AC39" s="209">
        <f t="shared" si="9"/>
        <v>71</v>
      </c>
      <c r="AD39" s="209" t="str">
        <f t="shared" si="10"/>
        <v>★2.0</v>
      </c>
      <c r="AE39" s="149"/>
      <c r="AF39" s="209"/>
      <c r="AG39" s="209"/>
      <c r="AH39" s="208"/>
    </row>
    <row r="40" spans="1:34" ht="24" customHeight="1">
      <c r="A40" s="50"/>
      <c r="B40" s="55"/>
      <c r="C40" s="604"/>
      <c r="D40" s="27" t="s">
        <v>1746</v>
      </c>
      <c r="E40" s="28" t="s">
        <v>231</v>
      </c>
      <c r="F40" s="29" t="s">
        <v>1669</v>
      </c>
      <c r="G40" s="362">
        <v>1.968</v>
      </c>
      <c r="H40" s="29" t="s">
        <v>1574</v>
      </c>
      <c r="I40" s="31">
        <v>1710</v>
      </c>
      <c r="J40" s="32">
        <v>5</v>
      </c>
      <c r="K40" s="53">
        <v>12.8</v>
      </c>
      <c r="L40" s="54">
        <f t="shared" si="0"/>
        <v>181.37968749999999</v>
      </c>
      <c r="M40" s="53">
        <f t="shared" si="1"/>
        <v>12.2</v>
      </c>
      <c r="N40" s="176">
        <f t="shared" si="2"/>
        <v>15.4</v>
      </c>
      <c r="O40" s="175" t="str">
        <f t="shared" si="3"/>
        <v>22.0</v>
      </c>
      <c r="P40" s="40" t="s">
        <v>1049</v>
      </c>
      <c r="Q40" s="39" t="s">
        <v>69</v>
      </c>
      <c r="R40" s="40" t="s">
        <v>232</v>
      </c>
      <c r="S40" s="41"/>
      <c r="T40" s="357" t="s">
        <v>1279</v>
      </c>
      <c r="U40" s="43">
        <f t="shared" si="4"/>
        <v>104</v>
      </c>
      <c r="V40" s="44" t="str">
        <f t="shared" si="5"/>
        <v/>
      </c>
      <c r="W40" s="44">
        <f t="shared" si="6"/>
        <v>58</v>
      </c>
      <c r="X40" s="45" t="str">
        <f t="shared" si="7"/>
        <v>★0.5</v>
      </c>
      <c r="Z40" s="46">
        <v>1710</v>
      </c>
      <c r="AA40" s="46"/>
      <c r="AB40" s="149">
        <f t="shared" si="8"/>
        <v>22</v>
      </c>
      <c r="AC40" s="209">
        <f t="shared" si="9"/>
        <v>58</v>
      </c>
      <c r="AD40" s="209" t="str">
        <f t="shared" si="10"/>
        <v>★0.5</v>
      </c>
      <c r="AE40" s="149" t="str">
        <f t="shared" ref="AE40:AE71" si="14">IF(AA40="","",(ROUND(IF(AA40&gt;=2759,9.5,IF(AA40&lt;2759,(-2.47/1000000*AA40*AA40)-(8.52/10000*AA40)+30.65)),1)))</f>
        <v/>
      </c>
      <c r="AF40" s="209" t="str">
        <f t="shared" ref="AF40:AF71" si="15">IF(AE40="","",IF(K40="","",ROUNDDOWN(K40/AE40*100,0)))</f>
        <v/>
      </c>
      <c r="AG40" s="209" t="str">
        <f t="shared" ref="AG40:AG71" si="16">IF(AF40="","",IF(AF40&gt;=125,"★7.5",IF(AF40&gt;=120,"★7.0",IF(AF40&gt;=115,"★6.5",IF(AF40&gt;=110,"★6.0",IF(AF40&gt;=105,"★5.5",IF(AF40&gt;=100,"★5.0",IF(AF40&gt;=95,"★4.5",IF(AF40&gt;=90,"★4.0",IF(AF40&gt;=85,"★3.5",IF(AF40&gt;=80,"★3.0",IF(AF40&gt;=75,"★2.5",IF(AF40&gt;=70,"★2.0",IF(AF40&gt;=65,"★1.5",IF(AF40&gt;=60,"★1.0",IF(AF40&gt;=55,"★0.5"," "))))))))))))))))</f>
        <v/>
      </c>
      <c r="AH40" s="208"/>
    </row>
    <row r="41" spans="1:34" ht="24" customHeight="1">
      <c r="A41" s="50"/>
      <c r="B41" s="55"/>
      <c r="C41" s="380"/>
      <c r="D41" s="27" t="s">
        <v>1746</v>
      </c>
      <c r="E41" s="28" t="s">
        <v>230</v>
      </c>
      <c r="F41" s="29" t="s">
        <v>1669</v>
      </c>
      <c r="G41" s="362">
        <v>1.968</v>
      </c>
      <c r="H41" s="29" t="s">
        <v>1574</v>
      </c>
      <c r="I41" s="31">
        <v>1730</v>
      </c>
      <c r="J41" s="32">
        <v>5</v>
      </c>
      <c r="K41" s="53">
        <v>12.8</v>
      </c>
      <c r="L41" s="54">
        <f t="shared" si="0"/>
        <v>181.37968749999999</v>
      </c>
      <c r="M41" s="53">
        <f t="shared" si="1"/>
        <v>12.2</v>
      </c>
      <c r="N41" s="176">
        <f t="shared" si="2"/>
        <v>15.4</v>
      </c>
      <c r="O41" s="175" t="str">
        <f t="shared" si="3"/>
        <v>21.8</v>
      </c>
      <c r="P41" s="40" t="s">
        <v>1049</v>
      </c>
      <c r="Q41" s="39" t="s">
        <v>69</v>
      </c>
      <c r="R41" s="40" t="s">
        <v>232</v>
      </c>
      <c r="S41" s="41"/>
      <c r="T41" s="357" t="s">
        <v>1279</v>
      </c>
      <c r="U41" s="43">
        <f t="shared" si="4"/>
        <v>104</v>
      </c>
      <c r="V41" s="44" t="str">
        <f t="shared" si="5"/>
        <v/>
      </c>
      <c r="W41" s="44">
        <f t="shared" si="6"/>
        <v>58</v>
      </c>
      <c r="X41" s="45" t="str">
        <f t="shared" si="7"/>
        <v>★0.5</v>
      </c>
      <c r="Z41" s="46">
        <v>1730</v>
      </c>
      <c r="AA41" s="46"/>
      <c r="AB41" s="149">
        <f t="shared" si="8"/>
        <v>21.8</v>
      </c>
      <c r="AC41" s="209">
        <f t="shared" si="9"/>
        <v>58</v>
      </c>
      <c r="AD41" s="209" t="str">
        <f t="shared" si="10"/>
        <v>★0.5</v>
      </c>
      <c r="AE41" s="149" t="str">
        <f t="shared" si="14"/>
        <v/>
      </c>
      <c r="AF41" s="209" t="str">
        <f t="shared" si="15"/>
        <v/>
      </c>
      <c r="AG41" s="209" t="str">
        <f t="shared" si="16"/>
        <v/>
      </c>
      <c r="AH41" s="208"/>
    </row>
    <row r="42" spans="1:34" ht="24" customHeight="1">
      <c r="A42" s="50"/>
      <c r="B42" s="55"/>
      <c r="C42" s="380"/>
      <c r="D42" s="27" t="s">
        <v>1746</v>
      </c>
      <c r="E42" s="28" t="s">
        <v>229</v>
      </c>
      <c r="F42" s="29" t="s">
        <v>1669</v>
      </c>
      <c r="G42" s="362">
        <v>1.968</v>
      </c>
      <c r="H42" s="29" t="s">
        <v>1574</v>
      </c>
      <c r="I42" s="31">
        <v>1740</v>
      </c>
      <c r="J42" s="32">
        <v>5</v>
      </c>
      <c r="K42" s="53">
        <v>12.8</v>
      </c>
      <c r="L42" s="54">
        <f t="shared" si="0"/>
        <v>181.37968749999999</v>
      </c>
      <c r="M42" s="53">
        <f t="shared" si="1"/>
        <v>12.2</v>
      </c>
      <c r="N42" s="176">
        <f t="shared" si="2"/>
        <v>15.4</v>
      </c>
      <c r="O42" s="175" t="str">
        <f t="shared" si="3"/>
        <v>21.7</v>
      </c>
      <c r="P42" s="40" t="s">
        <v>1049</v>
      </c>
      <c r="Q42" s="39" t="s">
        <v>69</v>
      </c>
      <c r="R42" s="40" t="s">
        <v>232</v>
      </c>
      <c r="S42" s="41"/>
      <c r="T42" s="357" t="s">
        <v>1279</v>
      </c>
      <c r="U42" s="43">
        <f t="shared" si="4"/>
        <v>104</v>
      </c>
      <c r="V42" s="44" t="str">
        <f t="shared" si="5"/>
        <v/>
      </c>
      <c r="W42" s="44">
        <f t="shared" si="6"/>
        <v>58</v>
      </c>
      <c r="X42" s="45" t="str">
        <f t="shared" si="7"/>
        <v>★0.5</v>
      </c>
      <c r="Z42" s="46">
        <v>1740</v>
      </c>
      <c r="AA42" s="46"/>
      <c r="AB42" s="149">
        <f t="shared" si="8"/>
        <v>21.7</v>
      </c>
      <c r="AC42" s="209">
        <f t="shared" si="9"/>
        <v>58</v>
      </c>
      <c r="AD42" s="209" t="str">
        <f t="shared" si="10"/>
        <v>★0.5</v>
      </c>
      <c r="AE42" s="149" t="str">
        <f t="shared" si="14"/>
        <v/>
      </c>
      <c r="AF42" s="209" t="str">
        <f t="shared" si="15"/>
        <v/>
      </c>
      <c r="AG42" s="209" t="str">
        <f t="shared" si="16"/>
        <v/>
      </c>
      <c r="AH42" s="208"/>
    </row>
    <row r="43" spans="1:34" ht="24" customHeight="1">
      <c r="A43" s="50"/>
      <c r="B43" s="55"/>
      <c r="C43" s="380"/>
      <c r="D43" s="27" t="s">
        <v>1746</v>
      </c>
      <c r="E43" s="28" t="s">
        <v>1788</v>
      </c>
      <c r="F43" s="29" t="s">
        <v>1669</v>
      </c>
      <c r="G43" s="362">
        <v>1.968</v>
      </c>
      <c r="H43" s="29" t="s">
        <v>1574</v>
      </c>
      <c r="I43" s="31">
        <v>1770</v>
      </c>
      <c r="J43" s="32">
        <v>5</v>
      </c>
      <c r="K43" s="53">
        <v>12.8</v>
      </c>
      <c r="L43" s="54">
        <f t="shared" si="0"/>
        <v>181.37968749999999</v>
      </c>
      <c r="M43" s="53">
        <f t="shared" si="1"/>
        <v>11.1</v>
      </c>
      <c r="N43" s="176">
        <f t="shared" si="2"/>
        <v>14.4</v>
      </c>
      <c r="O43" s="175" t="str">
        <f t="shared" si="3"/>
        <v>21.4</v>
      </c>
      <c r="P43" s="40" t="s">
        <v>1049</v>
      </c>
      <c r="Q43" s="39" t="s">
        <v>69</v>
      </c>
      <c r="R43" s="40" t="s">
        <v>232</v>
      </c>
      <c r="S43" s="41"/>
      <c r="T43" s="357" t="s">
        <v>1279</v>
      </c>
      <c r="U43" s="43">
        <f t="shared" si="4"/>
        <v>115</v>
      </c>
      <c r="V43" s="44" t="str">
        <f t="shared" si="5"/>
        <v/>
      </c>
      <c r="W43" s="44">
        <f t="shared" si="6"/>
        <v>59</v>
      </c>
      <c r="X43" s="45" t="str">
        <f t="shared" si="7"/>
        <v>★0.5</v>
      </c>
      <c r="Z43" s="46">
        <v>1770</v>
      </c>
      <c r="AA43" s="46"/>
      <c r="AB43" s="149">
        <f t="shared" si="8"/>
        <v>21.4</v>
      </c>
      <c r="AC43" s="209">
        <f t="shared" si="9"/>
        <v>59</v>
      </c>
      <c r="AD43" s="209" t="str">
        <f t="shared" si="10"/>
        <v>★0.5</v>
      </c>
      <c r="AE43" s="149" t="str">
        <f t="shared" si="14"/>
        <v/>
      </c>
      <c r="AF43" s="209" t="str">
        <f t="shared" si="15"/>
        <v/>
      </c>
      <c r="AG43" s="209" t="str">
        <f t="shared" si="16"/>
        <v/>
      </c>
      <c r="AH43" s="208"/>
    </row>
    <row r="44" spans="1:34" ht="24" customHeight="1">
      <c r="A44" s="50"/>
      <c r="B44" s="55"/>
      <c r="C44" s="380"/>
      <c r="D44" s="27" t="s">
        <v>1746</v>
      </c>
      <c r="E44" s="28" t="s">
        <v>1684</v>
      </c>
      <c r="F44" s="29" t="s">
        <v>1669</v>
      </c>
      <c r="G44" s="362">
        <v>1.968</v>
      </c>
      <c r="H44" s="29" t="s">
        <v>1574</v>
      </c>
      <c r="I44" s="31">
        <v>1750</v>
      </c>
      <c r="J44" s="32">
        <v>5</v>
      </c>
      <c r="K44" s="53">
        <v>12.8</v>
      </c>
      <c r="L44" s="54">
        <f t="shared" si="0"/>
        <v>181.37968749999999</v>
      </c>
      <c r="M44" s="53">
        <f t="shared" si="1"/>
        <v>12.2</v>
      </c>
      <c r="N44" s="176">
        <f t="shared" si="2"/>
        <v>15.4</v>
      </c>
      <c r="O44" s="175" t="str">
        <f t="shared" si="3"/>
        <v>21.6</v>
      </c>
      <c r="P44" s="40" t="s">
        <v>1049</v>
      </c>
      <c r="Q44" s="39" t="s">
        <v>69</v>
      </c>
      <c r="R44" s="40" t="s">
        <v>232</v>
      </c>
      <c r="S44" s="41"/>
      <c r="T44" s="357" t="s">
        <v>1279</v>
      </c>
      <c r="U44" s="43">
        <f t="shared" si="4"/>
        <v>104</v>
      </c>
      <c r="V44" s="44" t="str">
        <f t="shared" si="5"/>
        <v/>
      </c>
      <c r="W44" s="44">
        <f t="shared" si="6"/>
        <v>59</v>
      </c>
      <c r="X44" s="45" t="str">
        <f t="shared" si="7"/>
        <v>★0.5</v>
      </c>
      <c r="Z44" s="46">
        <v>1750</v>
      </c>
      <c r="AA44" s="46"/>
      <c r="AB44" s="149">
        <f t="shared" si="8"/>
        <v>21.6</v>
      </c>
      <c r="AC44" s="209">
        <f t="shared" si="9"/>
        <v>59</v>
      </c>
      <c r="AD44" s="209" t="str">
        <f t="shared" si="10"/>
        <v>★0.5</v>
      </c>
      <c r="AE44" s="149" t="str">
        <f t="shared" si="14"/>
        <v/>
      </c>
      <c r="AF44" s="209" t="str">
        <f t="shared" si="15"/>
        <v/>
      </c>
      <c r="AG44" s="209" t="str">
        <f t="shared" si="16"/>
        <v/>
      </c>
      <c r="AH44" s="208"/>
    </row>
    <row r="45" spans="1:34" ht="24" customHeight="1">
      <c r="A45" s="50"/>
      <c r="B45" s="55"/>
      <c r="C45" s="380"/>
      <c r="D45" s="27" t="s">
        <v>1746</v>
      </c>
      <c r="E45" s="28" t="s">
        <v>1787</v>
      </c>
      <c r="F45" s="29" t="s">
        <v>1669</v>
      </c>
      <c r="G45" s="362">
        <v>1.968</v>
      </c>
      <c r="H45" s="29" t="s">
        <v>1574</v>
      </c>
      <c r="I45" s="31">
        <v>1790</v>
      </c>
      <c r="J45" s="32">
        <v>5</v>
      </c>
      <c r="K45" s="53">
        <v>12.8</v>
      </c>
      <c r="L45" s="54">
        <f t="shared" si="0"/>
        <v>181.37968749999999</v>
      </c>
      <c r="M45" s="53">
        <f t="shared" si="1"/>
        <v>11.1</v>
      </c>
      <c r="N45" s="176">
        <f t="shared" si="2"/>
        <v>14.4</v>
      </c>
      <c r="O45" s="175" t="str">
        <f t="shared" si="3"/>
        <v>21.2</v>
      </c>
      <c r="P45" s="40" t="s">
        <v>1049</v>
      </c>
      <c r="Q45" s="39" t="s">
        <v>69</v>
      </c>
      <c r="R45" s="40" t="s">
        <v>232</v>
      </c>
      <c r="S45" s="41"/>
      <c r="T45" s="357" t="s">
        <v>1279</v>
      </c>
      <c r="U45" s="43">
        <f t="shared" si="4"/>
        <v>115</v>
      </c>
      <c r="V45" s="44" t="str">
        <f t="shared" si="5"/>
        <v/>
      </c>
      <c r="W45" s="44">
        <f t="shared" si="6"/>
        <v>60</v>
      </c>
      <c r="X45" s="45" t="str">
        <f t="shared" si="7"/>
        <v>★1.0</v>
      </c>
      <c r="Z45" s="46">
        <v>1790</v>
      </c>
      <c r="AA45" s="46"/>
      <c r="AB45" s="149">
        <f t="shared" si="8"/>
        <v>21.2</v>
      </c>
      <c r="AC45" s="209">
        <f t="shared" si="9"/>
        <v>60</v>
      </c>
      <c r="AD45" s="209" t="str">
        <f t="shared" si="10"/>
        <v>★1.0</v>
      </c>
      <c r="AE45" s="149" t="str">
        <f t="shared" si="14"/>
        <v/>
      </c>
      <c r="AF45" s="209" t="str">
        <f t="shared" si="15"/>
        <v/>
      </c>
      <c r="AG45" s="209" t="str">
        <f t="shared" si="16"/>
        <v/>
      </c>
      <c r="AH45" s="208"/>
    </row>
    <row r="46" spans="1:34" ht="24" customHeight="1">
      <c r="A46" s="50"/>
      <c r="B46" s="55"/>
      <c r="C46" s="380"/>
      <c r="D46" s="27" t="s">
        <v>1746</v>
      </c>
      <c r="E46" s="28" t="s">
        <v>1786</v>
      </c>
      <c r="F46" s="29" t="s">
        <v>1585</v>
      </c>
      <c r="G46" s="362">
        <v>1.968</v>
      </c>
      <c r="H46" s="29" t="s">
        <v>1574</v>
      </c>
      <c r="I46" s="31">
        <v>1730</v>
      </c>
      <c r="J46" s="32">
        <v>5</v>
      </c>
      <c r="K46" s="53">
        <v>12.8</v>
      </c>
      <c r="L46" s="54">
        <f t="shared" si="0"/>
        <v>181.37968749999999</v>
      </c>
      <c r="M46" s="53">
        <f t="shared" si="1"/>
        <v>12.2</v>
      </c>
      <c r="N46" s="176">
        <f t="shared" si="2"/>
        <v>15.4</v>
      </c>
      <c r="O46" s="175" t="str">
        <f t="shared" si="3"/>
        <v>21.8</v>
      </c>
      <c r="P46" s="40" t="s">
        <v>1049</v>
      </c>
      <c r="Q46" s="39" t="s">
        <v>69</v>
      </c>
      <c r="R46" s="40" t="s">
        <v>232</v>
      </c>
      <c r="S46" s="41"/>
      <c r="T46" s="357" t="s">
        <v>1279</v>
      </c>
      <c r="U46" s="43">
        <f t="shared" si="4"/>
        <v>104</v>
      </c>
      <c r="V46" s="44" t="str">
        <f t="shared" si="5"/>
        <v/>
      </c>
      <c r="W46" s="44">
        <f t="shared" si="6"/>
        <v>58</v>
      </c>
      <c r="X46" s="45" t="str">
        <f t="shared" si="7"/>
        <v>★0.5</v>
      </c>
      <c r="Z46" s="46">
        <v>1730</v>
      </c>
      <c r="AA46" s="46"/>
      <c r="AB46" s="149">
        <f t="shared" si="8"/>
        <v>21.8</v>
      </c>
      <c r="AC46" s="209">
        <f t="shared" si="9"/>
        <v>58</v>
      </c>
      <c r="AD46" s="209" t="str">
        <f t="shared" si="10"/>
        <v>★0.5</v>
      </c>
      <c r="AE46" s="149" t="str">
        <f t="shared" si="14"/>
        <v/>
      </c>
      <c r="AF46" s="209" t="str">
        <f t="shared" si="15"/>
        <v/>
      </c>
      <c r="AG46" s="209" t="str">
        <f t="shared" si="16"/>
        <v/>
      </c>
      <c r="AH46" s="208"/>
    </row>
    <row r="47" spans="1:34" ht="24" customHeight="1">
      <c r="A47" s="50"/>
      <c r="B47" s="55"/>
      <c r="C47" s="380"/>
      <c r="D47" s="27" t="s">
        <v>1746</v>
      </c>
      <c r="E47" s="28" t="s">
        <v>1785</v>
      </c>
      <c r="F47" s="29" t="s">
        <v>1585</v>
      </c>
      <c r="G47" s="362">
        <v>1.968</v>
      </c>
      <c r="H47" s="29" t="s">
        <v>1574</v>
      </c>
      <c r="I47" s="31">
        <v>1750</v>
      </c>
      <c r="J47" s="32">
        <v>5</v>
      </c>
      <c r="K47" s="53">
        <v>12.8</v>
      </c>
      <c r="L47" s="54">
        <f t="shared" si="0"/>
        <v>181.37968749999999</v>
      </c>
      <c r="M47" s="53">
        <f t="shared" si="1"/>
        <v>12.2</v>
      </c>
      <c r="N47" s="176">
        <f t="shared" si="2"/>
        <v>15.4</v>
      </c>
      <c r="O47" s="175" t="str">
        <f t="shared" si="3"/>
        <v>21.6</v>
      </c>
      <c r="P47" s="40" t="s">
        <v>1049</v>
      </c>
      <c r="Q47" s="39" t="s">
        <v>69</v>
      </c>
      <c r="R47" s="40" t="s">
        <v>232</v>
      </c>
      <c r="S47" s="41"/>
      <c r="T47" s="357" t="s">
        <v>1279</v>
      </c>
      <c r="U47" s="43">
        <f t="shared" si="4"/>
        <v>104</v>
      </c>
      <c r="V47" s="44" t="str">
        <f t="shared" si="5"/>
        <v/>
      </c>
      <c r="W47" s="44">
        <f t="shared" si="6"/>
        <v>59</v>
      </c>
      <c r="X47" s="45" t="str">
        <f t="shared" si="7"/>
        <v>★0.5</v>
      </c>
      <c r="Z47" s="46">
        <v>1750</v>
      </c>
      <c r="AA47" s="46"/>
      <c r="AB47" s="149">
        <f t="shared" si="8"/>
        <v>21.6</v>
      </c>
      <c r="AC47" s="209">
        <f t="shared" si="9"/>
        <v>59</v>
      </c>
      <c r="AD47" s="209" t="str">
        <f t="shared" si="10"/>
        <v>★0.5</v>
      </c>
      <c r="AE47" s="149" t="str">
        <f t="shared" si="14"/>
        <v/>
      </c>
      <c r="AF47" s="209" t="str">
        <f t="shared" si="15"/>
        <v/>
      </c>
      <c r="AG47" s="209" t="str">
        <f t="shared" si="16"/>
        <v/>
      </c>
      <c r="AH47" s="208"/>
    </row>
    <row r="48" spans="1:34" ht="24" customHeight="1">
      <c r="A48" s="50"/>
      <c r="B48" s="55"/>
      <c r="C48" s="380"/>
      <c r="D48" s="27" t="s">
        <v>1746</v>
      </c>
      <c r="E48" s="28" t="s">
        <v>1784</v>
      </c>
      <c r="F48" s="29" t="s">
        <v>1585</v>
      </c>
      <c r="G48" s="362">
        <v>1.968</v>
      </c>
      <c r="H48" s="29" t="s">
        <v>1574</v>
      </c>
      <c r="I48" s="31">
        <v>1770</v>
      </c>
      <c r="J48" s="32">
        <v>5</v>
      </c>
      <c r="K48" s="53">
        <v>12.8</v>
      </c>
      <c r="L48" s="54">
        <f t="shared" si="0"/>
        <v>181.37968749999999</v>
      </c>
      <c r="M48" s="53">
        <f t="shared" si="1"/>
        <v>11.1</v>
      </c>
      <c r="N48" s="176">
        <f t="shared" si="2"/>
        <v>14.4</v>
      </c>
      <c r="O48" s="175" t="str">
        <f t="shared" si="3"/>
        <v>21.4</v>
      </c>
      <c r="P48" s="40" t="s">
        <v>1049</v>
      </c>
      <c r="Q48" s="39" t="s">
        <v>69</v>
      </c>
      <c r="R48" s="40" t="s">
        <v>232</v>
      </c>
      <c r="S48" s="41"/>
      <c r="T48" s="357" t="s">
        <v>1279</v>
      </c>
      <c r="U48" s="43">
        <f t="shared" si="4"/>
        <v>115</v>
      </c>
      <c r="V48" s="44" t="str">
        <f t="shared" si="5"/>
        <v/>
      </c>
      <c r="W48" s="44">
        <f t="shared" si="6"/>
        <v>59</v>
      </c>
      <c r="X48" s="45" t="str">
        <f t="shared" si="7"/>
        <v>★0.5</v>
      </c>
      <c r="Z48" s="46">
        <v>1770</v>
      </c>
      <c r="AA48" s="46"/>
      <c r="AB48" s="149">
        <f t="shared" si="8"/>
        <v>21.4</v>
      </c>
      <c r="AC48" s="209">
        <f t="shared" si="9"/>
        <v>59</v>
      </c>
      <c r="AD48" s="209" t="str">
        <f t="shared" si="10"/>
        <v>★0.5</v>
      </c>
      <c r="AE48" s="149" t="str">
        <f t="shared" si="14"/>
        <v/>
      </c>
      <c r="AF48" s="209" t="str">
        <f t="shared" si="15"/>
        <v/>
      </c>
      <c r="AG48" s="209" t="str">
        <f t="shared" si="16"/>
        <v/>
      </c>
      <c r="AH48" s="208"/>
    </row>
    <row r="49" spans="1:34" ht="24" customHeight="1">
      <c r="A49" s="50"/>
      <c r="B49" s="55"/>
      <c r="C49" s="380"/>
      <c r="D49" s="27" t="s">
        <v>1746</v>
      </c>
      <c r="E49" s="28" t="s">
        <v>1783</v>
      </c>
      <c r="F49" s="29" t="s">
        <v>1585</v>
      </c>
      <c r="G49" s="362">
        <v>1.968</v>
      </c>
      <c r="H49" s="29" t="s">
        <v>1574</v>
      </c>
      <c r="I49" s="31">
        <v>1760</v>
      </c>
      <c r="J49" s="32">
        <v>5</v>
      </c>
      <c r="K49" s="53">
        <v>12.8</v>
      </c>
      <c r="L49" s="54">
        <f t="shared" si="0"/>
        <v>181.37968749999999</v>
      </c>
      <c r="M49" s="53">
        <f t="shared" si="1"/>
        <v>12.2</v>
      </c>
      <c r="N49" s="176">
        <f t="shared" si="2"/>
        <v>15.4</v>
      </c>
      <c r="O49" s="175" t="str">
        <f t="shared" si="3"/>
        <v>21.5</v>
      </c>
      <c r="P49" s="40" t="s">
        <v>1049</v>
      </c>
      <c r="Q49" s="39" t="s">
        <v>69</v>
      </c>
      <c r="R49" s="40" t="s">
        <v>232</v>
      </c>
      <c r="S49" s="41"/>
      <c r="T49" s="357" t="s">
        <v>1279</v>
      </c>
      <c r="U49" s="43">
        <f t="shared" si="4"/>
        <v>104</v>
      </c>
      <c r="V49" s="44" t="str">
        <f t="shared" si="5"/>
        <v/>
      </c>
      <c r="W49" s="44">
        <f t="shared" si="6"/>
        <v>59</v>
      </c>
      <c r="X49" s="45" t="str">
        <f t="shared" si="7"/>
        <v>★0.5</v>
      </c>
      <c r="Z49" s="46">
        <v>1760</v>
      </c>
      <c r="AA49" s="46"/>
      <c r="AB49" s="149">
        <f t="shared" si="8"/>
        <v>21.5</v>
      </c>
      <c r="AC49" s="209">
        <f t="shared" si="9"/>
        <v>59</v>
      </c>
      <c r="AD49" s="209" t="str">
        <f t="shared" si="10"/>
        <v>★0.5</v>
      </c>
      <c r="AE49" s="149" t="str">
        <f t="shared" si="14"/>
        <v/>
      </c>
      <c r="AF49" s="209" t="str">
        <f t="shared" si="15"/>
        <v/>
      </c>
      <c r="AG49" s="209" t="str">
        <f t="shared" si="16"/>
        <v/>
      </c>
      <c r="AH49" s="208"/>
    </row>
    <row r="50" spans="1:34" ht="24" customHeight="1">
      <c r="A50" s="50"/>
      <c r="B50" s="55"/>
      <c r="C50" s="380"/>
      <c r="D50" s="27" t="s">
        <v>1746</v>
      </c>
      <c r="E50" s="28" t="s">
        <v>1782</v>
      </c>
      <c r="F50" s="29" t="s">
        <v>1585</v>
      </c>
      <c r="G50" s="362">
        <v>1.968</v>
      </c>
      <c r="H50" s="29" t="s">
        <v>1574</v>
      </c>
      <c r="I50" s="31">
        <v>1780</v>
      </c>
      <c r="J50" s="32">
        <v>5</v>
      </c>
      <c r="K50" s="53">
        <v>12.8</v>
      </c>
      <c r="L50" s="54">
        <f t="shared" si="0"/>
        <v>181.37968749999999</v>
      </c>
      <c r="M50" s="53">
        <f t="shared" si="1"/>
        <v>11.1</v>
      </c>
      <c r="N50" s="176">
        <f t="shared" si="2"/>
        <v>14.4</v>
      </c>
      <c r="O50" s="175" t="str">
        <f t="shared" si="3"/>
        <v>21.3</v>
      </c>
      <c r="P50" s="40" t="s">
        <v>1049</v>
      </c>
      <c r="Q50" s="39" t="s">
        <v>69</v>
      </c>
      <c r="R50" s="40" t="s">
        <v>232</v>
      </c>
      <c r="S50" s="41"/>
      <c r="T50" s="357" t="s">
        <v>1279</v>
      </c>
      <c r="U50" s="43">
        <f t="shared" si="4"/>
        <v>115</v>
      </c>
      <c r="V50" s="44" t="str">
        <f t="shared" si="5"/>
        <v/>
      </c>
      <c r="W50" s="44">
        <f t="shared" si="6"/>
        <v>60</v>
      </c>
      <c r="X50" s="45" t="str">
        <f t="shared" si="7"/>
        <v>★1.0</v>
      </c>
      <c r="Z50" s="46">
        <v>1780</v>
      </c>
      <c r="AA50" s="46"/>
      <c r="AB50" s="149">
        <f t="shared" si="8"/>
        <v>21.3</v>
      </c>
      <c r="AC50" s="209">
        <f t="shared" si="9"/>
        <v>60</v>
      </c>
      <c r="AD50" s="209" t="str">
        <f t="shared" si="10"/>
        <v>★1.0</v>
      </c>
      <c r="AE50" s="149" t="str">
        <f t="shared" si="14"/>
        <v/>
      </c>
      <c r="AF50" s="209" t="str">
        <f t="shared" si="15"/>
        <v/>
      </c>
      <c r="AG50" s="209" t="str">
        <f t="shared" si="16"/>
        <v/>
      </c>
      <c r="AH50" s="208"/>
    </row>
    <row r="51" spans="1:34" ht="24" customHeight="1">
      <c r="A51" s="50"/>
      <c r="B51" s="55"/>
      <c r="C51" s="380"/>
      <c r="D51" s="27" t="s">
        <v>1746</v>
      </c>
      <c r="E51" s="28" t="s">
        <v>1781</v>
      </c>
      <c r="F51" s="29" t="s">
        <v>1585</v>
      </c>
      <c r="G51" s="362">
        <v>1.968</v>
      </c>
      <c r="H51" s="29" t="s">
        <v>1574</v>
      </c>
      <c r="I51" s="31">
        <v>1730</v>
      </c>
      <c r="J51" s="32">
        <v>5</v>
      </c>
      <c r="K51" s="53">
        <v>14.3</v>
      </c>
      <c r="L51" s="54">
        <f t="shared" si="0"/>
        <v>162.35384615384615</v>
      </c>
      <c r="M51" s="53">
        <f t="shared" si="1"/>
        <v>12.2</v>
      </c>
      <c r="N51" s="176">
        <f t="shared" si="2"/>
        <v>15.4</v>
      </c>
      <c r="O51" s="175" t="str">
        <f t="shared" si="3"/>
        <v>21.8</v>
      </c>
      <c r="P51" s="40" t="s">
        <v>1049</v>
      </c>
      <c r="Q51" s="39" t="s">
        <v>69</v>
      </c>
      <c r="R51" s="40" t="s">
        <v>232</v>
      </c>
      <c r="S51" s="41" t="s">
        <v>1678</v>
      </c>
      <c r="T51" s="357" t="s">
        <v>1279</v>
      </c>
      <c r="U51" s="43">
        <f t="shared" si="4"/>
        <v>117</v>
      </c>
      <c r="V51" s="44" t="str">
        <f t="shared" si="5"/>
        <v/>
      </c>
      <c r="W51" s="44">
        <f t="shared" si="6"/>
        <v>65</v>
      </c>
      <c r="X51" s="45" t="str">
        <f t="shared" si="7"/>
        <v>★1.5</v>
      </c>
      <c r="Z51" s="46">
        <v>1730</v>
      </c>
      <c r="AA51" s="46"/>
      <c r="AB51" s="149">
        <f t="shared" si="8"/>
        <v>21.8</v>
      </c>
      <c r="AC51" s="209">
        <f t="shared" si="9"/>
        <v>65</v>
      </c>
      <c r="AD51" s="209" t="str">
        <f t="shared" si="10"/>
        <v>★1.5</v>
      </c>
      <c r="AE51" s="149" t="str">
        <f t="shared" si="14"/>
        <v/>
      </c>
      <c r="AF51" s="209" t="str">
        <f t="shared" si="15"/>
        <v/>
      </c>
      <c r="AG51" s="209" t="str">
        <f t="shared" si="16"/>
        <v/>
      </c>
      <c r="AH51" s="208"/>
    </row>
    <row r="52" spans="1:34" ht="24" customHeight="1">
      <c r="A52" s="50"/>
      <c r="B52" s="55"/>
      <c r="C52" s="380"/>
      <c r="D52" s="27" t="s">
        <v>1746</v>
      </c>
      <c r="E52" s="28" t="s">
        <v>1780</v>
      </c>
      <c r="F52" s="29" t="s">
        <v>1585</v>
      </c>
      <c r="G52" s="362">
        <v>1.968</v>
      </c>
      <c r="H52" s="29" t="s">
        <v>1574</v>
      </c>
      <c r="I52" s="31">
        <v>1750</v>
      </c>
      <c r="J52" s="32">
        <v>5</v>
      </c>
      <c r="K52" s="53">
        <v>14.3</v>
      </c>
      <c r="L52" s="54">
        <f t="shared" si="0"/>
        <v>162.35384615384615</v>
      </c>
      <c r="M52" s="53">
        <f t="shared" si="1"/>
        <v>12.2</v>
      </c>
      <c r="N52" s="176">
        <f t="shared" si="2"/>
        <v>15.4</v>
      </c>
      <c r="O52" s="175" t="str">
        <f t="shared" si="3"/>
        <v>21.6</v>
      </c>
      <c r="P52" s="40" t="s">
        <v>1049</v>
      </c>
      <c r="Q52" s="39" t="s">
        <v>69</v>
      </c>
      <c r="R52" s="40" t="s">
        <v>232</v>
      </c>
      <c r="S52" s="41" t="s">
        <v>1678</v>
      </c>
      <c r="T52" s="357" t="s">
        <v>1279</v>
      </c>
      <c r="U52" s="43">
        <f t="shared" si="4"/>
        <v>117</v>
      </c>
      <c r="V52" s="44" t="str">
        <f t="shared" si="5"/>
        <v/>
      </c>
      <c r="W52" s="44">
        <f t="shared" si="6"/>
        <v>66</v>
      </c>
      <c r="X52" s="45" t="str">
        <f t="shared" si="7"/>
        <v>★1.5</v>
      </c>
      <c r="Z52" s="46">
        <v>1750</v>
      </c>
      <c r="AA52" s="46"/>
      <c r="AB52" s="149">
        <f t="shared" si="8"/>
        <v>21.6</v>
      </c>
      <c r="AC52" s="209">
        <f t="shared" si="9"/>
        <v>66</v>
      </c>
      <c r="AD52" s="209" t="str">
        <f t="shared" si="10"/>
        <v>★1.5</v>
      </c>
      <c r="AE52" s="149" t="str">
        <f t="shared" si="14"/>
        <v/>
      </c>
      <c r="AF52" s="209" t="str">
        <f t="shared" si="15"/>
        <v/>
      </c>
      <c r="AG52" s="209" t="str">
        <f t="shared" si="16"/>
        <v/>
      </c>
      <c r="AH52" s="208"/>
    </row>
    <row r="53" spans="1:34" ht="24" customHeight="1">
      <c r="A53" s="50"/>
      <c r="B53" s="55"/>
      <c r="C53" s="380"/>
      <c r="D53" s="27" t="s">
        <v>1746</v>
      </c>
      <c r="E53" s="28" t="s">
        <v>1779</v>
      </c>
      <c r="F53" s="29" t="s">
        <v>1585</v>
      </c>
      <c r="G53" s="362">
        <v>1.968</v>
      </c>
      <c r="H53" s="29" t="s">
        <v>1574</v>
      </c>
      <c r="I53" s="31">
        <v>1770</v>
      </c>
      <c r="J53" s="32">
        <v>5</v>
      </c>
      <c r="K53" s="53">
        <v>14.3</v>
      </c>
      <c r="L53" s="54">
        <f t="shared" si="0"/>
        <v>162.35384615384615</v>
      </c>
      <c r="M53" s="53">
        <f t="shared" si="1"/>
        <v>11.1</v>
      </c>
      <c r="N53" s="176">
        <f t="shared" si="2"/>
        <v>14.4</v>
      </c>
      <c r="O53" s="175" t="str">
        <f t="shared" si="3"/>
        <v>21.4</v>
      </c>
      <c r="P53" s="40" t="s">
        <v>1049</v>
      </c>
      <c r="Q53" s="39" t="s">
        <v>69</v>
      </c>
      <c r="R53" s="40" t="s">
        <v>232</v>
      </c>
      <c r="S53" s="41" t="s">
        <v>1678</v>
      </c>
      <c r="T53" s="357" t="s">
        <v>1279</v>
      </c>
      <c r="U53" s="43">
        <f t="shared" si="4"/>
        <v>128</v>
      </c>
      <c r="V53" s="44" t="str">
        <f t="shared" si="5"/>
        <v/>
      </c>
      <c r="W53" s="44">
        <f t="shared" si="6"/>
        <v>66</v>
      </c>
      <c r="X53" s="45" t="str">
        <f t="shared" si="7"/>
        <v>★1.5</v>
      </c>
      <c r="Z53" s="46">
        <v>1770</v>
      </c>
      <c r="AA53" s="46"/>
      <c r="AB53" s="149">
        <f t="shared" si="8"/>
        <v>21.4</v>
      </c>
      <c r="AC53" s="209">
        <f t="shared" si="9"/>
        <v>66</v>
      </c>
      <c r="AD53" s="209" t="str">
        <f t="shared" si="10"/>
        <v>★1.5</v>
      </c>
      <c r="AE53" s="149" t="str">
        <f t="shared" si="14"/>
        <v/>
      </c>
      <c r="AF53" s="209" t="str">
        <f t="shared" si="15"/>
        <v/>
      </c>
      <c r="AG53" s="209" t="str">
        <f t="shared" si="16"/>
        <v/>
      </c>
      <c r="AH53" s="208"/>
    </row>
    <row r="54" spans="1:34" ht="24" customHeight="1">
      <c r="A54" s="50"/>
      <c r="B54" s="55"/>
      <c r="C54" s="380"/>
      <c r="D54" s="27" t="s">
        <v>1746</v>
      </c>
      <c r="E54" s="28" t="s">
        <v>1778</v>
      </c>
      <c r="F54" s="29" t="s">
        <v>1585</v>
      </c>
      <c r="G54" s="362">
        <v>1.968</v>
      </c>
      <c r="H54" s="29" t="s">
        <v>1574</v>
      </c>
      <c r="I54" s="31">
        <v>1760</v>
      </c>
      <c r="J54" s="32">
        <v>5</v>
      </c>
      <c r="K54" s="53">
        <v>14.3</v>
      </c>
      <c r="L54" s="54">
        <f t="shared" si="0"/>
        <v>162.35384615384615</v>
      </c>
      <c r="M54" s="53">
        <f t="shared" si="1"/>
        <v>12.2</v>
      </c>
      <c r="N54" s="176">
        <f t="shared" si="2"/>
        <v>15.4</v>
      </c>
      <c r="O54" s="175" t="str">
        <f t="shared" si="3"/>
        <v>21.5</v>
      </c>
      <c r="P54" s="40" t="s">
        <v>1049</v>
      </c>
      <c r="Q54" s="39" t="s">
        <v>69</v>
      </c>
      <c r="R54" s="40" t="s">
        <v>232</v>
      </c>
      <c r="S54" s="41" t="s">
        <v>1678</v>
      </c>
      <c r="T54" s="357" t="s">
        <v>1279</v>
      </c>
      <c r="U54" s="43">
        <f t="shared" si="4"/>
        <v>117</v>
      </c>
      <c r="V54" s="44" t="str">
        <f t="shared" si="5"/>
        <v/>
      </c>
      <c r="W54" s="44">
        <f t="shared" si="6"/>
        <v>66</v>
      </c>
      <c r="X54" s="45" t="str">
        <f t="shared" si="7"/>
        <v>★1.5</v>
      </c>
      <c r="Z54" s="46">
        <v>1760</v>
      </c>
      <c r="AA54" s="46"/>
      <c r="AB54" s="149">
        <f t="shared" si="8"/>
        <v>21.5</v>
      </c>
      <c r="AC54" s="209">
        <f t="shared" si="9"/>
        <v>66</v>
      </c>
      <c r="AD54" s="209" t="str">
        <f t="shared" si="10"/>
        <v>★1.5</v>
      </c>
      <c r="AE54" s="149" t="str">
        <f t="shared" si="14"/>
        <v/>
      </c>
      <c r="AF54" s="209" t="str">
        <f t="shared" si="15"/>
        <v/>
      </c>
      <c r="AG54" s="209" t="str">
        <f t="shared" si="16"/>
        <v/>
      </c>
      <c r="AH54" s="208"/>
    </row>
    <row r="55" spans="1:34" ht="24" customHeight="1">
      <c r="A55" s="50"/>
      <c r="B55" s="55"/>
      <c r="C55" s="380"/>
      <c r="D55" s="27" t="s">
        <v>1746</v>
      </c>
      <c r="E55" s="28" t="s">
        <v>1777</v>
      </c>
      <c r="F55" s="29" t="s">
        <v>1585</v>
      </c>
      <c r="G55" s="362">
        <v>1.968</v>
      </c>
      <c r="H55" s="29" t="s">
        <v>1574</v>
      </c>
      <c r="I55" s="31">
        <v>1780</v>
      </c>
      <c r="J55" s="32">
        <v>5</v>
      </c>
      <c r="K55" s="53">
        <v>14.3</v>
      </c>
      <c r="L55" s="54">
        <f t="shared" si="0"/>
        <v>162.35384615384615</v>
      </c>
      <c r="M55" s="53">
        <f t="shared" si="1"/>
        <v>11.1</v>
      </c>
      <c r="N55" s="176">
        <f t="shared" si="2"/>
        <v>14.4</v>
      </c>
      <c r="O55" s="175" t="str">
        <f t="shared" si="3"/>
        <v>21.3</v>
      </c>
      <c r="P55" s="40" t="s">
        <v>1049</v>
      </c>
      <c r="Q55" s="39" t="s">
        <v>69</v>
      </c>
      <c r="R55" s="40" t="s">
        <v>232</v>
      </c>
      <c r="S55" s="41" t="s">
        <v>1678</v>
      </c>
      <c r="T55" s="357" t="s">
        <v>1279</v>
      </c>
      <c r="U55" s="43">
        <f t="shared" si="4"/>
        <v>128</v>
      </c>
      <c r="V55" s="44" t="str">
        <f t="shared" si="5"/>
        <v/>
      </c>
      <c r="W55" s="44">
        <f t="shared" si="6"/>
        <v>67</v>
      </c>
      <c r="X55" s="45" t="str">
        <f t="shared" si="7"/>
        <v>★1.5</v>
      </c>
      <c r="Z55" s="46">
        <v>1780</v>
      </c>
      <c r="AA55" s="46"/>
      <c r="AB55" s="149">
        <f t="shared" si="8"/>
        <v>21.3</v>
      </c>
      <c r="AC55" s="209">
        <f t="shared" si="9"/>
        <v>67</v>
      </c>
      <c r="AD55" s="209" t="str">
        <f t="shared" si="10"/>
        <v>★1.5</v>
      </c>
      <c r="AE55" s="149" t="str">
        <f t="shared" si="14"/>
        <v/>
      </c>
      <c r="AF55" s="209" t="str">
        <f t="shared" si="15"/>
        <v/>
      </c>
      <c r="AG55" s="209" t="str">
        <f t="shared" si="16"/>
        <v/>
      </c>
      <c r="AH55" s="208"/>
    </row>
    <row r="56" spans="1:34" ht="24" customHeight="1">
      <c r="A56" s="50"/>
      <c r="B56" s="55"/>
      <c r="C56" s="380"/>
      <c r="D56" s="27" t="s">
        <v>1746</v>
      </c>
      <c r="E56" s="28" t="s">
        <v>1776</v>
      </c>
      <c r="F56" s="29" t="s">
        <v>1669</v>
      </c>
      <c r="G56" s="362">
        <v>1.968</v>
      </c>
      <c r="H56" s="29" t="s">
        <v>1574</v>
      </c>
      <c r="I56" s="31">
        <v>1710</v>
      </c>
      <c r="J56" s="32">
        <v>5</v>
      </c>
      <c r="K56" s="53">
        <v>13.7</v>
      </c>
      <c r="L56" s="54">
        <f t="shared" si="0"/>
        <v>169.46423357664233</v>
      </c>
      <c r="M56" s="53">
        <f t="shared" si="1"/>
        <v>12.2</v>
      </c>
      <c r="N56" s="176">
        <f t="shared" si="2"/>
        <v>15.4</v>
      </c>
      <c r="O56" s="175" t="str">
        <f t="shared" si="3"/>
        <v>22.0</v>
      </c>
      <c r="P56" s="40" t="s">
        <v>1096</v>
      </c>
      <c r="Q56" s="39" t="s">
        <v>69</v>
      </c>
      <c r="R56" s="40" t="s">
        <v>232</v>
      </c>
      <c r="S56" s="603" t="s">
        <v>1744</v>
      </c>
      <c r="T56" s="357" t="s">
        <v>1279</v>
      </c>
      <c r="U56" s="43">
        <f t="shared" si="4"/>
        <v>112</v>
      </c>
      <c r="V56" s="44" t="str">
        <f t="shared" si="5"/>
        <v/>
      </c>
      <c r="W56" s="44">
        <f t="shared" si="6"/>
        <v>62</v>
      </c>
      <c r="X56" s="45" t="str">
        <f t="shared" si="7"/>
        <v>★1.0</v>
      </c>
      <c r="Z56" s="46">
        <v>1710</v>
      </c>
      <c r="AA56" s="46"/>
      <c r="AB56" s="149">
        <f t="shared" si="8"/>
        <v>22</v>
      </c>
      <c r="AC56" s="209">
        <f t="shared" si="9"/>
        <v>62</v>
      </c>
      <c r="AD56" s="209" t="str">
        <f t="shared" si="10"/>
        <v>★1.0</v>
      </c>
      <c r="AE56" s="149" t="str">
        <f t="shared" si="14"/>
        <v/>
      </c>
      <c r="AF56" s="209" t="str">
        <f t="shared" si="15"/>
        <v/>
      </c>
      <c r="AG56" s="209" t="str">
        <f t="shared" si="16"/>
        <v/>
      </c>
      <c r="AH56" s="208"/>
    </row>
    <row r="57" spans="1:34" ht="24" customHeight="1">
      <c r="A57" s="50"/>
      <c r="B57" s="55"/>
      <c r="C57" s="380"/>
      <c r="D57" s="27" t="s">
        <v>1746</v>
      </c>
      <c r="E57" s="28" t="s">
        <v>1775</v>
      </c>
      <c r="F57" s="29" t="s">
        <v>1669</v>
      </c>
      <c r="G57" s="362">
        <v>1.968</v>
      </c>
      <c r="H57" s="29" t="s">
        <v>1574</v>
      </c>
      <c r="I57" s="31">
        <v>1730</v>
      </c>
      <c r="J57" s="32">
        <v>5</v>
      </c>
      <c r="K57" s="53">
        <v>13.7</v>
      </c>
      <c r="L57" s="54">
        <f t="shared" si="0"/>
        <v>169.46423357664233</v>
      </c>
      <c r="M57" s="53">
        <f t="shared" si="1"/>
        <v>12.2</v>
      </c>
      <c r="N57" s="176">
        <f t="shared" si="2"/>
        <v>15.4</v>
      </c>
      <c r="O57" s="175" t="str">
        <f t="shared" si="3"/>
        <v>21.8</v>
      </c>
      <c r="P57" s="40" t="s">
        <v>1096</v>
      </c>
      <c r="Q57" s="39" t="s">
        <v>69</v>
      </c>
      <c r="R57" s="40" t="s">
        <v>232</v>
      </c>
      <c r="S57" s="603" t="s">
        <v>1744</v>
      </c>
      <c r="T57" s="357" t="s">
        <v>1279</v>
      </c>
      <c r="U57" s="43">
        <f t="shared" si="4"/>
        <v>112</v>
      </c>
      <c r="V57" s="44" t="str">
        <f t="shared" si="5"/>
        <v/>
      </c>
      <c r="W57" s="44">
        <f t="shared" si="6"/>
        <v>62</v>
      </c>
      <c r="X57" s="45" t="str">
        <f t="shared" si="7"/>
        <v>★1.0</v>
      </c>
      <c r="Z57" s="46">
        <v>1730</v>
      </c>
      <c r="AA57" s="46"/>
      <c r="AB57" s="149">
        <f t="shared" si="8"/>
        <v>21.8</v>
      </c>
      <c r="AC57" s="209">
        <f t="shared" si="9"/>
        <v>62</v>
      </c>
      <c r="AD57" s="209" t="str">
        <f t="shared" si="10"/>
        <v>★1.0</v>
      </c>
      <c r="AE57" s="149" t="str">
        <f t="shared" si="14"/>
        <v/>
      </c>
      <c r="AF57" s="209" t="str">
        <f t="shared" si="15"/>
        <v/>
      </c>
      <c r="AG57" s="209" t="str">
        <f t="shared" si="16"/>
        <v/>
      </c>
      <c r="AH57" s="208"/>
    </row>
    <row r="58" spans="1:34" ht="24" customHeight="1">
      <c r="A58" s="50"/>
      <c r="B58" s="55"/>
      <c r="C58" s="380"/>
      <c r="D58" s="27" t="s">
        <v>1746</v>
      </c>
      <c r="E58" s="28" t="s">
        <v>1774</v>
      </c>
      <c r="F58" s="29" t="s">
        <v>1669</v>
      </c>
      <c r="G58" s="362">
        <v>1.968</v>
      </c>
      <c r="H58" s="29" t="s">
        <v>1574</v>
      </c>
      <c r="I58" s="31">
        <v>1740</v>
      </c>
      <c r="J58" s="32">
        <v>5</v>
      </c>
      <c r="K58" s="53">
        <v>13.7</v>
      </c>
      <c r="L58" s="54">
        <f t="shared" si="0"/>
        <v>169.46423357664233</v>
      </c>
      <c r="M58" s="53">
        <f t="shared" si="1"/>
        <v>12.2</v>
      </c>
      <c r="N58" s="176">
        <f t="shared" si="2"/>
        <v>15.4</v>
      </c>
      <c r="O58" s="175" t="str">
        <f t="shared" si="3"/>
        <v>21.7</v>
      </c>
      <c r="P58" s="40" t="s">
        <v>1096</v>
      </c>
      <c r="Q58" s="39" t="s">
        <v>69</v>
      </c>
      <c r="R58" s="40" t="s">
        <v>232</v>
      </c>
      <c r="S58" s="603" t="s">
        <v>1744</v>
      </c>
      <c r="T58" s="357" t="s">
        <v>1279</v>
      </c>
      <c r="U58" s="43">
        <f t="shared" si="4"/>
        <v>112</v>
      </c>
      <c r="V58" s="44" t="str">
        <f t="shared" si="5"/>
        <v/>
      </c>
      <c r="W58" s="44">
        <f t="shared" si="6"/>
        <v>63</v>
      </c>
      <c r="X58" s="45" t="str">
        <f t="shared" si="7"/>
        <v>★1.0</v>
      </c>
      <c r="Z58" s="46">
        <v>1740</v>
      </c>
      <c r="AA58" s="46"/>
      <c r="AB58" s="149">
        <f t="shared" si="8"/>
        <v>21.7</v>
      </c>
      <c r="AC58" s="209">
        <f t="shared" si="9"/>
        <v>63</v>
      </c>
      <c r="AD58" s="209" t="str">
        <f t="shared" si="10"/>
        <v>★1.0</v>
      </c>
      <c r="AE58" s="149" t="str">
        <f t="shared" si="14"/>
        <v/>
      </c>
      <c r="AF58" s="209" t="str">
        <f t="shared" si="15"/>
        <v/>
      </c>
      <c r="AG58" s="209" t="str">
        <f t="shared" si="16"/>
        <v/>
      </c>
      <c r="AH58" s="208"/>
    </row>
    <row r="59" spans="1:34" ht="24" customHeight="1">
      <c r="A59" s="50"/>
      <c r="B59" s="55"/>
      <c r="C59" s="380"/>
      <c r="D59" s="27" t="s">
        <v>1746</v>
      </c>
      <c r="E59" s="28" t="s">
        <v>1773</v>
      </c>
      <c r="F59" s="29" t="s">
        <v>1669</v>
      </c>
      <c r="G59" s="362">
        <v>1.968</v>
      </c>
      <c r="H59" s="29" t="s">
        <v>1574</v>
      </c>
      <c r="I59" s="31">
        <v>1770</v>
      </c>
      <c r="J59" s="32">
        <v>5</v>
      </c>
      <c r="K59" s="53">
        <v>13.7</v>
      </c>
      <c r="L59" s="54">
        <f t="shared" si="0"/>
        <v>169.46423357664233</v>
      </c>
      <c r="M59" s="53">
        <f t="shared" si="1"/>
        <v>11.1</v>
      </c>
      <c r="N59" s="176">
        <f t="shared" si="2"/>
        <v>14.4</v>
      </c>
      <c r="O59" s="175" t="str">
        <f t="shared" si="3"/>
        <v>21.4</v>
      </c>
      <c r="P59" s="40" t="s">
        <v>1096</v>
      </c>
      <c r="Q59" s="39" t="s">
        <v>69</v>
      </c>
      <c r="R59" s="40" t="s">
        <v>232</v>
      </c>
      <c r="S59" s="603" t="s">
        <v>1744</v>
      </c>
      <c r="T59" s="357" t="s">
        <v>1279</v>
      </c>
      <c r="U59" s="43">
        <f t="shared" si="4"/>
        <v>123</v>
      </c>
      <c r="V59" s="44" t="str">
        <f t="shared" si="5"/>
        <v/>
      </c>
      <c r="W59" s="44">
        <f t="shared" si="6"/>
        <v>64</v>
      </c>
      <c r="X59" s="45" t="str">
        <f t="shared" si="7"/>
        <v>★1.0</v>
      </c>
      <c r="Z59" s="46">
        <v>1770</v>
      </c>
      <c r="AA59" s="46"/>
      <c r="AB59" s="149">
        <f t="shared" si="8"/>
        <v>21.4</v>
      </c>
      <c r="AC59" s="209">
        <f t="shared" si="9"/>
        <v>64</v>
      </c>
      <c r="AD59" s="209" t="str">
        <f t="shared" si="10"/>
        <v>★1.0</v>
      </c>
      <c r="AE59" s="149" t="str">
        <f t="shared" si="14"/>
        <v/>
      </c>
      <c r="AF59" s="209" t="str">
        <f t="shared" si="15"/>
        <v/>
      </c>
      <c r="AG59" s="209" t="str">
        <f t="shared" si="16"/>
        <v/>
      </c>
      <c r="AH59" s="208"/>
    </row>
    <row r="60" spans="1:34" ht="24" customHeight="1">
      <c r="A60" s="50"/>
      <c r="B60" s="55"/>
      <c r="C60" s="380"/>
      <c r="D60" s="27" t="s">
        <v>1746</v>
      </c>
      <c r="E60" s="28" t="s">
        <v>1772</v>
      </c>
      <c r="F60" s="29" t="s">
        <v>1669</v>
      </c>
      <c r="G60" s="362">
        <v>1.968</v>
      </c>
      <c r="H60" s="29" t="s">
        <v>1574</v>
      </c>
      <c r="I60" s="31">
        <v>1750</v>
      </c>
      <c r="J60" s="32">
        <v>5</v>
      </c>
      <c r="K60" s="53">
        <v>13.7</v>
      </c>
      <c r="L60" s="54">
        <f t="shared" si="0"/>
        <v>169.46423357664233</v>
      </c>
      <c r="M60" s="53">
        <f t="shared" si="1"/>
        <v>12.2</v>
      </c>
      <c r="N60" s="176">
        <f t="shared" si="2"/>
        <v>15.4</v>
      </c>
      <c r="O60" s="175" t="str">
        <f t="shared" si="3"/>
        <v>21.6</v>
      </c>
      <c r="P60" s="40" t="s">
        <v>1096</v>
      </c>
      <c r="Q60" s="39" t="s">
        <v>69</v>
      </c>
      <c r="R60" s="40" t="s">
        <v>232</v>
      </c>
      <c r="S60" s="603" t="s">
        <v>1744</v>
      </c>
      <c r="T60" s="357" t="s">
        <v>1279</v>
      </c>
      <c r="U60" s="43">
        <f t="shared" si="4"/>
        <v>112</v>
      </c>
      <c r="V60" s="44" t="str">
        <f t="shared" si="5"/>
        <v/>
      </c>
      <c r="W60" s="44">
        <f t="shared" si="6"/>
        <v>63</v>
      </c>
      <c r="X60" s="45" t="str">
        <f t="shared" si="7"/>
        <v>★1.0</v>
      </c>
      <c r="Z60" s="46">
        <v>1750</v>
      </c>
      <c r="AA60" s="46"/>
      <c r="AB60" s="149">
        <f t="shared" si="8"/>
        <v>21.6</v>
      </c>
      <c r="AC60" s="209">
        <f t="shared" si="9"/>
        <v>63</v>
      </c>
      <c r="AD60" s="209" t="str">
        <f t="shared" si="10"/>
        <v>★1.0</v>
      </c>
      <c r="AE60" s="149" t="str">
        <f t="shared" si="14"/>
        <v/>
      </c>
      <c r="AF60" s="209" t="str">
        <f t="shared" si="15"/>
        <v/>
      </c>
      <c r="AG60" s="209" t="str">
        <f t="shared" si="16"/>
        <v/>
      </c>
      <c r="AH60" s="208"/>
    </row>
    <row r="61" spans="1:34" ht="24" customHeight="1">
      <c r="A61" s="50"/>
      <c r="B61" s="55"/>
      <c r="C61" s="380"/>
      <c r="D61" s="27" t="s">
        <v>1746</v>
      </c>
      <c r="E61" s="28" t="s">
        <v>1771</v>
      </c>
      <c r="F61" s="29" t="s">
        <v>1669</v>
      </c>
      <c r="G61" s="362">
        <v>1.968</v>
      </c>
      <c r="H61" s="29" t="s">
        <v>1574</v>
      </c>
      <c r="I61" s="31">
        <v>1790</v>
      </c>
      <c r="J61" s="32">
        <v>5</v>
      </c>
      <c r="K61" s="53">
        <v>13.7</v>
      </c>
      <c r="L61" s="54">
        <f t="shared" si="0"/>
        <v>169.46423357664233</v>
      </c>
      <c r="M61" s="53">
        <f t="shared" si="1"/>
        <v>11.1</v>
      </c>
      <c r="N61" s="176">
        <f t="shared" si="2"/>
        <v>14.4</v>
      </c>
      <c r="O61" s="175" t="str">
        <f t="shared" si="3"/>
        <v>21.2</v>
      </c>
      <c r="P61" s="40" t="s">
        <v>1096</v>
      </c>
      <c r="Q61" s="39" t="s">
        <v>69</v>
      </c>
      <c r="R61" s="40" t="s">
        <v>232</v>
      </c>
      <c r="S61" s="603" t="s">
        <v>1744</v>
      </c>
      <c r="T61" s="357" t="s">
        <v>1279</v>
      </c>
      <c r="U61" s="43">
        <f t="shared" si="4"/>
        <v>123</v>
      </c>
      <c r="V61" s="44" t="str">
        <f t="shared" si="5"/>
        <v/>
      </c>
      <c r="W61" s="44">
        <f t="shared" si="6"/>
        <v>64</v>
      </c>
      <c r="X61" s="45" t="str">
        <f t="shared" si="7"/>
        <v>★1.0</v>
      </c>
      <c r="Z61" s="46">
        <v>1790</v>
      </c>
      <c r="AA61" s="46"/>
      <c r="AB61" s="149">
        <f t="shared" si="8"/>
        <v>21.2</v>
      </c>
      <c r="AC61" s="209">
        <f t="shared" si="9"/>
        <v>64</v>
      </c>
      <c r="AD61" s="209" t="str">
        <f t="shared" si="10"/>
        <v>★1.0</v>
      </c>
      <c r="AE61" s="149" t="str">
        <f t="shared" si="14"/>
        <v/>
      </c>
      <c r="AF61" s="209" t="str">
        <f t="shared" si="15"/>
        <v/>
      </c>
      <c r="AG61" s="209" t="str">
        <f t="shared" si="16"/>
        <v/>
      </c>
      <c r="AH61" s="208"/>
    </row>
    <row r="62" spans="1:34" ht="24" customHeight="1">
      <c r="A62" s="50"/>
      <c r="B62" s="55"/>
      <c r="C62" s="380"/>
      <c r="D62" s="27" t="s">
        <v>1746</v>
      </c>
      <c r="E62" s="28" t="s">
        <v>1770</v>
      </c>
      <c r="F62" s="29" t="s">
        <v>1585</v>
      </c>
      <c r="G62" s="362">
        <v>1.968</v>
      </c>
      <c r="H62" s="29" t="s">
        <v>1574</v>
      </c>
      <c r="I62" s="31">
        <v>1730</v>
      </c>
      <c r="J62" s="32">
        <v>5</v>
      </c>
      <c r="K62" s="53">
        <v>13.7</v>
      </c>
      <c r="L62" s="54">
        <f t="shared" si="0"/>
        <v>169.46423357664233</v>
      </c>
      <c r="M62" s="53">
        <f t="shared" si="1"/>
        <v>12.2</v>
      </c>
      <c r="N62" s="176">
        <f t="shared" si="2"/>
        <v>15.4</v>
      </c>
      <c r="O62" s="175" t="str">
        <f t="shared" si="3"/>
        <v>21.8</v>
      </c>
      <c r="P62" s="40" t="s">
        <v>1096</v>
      </c>
      <c r="Q62" s="39" t="s">
        <v>69</v>
      </c>
      <c r="R62" s="40" t="s">
        <v>232</v>
      </c>
      <c r="S62" s="603" t="s">
        <v>1744</v>
      </c>
      <c r="T62" s="357" t="s">
        <v>1279</v>
      </c>
      <c r="U62" s="43">
        <f t="shared" si="4"/>
        <v>112</v>
      </c>
      <c r="V62" s="44" t="str">
        <f t="shared" si="5"/>
        <v/>
      </c>
      <c r="W62" s="44">
        <f t="shared" si="6"/>
        <v>62</v>
      </c>
      <c r="X62" s="45" t="str">
        <f t="shared" si="7"/>
        <v>★1.0</v>
      </c>
      <c r="Z62" s="46">
        <v>1730</v>
      </c>
      <c r="AA62" s="46"/>
      <c r="AB62" s="149">
        <f t="shared" si="8"/>
        <v>21.8</v>
      </c>
      <c r="AC62" s="209">
        <f t="shared" si="9"/>
        <v>62</v>
      </c>
      <c r="AD62" s="209" t="str">
        <f t="shared" si="10"/>
        <v>★1.0</v>
      </c>
      <c r="AE62" s="149" t="str">
        <f t="shared" si="14"/>
        <v/>
      </c>
      <c r="AF62" s="209" t="str">
        <f t="shared" si="15"/>
        <v/>
      </c>
      <c r="AG62" s="209" t="str">
        <f t="shared" si="16"/>
        <v/>
      </c>
      <c r="AH62" s="208"/>
    </row>
    <row r="63" spans="1:34" ht="24" customHeight="1">
      <c r="A63" s="50"/>
      <c r="B63" s="55"/>
      <c r="C63" s="380"/>
      <c r="D63" s="27" t="s">
        <v>1746</v>
      </c>
      <c r="E63" s="28" t="s">
        <v>1769</v>
      </c>
      <c r="F63" s="29" t="s">
        <v>1585</v>
      </c>
      <c r="G63" s="362">
        <v>1.968</v>
      </c>
      <c r="H63" s="29" t="s">
        <v>1574</v>
      </c>
      <c r="I63" s="31">
        <v>1750</v>
      </c>
      <c r="J63" s="32">
        <v>5</v>
      </c>
      <c r="K63" s="53">
        <v>13.7</v>
      </c>
      <c r="L63" s="54">
        <f t="shared" si="0"/>
        <v>169.46423357664233</v>
      </c>
      <c r="M63" s="53">
        <f t="shared" si="1"/>
        <v>12.2</v>
      </c>
      <c r="N63" s="176">
        <f t="shared" si="2"/>
        <v>15.4</v>
      </c>
      <c r="O63" s="175" t="str">
        <f t="shared" si="3"/>
        <v>21.6</v>
      </c>
      <c r="P63" s="40" t="s">
        <v>1096</v>
      </c>
      <c r="Q63" s="39" t="s">
        <v>69</v>
      </c>
      <c r="R63" s="40" t="s">
        <v>232</v>
      </c>
      <c r="S63" s="603" t="s">
        <v>1744</v>
      </c>
      <c r="T63" s="357" t="s">
        <v>1279</v>
      </c>
      <c r="U63" s="43">
        <f t="shared" si="4"/>
        <v>112</v>
      </c>
      <c r="V63" s="44" t="str">
        <f t="shared" si="5"/>
        <v/>
      </c>
      <c r="W63" s="44">
        <f t="shared" si="6"/>
        <v>63</v>
      </c>
      <c r="X63" s="45" t="str">
        <f t="shared" si="7"/>
        <v>★1.0</v>
      </c>
      <c r="Z63" s="46">
        <v>1750</v>
      </c>
      <c r="AA63" s="46"/>
      <c r="AB63" s="149">
        <f t="shared" si="8"/>
        <v>21.6</v>
      </c>
      <c r="AC63" s="209">
        <f t="shared" si="9"/>
        <v>63</v>
      </c>
      <c r="AD63" s="209" t="str">
        <f t="shared" si="10"/>
        <v>★1.0</v>
      </c>
      <c r="AE63" s="149" t="str">
        <f t="shared" si="14"/>
        <v/>
      </c>
      <c r="AF63" s="209" t="str">
        <f t="shared" si="15"/>
        <v/>
      </c>
      <c r="AG63" s="209" t="str">
        <f t="shared" si="16"/>
        <v/>
      </c>
      <c r="AH63" s="208"/>
    </row>
    <row r="64" spans="1:34" ht="24" customHeight="1">
      <c r="A64" s="50"/>
      <c r="B64" s="55"/>
      <c r="C64" s="380"/>
      <c r="D64" s="27" t="s">
        <v>1746</v>
      </c>
      <c r="E64" s="28" t="s">
        <v>1768</v>
      </c>
      <c r="F64" s="29" t="s">
        <v>1585</v>
      </c>
      <c r="G64" s="362">
        <v>1.968</v>
      </c>
      <c r="H64" s="29" t="s">
        <v>1574</v>
      </c>
      <c r="I64" s="31">
        <v>1770</v>
      </c>
      <c r="J64" s="32">
        <v>5</v>
      </c>
      <c r="K64" s="53">
        <v>13.7</v>
      </c>
      <c r="L64" s="54">
        <f t="shared" si="0"/>
        <v>169.46423357664233</v>
      </c>
      <c r="M64" s="53">
        <f t="shared" si="1"/>
        <v>11.1</v>
      </c>
      <c r="N64" s="176">
        <f t="shared" si="2"/>
        <v>14.4</v>
      </c>
      <c r="O64" s="175" t="str">
        <f t="shared" si="3"/>
        <v>21.4</v>
      </c>
      <c r="P64" s="40" t="s">
        <v>1096</v>
      </c>
      <c r="Q64" s="39" t="s">
        <v>69</v>
      </c>
      <c r="R64" s="40" t="s">
        <v>232</v>
      </c>
      <c r="S64" s="603" t="s">
        <v>1744</v>
      </c>
      <c r="T64" s="357" t="s">
        <v>1279</v>
      </c>
      <c r="U64" s="43">
        <f t="shared" si="4"/>
        <v>123</v>
      </c>
      <c r="V64" s="44" t="str">
        <f t="shared" si="5"/>
        <v/>
      </c>
      <c r="W64" s="44">
        <f t="shared" si="6"/>
        <v>64</v>
      </c>
      <c r="X64" s="45" t="str">
        <f t="shared" si="7"/>
        <v>★1.0</v>
      </c>
      <c r="Z64" s="46">
        <v>1770</v>
      </c>
      <c r="AA64" s="46"/>
      <c r="AB64" s="149">
        <f t="shared" si="8"/>
        <v>21.4</v>
      </c>
      <c r="AC64" s="209">
        <f t="shared" si="9"/>
        <v>64</v>
      </c>
      <c r="AD64" s="209" t="str">
        <f t="shared" si="10"/>
        <v>★1.0</v>
      </c>
      <c r="AE64" s="149" t="str">
        <f t="shared" si="14"/>
        <v/>
      </c>
      <c r="AF64" s="209" t="str">
        <f t="shared" si="15"/>
        <v/>
      </c>
      <c r="AG64" s="209" t="str">
        <f t="shared" si="16"/>
        <v/>
      </c>
      <c r="AH64" s="208"/>
    </row>
    <row r="65" spans="1:34" ht="24" customHeight="1">
      <c r="A65" s="50"/>
      <c r="B65" s="55"/>
      <c r="C65" s="380"/>
      <c r="D65" s="27" t="s">
        <v>1746</v>
      </c>
      <c r="E65" s="28" t="s">
        <v>1767</v>
      </c>
      <c r="F65" s="29" t="s">
        <v>1585</v>
      </c>
      <c r="G65" s="362">
        <v>1.968</v>
      </c>
      <c r="H65" s="29" t="s">
        <v>1574</v>
      </c>
      <c r="I65" s="31">
        <v>1760</v>
      </c>
      <c r="J65" s="32">
        <v>5</v>
      </c>
      <c r="K65" s="53">
        <v>13.7</v>
      </c>
      <c r="L65" s="54">
        <f t="shared" si="0"/>
        <v>169.46423357664233</v>
      </c>
      <c r="M65" s="53">
        <f t="shared" si="1"/>
        <v>12.2</v>
      </c>
      <c r="N65" s="176">
        <f t="shared" si="2"/>
        <v>15.4</v>
      </c>
      <c r="O65" s="175" t="str">
        <f t="shared" si="3"/>
        <v>21.5</v>
      </c>
      <c r="P65" s="40" t="s">
        <v>1096</v>
      </c>
      <c r="Q65" s="39" t="s">
        <v>69</v>
      </c>
      <c r="R65" s="40" t="s">
        <v>232</v>
      </c>
      <c r="S65" s="603" t="s">
        <v>1744</v>
      </c>
      <c r="T65" s="357" t="s">
        <v>1279</v>
      </c>
      <c r="U65" s="43">
        <f t="shared" si="4"/>
        <v>112</v>
      </c>
      <c r="V65" s="44" t="str">
        <f t="shared" si="5"/>
        <v/>
      </c>
      <c r="W65" s="44">
        <f t="shared" si="6"/>
        <v>63</v>
      </c>
      <c r="X65" s="45" t="str">
        <f t="shared" si="7"/>
        <v>★1.0</v>
      </c>
      <c r="Z65" s="46">
        <v>1760</v>
      </c>
      <c r="AA65" s="46"/>
      <c r="AB65" s="149">
        <f t="shared" si="8"/>
        <v>21.5</v>
      </c>
      <c r="AC65" s="209">
        <f t="shared" si="9"/>
        <v>63</v>
      </c>
      <c r="AD65" s="209" t="str">
        <f t="shared" si="10"/>
        <v>★1.0</v>
      </c>
      <c r="AE65" s="149" t="str">
        <f t="shared" si="14"/>
        <v/>
      </c>
      <c r="AF65" s="209" t="str">
        <f t="shared" si="15"/>
        <v/>
      </c>
      <c r="AG65" s="209" t="str">
        <f t="shared" si="16"/>
        <v/>
      </c>
      <c r="AH65" s="208"/>
    </row>
    <row r="66" spans="1:34" ht="24" customHeight="1">
      <c r="A66" s="50"/>
      <c r="B66" s="55"/>
      <c r="C66" s="380"/>
      <c r="D66" s="27" t="s">
        <v>1746</v>
      </c>
      <c r="E66" s="28" t="s">
        <v>1766</v>
      </c>
      <c r="F66" s="29" t="s">
        <v>1585</v>
      </c>
      <c r="G66" s="362">
        <v>1.968</v>
      </c>
      <c r="H66" s="29" t="s">
        <v>1574</v>
      </c>
      <c r="I66" s="31">
        <v>1780</v>
      </c>
      <c r="J66" s="32">
        <v>5</v>
      </c>
      <c r="K66" s="53">
        <v>13.7</v>
      </c>
      <c r="L66" s="54">
        <f t="shared" si="0"/>
        <v>169.46423357664233</v>
      </c>
      <c r="M66" s="53">
        <f t="shared" si="1"/>
        <v>11.1</v>
      </c>
      <c r="N66" s="176">
        <f t="shared" si="2"/>
        <v>14.4</v>
      </c>
      <c r="O66" s="175" t="str">
        <f t="shared" si="3"/>
        <v>21.3</v>
      </c>
      <c r="P66" s="40" t="s">
        <v>1096</v>
      </c>
      <c r="Q66" s="39" t="s">
        <v>69</v>
      </c>
      <c r="R66" s="40" t="s">
        <v>232</v>
      </c>
      <c r="S66" s="603" t="s">
        <v>1744</v>
      </c>
      <c r="T66" s="357" t="s">
        <v>1279</v>
      </c>
      <c r="U66" s="43">
        <f t="shared" si="4"/>
        <v>123</v>
      </c>
      <c r="V66" s="44" t="str">
        <f t="shared" si="5"/>
        <v/>
      </c>
      <c r="W66" s="44">
        <f t="shared" si="6"/>
        <v>64</v>
      </c>
      <c r="X66" s="45" t="str">
        <f t="shared" si="7"/>
        <v>★1.0</v>
      </c>
      <c r="Z66" s="46">
        <v>1780</v>
      </c>
      <c r="AA66" s="46"/>
      <c r="AB66" s="149">
        <f t="shared" si="8"/>
        <v>21.3</v>
      </c>
      <c r="AC66" s="209">
        <f t="shared" si="9"/>
        <v>64</v>
      </c>
      <c r="AD66" s="209" t="str">
        <f t="shared" si="10"/>
        <v>★1.0</v>
      </c>
      <c r="AE66" s="149" t="str">
        <f t="shared" si="14"/>
        <v/>
      </c>
      <c r="AF66" s="209" t="str">
        <f t="shared" si="15"/>
        <v/>
      </c>
      <c r="AG66" s="209" t="str">
        <f t="shared" si="16"/>
        <v/>
      </c>
      <c r="AH66" s="208"/>
    </row>
    <row r="67" spans="1:34" ht="24" customHeight="1">
      <c r="A67" s="50"/>
      <c r="B67" s="55"/>
      <c r="C67" s="380"/>
      <c r="D67" s="27" t="s">
        <v>1746</v>
      </c>
      <c r="E67" s="28" t="s">
        <v>1765</v>
      </c>
      <c r="F67" s="29" t="s">
        <v>1646</v>
      </c>
      <c r="G67" s="362">
        <v>1.968</v>
      </c>
      <c r="H67" s="29" t="s">
        <v>1072</v>
      </c>
      <c r="I67" s="31">
        <v>1690</v>
      </c>
      <c r="J67" s="32">
        <v>5</v>
      </c>
      <c r="K67" s="53">
        <v>15.4</v>
      </c>
      <c r="L67" s="54">
        <f t="shared" si="0"/>
        <v>150.75714285714284</v>
      </c>
      <c r="M67" s="53">
        <f t="shared" si="1"/>
        <v>12.2</v>
      </c>
      <c r="N67" s="176">
        <f t="shared" si="2"/>
        <v>15.4</v>
      </c>
      <c r="O67" s="175" t="str">
        <f t="shared" si="3"/>
        <v>22.2</v>
      </c>
      <c r="P67" s="40" t="s">
        <v>1692</v>
      </c>
      <c r="Q67" s="39" t="s">
        <v>69</v>
      </c>
      <c r="R67" s="40" t="s">
        <v>232</v>
      </c>
      <c r="S67" s="603" t="s">
        <v>1744</v>
      </c>
      <c r="T67" s="357" t="s">
        <v>1279</v>
      </c>
      <c r="U67" s="43">
        <f t="shared" si="4"/>
        <v>126</v>
      </c>
      <c r="V67" s="44">
        <f t="shared" si="5"/>
        <v>100</v>
      </c>
      <c r="W67" s="44">
        <f t="shared" si="6"/>
        <v>69</v>
      </c>
      <c r="X67" s="45" t="str">
        <f t="shared" si="7"/>
        <v>★1.5</v>
      </c>
      <c r="Z67" s="46">
        <v>1690</v>
      </c>
      <c r="AA67" s="46"/>
      <c r="AB67" s="149">
        <f t="shared" si="8"/>
        <v>22.2</v>
      </c>
      <c r="AC67" s="209">
        <f t="shared" si="9"/>
        <v>69</v>
      </c>
      <c r="AD67" s="209" t="str">
        <f t="shared" si="10"/>
        <v>★1.5</v>
      </c>
      <c r="AE67" s="149" t="str">
        <f t="shared" si="14"/>
        <v/>
      </c>
      <c r="AF67" s="209" t="str">
        <f t="shared" si="15"/>
        <v/>
      </c>
      <c r="AG67" s="209" t="str">
        <f t="shared" si="16"/>
        <v/>
      </c>
      <c r="AH67" s="208"/>
    </row>
    <row r="68" spans="1:34" ht="24" customHeight="1">
      <c r="A68" s="50"/>
      <c r="B68" s="55"/>
      <c r="C68" s="380"/>
      <c r="D68" s="27" t="s">
        <v>1746</v>
      </c>
      <c r="E68" s="28" t="s">
        <v>1764</v>
      </c>
      <c r="F68" s="29" t="s">
        <v>1646</v>
      </c>
      <c r="G68" s="362">
        <v>1.968</v>
      </c>
      <c r="H68" s="29" t="s">
        <v>1072</v>
      </c>
      <c r="I68" s="31">
        <v>1710</v>
      </c>
      <c r="J68" s="32">
        <v>5</v>
      </c>
      <c r="K68" s="53">
        <v>15.4</v>
      </c>
      <c r="L68" s="54">
        <f t="shared" si="0"/>
        <v>150.75714285714284</v>
      </c>
      <c r="M68" s="53">
        <f t="shared" si="1"/>
        <v>12.2</v>
      </c>
      <c r="N68" s="176">
        <f t="shared" si="2"/>
        <v>15.4</v>
      </c>
      <c r="O68" s="175" t="str">
        <f t="shared" si="3"/>
        <v>22.0</v>
      </c>
      <c r="P68" s="40" t="s">
        <v>1692</v>
      </c>
      <c r="Q68" s="39" t="s">
        <v>69</v>
      </c>
      <c r="R68" s="40" t="s">
        <v>232</v>
      </c>
      <c r="S68" s="603" t="s">
        <v>1744</v>
      </c>
      <c r="T68" s="357" t="s">
        <v>1279</v>
      </c>
      <c r="U68" s="43">
        <f t="shared" si="4"/>
        <v>126</v>
      </c>
      <c r="V68" s="44">
        <f t="shared" si="5"/>
        <v>100</v>
      </c>
      <c r="W68" s="44">
        <f t="shared" si="6"/>
        <v>70</v>
      </c>
      <c r="X68" s="45" t="str">
        <f t="shared" si="7"/>
        <v>★2.0</v>
      </c>
      <c r="Z68" s="46">
        <v>1710</v>
      </c>
      <c r="AA68" s="46"/>
      <c r="AB68" s="149">
        <f t="shared" si="8"/>
        <v>22</v>
      </c>
      <c r="AC68" s="209">
        <f t="shared" si="9"/>
        <v>70</v>
      </c>
      <c r="AD68" s="209" t="str">
        <f t="shared" si="10"/>
        <v>★2.0</v>
      </c>
      <c r="AE68" s="149" t="str">
        <f t="shared" si="14"/>
        <v/>
      </c>
      <c r="AF68" s="209" t="str">
        <f t="shared" si="15"/>
        <v/>
      </c>
      <c r="AG68" s="209" t="str">
        <f t="shared" si="16"/>
        <v/>
      </c>
      <c r="AH68" s="208"/>
    </row>
    <row r="69" spans="1:34" ht="24" customHeight="1">
      <c r="A69" s="50"/>
      <c r="B69" s="55"/>
      <c r="C69" s="380"/>
      <c r="D69" s="27" t="s">
        <v>1746</v>
      </c>
      <c r="E69" s="28" t="s">
        <v>1763</v>
      </c>
      <c r="F69" s="29" t="s">
        <v>1646</v>
      </c>
      <c r="G69" s="362">
        <v>1.968</v>
      </c>
      <c r="H69" s="29" t="s">
        <v>1072</v>
      </c>
      <c r="I69" s="31">
        <v>1720</v>
      </c>
      <c r="J69" s="32">
        <v>5</v>
      </c>
      <c r="K69" s="53">
        <v>15.4</v>
      </c>
      <c r="L69" s="54">
        <f t="shared" si="0"/>
        <v>150.75714285714284</v>
      </c>
      <c r="M69" s="53">
        <f t="shared" si="1"/>
        <v>12.2</v>
      </c>
      <c r="N69" s="176">
        <f t="shared" si="2"/>
        <v>15.4</v>
      </c>
      <c r="O69" s="175" t="str">
        <f t="shared" si="3"/>
        <v>21.9</v>
      </c>
      <c r="P69" s="40" t="s">
        <v>1692</v>
      </c>
      <c r="Q69" s="39" t="s">
        <v>69</v>
      </c>
      <c r="R69" s="40" t="s">
        <v>232</v>
      </c>
      <c r="S69" s="603" t="s">
        <v>1744</v>
      </c>
      <c r="T69" s="357" t="s">
        <v>1279</v>
      </c>
      <c r="U69" s="43">
        <f t="shared" si="4"/>
        <v>126</v>
      </c>
      <c r="V69" s="44">
        <f t="shared" si="5"/>
        <v>100</v>
      </c>
      <c r="W69" s="44">
        <f t="shared" si="6"/>
        <v>70</v>
      </c>
      <c r="X69" s="45" t="str">
        <f t="shared" si="7"/>
        <v>★2.0</v>
      </c>
      <c r="Z69" s="46">
        <v>1720</v>
      </c>
      <c r="AA69" s="46"/>
      <c r="AB69" s="149">
        <f t="shared" si="8"/>
        <v>21.9</v>
      </c>
      <c r="AC69" s="209">
        <f t="shared" si="9"/>
        <v>70</v>
      </c>
      <c r="AD69" s="209" t="str">
        <f t="shared" si="10"/>
        <v>★2.0</v>
      </c>
      <c r="AE69" s="149" t="str">
        <f t="shared" si="14"/>
        <v/>
      </c>
      <c r="AF69" s="209" t="str">
        <f t="shared" si="15"/>
        <v/>
      </c>
      <c r="AG69" s="209" t="str">
        <f t="shared" si="16"/>
        <v/>
      </c>
      <c r="AH69" s="208"/>
    </row>
    <row r="70" spans="1:34" ht="24" customHeight="1">
      <c r="A70" s="50"/>
      <c r="B70" s="55"/>
      <c r="C70" s="380"/>
      <c r="D70" s="27" t="s">
        <v>1746</v>
      </c>
      <c r="E70" s="28" t="s">
        <v>1762</v>
      </c>
      <c r="F70" s="29" t="s">
        <v>1646</v>
      </c>
      <c r="G70" s="362">
        <v>1.968</v>
      </c>
      <c r="H70" s="29" t="s">
        <v>1072</v>
      </c>
      <c r="I70" s="31">
        <v>1740</v>
      </c>
      <c r="J70" s="32">
        <v>5</v>
      </c>
      <c r="K70" s="53">
        <v>15.4</v>
      </c>
      <c r="L70" s="54">
        <f t="shared" si="0"/>
        <v>150.75714285714284</v>
      </c>
      <c r="M70" s="53">
        <f t="shared" si="1"/>
        <v>12.2</v>
      </c>
      <c r="N70" s="176">
        <f t="shared" si="2"/>
        <v>15.4</v>
      </c>
      <c r="O70" s="175" t="str">
        <f t="shared" si="3"/>
        <v>21.7</v>
      </c>
      <c r="P70" s="40" t="s">
        <v>1692</v>
      </c>
      <c r="Q70" s="39" t="s">
        <v>69</v>
      </c>
      <c r="R70" s="40" t="s">
        <v>232</v>
      </c>
      <c r="S70" s="603" t="s">
        <v>1744</v>
      </c>
      <c r="T70" s="357" t="s">
        <v>1279</v>
      </c>
      <c r="U70" s="43">
        <f t="shared" si="4"/>
        <v>126</v>
      </c>
      <c r="V70" s="44">
        <f t="shared" si="5"/>
        <v>100</v>
      </c>
      <c r="W70" s="44">
        <f t="shared" si="6"/>
        <v>70</v>
      </c>
      <c r="X70" s="45" t="str">
        <f t="shared" si="7"/>
        <v>★2.0</v>
      </c>
      <c r="Z70" s="46">
        <v>1740</v>
      </c>
      <c r="AA70" s="46"/>
      <c r="AB70" s="149">
        <f t="shared" si="8"/>
        <v>21.7</v>
      </c>
      <c r="AC70" s="209">
        <f t="shared" si="9"/>
        <v>70</v>
      </c>
      <c r="AD70" s="209" t="str">
        <f t="shared" si="10"/>
        <v>★2.0</v>
      </c>
      <c r="AE70" s="149" t="str">
        <f t="shared" si="14"/>
        <v/>
      </c>
      <c r="AF70" s="209" t="str">
        <f t="shared" si="15"/>
        <v/>
      </c>
      <c r="AG70" s="209" t="str">
        <f t="shared" si="16"/>
        <v/>
      </c>
      <c r="AH70" s="208"/>
    </row>
    <row r="71" spans="1:34" ht="24" customHeight="1">
      <c r="A71" s="50"/>
      <c r="B71" s="51"/>
      <c r="C71" s="52"/>
      <c r="D71" s="27" t="s">
        <v>1746</v>
      </c>
      <c r="E71" s="28" t="s">
        <v>1761</v>
      </c>
      <c r="F71" s="29" t="s">
        <v>1646</v>
      </c>
      <c r="G71" s="362">
        <v>1.968</v>
      </c>
      <c r="H71" s="29" t="s">
        <v>1072</v>
      </c>
      <c r="I71" s="31">
        <v>1730</v>
      </c>
      <c r="J71" s="32">
        <v>5</v>
      </c>
      <c r="K71" s="53">
        <v>15.4</v>
      </c>
      <c r="L71" s="54">
        <f t="shared" si="0"/>
        <v>150.75714285714284</v>
      </c>
      <c r="M71" s="53">
        <f t="shared" si="1"/>
        <v>12.2</v>
      </c>
      <c r="N71" s="176">
        <f t="shared" si="2"/>
        <v>15.4</v>
      </c>
      <c r="O71" s="175" t="str">
        <f t="shared" si="3"/>
        <v>21.8</v>
      </c>
      <c r="P71" s="40" t="s">
        <v>1692</v>
      </c>
      <c r="Q71" s="39" t="s">
        <v>69</v>
      </c>
      <c r="R71" s="40" t="s">
        <v>232</v>
      </c>
      <c r="S71" s="603" t="s">
        <v>1744</v>
      </c>
      <c r="T71" s="357" t="s">
        <v>1279</v>
      </c>
      <c r="U71" s="43">
        <f t="shared" si="4"/>
        <v>126</v>
      </c>
      <c r="V71" s="44">
        <f t="shared" si="5"/>
        <v>100</v>
      </c>
      <c r="W71" s="44">
        <f t="shared" si="6"/>
        <v>70</v>
      </c>
      <c r="X71" s="45" t="str">
        <f t="shared" si="7"/>
        <v>★2.0</v>
      </c>
      <c r="Z71" s="46">
        <v>1730</v>
      </c>
      <c r="AA71" s="46"/>
      <c r="AB71" s="149">
        <f t="shared" si="8"/>
        <v>21.8</v>
      </c>
      <c r="AC71" s="209">
        <f t="shared" si="9"/>
        <v>70</v>
      </c>
      <c r="AD71" s="209" t="str">
        <f t="shared" si="10"/>
        <v>★2.0</v>
      </c>
      <c r="AE71" s="149" t="str">
        <f t="shared" si="14"/>
        <v/>
      </c>
      <c r="AF71" s="209" t="str">
        <f t="shared" si="15"/>
        <v/>
      </c>
      <c r="AG71" s="209" t="str">
        <f t="shared" si="16"/>
        <v/>
      </c>
      <c r="AH71" s="208"/>
    </row>
    <row r="72" spans="1:34" ht="24" customHeight="1">
      <c r="A72" s="50"/>
      <c r="B72" s="55"/>
      <c r="C72" s="604" t="s">
        <v>1760</v>
      </c>
      <c r="D72" s="27" t="s">
        <v>1756</v>
      </c>
      <c r="E72" s="28" t="s">
        <v>1759</v>
      </c>
      <c r="F72" s="29" t="s">
        <v>1600</v>
      </c>
      <c r="G72" s="362">
        <v>1.968</v>
      </c>
      <c r="H72" s="29" t="s">
        <v>1574</v>
      </c>
      <c r="I72" s="31">
        <v>1830</v>
      </c>
      <c r="J72" s="32">
        <v>5</v>
      </c>
      <c r="K72" s="53">
        <v>12.6</v>
      </c>
      <c r="L72" s="54">
        <f t="shared" si="0"/>
        <v>184.25873015873015</v>
      </c>
      <c r="M72" s="53">
        <f t="shared" si="1"/>
        <v>11.1</v>
      </c>
      <c r="N72" s="176">
        <f t="shared" si="2"/>
        <v>14.4</v>
      </c>
      <c r="O72" s="175" t="str">
        <f t="shared" si="3"/>
        <v>20.8</v>
      </c>
      <c r="P72" s="40" t="s">
        <v>1096</v>
      </c>
      <c r="Q72" s="39" t="s">
        <v>69</v>
      </c>
      <c r="R72" s="40" t="s">
        <v>89</v>
      </c>
      <c r="S72" s="603"/>
      <c r="T72" s="357" t="s">
        <v>1279</v>
      </c>
      <c r="U72" s="43">
        <f t="shared" si="4"/>
        <v>113</v>
      </c>
      <c r="V72" s="44" t="str">
        <f t="shared" si="5"/>
        <v/>
      </c>
      <c r="W72" s="44">
        <f t="shared" si="6"/>
        <v>60</v>
      </c>
      <c r="X72" s="45" t="str">
        <f t="shared" si="7"/>
        <v>★1.0</v>
      </c>
      <c r="Z72" s="46">
        <v>1830</v>
      </c>
      <c r="AA72" s="46"/>
      <c r="AB72" s="149">
        <f t="shared" si="8"/>
        <v>20.8</v>
      </c>
      <c r="AC72" s="209">
        <f t="shared" si="9"/>
        <v>60</v>
      </c>
      <c r="AD72" s="209" t="str">
        <f t="shared" si="10"/>
        <v>★1.0</v>
      </c>
      <c r="AE72" s="149" t="str">
        <f t="shared" ref="AE72:AE103" si="17">IF(AA72="","",(ROUND(IF(AA72&gt;=2759,9.5,IF(AA72&lt;2759,(-2.47/1000000*AA72*AA72)-(8.52/10000*AA72)+30.65)),1)))</f>
        <v/>
      </c>
      <c r="AF72" s="209" t="str">
        <f t="shared" ref="AF72:AF103" si="18">IF(AE72="","",IF(K72="","",ROUNDDOWN(K72/AE72*100,0)))</f>
        <v/>
      </c>
      <c r="AG72" s="209" t="str">
        <f t="shared" ref="AG72:AG103" si="19">IF(AF72="","",IF(AF72&gt;=125,"★7.5",IF(AF72&gt;=120,"★7.0",IF(AF72&gt;=115,"★6.5",IF(AF72&gt;=110,"★6.0",IF(AF72&gt;=105,"★5.5",IF(AF72&gt;=100,"★5.0",IF(AF72&gt;=95,"★4.5",IF(AF72&gt;=90,"★4.0",IF(AF72&gt;=85,"★3.5",IF(AF72&gt;=80,"★3.0",IF(AF72&gt;=75,"★2.5",IF(AF72&gt;=70,"★2.0",IF(AF72&gt;=65,"★1.5",IF(AF72&gt;=60,"★1.0",IF(AF72&gt;=55,"★0.5"," "))))))))))))))))</f>
        <v/>
      </c>
      <c r="AH72" s="208"/>
    </row>
    <row r="73" spans="1:34" ht="24" customHeight="1">
      <c r="A73" s="50"/>
      <c r="B73" s="55"/>
      <c r="C73" s="604"/>
      <c r="D73" s="27" t="s">
        <v>1756</v>
      </c>
      <c r="E73" s="28" t="s">
        <v>1758</v>
      </c>
      <c r="F73" s="29" t="s">
        <v>1600</v>
      </c>
      <c r="G73" s="362">
        <v>1.968</v>
      </c>
      <c r="H73" s="29" t="s">
        <v>1574</v>
      </c>
      <c r="I73" s="31">
        <v>1850</v>
      </c>
      <c r="J73" s="32">
        <v>5</v>
      </c>
      <c r="K73" s="53">
        <v>12.6</v>
      </c>
      <c r="L73" s="54">
        <f t="shared" ref="L73:L136" si="20">IF(K73&gt;0,1/K73*34.6*67.1,"")</f>
        <v>184.25873015873015</v>
      </c>
      <c r="M73" s="53">
        <f t="shared" ref="M73:M136" si="21">IFERROR(VALUE(IF(Z73="","",(IF(Z73&gt;=2271,"7.4",IF(Z73&gt;=2101,"8.7",IF(Z73&gt;=1991,"9.4",IF(Z73&gt;=1871,"10.2",IF(Z73&gt;=1761,"11.1",IF(Z73&gt;=1651,"12.2",IF(Z73&gt;=1531,"13.2",IF(Z73&gt;=1421,"14.4",IF(Z73&gt;=1311,"15.8",IF(Z73&gt;=1196,"17.2",IF(Z73&gt;=1081,"18.7",IF(Z73&gt;=971,"20.5",IF(Z73&gt;=856,"20.8",IF(Z73&gt;=741,"21.0",IF(Z73&gt;=601,"21.8","22.5")))))))))))))))))),"")</f>
        <v>11.1</v>
      </c>
      <c r="N73" s="176">
        <f t="shared" ref="N73:N136" si="22">IFERROR(VALUE(IF(Z73="","",(IF(Z73&gt;=2271,"10.6",IF(Z73&gt;=2101,"11.9",IF(Z73&gt;=1991,"12.7",IF(Z73&gt;=1871,"13.5",IF(Z73&gt;=1761,"14.4",IF(Z73&gt;=1651,"15.4",IF(Z73&gt;=1531,"16.5",IF(Z73&gt;=1421,"17.6",IF(Z73&gt;=1311,"19.0",IF(Z73&gt;=1196,"20.3",IF(Z73&gt;=1081,"21.8",IF(Z73&gt;=971,"23.4",IF(Z73&gt;=856,"23.7",IF(Z73&gt;=741,"24.5","24.6"))))))))))))))))),"")</f>
        <v>14.4</v>
      </c>
      <c r="O73" s="175" t="str">
        <f t="shared" ref="O73:O136" si="23">IF(Z73="","",IF(AE73="",TEXT(AB73,"#,##0.0"),IF(AB73-AE73&gt;0,CONCATENATE(TEXT(AE73,"#,##0.0"),"~",TEXT(AB73,"#,##0.0")),TEXT(AB73,"#,##0.0"))))</f>
        <v>20.6</v>
      </c>
      <c r="P73" s="40" t="s">
        <v>1096</v>
      </c>
      <c r="Q73" s="39" t="s">
        <v>69</v>
      </c>
      <c r="R73" s="40" t="s">
        <v>89</v>
      </c>
      <c r="S73" s="603"/>
      <c r="T73" s="357" t="s">
        <v>1279</v>
      </c>
      <c r="U73" s="43">
        <f t="shared" ref="U73:U136" si="24">IFERROR(IF(K73&lt;M73,"",(ROUNDDOWN(K73/M73*100,0))),"")</f>
        <v>113</v>
      </c>
      <c r="V73" s="44" t="str">
        <f t="shared" ref="V73:V136" si="25">IFERROR(IF(K73&lt;N73,"",(ROUNDDOWN(K73/N73*100,0))),"")</f>
        <v/>
      </c>
      <c r="W73" s="44">
        <f t="shared" ref="W73:W136" si="26">IF(AC73&lt;55,"",IF(AA73="",AC73,IF(AF73-AC73&gt;0,CONCATENATE(AC73,"~",AF73),AC73)))</f>
        <v>61</v>
      </c>
      <c r="X73" s="45" t="str">
        <f t="shared" ref="X73:X136" si="27">IF(AC73&lt;55,"",AD73)</f>
        <v>★1.0</v>
      </c>
      <c r="Z73" s="46">
        <v>1850</v>
      </c>
      <c r="AA73" s="46"/>
      <c r="AB73" s="149">
        <f t="shared" ref="AB73:AB136" si="28">IF(Z73="","",(ROUND(IF(Z73&gt;=2759,9.5,IF(Z73&lt;2759,(-2.47/1000000*Z73*Z73)-(8.52/10000*Z73)+30.65)),1)))</f>
        <v>20.6</v>
      </c>
      <c r="AC73" s="209">
        <f t="shared" ref="AC73:AC136" si="29">IF(K73="","",ROUNDDOWN(K73/AB73*100,0))</f>
        <v>61</v>
      </c>
      <c r="AD73" s="209" t="str">
        <f t="shared" ref="AD73:AD136" si="30">IF(AC73="","",IF(AC73&gt;=125,"★7.5",IF(AC73&gt;=120,"★7.0",IF(AC73&gt;=115,"★6.5",IF(AC73&gt;=110,"★6.0",IF(AC73&gt;=105,"★5.5",IF(AC73&gt;=100,"★5.0",IF(AC73&gt;=95,"★4.5",IF(AC73&gt;=90,"★4.0",IF(AC73&gt;=85,"★3.5",IF(AC73&gt;=80,"★3.0",IF(AC73&gt;=75,"★2.5",IF(AC73&gt;=70,"★2.0",IF(AC73&gt;=65,"★1.5",IF(AC73&gt;=60,"★1.0",IF(AC73&gt;=55,"★0.5"," "))))))))))))))))</f>
        <v>★1.0</v>
      </c>
      <c r="AE73" s="149" t="str">
        <f t="shared" si="17"/>
        <v/>
      </c>
      <c r="AF73" s="209" t="str">
        <f t="shared" si="18"/>
        <v/>
      </c>
      <c r="AG73" s="209" t="str">
        <f t="shared" si="19"/>
        <v/>
      </c>
      <c r="AH73" s="208"/>
    </row>
    <row r="74" spans="1:34" ht="24" customHeight="1">
      <c r="A74" s="50"/>
      <c r="B74" s="55"/>
      <c r="C74" s="604"/>
      <c r="D74" s="27" t="s">
        <v>1756</v>
      </c>
      <c r="E74" s="28" t="s">
        <v>1757</v>
      </c>
      <c r="F74" s="29" t="s">
        <v>1600</v>
      </c>
      <c r="G74" s="362">
        <v>1.968</v>
      </c>
      <c r="H74" s="29" t="s">
        <v>1574</v>
      </c>
      <c r="I74" s="31">
        <v>1860</v>
      </c>
      <c r="J74" s="32">
        <v>5</v>
      </c>
      <c r="K74" s="53">
        <v>12.6</v>
      </c>
      <c r="L74" s="54">
        <f t="shared" si="20"/>
        <v>184.25873015873015</v>
      </c>
      <c r="M74" s="53">
        <f t="shared" si="21"/>
        <v>11.1</v>
      </c>
      <c r="N74" s="176">
        <f t="shared" si="22"/>
        <v>14.4</v>
      </c>
      <c r="O74" s="175" t="str">
        <f t="shared" si="23"/>
        <v>20.5</v>
      </c>
      <c r="P74" s="40" t="s">
        <v>1096</v>
      </c>
      <c r="Q74" s="39" t="s">
        <v>69</v>
      </c>
      <c r="R74" s="40" t="s">
        <v>89</v>
      </c>
      <c r="S74" s="603"/>
      <c r="T74" s="357" t="s">
        <v>1279</v>
      </c>
      <c r="U74" s="43">
        <f t="shared" si="24"/>
        <v>113</v>
      </c>
      <c r="V74" s="44" t="str">
        <f t="shared" si="25"/>
        <v/>
      </c>
      <c r="W74" s="44">
        <f t="shared" si="26"/>
        <v>61</v>
      </c>
      <c r="X74" s="45" t="str">
        <f t="shared" si="27"/>
        <v>★1.0</v>
      </c>
      <c r="Z74" s="46">
        <v>1860</v>
      </c>
      <c r="AA74" s="46"/>
      <c r="AB74" s="149">
        <f t="shared" si="28"/>
        <v>20.5</v>
      </c>
      <c r="AC74" s="209">
        <f t="shared" si="29"/>
        <v>61</v>
      </c>
      <c r="AD74" s="209" t="str">
        <f t="shared" si="30"/>
        <v>★1.0</v>
      </c>
      <c r="AE74" s="149" t="str">
        <f t="shared" si="17"/>
        <v/>
      </c>
      <c r="AF74" s="209" t="str">
        <f t="shared" si="18"/>
        <v/>
      </c>
      <c r="AG74" s="209" t="str">
        <f t="shared" si="19"/>
        <v/>
      </c>
      <c r="AH74" s="208"/>
    </row>
    <row r="75" spans="1:34" ht="24" customHeight="1">
      <c r="A75" s="50"/>
      <c r="B75" s="55"/>
      <c r="C75" s="604"/>
      <c r="D75" s="27" t="s">
        <v>1756</v>
      </c>
      <c r="E75" s="28" t="s">
        <v>1755</v>
      </c>
      <c r="F75" s="29" t="s">
        <v>1600</v>
      </c>
      <c r="G75" s="362">
        <v>1.968</v>
      </c>
      <c r="H75" s="29" t="s">
        <v>1574</v>
      </c>
      <c r="I75" s="31">
        <v>1880</v>
      </c>
      <c r="J75" s="32">
        <v>5</v>
      </c>
      <c r="K75" s="53">
        <v>12.6</v>
      </c>
      <c r="L75" s="54">
        <f t="shared" si="20"/>
        <v>184.25873015873015</v>
      </c>
      <c r="M75" s="53">
        <f t="shared" si="21"/>
        <v>10.199999999999999</v>
      </c>
      <c r="N75" s="176">
        <f t="shared" si="22"/>
        <v>13.5</v>
      </c>
      <c r="O75" s="175" t="str">
        <f t="shared" si="23"/>
        <v>20.3</v>
      </c>
      <c r="P75" s="40" t="s">
        <v>1096</v>
      </c>
      <c r="Q75" s="39" t="s">
        <v>69</v>
      </c>
      <c r="R75" s="40" t="s">
        <v>89</v>
      </c>
      <c r="S75" s="603"/>
      <c r="T75" s="357" t="s">
        <v>1279</v>
      </c>
      <c r="U75" s="43">
        <f t="shared" si="24"/>
        <v>123</v>
      </c>
      <c r="V75" s="44" t="str">
        <f t="shared" si="25"/>
        <v/>
      </c>
      <c r="W75" s="44">
        <f t="shared" si="26"/>
        <v>62</v>
      </c>
      <c r="X75" s="45" t="str">
        <f t="shared" si="27"/>
        <v>★1.0</v>
      </c>
      <c r="Z75" s="46">
        <v>1880</v>
      </c>
      <c r="AA75" s="46"/>
      <c r="AB75" s="149">
        <f t="shared" si="28"/>
        <v>20.3</v>
      </c>
      <c r="AC75" s="209">
        <f t="shared" si="29"/>
        <v>62</v>
      </c>
      <c r="AD75" s="209" t="str">
        <f t="shared" si="30"/>
        <v>★1.0</v>
      </c>
      <c r="AE75" s="149" t="str">
        <f t="shared" si="17"/>
        <v/>
      </c>
      <c r="AF75" s="209" t="str">
        <f t="shared" si="18"/>
        <v/>
      </c>
      <c r="AG75" s="209" t="str">
        <f t="shared" si="19"/>
        <v/>
      </c>
      <c r="AH75" s="208"/>
    </row>
    <row r="76" spans="1:34" ht="24" customHeight="1">
      <c r="A76" s="50"/>
      <c r="B76" s="55"/>
      <c r="C76" s="604"/>
      <c r="D76" s="27" t="s">
        <v>1746</v>
      </c>
      <c r="E76" s="28" t="s">
        <v>1680</v>
      </c>
      <c r="F76" s="29" t="s">
        <v>1585</v>
      </c>
      <c r="G76" s="362">
        <v>1.968</v>
      </c>
      <c r="H76" s="29" t="s">
        <v>1574</v>
      </c>
      <c r="I76" s="31">
        <v>1860</v>
      </c>
      <c r="J76" s="32">
        <v>5</v>
      </c>
      <c r="K76" s="53">
        <v>11.7</v>
      </c>
      <c r="L76" s="54">
        <f t="shared" si="20"/>
        <v>198.43247863247862</v>
      </c>
      <c r="M76" s="53">
        <f t="shared" si="21"/>
        <v>11.1</v>
      </c>
      <c r="N76" s="176">
        <f t="shared" si="22"/>
        <v>14.4</v>
      </c>
      <c r="O76" s="175" t="str">
        <f t="shared" si="23"/>
        <v>20.5</v>
      </c>
      <c r="P76" s="40" t="s">
        <v>1049</v>
      </c>
      <c r="Q76" s="39" t="s">
        <v>69</v>
      </c>
      <c r="R76" s="40" t="s">
        <v>89</v>
      </c>
      <c r="S76" s="41"/>
      <c r="T76" s="357" t="s">
        <v>1279</v>
      </c>
      <c r="U76" s="43">
        <f t="shared" si="24"/>
        <v>105</v>
      </c>
      <c r="V76" s="44" t="str">
        <f t="shared" si="25"/>
        <v/>
      </c>
      <c r="W76" s="44">
        <f t="shared" si="26"/>
        <v>57</v>
      </c>
      <c r="X76" s="45" t="str">
        <f t="shared" si="27"/>
        <v>★0.5</v>
      </c>
      <c r="Z76" s="46">
        <v>1860</v>
      </c>
      <c r="AA76" s="46"/>
      <c r="AB76" s="149">
        <f t="shared" si="28"/>
        <v>20.5</v>
      </c>
      <c r="AC76" s="209">
        <f t="shared" si="29"/>
        <v>57</v>
      </c>
      <c r="AD76" s="209" t="str">
        <f t="shared" si="30"/>
        <v>★0.5</v>
      </c>
      <c r="AE76" s="149" t="str">
        <f t="shared" si="17"/>
        <v/>
      </c>
      <c r="AF76" s="209" t="str">
        <f t="shared" si="18"/>
        <v/>
      </c>
      <c r="AG76" s="209" t="str">
        <f t="shared" si="19"/>
        <v/>
      </c>
      <c r="AH76" s="208"/>
    </row>
    <row r="77" spans="1:34" ht="24" customHeight="1">
      <c r="A77" s="50"/>
      <c r="B77" s="55"/>
      <c r="C77" s="380"/>
      <c r="D77" s="27" t="s">
        <v>1746</v>
      </c>
      <c r="E77" s="28" t="s">
        <v>1754</v>
      </c>
      <c r="F77" s="29" t="s">
        <v>1585</v>
      </c>
      <c r="G77" s="362">
        <v>1.968</v>
      </c>
      <c r="H77" s="29" t="s">
        <v>1574</v>
      </c>
      <c r="I77" s="31">
        <v>1880</v>
      </c>
      <c r="J77" s="32">
        <v>5</v>
      </c>
      <c r="K77" s="53">
        <v>11.7</v>
      </c>
      <c r="L77" s="54">
        <f t="shared" si="20"/>
        <v>198.43247863247862</v>
      </c>
      <c r="M77" s="53">
        <f t="shared" si="21"/>
        <v>10.199999999999999</v>
      </c>
      <c r="N77" s="176">
        <f t="shared" si="22"/>
        <v>13.5</v>
      </c>
      <c r="O77" s="175" t="str">
        <f t="shared" si="23"/>
        <v>20.3</v>
      </c>
      <c r="P77" s="40" t="s">
        <v>1049</v>
      </c>
      <c r="Q77" s="39" t="s">
        <v>69</v>
      </c>
      <c r="R77" s="40" t="s">
        <v>89</v>
      </c>
      <c r="S77" s="41"/>
      <c r="T77" s="357" t="s">
        <v>1279</v>
      </c>
      <c r="U77" s="43">
        <f t="shared" si="24"/>
        <v>114</v>
      </c>
      <c r="V77" s="44" t="str">
        <f t="shared" si="25"/>
        <v/>
      </c>
      <c r="W77" s="44">
        <f t="shared" si="26"/>
        <v>57</v>
      </c>
      <c r="X77" s="45" t="str">
        <f t="shared" si="27"/>
        <v>★0.5</v>
      </c>
      <c r="Z77" s="46">
        <v>1880</v>
      </c>
      <c r="AA77" s="46"/>
      <c r="AB77" s="149">
        <f t="shared" si="28"/>
        <v>20.3</v>
      </c>
      <c r="AC77" s="209">
        <f t="shared" si="29"/>
        <v>57</v>
      </c>
      <c r="AD77" s="209" t="str">
        <f t="shared" si="30"/>
        <v>★0.5</v>
      </c>
      <c r="AE77" s="149" t="str">
        <f t="shared" si="17"/>
        <v/>
      </c>
      <c r="AF77" s="209" t="str">
        <f t="shared" si="18"/>
        <v/>
      </c>
      <c r="AG77" s="209" t="str">
        <f t="shared" si="19"/>
        <v/>
      </c>
      <c r="AH77" s="208"/>
    </row>
    <row r="78" spans="1:34" ht="24" customHeight="1">
      <c r="A78" s="50"/>
      <c r="B78" s="55"/>
      <c r="C78" s="380"/>
      <c r="D78" s="27" t="s">
        <v>1746</v>
      </c>
      <c r="E78" s="28" t="s">
        <v>1753</v>
      </c>
      <c r="F78" s="29" t="s">
        <v>1585</v>
      </c>
      <c r="G78" s="362">
        <v>1.968</v>
      </c>
      <c r="H78" s="29" t="s">
        <v>1574</v>
      </c>
      <c r="I78" s="31">
        <v>1900</v>
      </c>
      <c r="J78" s="32">
        <v>5</v>
      </c>
      <c r="K78" s="53">
        <v>11.7</v>
      </c>
      <c r="L78" s="54">
        <f t="shared" si="20"/>
        <v>198.43247863247862</v>
      </c>
      <c r="M78" s="53">
        <f t="shared" si="21"/>
        <v>10.199999999999999</v>
      </c>
      <c r="N78" s="176">
        <f t="shared" si="22"/>
        <v>13.5</v>
      </c>
      <c r="O78" s="175" t="str">
        <f t="shared" si="23"/>
        <v>20.1</v>
      </c>
      <c r="P78" s="40" t="s">
        <v>1049</v>
      </c>
      <c r="Q78" s="39" t="s">
        <v>69</v>
      </c>
      <c r="R78" s="40" t="s">
        <v>89</v>
      </c>
      <c r="S78" s="41"/>
      <c r="T78" s="357" t="s">
        <v>1279</v>
      </c>
      <c r="U78" s="43">
        <f t="shared" si="24"/>
        <v>114</v>
      </c>
      <c r="V78" s="44" t="str">
        <f t="shared" si="25"/>
        <v/>
      </c>
      <c r="W78" s="44">
        <f t="shared" si="26"/>
        <v>58</v>
      </c>
      <c r="X78" s="45" t="str">
        <f t="shared" si="27"/>
        <v>★0.5</v>
      </c>
      <c r="Z78" s="46">
        <v>1900</v>
      </c>
      <c r="AA78" s="46"/>
      <c r="AB78" s="149">
        <f t="shared" si="28"/>
        <v>20.100000000000001</v>
      </c>
      <c r="AC78" s="209">
        <f t="shared" si="29"/>
        <v>58</v>
      </c>
      <c r="AD78" s="209" t="str">
        <f t="shared" si="30"/>
        <v>★0.5</v>
      </c>
      <c r="AE78" s="149" t="str">
        <f t="shared" si="17"/>
        <v/>
      </c>
      <c r="AF78" s="209" t="str">
        <f t="shared" si="18"/>
        <v/>
      </c>
      <c r="AG78" s="209" t="str">
        <f t="shared" si="19"/>
        <v/>
      </c>
      <c r="AH78" s="208"/>
    </row>
    <row r="79" spans="1:34" ht="24" customHeight="1">
      <c r="A79" s="50"/>
      <c r="B79" s="55"/>
      <c r="C79" s="380"/>
      <c r="D79" s="27" t="s">
        <v>1746</v>
      </c>
      <c r="E79" s="28" t="s">
        <v>1666</v>
      </c>
      <c r="F79" s="29" t="s">
        <v>1585</v>
      </c>
      <c r="G79" s="362">
        <v>1.968</v>
      </c>
      <c r="H79" s="29" t="s">
        <v>1574</v>
      </c>
      <c r="I79" s="31">
        <v>1860</v>
      </c>
      <c r="J79" s="32">
        <v>5</v>
      </c>
      <c r="K79" s="53">
        <v>12.9</v>
      </c>
      <c r="L79" s="54">
        <f t="shared" si="20"/>
        <v>179.9736434108527</v>
      </c>
      <c r="M79" s="53">
        <f t="shared" si="21"/>
        <v>11.1</v>
      </c>
      <c r="N79" s="176">
        <f t="shared" si="22"/>
        <v>14.4</v>
      </c>
      <c r="O79" s="175" t="str">
        <f t="shared" si="23"/>
        <v>20.5</v>
      </c>
      <c r="P79" s="40" t="s">
        <v>1049</v>
      </c>
      <c r="Q79" s="39" t="s">
        <v>69</v>
      </c>
      <c r="R79" s="40" t="s">
        <v>89</v>
      </c>
      <c r="S79" s="41" t="s">
        <v>1678</v>
      </c>
      <c r="T79" s="357" t="s">
        <v>1279</v>
      </c>
      <c r="U79" s="43">
        <f t="shared" si="24"/>
        <v>116</v>
      </c>
      <c r="V79" s="44" t="str">
        <f t="shared" si="25"/>
        <v/>
      </c>
      <c r="W79" s="44">
        <f t="shared" si="26"/>
        <v>62</v>
      </c>
      <c r="X79" s="45" t="str">
        <f t="shared" si="27"/>
        <v>★1.0</v>
      </c>
      <c r="Z79" s="46">
        <v>1860</v>
      </c>
      <c r="AA79" s="46"/>
      <c r="AB79" s="149">
        <f t="shared" si="28"/>
        <v>20.5</v>
      </c>
      <c r="AC79" s="209">
        <f t="shared" si="29"/>
        <v>62</v>
      </c>
      <c r="AD79" s="209" t="str">
        <f t="shared" si="30"/>
        <v>★1.0</v>
      </c>
      <c r="AE79" s="149" t="str">
        <f t="shared" si="17"/>
        <v/>
      </c>
      <c r="AF79" s="209" t="str">
        <f t="shared" si="18"/>
        <v/>
      </c>
      <c r="AG79" s="209" t="str">
        <f t="shared" si="19"/>
        <v/>
      </c>
      <c r="AH79" s="208"/>
    </row>
    <row r="80" spans="1:34" ht="24" customHeight="1">
      <c r="A80" s="50"/>
      <c r="B80" s="55"/>
      <c r="C80" s="380"/>
      <c r="D80" s="27" t="s">
        <v>1746</v>
      </c>
      <c r="E80" s="28" t="s">
        <v>1752</v>
      </c>
      <c r="F80" s="29" t="s">
        <v>1585</v>
      </c>
      <c r="G80" s="362">
        <v>1.968</v>
      </c>
      <c r="H80" s="29" t="s">
        <v>1574</v>
      </c>
      <c r="I80" s="31">
        <v>1880</v>
      </c>
      <c r="J80" s="32">
        <v>5</v>
      </c>
      <c r="K80" s="53">
        <v>12.9</v>
      </c>
      <c r="L80" s="54">
        <f t="shared" si="20"/>
        <v>179.9736434108527</v>
      </c>
      <c r="M80" s="53">
        <f t="shared" si="21"/>
        <v>10.199999999999999</v>
      </c>
      <c r="N80" s="176">
        <f t="shared" si="22"/>
        <v>13.5</v>
      </c>
      <c r="O80" s="175" t="str">
        <f t="shared" si="23"/>
        <v>20.3</v>
      </c>
      <c r="P80" s="40" t="s">
        <v>1049</v>
      </c>
      <c r="Q80" s="39" t="s">
        <v>69</v>
      </c>
      <c r="R80" s="40" t="s">
        <v>89</v>
      </c>
      <c r="S80" s="41" t="s">
        <v>1678</v>
      </c>
      <c r="T80" s="357" t="s">
        <v>1279</v>
      </c>
      <c r="U80" s="43">
        <f t="shared" si="24"/>
        <v>126</v>
      </c>
      <c r="V80" s="44" t="str">
        <f t="shared" si="25"/>
        <v/>
      </c>
      <c r="W80" s="44">
        <f t="shared" si="26"/>
        <v>63</v>
      </c>
      <c r="X80" s="45" t="str">
        <f t="shared" si="27"/>
        <v>★1.0</v>
      </c>
      <c r="Z80" s="46">
        <v>1880</v>
      </c>
      <c r="AA80" s="46"/>
      <c r="AB80" s="149">
        <f t="shared" si="28"/>
        <v>20.3</v>
      </c>
      <c r="AC80" s="209">
        <f t="shared" si="29"/>
        <v>63</v>
      </c>
      <c r="AD80" s="209" t="str">
        <f t="shared" si="30"/>
        <v>★1.0</v>
      </c>
      <c r="AE80" s="149" t="str">
        <f t="shared" si="17"/>
        <v/>
      </c>
      <c r="AF80" s="209" t="str">
        <f t="shared" si="18"/>
        <v/>
      </c>
      <c r="AG80" s="209" t="str">
        <f t="shared" si="19"/>
        <v/>
      </c>
      <c r="AH80" s="208"/>
    </row>
    <row r="81" spans="1:34" ht="24" customHeight="1">
      <c r="A81" s="50"/>
      <c r="B81" s="55"/>
      <c r="C81" s="380"/>
      <c r="D81" s="27" t="s">
        <v>1746</v>
      </c>
      <c r="E81" s="28" t="s">
        <v>1751</v>
      </c>
      <c r="F81" s="29" t="s">
        <v>1585</v>
      </c>
      <c r="G81" s="362">
        <v>1.968</v>
      </c>
      <c r="H81" s="29" t="s">
        <v>1574</v>
      </c>
      <c r="I81" s="31">
        <v>1900</v>
      </c>
      <c r="J81" s="32">
        <v>5</v>
      </c>
      <c r="K81" s="53">
        <v>12.9</v>
      </c>
      <c r="L81" s="54">
        <f t="shared" si="20"/>
        <v>179.9736434108527</v>
      </c>
      <c r="M81" s="53">
        <f t="shared" si="21"/>
        <v>10.199999999999999</v>
      </c>
      <c r="N81" s="176">
        <f t="shared" si="22"/>
        <v>13.5</v>
      </c>
      <c r="O81" s="175" t="str">
        <f t="shared" si="23"/>
        <v>20.1</v>
      </c>
      <c r="P81" s="40" t="s">
        <v>1049</v>
      </c>
      <c r="Q81" s="39" t="s">
        <v>69</v>
      </c>
      <c r="R81" s="40" t="s">
        <v>89</v>
      </c>
      <c r="S81" s="41" t="s">
        <v>1678</v>
      </c>
      <c r="T81" s="357" t="s">
        <v>1279</v>
      </c>
      <c r="U81" s="43">
        <f t="shared" si="24"/>
        <v>126</v>
      </c>
      <c r="V81" s="44" t="str">
        <f t="shared" si="25"/>
        <v/>
      </c>
      <c r="W81" s="44">
        <f t="shared" si="26"/>
        <v>64</v>
      </c>
      <c r="X81" s="45" t="str">
        <f t="shared" si="27"/>
        <v>★1.0</v>
      </c>
      <c r="Z81" s="46">
        <v>1900</v>
      </c>
      <c r="AA81" s="46"/>
      <c r="AB81" s="149">
        <f t="shared" si="28"/>
        <v>20.100000000000001</v>
      </c>
      <c r="AC81" s="209">
        <f t="shared" si="29"/>
        <v>64</v>
      </c>
      <c r="AD81" s="209" t="str">
        <f t="shared" si="30"/>
        <v>★1.0</v>
      </c>
      <c r="AE81" s="149" t="str">
        <f t="shared" si="17"/>
        <v/>
      </c>
      <c r="AF81" s="209" t="str">
        <f t="shared" si="18"/>
        <v/>
      </c>
      <c r="AG81" s="209" t="str">
        <f t="shared" si="19"/>
        <v/>
      </c>
      <c r="AH81" s="208"/>
    </row>
    <row r="82" spans="1:34" ht="24" customHeight="1">
      <c r="A82" s="50"/>
      <c r="B82" s="55"/>
      <c r="C82" s="380"/>
      <c r="D82" s="27" t="s">
        <v>1746</v>
      </c>
      <c r="E82" s="28" t="s">
        <v>1750</v>
      </c>
      <c r="F82" s="29" t="s">
        <v>1585</v>
      </c>
      <c r="G82" s="362">
        <v>1.968</v>
      </c>
      <c r="H82" s="29" t="s">
        <v>1574</v>
      </c>
      <c r="I82" s="31">
        <v>1860</v>
      </c>
      <c r="J82" s="32">
        <v>5</v>
      </c>
      <c r="K82" s="53">
        <v>12.6</v>
      </c>
      <c r="L82" s="54">
        <f t="shared" si="20"/>
        <v>184.25873015873015</v>
      </c>
      <c r="M82" s="53">
        <f t="shared" si="21"/>
        <v>11.1</v>
      </c>
      <c r="N82" s="176">
        <f t="shared" si="22"/>
        <v>14.4</v>
      </c>
      <c r="O82" s="175" t="str">
        <f t="shared" si="23"/>
        <v>20.5</v>
      </c>
      <c r="P82" s="40" t="s">
        <v>1096</v>
      </c>
      <c r="Q82" s="39" t="s">
        <v>69</v>
      </c>
      <c r="R82" s="40" t="s">
        <v>89</v>
      </c>
      <c r="S82" s="603" t="s">
        <v>1744</v>
      </c>
      <c r="T82" s="357" t="s">
        <v>1279</v>
      </c>
      <c r="U82" s="43">
        <f t="shared" si="24"/>
        <v>113</v>
      </c>
      <c r="V82" s="44" t="str">
        <f t="shared" si="25"/>
        <v/>
      </c>
      <c r="W82" s="44">
        <f t="shared" si="26"/>
        <v>61</v>
      </c>
      <c r="X82" s="45" t="str">
        <f t="shared" si="27"/>
        <v>★1.0</v>
      </c>
      <c r="Z82" s="46">
        <v>1860</v>
      </c>
      <c r="AA82" s="46"/>
      <c r="AB82" s="149">
        <f t="shared" si="28"/>
        <v>20.5</v>
      </c>
      <c r="AC82" s="209">
        <f t="shared" si="29"/>
        <v>61</v>
      </c>
      <c r="AD82" s="209" t="str">
        <f t="shared" si="30"/>
        <v>★1.0</v>
      </c>
      <c r="AE82" s="149" t="str">
        <f t="shared" si="17"/>
        <v/>
      </c>
      <c r="AF82" s="209" t="str">
        <f t="shared" si="18"/>
        <v/>
      </c>
      <c r="AG82" s="209" t="str">
        <f t="shared" si="19"/>
        <v/>
      </c>
      <c r="AH82" s="208"/>
    </row>
    <row r="83" spans="1:34" ht="24" customHeight="1">
      <c r="A83" s="50"/>
      <c r="B83" s="55"/>
      <c r="C83" s="380"/>
      <c r="D83" s="27" t="s">
        <v>1746</v>
      </c>
      <c r="E83" s="28" t="s">
        <v>1749</v>
      </c>
      <c r="F83" s="29" t="s">
        <v>1585</v>
      </c>
      <c r="G83" s="362">
        <v>1.968</v>
      </c>
      <c r="H83" s="29" t="s">
        <v>1574</v>
      </c>
      <c r="I83" s="31">
        <v>1880</v>
      </c>
      <c r="J83" s="32">
        <v>5</v>
      </c>
      <c r="K83" s="53">
        <v>12.6</v>
      </c>
      <c r="L83" s="54">
        <f t="shared" si="20"/>
        <v>184.25873015873015</v>
      </c>
      <c r="M83" s="53">
        <f t="shared" si="21"/>
        <v>10.199999999999999</v>
      </c>
      <c r="N83" s="176">
        <f t="shared" si="22"/>
        <v>13.5</v>
      </c>
      <c r="O83" s="175" t="str">
        <f t="shared" si="23"/>
        <v>20.3</v>
      </c>
      <c r="P83" s="40" t="s">
        <v>1096</v>
      </c>
      <c r="Q83" s="39" t="s">
        <v>69</v>
      </c>
      <c r="R83" s="40" t="s">
        <v>89</v>
      </c>
      <c r="S83" s="603" t="s">
        <v>1744</v>
      </c>
      <c r="T83" s="357" t="s">
        <v>1279</v>
      </c>
      <c r="U83" s="43">
        <f t="shared" si="24"/>
        <v>123</v>
      </c>
      <c r="V83" s="44" t="str">
        <f t="shared" si="25"/>
        <v/>
      </c>
      <c r="W83" s="44">
        <f t="shared" si="26"/>
        <v>62</v>
      </c>
      <c r="X83" s="45" t="str">
        <f t="shared" si="27"/>
        <v>★1.0</v>
      </c>
      <c r="Z83" s="46">
        <v>1880</v>
      </c>
      <c r="AA83" s="46"/>
      <c r="AB83" s="149">
        <f t="shared" si="28"/>
        <v>20.3</v>
      </c>
      <c r="AC83" s="209">
        <f t="shared" si="29"/>
        <v>62</v>
      </c>
      <c r="AD83" s="209" t="str">
        <f t="shared" si="30"/>
        <v>★1.0</v>
      </c>
      <c r="AE83" s="149" t="str">
        <f t="shared" si="17"/>
        <v/>
      </c>
      <c r="AF83" s="209" t="str">
        <f t="shared" si="18"/>
        <v/>
      </c>
      <c r="AG83" s="209" t="str">
        <f t="shared" si="19"/>
        <v/>
      </c>
      <c r="AH83" s="208"/>
    </row>
    <row r="84" spans="1:34" ht="24" customHeight="1">
      <c r="A84" s="50"/>
      <c r="B84" s="55"/>
      <c r="C84" s="380"/>
      <c r="D84" s="27" t="s">
        <v>1746</v>
      </c>
      <c r="E84" s="28" t="s">
        <v>1748</v>
      </c>
      <c r="F84" s="29" t="s">
        <v>1585</v>
      </c>
      <c r="G84" s="362">
        <v>1.968</v>
      </c>
      <c r="H84" s="29" t="s">
        <v>1574</v>
      </c>
      <c r="I84" s="31">
        <v>1900</v>
      </c>
      <c r="J84" s="32">
        <v>5</v>
      </c>
      <c r="K84" s="53">
        <v>12.6</v>
      </c>
      <c r="L84" s="54">
        <f t="shared" si="20"/>
        <v>184.25873015873015</v>
      </c>
      <c r="M84" s="53">
        <f t="shared" si="21"/>
        <v>10.199999999999999</v>
      </c>
      <c r="N84" s="176">
        <f t="shared" si="22"/>
        <v>13.5</v>
      </c>
      <c r="O84" s="175" t="str">
        <f t="shared" si="23"/>
        <v>20.1</v>
      </c>
      <c r="P84" s="40" t="s">
        <v>1096</v>
      </c>
      <c r="Q84" s="39" t="s">
        <v>69</v>
      </c>
      <c r="R84" s="40" t="s">
        <v>89</v>
      </c>
      <c r="S84" s="603" t="s">
        <v>1744</v>
      </c>
      <c r="T84" s="357" t="s">
        <v>1279</v>
      </c>
      <c r="U84" s="43">
        <f t="shared" si="24"/>
        <v>123</v>
      </c>
      <c r="V84" s="44" t="str">
        <f t="shared" si="25"/>
        <v/>
      </c>
      <c r="W84" s="44">
        <f t="shared" si="26"/>
        <v>62</v>
      </c>
      <c r="X84" s="45" t="str">
        <f t="shared" si="27"/>
        <v>★1.0</v>
      </c>
      <c r="Z84" s="46">
        <v>1900</v>
      </c>
      <c r="AA84" s="46"/>
      <c r="AB84" s="149">
        <f t="shared" si="28"/>
        <v>20.100000000000001</v>
      </c>
      <c r="AC84" s="209">
        <f t="shared" si="29"/>
        <v>62</v>
      </c>
      <c r="AD84" s="209" t="str">
        <f t="shared" si="30"/>
        <v>★1.0</v>
      </c>
      <c r="AE84" s="149" t="str">
        <f t="shared" si="17"/>
        <v/>
      </c>
      <c r="AF84" s="209" t="str">
        <f t="shared" si="18"/>
        <v/>
      </c>
      <c r="AG84" s="209" t="str">
        <f t="shared" si="19"/>
        <v/>
      </c>
      <c r="AH84" s="208"/>
    </row>
    <row r="85" spans="1:34" ht="24" customHeight="1">
      <c r="A85" s="50"/>
      <c r="B85" s="55"/>
      <c r="C85" s="380"/>
      <c r="D85" s="27" t="s">
        <v>1746</v>
      </c>
      <c r="E85" s="28" t="s">
        <v>1747</v>
      </c>
      <c r="F85" s="29" t="s">
        <v>1585</v>
      </c>
      <c r="G85" s="362">
        <v>1.968</v>
      </c>
      <c r="H85" s="29" t="s">
        <v>1574</v>
      </c>
      <c r="I85" s="31">
        <v>1830</v>
      </c>
      <c r="J85" s="32">
        <v>5</v>
      </c>
      <c r="K85" s="53">
        <v>12.6</v>
      </c>
      <c r="L85" s="54">
        <f t="shared" si="20"/>
        <v>184.25873015873015</v>
      </c>
      <c r="M85" s="53">
        <f t="shared" si="21"/>
        <v>11.1</v>
      </c>
      <c r="N85" s="176">
        <f t="shared" si="22"/>
        <v>14.4</v>
      </c>
      <c r="O85" s="175" t="str">
        <f t="shared" si="23"/>
        <v>20.8</v>
      </c>
      <c r="P85" s="40" t="s">
        <v>1096</v>
      </c>
      <c r="Q85" s="39" t="s">
        <v>69</v>
      </c>
      <c r="R85" s="40" t="s">
        <v>89</v>
      </c>
      <c r="S85" s="603" t="s">
        <v>1744</v>
      </c>
      <c r="T85" s="357" t="s">
        <v>1279</v>
      </c>
      <c r="U85" s="43">
        <f t="shared" si="24"/>
        <v>113</v>
      </c>
      <c r="V85" s="44" t="str">
        <f t="shared" si="25"/>
        <v/>
      </c>
      <c r="W85" s="44">
        <f t="shared" si="26"/>
        <v>60</v>
      </c>
      <c r="X85" s="45" t="str">
        <f t="shared" si="27"/>
        <v>★1.0</v>
      </c>
      <c r="Z85" s="46">
        <v>1830</v>
      </c>
      <c r="AA85" s="46"/>
      <c r="AB85" s="149">
        <f t="shared" si="28"/>
        <v>20.8</v>
      </c>
      <c r="AC85" s="209">
        <f t="shared" si="29"/>
        <v>60</v>
      </c>
      <c r="AD85" s="209" t="str">
        <f t="shared" si="30"/>
        <v>★1.0</v>
      </c>
      <c r="AE85" s="149" t="str">
        <f t="shared" si="17"/>
        <v/>
      </c>
      <c r="AF85" s="209" t="str">
        <f t="shared" si="18"/>
        <v/>
      </c>
      <c r="AG85" s="209" t="str">
        <f t="shared" si="19"/>
        <v/>
      </c>
      <c r="AH85" s="208"/>
    </row>
    <row r="86" spans="1:34" ht="24" customHeight="1">
      <c r="A86" s="50"/>
      <c r="B86" s="51"/>
      <c r="C86" s="52"/>
      <c r="D86" s="27" t="s">
        <v>1746</v>
      </c>
      <c r="E86" s="28" t="s">
        <v>1745</v>
      </c>
      <c r="F86" s="29" t="s">
        <v>1585</v>
      </c>
      <c r="G86" s="362">
        <v>1.968</v>
      </c>
      <c r="H86" s="29" t="s">
        <v>1574</v>
      </c>
      <c r="I86" s="31">
        <v>1850</v>
      </c>
      <c r="J86" s="32">
        <v>5</v>
      </c>
      <c r="K86" s="53">
        <v>12.6</v>
      </c>
      <c r="L86" s="54">
        <f t="shared" si="20"/>
        <v>184.25873015873015</v>
      </c>
      <c r="M86" s="53">
        <f t="shared" si="21"/>
        <v>11.1</v>
      </c>
      <c r="N86" s="176">
        <f t="shared" si="22"/>
        <v>14.4</v>
      </c>
      <c r="O86" s="175" t="str">
        <f t="shared" si="23"/>
        <v>20.6</v>
      </c>
      <c r="P86" s="40" t="s">
        <v>1096</v>
      </c>
      <c r="Q86" s="39" t="s">
        <v>69</v>
      </c>
      <c r="R86" s="40" t="s">
        <v>89</v>
      </c>
      <c r="S86" s="603" t="s">
        <v>1744</v>
      </c>
      <c r="T86" s="357" t="s">
        <v>1279</v>
      </c>
      <c r="U86" s="43">
        <f t="shared" si="24"/>
        <v>113</v>
      </c>
      <c r="V86" s="44" t="str">
        <f t="shared" si="25"/>
        <v/>
      </c>
      <c r="W86" s="44">
        <f t="shared" si="26"/>
        <v>61</v>
      </c>
      <c r="X86" s="45" t="str">
        <f t="shared" si="27"/>
        <v>★1.0</v>
      </c>
      <c r="Z86" s="46">
        <v>1850</v>
      </c>
      <c r="AA86" s="46"/>
      <c r="AB86" s="149">
        <f t="shared" si="28"/>
        <v>20.6</v>
      </c>
      <c r="AC86" s="209">
        <f t="shared" si="29"/>
        <v>61</v>
      </c>
      <c r="AD86" s="209" t="str">
        <f t="shared" si="30"/>
        <v>★1.0</v>
      </c>
      <c r="AE86" s="149" t="str">
        <f t="shared" si="17"/>
        <v/>
      </c>
      <c r="AF86" s="209" t="str">
        <f t="shared" si="18"/>
        <v/>
      </c>
      <c r="AG86" s="209" t="str">
        <f t="shared" si="19"/>
        <v/>
      </c>
      <c r="AH86" s="208"/>
    </row>
    <row r="87" spans="1:34" ht="24" customHeight="1">
      <c r="A87" s="50"/>
      <c r="B87" s="55"/>
      <c r="C87" s="604" t="s">
        <v>1743</v>
      </c>
      <c r="D87" s="27" t="s">
        <v>1712</v>
      </c>
      <c r="E87" s="28" t="s">
        <v>1742</v>
      </c>
      <c r="F87" s="29" t="s">
        <v>1575</v>
      </c>
      <c r="G87" s="362">
        <v>1.968</v>
      </c>
      <c r="H87" s="29" t="s">
        <v>1574</v>
      </c>
      <c r="I87" s="31">
        <v>1900</v>
      </c>
      <c r="J87" s="32">
        <v>5</v>
      </c>
      <c r="K87" s="53">
        <v>11</v>
      </c>
      <c r="L87" s="54">
        <f t="shared" si="20"/>
        <v>211.05999999999997</v>
      </c>
      <c r="M87" s="53">
        <f t="shared" si="21"/>
        <v>10.199999999999999</v>
      </c>
      <c r="N87" s="176">
        <f t="shared" si="22"/>
        <v>13.5</v>
      </c>
      <c r="O87" s="175" t="str">
        <f t="shared" si="23"/>
        <v>20.1</v>
      </c>
      <c r="P87" s="40" t="s">
        <v>1096</v>
      </c>
      <c r="Q87" s="39" t="s">
        <v>69</v>
      </c>
      <c r="R87" s="40" t="s">
        <v>89</v>
      </c>
      <c r="S87" s="41" t="s">
        <v>1572</v>
      </c>
      <c r="T87" s="357" t="s">
        <v>1279</v>
      </c>
      <c r="U87" s="43">
        <f t="shared" si="24"/>
        <v>107</v>
      </c>
      <c r="V87" s="44" t="str">
        <f t="shared" si="25"/>
        <v/>
      </c>
      <c r="W87" s="44" t="str">
        <f t="shared" si="26"/>
        <v/>
      </c>
      <c r="X87" s="45" t="str">
        <f t="shared" si="27"/>
        <v/>
      </c>
      <c r="Z87" s="46">
        <v>1900</v>
      </c>
      <c r="AA87" s="46"/>
      <c r="AB87" s="149">
        <f t="shared" si="28"/>
        <v>20.100000000000001</v>
      </c>
      <c r="AC87" s="209">
        <f t="shared" si="29"/>
        <v>54</v>
      </c>
      <c r="AD87" s="209" t="str">
        <f t="shared" si="30"/>
        <v xml:space="preserve"> </v>
      </c>
      <c r="AE87" s="149" t="str">
        <f t="shared" si="17"/>
        <v/>
      </c>
      <c r="AF87" s="209" t="str">
        <f t="shared" si="18"/>
        <v/>
      </c>
      <c r="AG87" s="209" t="str">
        <f t="shared" si="19"/>
        <v/>
      </c>
      <c r="AH87" s="208"/>
    </row>
    <row r="88" spans="1:34" ht="24" customHeight="1">
      <c r="A88" s="50"/>
      <c r="B88" s="55"/>
      <c r="C88" s="380"/>
      <c r="D88" s="27" t="s">
        <v>1712</v>
      </c>
      <c r="E88" s="28" t="s">
        <v>1741</v>
      </c>
      <c r="F88" s="29" t="s">
        <v>1575</v>
      </c>
      <c r="G88" s="362">
        <v>1.968</v>
      </c>
      <c r="H88" s="29" t="s">
        <v>1574</v>
      </c>
      <c r="I88" s="31">
        <v>1920</v>
      </c>
      <c r="J88" s="32">
        <v>5</v>
      </c>
      <c r="K88" s="53">
        <v>11</v>
      </c>
      <c r="L88" s="54">
        <f t="shared" si="20"/>
        <v>211.05999999999997</v>
      </c>
      <c r="M88" s="53">
        <f t="shared" si="21"/>
        <v>10.199999999999999</v>
      </c>
      <c r="N88" s="176">
        <f t="shared" si="22"/>
        <v>13.5</v>
      </c>
      <c r="O88" s="175" t="str">
        <f t="shared" si="23"/>
        <v>19.9</v>
      </c>
      <c r="P88" s="40" t="s">
        <v>1096</v>
      </c>
      <c r="Q88" s="39" t="s">
        <v>69</v>
      </c>
      <c r="R88" s="40" t="s">
        <v>89</v>
      </c>
      <c r="S88" s="41" t="s">
        <v>1572</v>
      </c>
      <c r="T88" s="357" t="s">
        <v>1279</v>
      </c>
      <c r="U88" s="43">
        <f t="shared" si="24"/>
        <v>107</v>
      </c>
      <c r="V88" s="44" t="str">
        <f t="shared" si="25"/>
        <v/>
      </c>
      <c r="W88" s="44">
        <f t="shared" si="26"/>
        <v>55</v>
      </c>
      <c r="X88" s="45" t="str">
        <f t="shared" si="27"/>
        <v>★0.5</v>
      </c>
      <c r="Z88" s="46">
        <v>1920</v>
      </c>
      <c r="AA88" s="46"/>
      <c r="AB88" s="149">
        <f t="shared" si="28"/>
        <v>19.899999999999999</v>
      </c>
      <c r="AC88" s="209">
        <f t="shared" si="29"/>
        <v>55</v>
      </c>
      <c r="AD88" s="209" t="str">
        <f t="shared" si="30"/>
        <v>★0.5</v>
      </c>
      <c r="AE88" s="149" t="str">
        <f t="shared" si="17"/>
        <v/>
      </c>
      <c r="AF88" s="209" t="str">
        <f t="shared" si="18"/>
        <v/>
      </c>
      <c r="AG88" s="209" t="str">
        <f t="shared" si="19"/>
        <v/>
      </c>
      <c r="AH88" s="208"/>
    </row>
    <row r="89" spans="1:34" ht="24" customHeight="1">
      <c r="A89" s="50"/>
      <c r="B89" s="55"/>
      <c r="C89" s="380"/>
      <c r="D89" s="27" t="s">
        <v>1696</v>
      </c>
      <c r="E89" s="28" t="s">
        <v>1742</v>
      </c>
      <c r="F89" s="29" t="s">
        <v>1575</v>
      </c>
      <c r="G89" s="362">
        <v>1.968</v>
      </c>
      <c r="H89" s="29" t="s">
        <v>1574</v>
      </c>
      <c r="I89" s="31">
        <v>1920</v>
      </c>
      <c r="J89" s="32">
        <v>5</v>
      </c>
      <c r="K89" s="53">
        <v>11</v>
      </c>
      <c r="L89" s="54">
        <f t="shared" si="20"/>
        <v>211.05999999999997</v>
      </c>
      <c r="M89" s="53">
        <f t="shared" si="21"/>
        <v>10.199999999999999</v>
      </c>
      <c r="N89" s="176">
        <f t="shared" si="22"/>
        <v>13.5</v>
      </c>
      <c r="O89" s="175" t="str">
        <f t="shared" si="23"/>
        <v>19.9</v>
      </c>
      <c r="P89" s="40" t="s">
        <v>1096</v>
      </c>
      <c r="Q89" s="39" t="s">
        <v>69</v>
      </c>
      <c r="R89" s="40" t="s">
        <v>89</v>
      </c>
      <c r="S89" s="41" t="s">
        <v>1572</v>
      </c>
      <c r="T89" s="357" t="s">
        <v>1279</v>
      </c>
      <c r="U89" s="43">
        <f t="shared" si="24"/>
        <v>107</v>
      </c>
      <c r="V89" s="44" t="str">
        <f t="shared" si="25"/>
        <v/>
      </c>
      <c r="W89" s="44">
        <f t="shared" si="26"/>
        <v>55</v>
      </c>
      <c r="X89" s="45" t="str">
        <f t="shared" si="27"/>
        <v>★0.5</v>
      </c>
      <c r="Z89" s="46">
        <v>1920</v>
      </c>
      <c r="AA89" s="46"/>
      <c r="AB89" s="149">
        <f t="shared" si="28"/>
        <v>19.899999999999999</v>
      </c>
      <c r="AC89" s="209">
        <f t="shared" si="29"/>
        <v>55</v>
      </c>
      <c r="AD89" s="209" t="str">
        <f t="shared" si="30"/>
        <v>★0.5</v>
      </c>
      <c r="AE89" s="149" t="str">
        <f t="shared" si="17"/>
        <v/>
      </c>
      <c r="AF89" s="209" t="str">
        <f t="shared" si="18"/>
        <v/>
      </c>
      <c r="AG89" s="209" t="str">
        <f t="shared" si="19"/>
        <v/>
      </c>
      <c r="AH89" s="208"/>
    </row>
    <row r="90" spans="1:34" ht="24" customHeight="1">
      <c r="A90" s="50"/>
      <c r="B90" s="51"/>
      <c r="C90" s="52"/>
      <c r="D90" s="27" t="s">
        <v>1696</v>
      </c>
      <c r="E90" s="28" t="s">
        <v>1741</v>
      </c>
      <c r="F90" s="29" t="s">
        <v>1575</v>
      </c>
      <c r="G90" s="362">
        <v>1.968</v>
      </c>
      <c r="H90" s="29" t="s">
        <v>1574</v>
      </c>
      <c r="I90" s="31">
        <v>1940</v>
      </c>
      <c r="J90" s="32">
        <v>5</v>
      </c>
      <c r="K90" s="53">
        <v>11</v>
      </c>
      <c r="L90" s="54">
        <f t="shared" si="20"/>
        <v>211.05999999999997</v>
      </c>
      <c r="M90" s="53">
        <f t="shared" si="21"/>
        <v>10.199999999999999</v>
      </c>
      <c r="N90" s="176">
        <f t="shared" si="22"/>
        <v>13.5</v>
      </c>
      <c r="O90" s="175" t="str">
        <f t="shared" si="23"/>
        <v>19.7</v>
      </c>
      <c r="P90" s="40" t="s">
        <v>1096</v>
      </c>
      <c r="Q90" s="39" t="s">
        <v>69</v>
      </c>
      <c r="R90" s="40" t="s">
        <v>89</v>
      </c>
      <c r="S90" s="41" t="s">
        <v>1572</v>
      </c>
      <c r="T90" s="357" t="s">
        <v>1279</v>
      </c>
      <c r="U90" s="43">
        <f t="shared" si="24"/>
        <v>107</v>
      </c>
      <c r="V90" s="44" t="str">
        <f t="shared" si="25"/>
        <v/>
      </c>
      <c r="W90" s="44">
        <f t="shared" si="26"/>
        <v>55</v>
      </c>
      <c r="X90" s="45" t="str">
        <f t="shared" si="27"/>
        <v>★0.5</v>
      </c>
      <c r="Z90" s="46">
        <v>1940</v>
      </c>
      <c r="AA90" s="46"/>
      <c r="AB90" s="149">
        <f t="shared" si="28"/>
        <v>19.7</v>
      </c>
      <c r="AC90" s="209">
        <f t="shared" si="29"/>
        <v>55</v>
      </c>
      <c r="AD90" s="209" t="str">
        <f t="shared" si="30"/>
        <v>★0.5</v>
      </c>
      <c r="AE90" s="149" t="str">
        <f t="shared" si="17"/>
        <v/>
      </c>
      <c r="AF90" s="209" t="str">
        <f t="shared" si="18"/>
        <v/>
      </c>
      <c r="AG90" s="209" t="str">
        <f t="shared" si="19"/>
        <v/>
      </c>
      <c r="AH90" s="208"/>
    </row>
    <row r="91" spans="1:34" ht="24" customHeight="1">
      <c r="A91" s="50"/>
      <c r="B91" s="55"/>
      <c r="C91" s="604" t="s">
        <v>1740</v>
      </c>
      <c r="D91" s="27" t="s">
        <v>1739</v>
      </c>
      <c r="E91" s="28" t="s">
        <v>1736</v>
      </c>
      <c r="F91" s="29" t="s">
        <v>1600</v>
      </c>
      <c r="G91" s="362">
        <v>1.968</v>
      </c>
      <c r="H91" s="29" t="s">
        <v>1574</v>
      </c>
      <c r="I91" s="31">
        <v>1800</v>
      </c>
      <c r="J91" s="32">
        <v>5</v>
      </c>
      <c r="K91" s="53">
        <v>12.5</v>
      </c>
      <c r="L91" s="54">
        <f t="shared" si="20"/>
        <v>185.7328</v>
      </c>
      <c r="M91" s="53">
        <f t="shared" si="21"/>
        <v>11.1</v>
      </c>
      <c r="N91" s="176">
        <f t="shared" si="22"/>
        <v>14.4</v>
      </c>
      <c r="O91" s="175" t="str">
        <f t="shared" si="23"/>
        <v>21.1</v>
      </c>
      <c r="P91" s="40" t="s">
        <v>1096</v>
      </c>
      <c r="Q91" s="39" t="s">
        <v>69</v>
      </c>
      <c r="R91" s="40" t="s">
        <v>232</v>
      </c>
      <c r="S91" s="41"/>
      <c r="T91" s="357" t="s">
        <v>1279</v>
      </c>
      <c r="U91" s="43">
        <f t="shared" si="24"/>
        <v>112</v>
      </c>
      <c r="V91" s="44" t="str">
        <f t="shared" si="25"/>
        <v/>
      </c>
      <c r="W91" s="44">
        <f t="shared" si="26"/>
        <v>59</v>
      </c>
      <c r="X91" s="45" t="str">
        <f t="shared" si="27"/>
        <v>★0.5</v>
      </c>
      <c r="Z91" s="46">
        <v>1800</v>
      </c>
      <c r="AA91" s="46"/>
      <c r="AB91" s="149">
        <f t="shared" si="28"/>
        <v>21.1</v>
      </c>
      <c r="AC91" s="209">
        <f t="shared" si="29"/>
        <v>59</v>
      </c>
      <c r="AD91" s="209" t="str">
        <f t="shared" si="30"/>
        <v>★0.5</v>
      </c>
      <c r="AE91" s="149" t="str">
        <f t="shared" si="17"/>
        <v/>
      </c>
      <c r="AF91" s="209" t="str">
        <f t="shared" si="18"/>
        <v/>
      </c>
      <c r="AG91" s="209" t="str">
        <f t="shared" si="19"/>
        <v/>
      </c>
      <c r="AH91" s="208"/>
    </row>
    <row r="92" spans="1:34" ht="24" customHeight="1">
      <c r="A92" s="50"/>
      <c r="B92" s="55"/>
      <c r="C92" s="380"/>
      <c r="D92" s="27" t="s">
        <v>1739</v>
      </c>
      <c r="E92" s="28" t="s">
        <v>1601</v>
      </c>
      <c r="F92" s="29" t="s">
        <v>1600</v>
      </c>
      <c r="G92" s="362">
        <v>1.968</v>
      </c>
      <c r="H92" s="29" t="s">
        <v>1574</v>
      </c>
      <c r="I92" s="31">
        <v>1820</v>
      </c>
      <c r="J92" s="32">
        <v>5</v>
      </c>
      <c r="K92" s="53">
        <v>12.5</v>
      </c>
      <c r="L92" s="54">
        <f t="shared" si="20"/>
        <v>185.7328</v>
      </c>
      <c r="M92" s="53">
        <f t="shared" si="21"/>
        <v>11.1</v>
      </c>
      <c r="N92" s="176">
        <f t="shared" si="22"/>
        <v>14.4</v>
      </c>
      <c r="O92" s="175" t="str">
        <f t="shared" si="23"/>
        <v>20.9</v>
      </c>
      <c r="P92" s="40" t="s">
        <v>1096</v>
      </c>
      <c r="Q92" s="39" t="s">
        <v>69</v>
      </c>
      <c r="R92" s="40" t="s">
        <v>232</v>
      </c>
      <c r="S92" s="41"/>
      <c r="T92" s="357" t="s">
        <v>1279</v>
      </c>
      <c r="U92" s="43">
        <f t="shared" si="24"/>
        <v>112</v>
      </c>
      <c r="V92" s="44" t="str">
        <f t="shared" si="25"/>
        <v/>
      </c>
      <c r="W92" s="44">
        <f t="shared" si="26"/>
        <v>59</v>
      </c>
      <c r="X92" s="45" t="str">
        <f t="shared" si="27"/>
        <v>★0.5</v>
      </c>
      <c r="Z92" s="46">
        <v>1820</v>
      </c>
      <c r="AA92" s="46"/>
      <c r="AB92" s="149">
        <f t="shared" si="28"/>
        <v>20.9</v>
      </c>
      <c r="AC92" s="209">
        <f t="shared" si="29"/>
        <v>59</v>
      </c>
      <c r="AD92" s="209" t="str">
        <f t="shared" si="30"/>
        <v>★0.5</v>
      </c>
      <c r="AE92" s="149" t="str">
        <f t="shared" si="17"/>
        <v/>
      </c>
      <c r="AF92" s="209" t="str">
        <f t="shared" si="18"/>
        <v/>
      </c>
      <c r="AG92" s="209" t="str">
        <f t="shared" si="19"/>
        <v/>
      </c>
      <c r="AH92" s="208"/>
    </row>
    <row r="93" spans="1:34" ht="24" customHeight="1">
      <c r="A93" s="50"/>
      <c r="B93" s="55"/>
      <c r="C93" s="604"/>
      <c r="D93" s="27" t="s">
        <v>1712</v>
      </c>
      <c r="E93" s="28" t="s">
        <v>1734</v>
      </c>
      <c r="F93" s="29" t="s">
        <v>1585</v>
      </c>
      <c r="G93" s="362">
        <v>1.968</v>
      </c>
      <c r="H93" s="29" t="s">
        <v>1574</v>
      </c>
      <c r="I93" s="31">
        <v>1800</v>
      </c>
      <c r="J93" s="32">
        <v>5</v>
      </c>
      <c r="K93" s="53">
        <v>12.4</v>
      </c>
      <c r="L93" s="54">
        <f t="shared" si="20"/>
        <v>187.23064516129031</v>
      </c>
      <c r="M93" s="53">
        <f t="shared" si="21"/>
        <v>11.1</v>
      </c>
      <c r="N93" s="176">
        <f t="shared" si="22"/>
        <v>14.4</v>
      </c>
      <c r="O93" s="175" t="str">
        <f t="shared" si="23"/>
        <v>21.1</v>
      </c>
      <c r="P93" s="40" t="s">
        <v>1049</v>
      </c>
      <c r="Q93" s="39" t="s">
        <v>69</v>
      </c>
      <c r="R93" s="40" t="s">
        <v>232</v>
      </c>
      <c r="S93" s="41"/>
      <c r="T93" s="357" t="s">
        <v>1279</v>
      </c>
      <c r="U93" s="43">
        <f t="shared" si="24"/>
        <v>111</v>
      </c>
      <c r="V93" s="44" t="str">
        <f t="shared" si="25"/>
        <v/>
      </c>
      <c r="W93" s="44">
        <f t="shared" si="26"/>
        <v>58</v>
      </c>
      <c r="X93" s="45" t="str">
        <f t="shared" si="27"/>
        <v>★0.5</v>
      </c>
      <c r="Z93" s="46">
        <v>1800</v>
      </c>
      <c r="AA93" s="46"/>
      <c r="AB93" s="149">
        <f t="shared" si="28"/>
        <v>21.1</v>
      </c>
      <c r="AC93" s="209">
        <f t="shared" si="29"/>
        <v>58</v>
      </c>
      <c r="AD93" s="209" t="str">
        <f t="shared" si="30"/>
        <v>★0.5</v>
      </c>
      <c r="AE93" s="149" t="str">
        <f t="shared" si="17"/>
        <v/>
      </c>
      <c r="AF93" s="209" t="str">
        <f t="shared" si="18"/>
        <v/>
      </c>
      <c r="AG93" s="209" t="str">
        <f t="shared" si="19"/>
        <v/>
      </c>
      <c r="AH93" s="208"/>
    </row>
    <row r="94" spans="1:34" ht="24" customHeight="1">
      <c r="A94" s="50"/>
      <c r="B94" s="55"/>
      <c r="C94" s="380"/>
      <c r="D94" s="27" t="s">
        <v>1712</v>
      </c>
      <c r="E94" s="28" t="s">
        <v>1733</v>
      </c>
      <c r="F94" s="29" t="s">
        <v>1585</v>
      </c>
      <c r="G94" s="362">
        <v>1.968</v>
      </c>
      <c r="H94" s="29" t="s">
        <v>1574</v>
      </c>
      <c r="I94" s="31">
        <v>1820</v>
      </c>
      <c r="J94" s="32">
        <v>5</v>
      </c>
      <c r="K94" s="53">
        <v>12.4</v>
      </c>
      <c r="L94" s="54">
        <f t="shared" si="20"/>
        <v>187.23064516129031</v>
      </c>
      <c r="M94" s="53">
        <f t="shared" si="21"/>
        <v>11.1</v>
      </c>
      <c r="N94" s="176">
        <f t="shared" si="22"/>
        <v>14.4</v>
      </c>
      <c r="O94" s="175" t="str">
        <f t="shared" si="23"/>
        <v>20.9</v>
      </c>
      <c r="P94" s="40" t="s">
        <v>1049</v>
      </c>
      <c r="Q94" s="39" t="s">
        <v>69</v>
      </c>
      <c r="R94" s="40" t="s">
        <v>232</v>
      </c>
      <c r="S94" s="41"/>
      <c r="T94" s="357" t="s">
        <v>1279</v>
      </c>
      <c r="U94" s="43">
        <f t="shared" si="24"/>
        <v>111</v>
      </c>
      <c r="V94" s="44" t="str">
        <f t="shared" si="25"/>
        <v/>
      </c>
      <c r="W94" s="44">
        <f t="shared" si="26"/>
        <v>59</v>
      </c>
      <c r="X94" s="45" t="str">
        <f t="shared" si="27"/>
        <v>★0.5</v>
      </c>
      <c r="Z94" s="46">
        <v>1820</v>
      </c>
      <c r="AA94" s="46"/>
      <c r="AB94" s="149">
        <f t="shared" si="28"/>
        <v>20.9</v>
      </c>
      <c r="AC94" s="209">
        <f t="shared" si="29"/>
        <v>59</v>
      </c>
      <c r="AD94" s="209" t="str">
        <f t="shared" si="30"/>
        <v>★0.5</v>
      </c>
      <c r="AE94" s="149" t="str">
        <f t="shared" si="17"/>
        <v/>
      </c>
      <c r="AF94" s="209" t="str">
        <f t="shared" si="18"/>
        <v/>
      </c>
      <c r="AG94" s="209" t="str">
        <f t="shared" si="19"/>
        <v/>
      </c>
      <c r="AH94" s="208"/>
    </row>
    <row r="95" spans="1:34" ht="24" customHeight="1">
      <c r="A95" s="50"/>
      <c r="B95" s="55"/>
      <c r="C95" s="380"/>
      <c r="D95" s="27" t="s">
        <v>1712</v>
      </c>
      <c r="E95" s="28" t="s">
        <v>1738</v>
      </c>
      <c r="F95" s="29" t="s">
        <v>1585</v>
      </c>
      <c r="G95" s="362">
        <v>1.968</v>
      </c>
      <c r="H95" s="29" t="s">
        <v>1574</v>
      </c>
      <c r="I95" s="31">
        <v>1780</v>
      </c>
      <c r="J95" s="32">
        <v>5</v>
      </c>
      <c r="K95" s="53">
        <v>12.4</v>
      </c>
      <c r="L95" s="54">
        <f t="shared" si="20"/>
        <v>187.23064516129031</v>
      </c>
      <c r="M95" s="53">
        <f t="shared" si="21"/>
        <v>11.1</v>
      </c>
      <c r="N95" s="176">
        <f t="shared" si="22"/>
        <v>14.4</v>
      </c>
      <c r="O95" s="175" t="str">
        <f t="shared" si="23"/>
        <v>21.3</v>
      </c>
      <c r="P95" s="40" t="s">
        <v>1049</v>
      </c>
      <c r="Q95" s="39" t="s">
        <v>69</v>
      </c>
      <c r="R95" s="40" t="s">
        <v>232</v>
      </c>
      <c r="S95" s="41"/>
      <c r="T95" s="357" t="s">
        <v>1279</v>
      </c>
      <c r="U95" s="43">
        <f t="shared" si="24"/>
        <v>111</v>
      </c>
      <c r="V95" s="44" t="str">
        <f t="shared" si="25"/>
        <v/>
      </c>
      <c r="W95" s="44">
        <f t="shared" si="26"/>
        <v>58</v>
      </c>
      <c r="X95" s="45" t="str">
        <f t="shared" si="27"/>
        <v>★0.5</v>
      </c>
      <c r="Z95" s="46">
        <v>1780</v>
      </c>
      <c r="AA95" s="46"/>
      <c r="AB95" s="149">
        <f t="shared" si="28"/>
        <v>21.3</v>
      </c>
      <c r="AC95" s="209">
        <f t="shared" si="29"/>
        <v>58</v>
      </c>
      <c r="AD95" s="209" t="str">
        <f t="shared" si="30"/>
        <v>★0.5</v>
      </c>
      <c r="AE95" s="149" t="str">
        <f t="shared" si="17"/>
        <v/>
      </c>
      <c r="AF95" s="209" t="str">
        <f t="shared" si="18"/>
        <v/>
      </c>
      <c r="AG95" s="209" t="str">
        <f t="shared" si="19"/>
        <v/>
      </c>
      <c r="AH95" s="208"/>
    </row>
    <row r="96" spans="1:34" ht="24" customHeight="1">
      <c r="A96" s="50"/>
      <c r="B96" s="55"/>
      <c r="C96" s="380"/>
      <c r="D96" s="27" t="s">
        <v>1712</v>
      </c>
      <c r="E96" s="28" t="s">
        <v>1731</v>
      </c>
      <c r="F96" s="29" t="s">
        <v>1585</v>
      </c>
      <c r="G96" s="362">
        <v>1.968</v>
      </c>
      <c r="H96" s="29" t="s">
        <v>1574</v>
      </c>
      <c r="I96" s="31">
        <v>1810</v>
      </c>
      <c r="J96" s="32">
        <v>5</v>
      </c>
      <c r="K96" s="53">
        <v>12.4</v>
      </c>
      <c r="L96" s="54">
        <f t="shared" si="20"/>
        <v>187.23064516129031</v>
      </c>
      <c r="M96" s="53">
        <f t="shared" si="21"/>
        <v>11.1</v>
      </c>
      <c r="N96" s="176">
        <f t="shared" si="22"/>
        <v>14.4</v>
      </c>
      <c r="O96" s="175" t="str">
        <f t="shared" si="23"/>
        <v>21.0</v>
      </c>
      <c r="P96" s="40" t="s">
        <v>1049</v>
      </c>
      <c r="Q96" s="39" t="s">
        <v>69</v>
      </c>
      <c r="R96" s="40" t="s">
        <v>232</v>
      </c>
      <c r="S96" s="41"/>
      <c r="T96" s="357" t="s">
        <v>1279</v>
      </c>
      <c r="U96" s="43">
        <f t="shared" si="24"/>
        <v>111</v>
      </c>
      <c r="V96" s="44" t="str">
        <f t="shared" si="25"/>
        <v/>
      </c>
      <c r="W96" s="44">
        <f t="shared" si="26"/>
        <v>59</v>
      </c>
      <c r="X96" s="45" t="str">
        <f t="shared" si="27"/>
        <v>★0.5</v>
      </c>
      <c r="Z96" s="46">
        <v>1810</v>
      </c>
      <c r="AA96" s="46"/>
      <c r="AB96" s="149">
        <f t="shared" si="28"/>
        <v>21</v>
      </c>
      <c r="AC96" s="209">
        <f t="shared" si="29"/>
        <v>59</v>
      </c>
      <c r="AD96" s="209" t="str">
        <f t="shared" si="30"/>
        <v>★0.5</v>
      </c>
      <c r="AE96" s="149" t="str">
        <f t="shared" si="17"/>
        <v/>
      </c>
      <c r="AF96" s="209" t="str">
        <f t="shared" si="18"/>
        <v/>
      </c>
      <c r="AG96" s="209" t="str">
        <f t="shared" si="19"/>
        <v/>
      </c>
      <c r="AH96" s="208"/>
    </row>
    <row r="97" spans="1:34" ht="24" customHeight="1">
      <c r="A97" s="50"/>
      <c r="B97" s="55"/>
      <c r="C97" s="380"/>
      <c r="D97" s="27" t="s">
        <v>1712</v>
      </c>
      <c r="E97" s="28" t="s">
        <v>1730</v>
      </c>
      <c r="F97" s="29" t="s">
        <v>1585</v>
      </c>
      <c r="G97" s="362">
        <v>1.968</v>
      </c>
      <c r="H97" s="29" t="s">
        <v>1574</v>
      </c>
      <c r="I97" s="31">
        <v>1830</v>
      </c>
      <c r="J97" s="32">
        <v>5</v>
      </c>
      <c r="K97" s="53">
        <v>12.4</v>
      </c>
      <c r="L97" s="54">
        <f t="shared" si="20"/>
        <v>187.23064516129031</v>
      </c>
      <c r="M97" s="53">
        <f t="shared" si="21"/>
        <v>11.1</v>
      </c>
      <c r="N97" s="176">
        <f t="shared" si="22"/>
        <v>14.4</v>
      </c>
      <c r="O97" s="175" t="str">
        <f t="shared" si="23"/>
        <v>20.8</v>
      </c>
      <c r="P97" s="40" t="s">
        <v>1049</v>
      </c>
      <c r="Q97" s="39" t="s">
        <v>69</v>
      </c>
      <c r="R97" s="40" t="s">
        <v>232</v>
      </c>
      <c r="S97" s="41"/>
      <c r="T97" s="357" t="s">
        <v>1279</v>
      </c>
      <c r="U97" s="43">
        <f t="shared" si="24"/>
        <v>111</v>
      </c>
      <c r="V97" s="44" t="str">
        <f t="shared" si="25"/>
        <v/>
      </c>
      <c r="W97" s="44">
        <f t="shared" si="26"/>
        <v>59</v>
      </c>
      <c r="X97" s="45" t="str">
        <f t="shared" si="27"/>
        <v>★0.5</v>
      </c>
      <c r="Z97" s="46">
        <v>1830</v>
      </c>
      <c r="AA97" s="46"/>
      <c r="AB97" s="149">
        <f t="shared" si="28"/>
        <v>20.8</v>
      </c>
      <c r="AC97" s="209">
        <f t="shared" si="29"/>
        <v>59</v>
      </c>
      <c r="AD97" s="209" t="str">
        <f t="shared" si="30"/>
        <v>★0.5</v>
      </c>
      <c r="AE97" s="149" t="str">
        <f t="shared" si="17"/>
        <v/>
      </c>
      <c r="AF97" s="209" t="str">
        <f t="shared" si="18"/>
        <v/>
      </c>
      <c r="AG97" s="209" t="str">
        <f t="shared" si="19"/>
        <v/>
      </c>
      <c r="AH97" s="208"/>
    </row>
    <row r="98" spans="1:34" ht="24" customHeight="1">
      <c r="A98" s="50"/>
      <c r="B98" s="55"/>
      <c r="C98" s="380"/>
      <c r="D98" s="27" t="s">
        <v>1712</v>
      </c>
      <c r="E98" s="28" t="s">
        <v>1729</v>
      </c>
      <c r="F98" s="29" t="s">
        <v>1585</v>
      </c>
      <c r="G98" s="362">
        <v>1.968</v>
      </c>
      <c r="H98" s="29" t="s">
        <v>1574</v>
      </c>
      <c r="I98" s="31">
        <v>1800</v>
      </c>
      <c r="J98" s="32">
        <v>5</v>
      </c>
      <c r="K98" s="53">
        <v>12.2</v>
      </c>
      <c r="L98" s="54">
        <f t="shared" si="20"/>
        <v>190.3</v>
      </c>
      <c r="M98" s="53">
        <f t="shared" si="21"/>
        <v>11.1</v>
      </c>
      <c r="N98" s="176">
        <f t="shared" si="22"/>
        <v>14.4</v>
      </c>
      <c r="O98" s="175" t="str">
        <f t="shared" si="23"/>
        <v>21.1</v>
      </c>
      <c r="P98" s="40" t="s">
        <v>1096</v>
      </c>
      <c r="Q98" s="39" t="s">
        <v>69</v>
      </c>
      <c r="R98" s="40" t="s">
        <v>232</v>
      </c>
      <c r="S98" s="41" t="s">
        <v>1572</v>
      </c>
      <c r="T98" s="357" t="s">
        <v>1279</v>
      </c>
      <c r="U98" s="43">
        <f t="shared" si="24"/>
        <v>109</v>
      </c>
      <c r="V98" s="44" t="str">
        <f t="shared" si="25"/>
        <v/>
      </c>
      <c r="W98" s="44">
        <f t="shared" si="26"/>
        <v>57</v>
      </c>
      <c r="X98" s="45" t="str">
        <f t="shared" si="27"/>
        <v>★0.5</v>
      </c>
      <c r="Z98" s="46">
        <v>1800</v>
      </c>
      <c r="AA98" s="46"/>
      <c r="AB98" s="149">
        <f t="shared" si="28"/>
        <v>21.1</v>
      </c>
      <c r="AC98" s="209">
        <f t="shared" si="29"/>
        <v>57</v>
      </c>
      <c r="AD98" s="209" t="str">
        <f t="shared" si="30"/>
        <v>★0.5</v>
      </c>
      <c r="AE98" s="149" t="str">
        <f t="shared" si="17"/>
        <v/>
      </c>
      <c r="AF98" s="209" t="str">
        <f t="shared" si="18"/>
        <v/>
      </c>
      <c r="AG98" s="209" t="str">
        <f t="shared" si="19"/>
        <v/>
      </c>
      <c r="AH98" s="208"/>
    </row>
    <row r="99" spans="1:34" ht="24" customHeight="1">
      <c r="A99" s="50"/>
      <c r="B99" s="55"/>
      <c r="C99" s="380"/>
      <c r="D99" s="27" t="s">
        <v>1712</v>
      </c>
      <c r="E99" s="28" t="s">
        <v>1728</v>
      </c>
      <c r="F99" s="29" t="s">
        <v>1585</v>
      </c>
      <c r="G99" s="362">
        <v>1.968</v>
      </c>
      <c r="H99" s="29" t="s">
        <v>1574</v>
      </c>
      <c r="I99" s="31">
        <v>1820</v>
      </c>
      <c r="J99" s="32">
        <v>5</v>
      </c>
      <c r="K99" s="53">
        <v>12.2</v>
      </c>
      <c r="L99" s="54">
        <f t="shared" si="20"/>
        <v>190.3</v>
      </c>
      <c r="M99" s="53">
        <f t="shared" si="21"/>
        <v>11.1</v>
      </c>
      <c r="N99" s="176">
        <f t="shared" si="22"/>
        <v>14.4</v>
      </c>
      <c r="O99" s="175" t="str">
        <f t="shared" si="23"/>
        <v>20.9</v>
      </c>
      <c r="P99" s="40" t="s">
        <v>1096</v>
      </c>
      <c r="Q99" s="39" t="s">
        <v>69</v>
      </c>
      <c r="R99" s="40" t="s">
        <v>232</v>
      </c>
      <c r="S99" s="41" t="s">
        <v>1572</v>
      </c>
      <c r="T99" s="357" t="s">
        <v>1279</v>
      </c>
      <c r="U99" s="43">
        <f t="shared" si="24"/>
        <v>109</v>
      </c>
      <c r="V99" s="44" t="str">
        <f t="shared" si="25"/>
        <v/>
      </c>
      <c r="W99" s="44">
        <f t="shared" si="26"/>
        <v>58</v>
      </c>
      <c r="X99" s="45" t="str">
        <f t="shared" si="27"/>
        <v>★0.5</v>
      </c>
      <c r="Z99" s="46">
        <v>1820</v>
      </c>
      <c r="AA99" s="46"/>
      <c r="AB99" s="149">
        <f t="shared" si="28"/>
        <v>20.9</v>
      </c>
      <c r="AC99" s="209">
        <f t="shared" si="29"/>
        <v>58</v>
      </c>
      <c r="AD99" s="209" t="str">
        <f t="shared" si="30"/>
        <v>★0.5</v>
      </c>
      <c r="AE99" s="149" t="str">
        <f t="shared" si="17"/>
        <v/>
      </c>
      <c r="AF99" s="209" t="str">
        <f t="shared" si="18"/>
        <v/>
      </c>
      <c r="AG99" s="209" t="str">
        <f t="shared" si="19"/>
        <v/>
      </c>
      <c r="AH99" s="208"/>
    </row>
    <row r="100" spans="1:34" ht="24" customHeight="1">
      <c r="A100" s="50"/>
      <c r="B100" s="55"/>
      <c r="C100" s="380"/>
      <c r="D100" s="27" t="s">
        <v>1712</v>
      </c>
      <c r="E100" s="28" t="s">
        <v>1737</v>
      </c>
      <c r="F100" s="29" t="s">
        <v>1585</v>
      </c>
      <c r="G100" s="362">
        <v>1.968</v>
      </c>
      <c r="H100" s="29" t="s">
        <v>1574</v>
      </c>
      <c r="I100" s="31">
        <v>1780</v>
      </c>
      <c r="J100" s="32">
        <v>5</v>
      </c>
      <c r="K100" s="53">
        <v>12.2</v>
      </c>
      <c r="L100" s="54">
        <f t="shared" si="20"/>
        <v>190.3</v>
      </c>
      <c r="M100" s="53">
        <f t="shared" si="21"/>
        <v>11.1</v>
      </c>
      <c r="N100" s="176">
        <f t="shared" si="22"/>
        <v>14.4</v>
      </c>
      <c r="O100" s="175" t="str">
        <f t="shared" si="23"/>
        <v>21.3</v>
      </c>
      <c r="P100" s="40" t="s">
        <v>1096</v>
      </c>
      <c r="Q100" s="39" t="s">
        <v>69</v>
      </c>
      <c r="R100" s="40" t="s">
        <v>232</v>
      </c>
      <c r="S100" s="41" t="s">
        <v>1572</v>
      </c>
      <c r="T100" s="357" t="s">
        <v>1279</v>
      </c>
      <c r="U100" s="43">
        <f t="shared" si="24"/>
        <v>109</v>
      </c>
      <c r="V100" s="44" t="str">
        <f t="shared" si="25"/>
        <v/>
      </c>
      <c r="W100" s="44">
        <f t="shared" si="26"/>
        <v>57</v>
      </c>
      <c r="X100" s="45" t="str">
        <f t="shared" si="27"/>
        <v>★0.5</v>
      </c>
      <c r="Z100" s="46">
        <v>1780</v>
      </c>
      <c r="AA100" s="46"/>
      <c r="AB100" s="149">
        <f t="shared" si="28"/>
        <v>21.3</v>
      </c>
      <c r="AC100" s="209">
        <f t="shared" si="29"/>
        <v>57</v>
      </c>
      <c r="AD100" s="209" t="str">
        <f t="shared" si="30"/>
        <v>★0.5</v>
      </c>
      <c r="AE100" s="149" t="str">
        <f t="shared" si="17"/>
        <v/>
      </c>
      <c r="AF100" s="209" t="str">
        <f t="shared" si="18"/>
        <v/>
      </c>
      <c r="AG100" s="209" t="str">
        <f t="shared" si="19"/>
        <v/>
      </c>
      <c r="AH100" s="208"/>
    </row>
    <row r="101" spans="1:34" ht="24" customHeight="1">
      <c r="A101" s="50"/>
      <c r="B101" s="55"/>
      <c r="C101" s="380"/>
      <c r="D101" s="27" t="s">
        <v>1712</v>
      </c>
      <c r="E101" s="28" t="s">
        <v>1726</v>
      </c>
      <c r="F101" s="29" t="s">
        <v>1585</v>
      </c>
      <c r="G101" s="362">
        <v>1.968</v>
      </c>
      <c r="H101" s="29" t="s">
        <v>1574</v>
      </c>
      <c r="I101" s="31">
        <v>1810</v>
      </c>
      <c r="J101" s="32">
        <v>5</v>
      </c>
      <c r="K101" s="53">
        <v>12.2</v>
      </c>
      <c r="L101" s="54">
        <f t="shared" si="20"/>
        <v>190.3</v>
      </c>
      <c r="M101" s="53">
        <f t="shared" si="21"/>
        <v>11.1</v>
      </c>
      <c r="N101" s="176">
        <f t="shared" si="22"/>
        <v>14.4</v>
      </c>
      <c r="O101" s="175" t="str">
        <f t="shared" si="23"/>
        <v>21.0</v>
      </c>
      <c r="P101" s="40" t="s">
        <v>1096</v>
      </c>
      <c r="Q101" s="39" t="s">
        <v>69</v>
      </c>
      <c r="R101" s="40" t="s">
        <v>232</v>
      </c>
      <c r="S101" s="41" t="s">
        <v>1572</v>
      </c>
      <c r="T101" s="357" t="s">
        <v>1279</v>
      </c>
      <c r="U101" s="43">
        <f t="shared" si="24"/>
        <v>109</v>
      </c>
      <c r="V101" s="44" t="str">
        <f t="shared" si="25"/>
        <v/>
      </c>
      <c r="W101" s="44">
        <f t="shared" si="26"/>
        <v>58</v>
      </c>
      <c r="X101" s="45" t="str">
        <f t="shared" si="27"/>
        <v>★0.5</v>
      </c>
      <c r="Z101" s="46">
        <v>1810</v>
      </c>
      <c r="AA101" s="46"/>
      <c r="AB101" s="149">
        <f t="shared" si="28"/>
        <v>21</v>
      </c>
      <c r="AC101" s="209">
        <f t="shared" si="29"/>
        <v>58</v>
      </c>
      <c r="AD101" s="209" t="str">
        <f t="shared" si="30"/>
        <v>★0.5</v>
      </c>
      <c r="AE101" s="149" t="str">
        <f t="shared" si="17"/>
        <v/>
      </c>
      <c r="AF101" s="209" t="str">
        <f t="shared" si="18"/>
        <v/>
      </c>
      <c r="AG101" s="209" t="str">
        <f t="shared" si="19"/>
        <v/>
      </c>
      <c r="AH101" s="208"/>
    </row>
    <row r="102" spans="1:34" ht="24" customHeight="1">
      <c r="A102" s="50"/>
      <c r="B102" s="55"/>
      <c r="C102" s="380"/>
      <c r="D102" s="27" t="s">
        <v>1712</v>
      </c>
      <c r="E102" s="28" t="s">
        <v>1725</v>
      </c>
      <c r="F102" s="29" t="s">
        <v>1585</v>
      </c>
      <c r="G102" s="362">
        <v>1.968</v>
      </c>
      <c r="H102" s="29" t="s">
        <v>1574</v>
      </c>
      <c r="I102" s="31">
        <v>1830</v>
      </c>
      <c r="J102" s="32">
        <v>5</v>
      </c>
      <c r="K102" s="53">
        <v>12.2</v>
      </c>
      <c r="L102" s="54">
        <f t="shared" si="20"/>
        <v>190.3</v>
      </c>
      <c r="M102" s="53">
        <f t="shared" si="21"/>
        <v>11.1</v>
      </c>
      <c r="N102" s="176">
        <f t="shared" si="22"/>
        <v>14.4</v>
      </c>
      <c r="O102" s="175" t="str">
        <f t="shared" si="23"/>
        <v>20.8</v>
      </c>
      <c r="P102" s="40" t="s">
        <v>1096</v>
      </c>
      <c r="Q102" s="39" t="s">
        <v>69</v>
      </c>
      <c r="R102" s="40" t="s">
        <v>232</v>
      </c>
      <c r="S102" s="41" t="s">
        <v>1572</v>
      </c>
      <c r="T102" s="357" t="s">
        <v>1279</v>
      </c>
      <c r="U102" s="43">
        <f t="shared" si="24"/>
        <v>109</v>
      </c>
      <c r="V102" s="44" t="str">
        <f t="shared" si="25"/>
        <v/>
      </c>
      <c r="W102" s="44">
        <f t="shared" si="26"/>
        <v>58</v>
      </c>
      <c r="X102" s="45" t="str">
        <f t="shared" si="27"/>
        <v>★0.5</v>
      </c>
      <c r="Z102" s="46">
        <v>1830</v>
      </c>
      <c r="AA102" s="46"/>
      <c r="AB102" s="149">
        <f t="shared" si="28"/>
        <v>20.8</v>
      </c>
      <c r="AC102" s="209">
        <f t="shared" si="29"/>
        <v>58</v>
      </c>
      <c r="AD102" s="209" t="str">
        <f t="shared" si="30"/>
        <v>★0.5</v>
      </c>
      <c r="AE102" s="149" t="str">
        <f t="shared" si="17"/>
        <v/>
      </c>
      <c r="AF102" s="209" t="str">
        <f t="shared" si="18"/>
        <v/>
      </c>
      <c r="AG102" s="209" t="str">
        <f t="shared" si="19"/>
        <v/>
      </c>
      <c r="AH102" s="208"/>
    </row>
    <row r="103" spans="1:34" ht="24" customHeight="1">
      <c r="A103" s="50"/>
      <c r="B103" s="55"/>
      <c r="C103" s="380"/>
      <c r="D103" s="27" t="s">
        <v>1712</v>
      </c>
      <c r="E103" s="28" t="s">
        <v>1724</v>
      </c>
      <c r="F103" s="29" t="s">
        <v>1585</v>
      </c>
      <c r="G103" s="362">
        <v>1.968</v>
      </c>
      <c r="H103" s="29" t="s">
        <v>1574</v>
      </c>
      <c r="I103" s="31">
        <v>1780</v>
      </c>
      <c r="J103" s="32">
        <v>5</v>
      </c>
      <c r="K103" s="53">
        <v>12.2</v>
      </c>
      <c r="L103" s="54">
        <f t="shared" si="20"/>
        <v>190.3</v>
      </c>
      <c r="M103" s="53">
        <f t="shared" si="21"/>
        <v>11.1</v>
      </c>
      <c r="N103" s="176">
        <f t="shared" si="22"/>
        <v>14.4</v>
      </c>
      <c r="O103" s="175" t="str">
        <f t="shared" si="23"/>
        <v>21.3</v>
      </c>
      <c r="P103" s="40" t="s">
        <v>1096</v>
      </c>
      <c r="Q103" s="39" t="s">
        <v>69</v>
      </c>
      <c r="R103" s="40" t="s">
        <v>232</v>
      </c>
      <c r="S103" s="41" t="s">
        <v>1572</v>
      </c>
      <c r="T103" s="357" t="s">
        <v>1279</v>
      </c>
      <c r="U103" s="43">
        <f t="shared" si="24"/>
        <v>109</v>
      </c>
      <c r="V103" s="44" t="str">
        <f t="shared" si="25"/>
        <v/>
      </c>
      <c r="W103" s="44">
        <f t="shared" si="26"/>
        <v>57</v>
      </c>
      <c r="X103" s="45" t="str">
        <f t="shared" si="27"/>
        <v>★0.5</v>
      </c>
      <c r="Z103" s="46">
        <v>1780</v>
      </c>
      <c r="AA103" s="46"/>
      <c r="AB103" s="149">
        <f t="shared" si="28"/>
        <v>21.3</v>
      </c>
      <c r="AC103" s="209">
        <f t="shared" si="29"/>
        <v>57</v>
      </c>
      <c r="AD103" s="209" t="str">
        <f t="shared" si="30"/>
        <v>★0.5</v>
      </c>
      <c r="AE103" s="149" t="str">
        <f t="shared" si="17"/>
        <v/>
      </c>
      <c r="AF103" s="209" t="str">
        <f t="shared" si="18"/>
        <v/>
      </c>
      <c r="AG103" s="209" t="str">
        <f t="shared" si="19"/>
        <v/>
      </c>
      <c r="AH103" s="208"/>
    </row>
    <row r="104" spans="1:34" ht="24" customHeight="1">
      <c r="A104" s="50"/>
      <c r="B104" s="55"/>
      <c r="C104" s="380"/>
      <c r="D104" s="27" t="s">
        <v>1712</v>
      </c>
      <c r="E104" s="28" t="s">
        <v>1723</v>
      </c>
      <c r="F104" s="29" t="s">
        <v>1585</v>
      </c>
      <c r="G104" s="362">
        <v>1.968</v>
      </c>
      <c r="H104" s="29" t="s">
        <v>1574</v>
      </c>
      <c r="I104" s="31">
        <v>1800</v>
      </c>
      <c r="J104" s="32">
        <v>5</v>
      </c>
      <c r="K104" s="53">
        <v>12.2</v>
      </c>
      <c r="L104" s="54">
        <f t="shared" si="20"/>
        <v>190.3</v>
      </c>
      <c r="M104" s="53">
        <f t="shared" si="21"/>
        <v>11.1</v>
      </c>
      <c r="N104" s="176">
        <f t="shared" si="22"/>
        <v>14.4</v>
      </c>
      <c r="O104" s="175" t="str">
        <f t="shared" si="23"/>
        <v>21.1</v>
      </c>
      <c r="P104" s="40" t="s">
        <v>1096</v>
      </c>
      <c r="Q104" s="39" t="s">
        <v>69</v>
      </c>
      <c r="R104" s="40" t="s">
        <v>232</v>
      </c>
      <c r="S104" s="41" t="s">
        <v>1572</v>
      </c>
      <c r="T104" s="357" t="s">
        <v>1279</v>
      </c>
      <c r="U104" s="43">
        <f t="shared" si="24"/>
        <v>109</v>
      </c>
      <c r="V104" s="44" t="str">
        <f t="shared" si="25"/>
        <v/>
      </c>
      <c r="W104" s="44">
        <f t="shared" si="26"/>
        <v>57</v>
      </c>
      <c r="X104" s="45" t="str">
        <f t="shared" si="27"/>
        <v>★0.5</v>
      </c>
      <c r="Z104" s="46">
        <v>1800</v>
      </c>
      <c r="AA104" s="46"/>
      <c r="AB104" s="149">
        <f t="shared" si="28"/>
        <v>21.1</v>
      </c>
      <c r="AC104" s="209">
        <f t="shared" si="29"/>
        <v>57</v>
      </c>
      <c r="AD104" s="209" t="str">
        <f t="shared" si="30"/>
        <v>★0.5</v>
      </c>
      <c r="AE104" s="149" t="str">
        <f t="shared" ref="AE104:AE135" si="31">IF(AA104="","",(ROUND(IF(AA104&gt;=2759,9.5,IF(AA104&lt;2759,(-2.47/1000000*AA104*AA104)-(8.52/10000*AA104)+30.65)),1)))</f>
        <v/>
      </c>
      <c r="AF104" s="209" t="str">
        <f t="shared" ref="AF104:AF135" si="32">IF(AE104="","",IF(K104="","",ROUNDDOWN(K104/AE104*100,0)))</f>
        <v/>
      </c>
      <c r="AG104" s="209" t="str">
        <f t="shared" ref="AG104:AG135" si="33">IF(AF104="","",IF(AF104&gt;=125,"★7.5",IF(AF104&gt;=120,"★7.0",IF(AF104&gt;=115,"★6.5",IF(AF104&gt;=110,"★6.0",IF(AF104&gt;=105,"★5.5",IF(AF104&gt;=100,"★5.0",IF(AF104&gt;=95,"★4.5",IF(AF104&gt;=90,"★4.0",IF(AF104&gt;=85,"★3.5",IF(AF104&gt;=80,"★3.0",IF(AF104&gt;=75,"★2.5",IF(AF104&gt;=70,"★2.0",IF(AF104&gt;=65,"★1.5",IF(AF104&gt;=60,"★1.0",IF(AF104&gt;=55,"★0.5"," "))))))))))))))))</f>
        <v/>
      </c>
      <c r="AH104" s="208"/>
    </row>
    <row r="105" spans="1:34" ht="24" customHeight="1">
      <c r="A105" s="50"/>
      <c r="B105" s="55"/>
      <c r="C105" s="380"/>
      <c r="D105" s="27" t="s">
        <v>1712</v>
      </c>
      <c r="E105" s="28" t="s">
        <v>1722</v>
      </c>
      <c r="F105" s="29" t="s">
        <v>1585</v>
      </c>
      <c r="G105" s="362">
        <v>1.968</v>
      </c>
      <c r="H105" s="29" t="s">
        <v>1574</v>
      </c>
      <c r="I105" s="31">
        <v>1820</v>
      </c>
      <c r="J105" s="32">
        <v>5</v>
      </c>
      <c r="K105" s="53">
        <v>12.2</v>
      </c>
      <c r="L105" s="54">
        <f t="shared" si="20"/>
        <v>190.3</v>
      </c>
      <c r="M105" s="53">
        <f t="shared" si="21"/>
        <v>11.1</v>
      </c>
      <c r="N105" s="176">
        <f t="shared" si="22"/>
        <v>14.4</v>
      </c>
      <c r="O105" s="175" t="str">
        <f t="shared" si="23"/>
        <v>20.9</v>
      </c>
      <c r="P105" s="40" t="s">
        <v>1096</v>
      </c>
      <c r="Q105" s="39" t="s">
        <v>69</v>
      </c>
      <c r="R105" s="40" t="s">
        <v>232</v>
      </c>
      <c r="S105" s="41" t="s">
        <v>1572</v>
      </c>
      <c r="T105" s="357" t="s">
        <v>1279</v>
      </c>
      <c r="U105" s="43">
        <f t="shared" si="24"/>
        <v>109</v>
      </c>
      <c r="V105" s="44" t="str">
        <f t="shared" si="25"/>
        <v/>
      </c>
      <c r="W105" s="44">
        <f t="shared" si="26"/>
        <v>58</v>
      </c>
      <c r="X105" s="45" t="str">
        <f t="shared" si="27"/>
        <v>★0.5</v>
      </c>
      <c r="Z105" s="46">
        <v>1820</v>
      </c>
      <c r="AA105" s="46"/>
      <c r="AB105" s="149">
        <f t="shared" si="28"/>
        <v>20.9</v>
      </c>
      <c r="AC105" s="209">
        <f t="shared" si="29"/>
        <v>58</v>
      </c>
      <c r="AD105" s="209" t="str">
        <f t="shared" si="30"/>
        <v>★0.5</v>
      </c>
      <c r="AE105" s="149" t="str">
        <f t="shared" si="31"/>
        <v/>
      </c>
      <c r="AF105" s="209" t="str">
        <f t="shared" si="32"/>
        <v/>
      </c>
      <c r="AG105" s="209" t="str">
        <f t="shared" si="33"/>
        <v/>
      </c>
      <c r="AH105" s="208"/>
    </row>
    <row r="106" spans="1:34" ht="24" customHeight="1">
      <c r="A106" s="50"/>
      <c r="B106" s="55"/>
      <c r="C106" s="380"/>
      <c r="D106" s="27" t="s">
        <v>1712</v>
      </c>
      <c r="E106" s="28" t="s">
        <v>1721</v>
      </c>
      <c r="F106" s="29" t="s">
        <v>1585</v>
      </c>
      <c r="G106" s="362">
        <v>1.968</v>
      </c>
      <c r="H106" s="29" t="s">
        <v>1574</v>
      </c>
      <c r="I106" s="31">
        <v>1810</v>
      </c>
      <c r="J106" s="32">
        <v>5</v>
      </c>
      <c r="K106" s="53">
        <v>12.2</v>
      </c>
      <c r="L106" s="54">
        <f t="shared" si="20"/>
        <v>190.3</v>
      </c>
      <c r="M106" s="53">
        <f t="shared" si="21"/>
        <v>11.1</v>
      </c>
      <c r="N106" s="176">
        <f t="shared" si="22"/>
        <v>14.4</v>
      </c>
      <c r="O106" s="175" t="str">
        <f t="shared" si="23"/>
        <v>21.0</v>
      </c>
      <c r="P106" s="40" t="s">
        <v>1096</v>
      </c>
      <c r="Q106" s="39" t="s">
        <v>69</v>
      </c>
      <c r="R106" s="40" t="s">
        <v>232</v>
      </c>
      <c r="S106" s="41" t="s">
        <v>1572</v>
      </c>
      <c r="T106" s="357" t="s">
        <v>1279</v>
      </c>
      <c r="U106" s="43">
        <f t="shared" si="24"/>
        <v>109</v>
      </c>
      <c r="V106" s="44" t="str">
        <f t="shared" si="25"/>
        <v/>
      </c>
      <c r="W106" s="44">
        <f t="shared" si="26"/>
        <v>58</v>
      </c>
      <c r="X106" s="45" t="str">
        <f t="shared" si="27"/>
        <v>★0.5</v>
      </c>
      <c r="Z106" s="46">
        <v>1810</v>
      </c>
      <c r="AA106" s="46"/>
      <c r="AB106" s="149">
        <f t="shared" si="28"/>
        <v>21</v>
      </c>
      <c r="AC106" s="209">
        <f t="shared" si="29"/>
        <v>58</v>
      </c>
      <c r="AD106" s="209" t="str">
        <f t="shared" si="30"/>
        <v>★0.5</v>
      </c>
      <c r="AE106" s="149" t="str">
        <f t="shared" si="31"/>
        <v/>
      </c>
      <c r="AF106" s="209" t="str">
        <f t="shared" si="32"/>
        <v/>
      </c>
      <c r="AG106" s="209" t="str">
        <f t="shared" si="33"/>
        <v/>
      </c>
      <c r="AH106" s="208"/>
    </row>
    <row r="107" spans="1:34" ht="24" customHeight="1">
      <c r="A107" s="50"/>
      <c r="B107" s="55"/>
      <c r="C107" s="380"/>
      <c r="D107" s="27" t="s">
        <v>1712</v>
      </c>
      <c r="E107" s="28" t="s">
        <v>1720</v>
      </c>
      <c r="F107" s="29" t="s">
        <v>1585</v>
      </c>
      <c r="G107" s="362">
        <v>1.968</v>
      </c>
      <c r="H107" s="29" t="s">
        <v>1574</v>
      </c>
      <c r="I107" s="31">
        <v>1830</v>
      </c>
      <c r="J107" s="32">
        <v>5</v>
      </c>
      <c r="K107" s="53">
        <v>12.2</v>
      </c>
      <c r="L107" s="54">
        <f t="shared" si="20"/>
        <v>190.3</v>
      </c>
      <c r="M107" s="53">
        <f t="shared" si="21"/>
        <v>11.1</v>
      </c>
      <c r="N107" s="176">
        <f t="shared" si="22"/>
        <v>14.4</v>
      </c>
      <c r="O107" s="175" t="str">
        <f t="shared" si="23"/>
        <v>20.8</v>
      </c>
      <c r="P107" s="40" t="s">
        <v>1096</v>
      </c>
      <c r="Q107" s="39" t="s">
        <v>69</v>
      </c>
      <c r="R107" s="40" t="s">
        <v>232</v>
      </c>
      <c r="S107" s="41" t="s">
        <v>1572</v>
      </c>
      <c r="T107" s="357" t="s">
        <v>1279</v>
      </c>
      <c r="U107" s="43">
        <f t="shared" si="24"/>
        <v>109</v>
      </c>
      <c r="V107" s="44" t="str">
        <f t="shared" si="25"/>
        <v/>
      </c>
      <c r="W107" s="44">
        <f t="shared" si="26"/>
        <v>58</v>
      </c>
      <c r="X107" s="45" t="str">
        <f t="shared" si="27"/>
        <v>★0.5</v>
      </c>
      <c r="Z107" s="46">
        <v>1830</v>
      </c>
      <c r="AA107" s="46"/>
      <c r="AB107" s="149">
        <f t="shared" si="28"/>
        <v>20.8</v>
      </c>
      <c r="AC107" s="209">
        <f t="shared" si="29"/>
        <v>58</v>
      </c>
      <c r="AD107" s="209" t="str">
        <f t="shared" si="30"/>
        <v>★0.5</v>
      </c>
      <c r="AE107" s="149" t="str">
        <f t="shared" si="31"/>
        <v/>
      </c>
      <c r="AF107" s="209" t="str">
        <f t="shared" si="32"/>
        <v/>
      </c>
      <c r="AG107" s="209" t="str">
        <f t="shared" si="33"/>
        <v/>
      </c>
      <c r="AH107" s="208"/>
    </row>
    <row r="108" spans="1:34" ht="24" customHeight="1">
      <c r="A108" s="50"/>
      <c r="B108" s="55"/>
      <c r="C108" s="380"/>
      <c r="D108" s="27" t="s">
        <v>1712</v>
      </c>
      <c r="E108" s="28" t="s">
        <v>1719</v>
      </c>
      <c r="F108" s="29" t="s">
        <v>1575</v>
      </c>
      <c r="G108" s="362">
        <v>1.968</v>
      </c>
      <c r="H108" s="29" t="s">
        <v>1574</v>
      </c>
      <c r="I108" s="31">
        <v>1930</v>
      </c>
      <c r="J108" s="32">
        <v>5</v>
      </c>
      <c r="K108" s="53">
        <v>11.4</v>
      </c>
      <c r="L108" s="54">
        <f t="shared" si="20"/>
        <v>203.65438596491228</v>
      </c>
      <c r="M108" s="53">
        <f t="shared" si="21"/>
        <v>10.199999999999999</v>
      </c>
      <c r="N108" s="176">
        <f t="shared" si="22"/>
        <v>13.5</v>
      </c>
      <c r="O108" s="175" t="str">
        <f t="shared" si="23"/>
        <v>19.8</v>
      </c>
      <c r="P108" s="40" t="s">
        <v>1049</v>
      </c>
      <c r="Q108" s="39" t="s">
        <v>69</v>
      </c>
      <c r="R108" s="40" t="s">
        <v>89</v>
      </c>
      <c r="S108" s="41"/>
      <c r="T108" s="357" t="s">
        <v>1279</v>
      </c>
      <c r="U108" s="43">
        <f t="shared" si="24"/>
        <v>111</v>
      </c>
      <c r="V108" s="44" t="str">
        <f t="shared" si="25"/>
        <v/>
      </c>
      <c r="W108" s="44">
        <f t="shared" si="26"/>
        <v>57</v>
      </c>
      <c r="X108" s="45" t="str">
        <f t="shared" si="27"/>
        <v>★0.5</v>
      </c>
      <c r="Z108" s="46">
        <v>1930</v>
      </c>
      <c r="AA108" s="46"/>
      <c r="AB108" s="149">
        <f t="shared" si="28"/>
        <v>19.8</v>
      </c>
      <c r="AC108" s="209">
        <f t="shared" si="29"/>
        <v>57</v>
      </c>
      <c r="AD108" s="209" t="str">
        <f t="shared" si="30"/>
        <v>★0.5</v>
      </c>
      <c r="AE108" s="149" t="str">
        <f t="shared" si="31"/>
        <v/>
      </c>
      <c r="AF108" s="209" t="str">
        <f t="shared" si="32"/>
        <v/>
      </c>
      <c r="AG108" s="209" t="str">
        <f t="shared" si="33"/>
        <v/>
      </c>
      <c r="AH108" s="208"/>
    </row>
    <row r="109" spans="1:34" ht="24" customHeight="1">
      <c r="A109" s="50"/>
      <c r="B109" s="55"/>
      <c r="C109" s="380"/>
      <c r="D109" s="27" t="s">
        <v>1712</v>
      </c>
      <c r="E109" s="28" t="s">
        <v>1718</v>
      </c>
      <c r="F109" s="29" t="s">
        <v>1575</v>
      </c>
      <c r="G109" s="362">
        <v>1.968</v>
      </c>
      <c r="H109" s="29" t="s">
        <v>1574</v>
      </c>
      <c r="I109" s="31">
        <v>1950</v>
      </c>
      <c r="J109" s="32">
        <v>5</v>
      </c>
      <c r="K109" s="53">
        <v>11.4</v>
      </c>
      <c r="L109" s="54">
        <f t="shared" si="20"/>
        <v>203.65438596491228</v>
      </c>
      <c r="M109" s="53">
        <f t="shared" si="21"/>
        <v>10.199999999999999</v>
      </c>
      <c r="N109" s="176">
        <f t="shared" si="22"/>
        <v>13.5</v>
      </c>
      <c r="O109" s="175" t="str">
        <f t="shared" si="23"/>
        <v>19.6</v>
      </c>
      <c r="P109" s="40" t="s">
        <v>1049</v>
      </c>
      <c r="Q109" s="39" t="s">
        <v>69</v>
      </c>
      <c r="R109" s="40" t="s">
        <v>89</v>
      </c>
      <c r="S109" s="41"/>
      <c r="T109" s="357" t="s">
        <v>1279</v>
      </c>
      <c r="U109" s="43">
        <f t="shared" si="24"/>
        <v>111</v>
      </c>
      <c r="V109" s="44" t="str">
        <f t="shared" si="25"/>
        <v/>
      </c>
      <c r="W109" s="44">
        <f t="shared" si="26"/>
        <v>58</v>
      </c>
      <c r="X109" s="45" t="str">
        <f t="shared" si="27"/>
        <v>★0.5</v>
      </c>
      <c r="Z109" s="46">
        <v>1950</v>
      </c>
      <c r="AA109" s="46"/>
      <c r="AB109" s="149">
        <f t="shared" si="28"/>
        <v>19.600000000000001</v>
      </c>
      <c r="AC109" s="209">
        <f t="shared" si="29"/>
        <v>58</v>
      </c>
      <c r="AD109" s="209" t="str">
        <f t="shared" si="30"/>
        <v>★0.5</v>
      </c>
      <c r="AE109" s="149" t="str">
        <f t="shared" si="31"/>
        <v/>
      </c>
      <c r="AF109" s="209" t="str">
        <f t="shared" si="32"/>
        <v/>
      </c>
      <c r="AG109" s="209" t="str">
        <f t="shared" si="33"/>
        <v/>
      </c>
      <c r="AH109" s="208"/>
    </row>
    <row r="110" spans="1:34" ht="24" customHeight="1">
      <c r="A110" s="50"/>
      <c r="B110" s="55"/>
      <c r="C110" s="380"/>
      <c r="D110" s="27" t="s">
        <v>1712</v>
      </c>
      <c r="E110" s="28" t="s">
        <v>1717</v>
      </c>
      <c r="F110" s="29" t="s">
        <v>1575</v>
      </c>
      <c r="G110" s="362">
        <v>1.968</v>
      </c>
      <c r="H110" s="29" t="s">
        <v>1574</v>
      </c>
      <c r="I110" s="31">
        <v>1910</v>
      </c>
      <c r="J110" s="32">
        <v>5</v>
      </c>
      <c r="K110" s="53">
        <v>11.4</v>
      </c>
      <c r="L110" s="54">
        <f t="shared" si="20"/>
        <v>203.65438596491228</v>
      </c>
      <c r="M110" s="53">
        <f t="shared" si="21"/>
        <v>10.199999999999999</v>
      </c>
      <c r="N110" s="176">
        <f t="shared" si="22"/>
        <v>13.5</v>
      </c>
      <c r="O110" s="175" t="str">
        <f t="shared" si="23"/>
        <v>20.0</v>
      </c>
      <c r="P110" s="40" t="s">
        <v>1049</v>
      </c>
      <c r="Q110" s="39" t="s">
        <v>69</v>
      </c>
      <c r="R110" s="40" t="s">
        <v>89</v>
      </c>
      <c r="S110" s="41"/>
      <c r="T110" s="357" t="s">
        <v>1279</v>
      </c>
      <c r="U110" s="43">
        <f t="shared" si="24"/>
        <v>111</v>
      </c>
      <c r="V110" s="44" t="str">
        <f t="shared" si="25"/>
        <v/>
      </c>
      <c r="W110" s="44">
        <f t="shared" si="26"/>
        <v>57</v>
      </c>
      <c r="X110" s="45" t="str">
        <f t="shared" si="27"/>
        <v>★0.5</v>
      </c>
      <c r="Z110" s="46">
        <v>1910</v>
      </c>
      <c r="AA110" s="46"/>
      <c r="AB110" s="149">
        <f t="shared" si="28"/>
        <v>20</v>
      </c>
      <c r="AC110" s="209">
        <f t="shared" si="29"/>
        <v>57</v>
      </c>
      <c r="AD110" s="209" t="str">
        <f t="shared" si="30"/>
        <v>★0.5</v>
      </c>
      <c r="AE110" s="149" t="str">
        <f t="shared" si="31"/>
        <v/>
      </c>
      <c r="AF110" s="209" t="str">
        <f t="shared" si="32"/>
        <v/>
      </c>
      <c r="AG110" s="209" t="str">
        <f t="shared" si="33"/>
        <v/>
      </c>
      <c r="AH110" s="208"/>
    </row>
    <row r="111" spans="1:34" ht="24" customHeight="1">
      <c r="A111" s="50"/>
      <c r="B111" s="55"/>
      <c r="C111" s="380"/>
      <c r="D111" s="27" t="s">
        <v>1712</v>
      </c>
      <c r="E111" s="28" t="s">
        <v>1716</v>
      </c>
      <c r="F111" s="29" t="s">
        <v>1575</v>
      </c>
      <c r="G111" s="362">
        <v>1.968</v>
      </c>
      <c r="H111" s="29" t="s">
        <v>1574</v>
      </c>
      <c r="I111" s="31">
        <v>1930</v>
      </c>
      <c r="J111" s="32">
        <v>5</v>
      </c>
      <c r="K111" s="53">
        <v>11</v>
      </c>
      <c r="L111" s="54">
        <f t="shared" si="20"/>
        <v>211.05999999999997</v>
      </c>
      <c r="M111" s="53">
        <f t="shared" si="21"/>
        <v>10.199999999999999</v>
      </c>
      <c r="N111" s="176">
        <f t="shared" si="22"/>
        <v>13.5</v>
      </c>
      <c r="O111" s="175" t="str">
        <f t="shared" si="23"/>
        <v>19.8</v>
      </c>
      <c r="P111" s="40" t="s">
        <v>1096</v>
      </c>
      <c r="Q111" s="39" t="s">
        <v>69</v>
      </c>
      <c r="R111" s="40" t="s">
        <v>89</v>
      </c>
      <c r="S111" s="41" t="s">
        <v>1572</v>
      </c>
      <c r="T111" s="357" t="s">
        <v>1279</v>
      </c>
      <c r="U111" s="43">
        <f t="shared" si="24"/>
        <v>107</v>
      </c>
      <c r="V111" s="44" t="str">
        <f t="shared" si="25"/>
        <v/>
      </c>
      <c r="W111" s="44">
        <f t="shared" si="26"/>
        <v>55</v>
      </c>
      <c r="X111" s="45" t="str">
        <f t="shared" si="27"/>
        <v>★0.5</v>
      </c>
      <c r="Z111" s="46">
        <v>1930</v>
      </c>
      <c r="AA111" s="46"/>
      <c r="AB111" s="149">
        <f t="shared" si="28"/>
        <v>19.8</v>
      </c>
      <c r="AC111" s="209">
        <f t="shared" si="29"/>
        <v>55</v>
      </c>
      <c r="AD111" s="209" t="str">
        <f t="shared" si="30"/>
        <v>★0.5</v>
      </c>
      <c r="AE111" s="149" t="str">
        <f t="shared" si="31"/>
        <v/>
      </c>
      <c r="AF111" s="209" t="str">
        <f t="shared" si="32"/>
        <v/>
      </c>
      <c r="AG111" s="209" t="str">
        <f t="shared" si="33"/>
        <v/>
      </c>
      <c r="AH111" s="208"/>
    </row>
    <row r="112" spans="1:34" ht="24" customHeight="1">
      <c r="A112" s="50"/>
      <c r="B112" s="55"/>
      <c r="C112" s="380"/>
      <c r="D112" s="27" t="s">
        <v>1712</v>
      </c>
      <c r="E112" s="28" t="s">
        <v>1715</v>
      </c>
      <c r="F112" s="29" t="s">
        <v>1575</v>
      </c>
      <c r="G112" s="362">
        <v>1.968</v>
      </c>
      <c r="H112" s="29" t="s">
        <v>1574</v>
      </c>
      <c r="I112" s="31">
        <v>1950</v>
      </c>
      <c r="J112" s="32">
        <v>5</v>
      </c>
      <c r="K112" s="53">
        <v>11</v>
      </c>
      <c r="L112" s="54">
        <f t="shared" si="20"/>
        <v>211.05999999999997</v>
      </c>
      <c r="M112" s="53">
        <f t="shared" si="21"/>
        <v>10.199999999999999</v>
      </c>
      <c r="N112" s="176">
        <f t="shared" si="22"/>
        <v>13.5</v>
      </c>
      <c r="O112" s="175" t="str">
        <f t="shared" si="23"/>
        <v>19.6</v>
      </c>
      <c r="P112" s="40" t="s">
        <v>1096</v>
      </c>
      <c r="Q112" s="39" t="s">
        <v>69</v>
      </c>
      <c r="R112" s="40" t="s">
        <v>89</v>
      </c>
      <c r="S112" s="41" t="s">
        <v>1572</v>
      </c>
      <c r="T112" s="357" t="s">
        <v>1279</v>
      </c>
      <c r="U112" s="43">
        <f t="shared" si="24"/>
        <v>107</v>
      </c>
      <c r="V112" s="44" t="str">
        <f t="shared" si="25"/>
        <v/>
      </c>
      <c r="W112" s="44">
        <f t="shared" si="26"/>
        <v>56</v>
      </c>
      <c r="X112" s="45" t="str">
        <f t="shared" si="27"/>
        <v>★0.5</v>
      </c>
      <c r="Z112" s="46">
        <v>1950</v>
      </c>
      <c r="AA112" s="46"/>
      <c r="AB112" s="149">
        <f t="shared" si="28"/>
        <v>19.600000000000001</v>
      </c>
      <c r="AC112" s="209">
        <f t="shared" si="29"/>
        <v>56</v>
      </c>
      <c r="AD112" s="209" t="str">
        <f t="shared" si="30"/>
        <v>★0.5</v>
      </c>
      <c r="AE112" s="149" t="str">
        <f t="shared" si="31"/>
        <v/>
      </c>
      <c r="AF112" s="209" t="str">
        <f t="shared" si="32"/>
        <v/>
      </c>
      <c r="AG112" s="209" t="str">
        <f t="shared" si="33"/>
        <v/>
      </c>
      <c r="AH112" s="208"/>
    </row>
    <row r="113" spans="1:34" ht="24" customHeight="1">
      <c r="A113" s="50"/>
      <c r="B113" s="55"/>
      <c r="C113" s="380"/>
      <c r="D113" s="27" t="s">
        <v>1712</v>
      </c>
      <c r="E113" s="28" t="s">
        <v>1714</v>
      </c>
      <c r="F113" s="29" t="s">
        <v>1575</v>
      </c>
      <c r="G113" s="362">
        <v>1.968</v>
      </c>
      <c r="H113" s="29" t="s">
        <v>1574</v>
      </c>
      <c r="I113" s="31">
        <v>1910</v>
      </c>
      <c r="J113" s="32">
        <v>5</v>
      </c>
      <c r="K113" s="53">
        <v>11</v>
      </c>
      <c r="L113" s="54">
        <f t="shared" si="20"/>
        <v>211.05999999999997</v>
      </c>
      <c r="M113" s="53">
        <f t="shared" si="21"/>
        <v>10.199999999999999</v>
      </c>
      <c r="N113" s="176">
        <f t="shared" si="22"/>
        <v>13.5</v>
      </c>
      <c r="O113" s="175" t="str">
        <f t="shared" si="23"/>
        <v>20.0</v>
      </c>
      <c r="P113" s="40" t="s">
        <v>1096</v>
      </c>
      <c r="Q113" s="39" t="s">
        <v>69</v>
      </c>
      <c r="R113" s="40" t="s">
        <v>89</v>
      </c>
      <c r="S113" s="41" t="s">
        <v>1572</v>
      </c>
      <c r="T113" s="357" t="s">
        <v>1279</v>
      </c>
      <c r="U113" s="43">
        <f t="shared" si="24"/>
        <v>107</v>
      </c>
      <c r="V113" s="44" t="str">
        <f t="shared" si="25"/>
        <v/>
      </c>
      <c r="W113" s="44">
        <f t="shared" si="26"/>
        <v>55</v>
      </c>
      <c r="X113" s="45" t="str">
        <f t="shared" si="27"/>
        <v>★0.5</v>
      </c>
      <c r="Z113" s="46">
        <v>1910</v>
      </c>
      <c r="AA113" s="46"/>
      <c r="AB113" s="149">
        <f t="shared" si="28"/>
        <v>20</v>
      </c>
      <c r="AC113" s="209">
        <f t="shared" si="29"/>
        <v>55</v>
      </c>
      <c r="AD113" s="209" t="str">
        <f t="shared" si="30"/>
        <v>★0.5</v>
      </c>
      <c r="AE113" s="149" t="str">
        <f t="shared" si="31"/>
        <v/>
      </c>
      <c r="AF113" s="209" t="str">
        <f t="shared" si="32"/>
        <v/>
      </c>
      <c r="AG113" s="209" t="str">
        <f t="shared" si="33"/>
        <v/>
      </c>
      <c r="AH113" s="208"/>
    </row>
    <row r="114" spans="1:34" ht="24" customHeight="1">
      <c r="A114" s="50"/>
      <c r="B114" s="55"/>
      <c r="C114" s="380"/>
      <c r="D114" s="27" t="s">
        <v>1735</v>
      </c>
      <c r="E114" s="28" t="s">
        <v>1736</v>
      </c>
      <c r="F114" s="29" t="s">
        <v>1600</v>
      </c>
      <c r="G114" s="362">
        <v>1.968</v>
      </c>
      <c r="H114" s="29" t="s">
        <v>1574</v>
      </c>
      <c r="I114" s="31">
        <v>1840</v>
      </c>
      <c r="J114" s="32">
        <v>5</v>
      </c>
      <c r="K114" s="53">
        <v>12.5</v>
      </c>
      <c r="L114" s="54">
        <f t="shared" si="20"/>
        <v>185.7328</v>
      </c>
      <c r="M114" s="53">
        <f t="shared" si="21"/>
        <v>11.1</v>
      </c>
      <c r="N114" s="176">
        <f t="shared" si="22"/>
        <v>14.4</v>
      </c>
      <c r="O114" s="175" t="str">
        <f t="shared" si="23"/>
        <v>20.7</v>
      </c>
      <c r="P114" s="40" t="s">
        <v>1096</v>
      </c>
      <c r="Q114" s="39" t="s">
        <v>69</v>
      </c>
      <c r="R114" s="40" t="s">
        <v>232</v>
      </c>
      <c r="S114" s="41"/>
      <c r="T114" s="357" t="s">
        <v>1279</v>
      </c>
      <c r="U114" s="43">
        <f t="shared" si="24"/>
        <v>112</v>
      </c>
      <c r="V114" s="44" t="str">
        <f t="shared" si="25"/>
        <v/>
      </c>
      <c r="W114" s="44">
        <f t="shared" si="26"/>
        <v>60</v>
      </c>
      <c r="X114" s="45" t="str">
        <f t="shared" si="27"/>
        <v>★1.0</v>
      </c>
      <c r="Z114" s="46">
        <v>1840</v>
      </c>
      <c r="AA114" s="46"/>
      <c r="AB114" s="149">
        <f t="shared" si="28"/>
        <v>20.7</v>
      </c>
      <c r="AC114" s="209">
        <f t="shared" si="29"/>
        <v>60</v>
      </c>
      <c r="AD114" s="209" t="str">
        <f t="shared" si="30"/>
        <v>★1.0</v>
      </c>
      <c r="AE114" s="149" t="str">
        <f t="shared" si="31"/>
        <v/>
      </c>
      <c r="AF114" s="209" t="str">
        <f t="shared" si="32"/>
        <v/>
      </c>
      <c r="AG114" s="209" t="str">
        <f t="shared" si="33"/>
        <v/>
      </c>
      <c r="AH114" s="208"/>
    </row>
    <row r="115" spans="1:34" ht="24" customHeight="1">
      <c r="A115" s="50"/>
      <c r="B115" s="55"/>
      <c r="C115" s="380"/>
      <c r="D115" s="27" t="s">
        <v>1735</v>
      </c>
      <c r="E115" s="28" t="s">
        <v>1601</v>
      </c>
      <c r="F115" s="29" t="s">
        <v>1600</v>
      </c>
      <c r="G115" s="362">
        <v>1.968</v>
      </c>
      <c r="H115" s="29" t="s">
        <v>1574</v>
      </c>
      <c r="I115" s="31">
        <v>1860</v>
      </c>
      <c r="J115" s="32">
        <v>5</v>
      </c>
      <c r="K115" s="53">
        <v>12.5</v>
      </c>
      <c r="L115" s="54">
        <f t="shared" si="20"/>
        <v>185.7328</v>
      </c>
      <c r="M115" s="53">
        <f t="shared" si="21"/>
        <v>11.1</v>
      </c>
      <c r="N115" s="176">
        <f t="shared" si="22"/>
        <v>14.4</v>
      </c>
      <c r="O115" s="175" t="str">
        <f t="shared" si="23"/>
        <v>20.5</v>
      </c>
      <c r="P115" s="40" t="s">
        <v>1096</v>
      </c>
      <c r="Q115" s="39" t="s">
        <v>69</v>
      </c>
      <c r="R115" s="40" t="s">
        <v>232</v>
      </c>
      <c r="S115" s="41"/>
      <c r="T115" s="357" t="s">
        <v>1279</v>
      </c>
      <c r="U115" s="43">
        <f t="shared" si="24"/>
        <v>112</v>
      </c>
      <c r="V115" s="44" t="str">
        <f t="shared" si="25"/>
        <v/>
      </c>
      <c r="W115" s="44">
        <f t="shared" si="26"/>
        <v>60</v>
      </c>
      <c r="X115" s="45" t="str">
        <f t="shared" si="27"/>
        <v>★1.0</v>
      </c>
      <c r="Z115" s="46">
        <v>1860</v>
      </c>
      <c r="AA115" s="46"/>
      <c r="AB115" s="149">
        <f t="shared" si="28"/>
        <v>20.5</v>
      </c>
      <c r="AC115" s="209">
        <f t="shared" si="29"/>
        <v>60</v>
      </c>
      <c r="AD115" s="209" t="str">
        <f t="shared" si="30"/>
        <v>★1.0</v>
      </c>
      <c r="AE115" s="149" t="str">
        <f t="shared" si="31"/>
        <v/>
      </c>
      <c r="AF115" s="209" t="str">
        <f t="shared" si="32"/>
        <v/>
      </c>
      <c r="AG115" s="209" t="str">
        <f t="shared" si="33"/>
        <v/>
      </c>
      <c r="AH115" s="208"/>
    </row>
    <row r="116" spans="1:34" ht="24" customHeight="1">
      <c r="A116" s="50"/>
      <c r="B116" s="55"/>
      <c r="C116" s="380"/>
      <c r="D116" s="27" t="s">
        <v>1696</v>
      </c>
      <c r="E116" s="28" t="s">
        <v>1734</v>
      </c>
      <c r="F116" s="29" t="s">
        <v>1585</v>
      </c>
      <c r="G116" s="362">
        <v>1.968</v>
      </c>
      <c r="H116" s="29" t="s">
        <v>1574</v>
      </c>
      <c r="I116" s="31">
        <v>1840</v>
      </c>
      <c r="J116" s="32">
        <v>5</v>
      </c>
      <c r="K116" s="53">
        <v>12.4</v>
      </c>
      <c r="L116" s="54">
        <f t="shared" si="20"/>
        <v>187.23064516129031</v>
      </c>
      <c r="M116" s="53">
        <f t="shared" si="21"/>
        <v>11.1</v>
      </c>
      <c r="N116" s="176">
        <f t="shared" si="22"/>
        <v>14.4</v>
      </c>
      <c r="O116" s="175" t="str">
        <f t="shared" si="23"/>
        <v>20.7</v>
      </c>
      <c r="P116" s="40" t="s">
        <v>1049</v>
      </c>
      <c r="Q116" s="39" t="s">
        <v>69</v>
      </c>
      <c r="R116" s="40" t="s">
        <v>232</v>
      </c>
      <c r="S116" s="41"/>
      <c r="T116" s="357" t="s">
        <v>1279</v>
      </c>
      <c r="U116" s="43">
        <f t="shared" si="24"/>
        <v>111</v>
      </c>
      <c r="V116" s="44" t="str">
        <f t="shared" si="25"/>
        <v/>
      </c>
      <c r="W116" s="44">
        <f t="shared" si="26"/>
        <v>59</v>
      </c>
      <c r="X116" s="45" t="str">
        <f t="shared" si="27"/>
        <v>★0.5</v>
      </c>
      <c r="Z116" s="46">
        <v>1840</v>
      </c>
      <c r="AA116" s="46"/>
      <c r="AB116" s="149">
        <f t="shared" si="28"/>
        <v>20.7</v>
      </c>
      <c r="AC116" s="209">
        <f t="shared" si="29"/>
        <v>59</v>
      </c>
      <c r="AD116" s="209" t="str">
        <f t="shared" si="30"/>
        <v>★0.5</v>
      </c>
      <c r="AE116" s="149" t="str">
        <f t="shared" si="31"/>
        <v/>
      </c>
      <c r="AF116" s="209" t="str">
        <f t="shared" si="32"/>
        <v/>
      </c>
      <c r="AG116" s="209" t="str">
        <f t="shared" si="33"/>
        <v/>
      </c>
      <c r="AH116" s="208"/>
    </row>
    <row r="117" spans="1:34" ht="24" customHeight="1">
      <c r="A117" s="50"/>
      <c r="B117" s="55"/>
      <c r="C117" s="380"/>
      <c r="D117" s="27" t="s">
        <v>1696</v>
      </c>
      <c r="E117" s="28" t="s">
        <v>1733</v>
      </c>
      <c r="F117" s="29" t="s">
        <v>1585</v>
      </c>
      <c r="G117" s="362">
        <v>1.968</v>
      </c>
      <c r="H117" s="29" t="s">
        <v>1574</v>
      </c>
      <c r="I117" s="31">
        <v>1860</v>
      </c>
      <c r="J117" s="32">
        <v>5</v>
      </c>
      <c r="K117" s="53">
        <v>12.4</v>
      </c>
      <c r="L117" s="54">
        <f t="shared" si="20"/>
        <v>187.23064516129031</v>
      </c>
      <c r="M117" s="53">
        <f t="shared" si="21"/>
        <v>11.1</v>
      </c>
      <c r="N117" s="176">
        <f t="shared" si="22"/>
        <v>14.4</v>
      </c>
      <c r="O117" s="175" t="str">
        <f t="shared" si="23"/>
        <v>20.5</v>
      </c>
      <c r="P117" s="40" t="s">
        <v>1049</v>
      </c>
      <c r="Q117" s="39" t="s">
        <v>69</v>
      </c>
      <c r="R117" s="40" t="s">
        <v>232</v>
      </c>
      <c r="S117" s="41"/>
      <c r="T117" s="357" t="s">
        <v>1279</v>
      </c>
      <c r="U117" s="43">
        <f t="shared" si="24"/>
        <v>111</v>
      </c>
      <c r="V117" s="44" t="str">
        <f t="shared" si="25"/>
        <v/>
      </c>
      <c r="W117" s="44">
        <f t="shared" si="26"/>
        <v>60</v>
      </c>
      <c r="X117" s="45" t="str">
        <f t="shared" si="27"/>
        <v>★1.0</v>
      </c>
      <c r="Z117" s="46">
        <v>1860</v>
      </c>
      <c r="AA117" s="46"/>
      <c r="AB117" s="149">
        <f t="shared" si="28"/>
        <v>20.5</v>
      </c>
      <c r="AC117" s="209">
        <f t="shared" si="29"/>
        <v>60</v>
      </c>
      <c r="AD117" s="209" t="str">
        <f t="shared" si="30"/>
        <v>★1.0</v>
      </c>
      <c r="AE117" s="149" t="str">
        <f t="shared" si="31"/>
        <v/>
      </c>
      <c r="AF117" s="209" t="str">
        <f t="shared" si="32"/>
        <v/>
      </c>
      <c r="AG117" s="209" t="str">
        <f t="shared" si="33"/>
        <v/>
      </c>
      <c r="AH117" s="208"/>
    </row>
    <row r="118" spans="1:34" ht="24" customHeight="1">
      <c r="A118" s="50"/>
      <c r="B118" s="55"/>
      <c r="C118" s="380"/>
      <c r="D118" s="27" t="s">
        <v>1696</v>
      </c>
      <c r="E118" s="28" t="s">
        <v>1732</v>
      </c>
      <c r="F118" s="29" t="s">
        <v>1585</v>
      </c>
      <c r="G118" s="362">
        <v>1.968</v>
      </c>
      <c r="H118" s="29" t="s">
        <v>1574</v>
      </c>
      <c r="I118" s="31">
        <v>1820</v>
      </c>
      <c r="J118" s="32">
        <v>5</v>
      </c>
      <c r="K118" s="53">
        <v>12.4</v>
      </c>
      <c r="L118" s="54">
        <f t="shared" si="20"/>
        <v>187.23064516129031</v>
      </c>
      <c r="M118" s="53">
        <f t="shared" si="21"/>
        <v>11.1</v>
      </c>
      <c r="N118" s="176">
        <f t="shared" si="22"/>
        <v>14.4</v>
      </c>
      <c r="O118" s="175" t="str">
        <f t="shared" si="23"/>
        <v>20.9</v>
      </c>
      <c r="P118" s="40" t="s">
        <v>1049</v>
      </c>
      <c r="Q118" s="39" t="s">
        <v>69</v>
      </c>
      <c r="R118" s="40" t="s">
        <v>232</v>
      </c>
      <c r="S118" s="41"/>
      <c r="T118" s="357" t="s">
        <v>1279</v>
      </c>
      <c r="U118" s="43">
        <f t="shared" si="24"/>
        <v>111</v>
      </c>
      <c r="V118" s="44" t="str">
        <f t="shared" si="25"/>
        <v/>
      </c>
      <c r="W118" s="44">
        <f t="shared" si="26"/>
        <v>59</v>
      </c>
      <c r="X118" s="45" t="str">
        <f t="shared" si="27"/>
        <v>★0.5</v>
      </c>
      <c r="Z118" s="46">
        <v>1820</v>
      </c>
      <c r="AA118" s="46"/>
      <c r="AB118" s="149">
        <f t="shared" si="28"/>
        <v>20.9</v>
      </c>
      <c r="AC118" s="209">
        <f t="shared" si="29"/>
        <v>59</v>
      </c>
      <c r="AD118" s="209" t="str">
        <f t="shared" si="30"/>
        <v>★0.5</v>
      </c>
      <c r="AE118" s="149" t="str">
        <f t="shared" si="31"/>
        <v/>
      </c>
      <c r="AF118" s="209" t="str">
        <f t="shared" si="32"/>
        <v/>
      </c>
      <c r="AG118" s="209" t="str">
        <f t="shared" si="33"/>
        <v/>
      </c>
      <c r="AH118" s="208"/>
    </row>
    <row r="119" spans="1:34" ht="24" customHeight="1">
      <c r="A119" s="50"/>
      <c r="B119" s="55"/>
      <c r="C119" s="380"/>
      <c r="D119" s="27" t="s">
        <v>1696</v>
      </c>
      <c r="E119" s="28" t="s">
        <v>1731</v>
      </c>
      <c r="F119" s="29" t="s">
        <v>1585</v>
      </c>
      <c r="G119" s="362">
        <v>1.968</v>
      </c>
      <c r="H119" s="29" t="s">
        <v>1574</v>
      </c>
      <c r="I119" s="31">
        <v>1850</v>
      </c>
      <c r="J119" s="32">
        <v>5</v>
      </c>
      <c r="K119" s="53">
        <v>12.4</v>
      </c>
      <c r="L119" s="54">
        <f t="shared" si="20"/>
        <v>187.23064516129031</v>
      </c>
      <c r="M119" s="53">
        <f t="shared" si="21"/>
        <v>11.1</v>
      </c>
      <c r="N119" s="176">
        <f t="shared" si="22"/>
        <v>14.4</v>
      </c>
      <c r="O119" s="175" t="str">
        <f t="shared" si="23"/>
        <v>20.6</v>
      </c>
      <c r="P119" s="40" t="s">
        <v>1049</v>
      </c>
      <c r="Q119" s="39" t="s">
        <v>69</v>
      </c>
      <c r="R119" s="40" t="s">
        <v>232</v>
      </c>
      <c r="S119" s="41"/>
      <c r="T119" s="357" t="s">
        <v>1279</v>
      </c>
      <c r="U119" s="43">
        <f t="shared" si="24"/>
        <v>111</v>
      </c>
      <c r="V119" s="44" t="str">
        <f t="shared" si="25"/>
        <v/>
      </c>
      <c r="W119" s="44">
        <f t="shared" si="26"/>
        <v>60</v>
      </c>
      <c r="X119" s="45" t="str">
        <f t="shared" si="27"/>
        <v>★1.0</v>
      </c>
      <c r="Z119" s="46">
        <v>1850</v>
      </c>
      <c r="AA119" s="46"/>
      <c r="AB119" s="149">
        <f t="shared" si="28"/>
        <v>20.6</v>
      </c>
      <c r="AC119" s="209">
        <f t="shared" si="29"/>
        <v>60</v>
      </c>
      <c r="AD119" s="209" t="str">
        <f t="shared" si="30"/>
        <v>★1.0</v>
      </c>
      <c r="AE119" s="149" t="str">
        <f t="shared" si="31"/>
        <v/>
      </c>
      <c r="AF119" s="209" t="str">
        <f t="shared" si="32"/>
        <v/>
      </c>
      <c r="AG119" s="209" t="str">
        <f t="shared" si="33"/>
        <v/>
      </c>
      <c r="AH119" s="208"/>
    </row>
    <row r="120" spans="1:34" ht="24" customHeight="1">
      <c r="A120" s="50"/>
      <c r="B120" s="55"/>
      <c r="C120" s="380"/>
      <c r="D120" s="27" t="s">
        <v>1696</v>
      </c>
      <c r="E120" s="28" t="s">
        <v>1730</v>
      </c>
      <c r="F120" s="29" t="s">
        <v>1585</v>
      </c>
      <c r="G120" s="362">
        <v>1.968</v>
      </c>
      <c r="H120" s="29" t="s">
        <v>1574</v>
      </c>
      <c r="I120" s="31">
        <v>1870</v>
      </c>
      <c r="J120" s="32">
        <v>5</v>
      </c>
      <c r="K120" s="53">
        <v>12.4</v>
      </c>
      <c r="L120" s="54">
        <f t="shared" si="20"/>
        <v>187.23064516129031</v>
      </c>
      <c r="M120" s="53">
        <f t="shared" si="21"/>
        <v>11.1</v>
      </c>
      <c r="N120" s="176">
        <f t="shared" si="22"/>
        <v>14.4</v>
      </c>
      <c r="O120" s="175" t="str">
        <f t="shared" si="23"/>
        <v>20.4</v>
      </c>
      <c r="P120" s="40" t="s">
        <v>1049</v>
      </c>
      <c r="Q120" s="39" t="s">
        <v>69</v>
      </c>
      <c r="R120" s="40" t="s">
        <v>232</v>
      </c>
      <c r="S120" s="41"/>
      <c r="T120" s="357" t="s">
        <v>1279</v>
      </c>
      <c r="U120" s="43">
        <f t="shared" si="24"/>
        <v>111</v>
      </c>
      <c r="V120" s="44" t="str">
        <f t="shared" si="25"/>
        <v/>
      </c>
      <c r="W120" s="44">
        <f t="shared" si="26"/>
        <v>60</v>
      </c>
      <c r="X120" s="45" t="str">
        <f t="shared" si="27"/>
        <v>★1.0</v>
      </c>
      <c r="Z120" s="46">
        <v>1870</v>
      </c>
      <c r="AA120" s="46"/>
      <c r="AB120" s="149">
        <f t="shared" si="28"/>
        <v>20.399999999999999</v>
      </c>
      <c r="AC120" s="209">
        <f t="shared" si="29"/>
        <v>60</v>
      </c>
      <c r="AD120" s="209" t="str">
        <f t="shared" si="30"/>
        <v>★1.0</v>
      </c>
      <c r="AE120" s="149" t="str">
        <f t="shared" si="31"/>
        <v/>
      </c>
      <c r="AF120" s="209" t="str">
        <f t="shared" si="32"/>
        <v/>
      </c>
      <c r="AG120" s="209" t="str">
        <f t="shared" si="33"/>
        <v/>
      </c>
      <c r="AH120" s="208"/>
    </row>
    <row r="121" spans="1:34" ht="24" customHeight="1">
      <c r="A121" s="50"/>
      <c r="B121" s="55"/>
      <c r="C121" s="380"/>
      <c r="D121" s="27" t="s">
        <v>1696</v>
      </c>
      <c r="E121" s="28" t="s">
        <v>1729</v>
      </c>
      <c r="F121" s="29" t="s">
        <v>1585</v>
      </c>
      <c r="G121" s="362">
        <v>1.968</v>
      </c>
      <c r="H121" s="29" t="s">
        <v>1574</v>
      </c>
      <c r="I121" s="31">
        <v>1840</v>
      </c>
      <c r="J121" s="32">
        <v>5</v>
      </c>
      <c r="K121" s="53">
        <v>12.2</v>
      </c>
      <c r="L121" s="54">
        <f t="shared" si="20"/>
        <v>190.3</v>
      </c>
      <c r="M121" s="53">
        <f t="shared" si="21"/>
        <v>11.1</v>
      </c>
      <c r="N121" s="176">
        <f t="shared" si="22"/>
        <v>14.4</v>
      </c>
      <c r="O121" s="175" t="str">
        <f t="shared" si="23"/>
        <v>20.7</v>
      </c>
      <c r="P121" s="40" t="s">
        <v>1096</v>
      </c>
      <c r="Q121" s="39" t="s">
        <v>69</v>
      </c>
      <c r="R121" s="40" t="s">
        <v>232</v>
      </c>
      <c r="S121" s="41" t="s">
        <v>1572</v>
      </c>
      <c r="T121" s="357" t="s">
        <v>1279</v>
      </c>
      <c r="U121" s="43">
        <f t="shared" si="24"/>
        <v>109</v>
      </c>
      <c r="V121" s="44" t="str">
        <f t="shared" si="25"/>
        <v/>
      </c>
      <c r="W121" s="44">
        <f t="shared" si="26"/>
        <v>58</v>
      </c>
      <c r="X121" s="45" t="str">
        <f t="shared" si="27"/>
        <v>★0.5</v>
      </c>
      <c r="Z121" s="46">
        <v>1840</v>
      </c>
      <c r="AA121" s="46"/>
      <c r="AB121" s="149">
        <f t="shared" si="28"/>
        <v>20.7</v>
      </c>
      <c r="AC121" s="209">
        <f t="shared" si="29"/>
        <v>58</v>
      </c>
      <c r="AD121" s="209" t="str">
        <f t="shared" si="30"/>
        <v>★0.5</v>
      </c>
      <c r="AE121" s="149" t="str">
        <f t="shared" si="31"/>
        <v/>
      </c>
      <c r="AF121" s="209" t="str">
        <f t="shared" si="32"/>
        <v/>
      </c>
      <c r="AG121" s="209" t="str">
        <f t="shared" si="33"/>
        <v/>
      </c>
      <c r="AH121" s="208"/>
    </row>
    <row r="122" spans="1:34" ht="24" customHeight="1">
      <c r="A122" s="50"/>
      <c r="B122" s="55"/>
      <c r="C122" s="380"/>
      <c r="D122" s="27" t="s">
        <v>1696</v>
      </c>
      <c r="E122" s="28" t="s">
        <v>1728</v>
      </c>
      <c r="F122" s="29" t="s">
        <v>1585</v>
      </c>
      <c r="G122" s="362">
        <v>1.968</v>
      </c>
      <c r="H122" s="29" t="s">
        <v>1574</v>
      </c>
      <c r="I122" s="31">
        <v>1860</v>
      </c>
      <c r="J122" s="32">
        <v>5</v>
      </c>
      <c r="K122" s="53">
        <v>12.2</v>
      </c>
      <c r="L122" s="54">
        <f t="shared" si="20"/>
        <v>190.3</v>
      </c>
      <c r="M122" s="53">
        <f t="shared" si="21"/>
        <v>11.1</v>
      </c>
      <c r="N122" s="176">
        <f t="shared" si="22"/>
        <v>14.4</v>
      </c>
      <c r="O122" s="175" t="str">
        <f t="shared" si="23"/>
        <v>20.5</v>
      </c>
      <c r="P122" s="40" t="s">
        <v>1096</v>
      </c>
      <c r="Q122" s="39" t="s">
        <v>69</v>
      </c>
      <c r="R122" s="40" t="s">
        <v>232</v>
      </c>
      <c r="S122" s="41" t="s">
        <v>1572</v>
      </c>
      <c r="T122" s="357" t="s">
        <v>1279</v>
      </c>
      <c r="U122" s="43">
        <f t="shared" si="24"/>
        <v>109</v>
      </c>
      <c r="V122" s="44" t="str">
        <f t="shared" si="25"/>
        <v/>
      </c>
      <c r="W122" s="44">
        <f t="shared" si="26"/>
        <v>59</v>
      </c>
      <c r="X122" s="45" t="str">
        <f t="shared" si="27"/>
        <v>★0.5</v>
      </c>
      <c r="Z122" s="46">
        <v>1860</v>
      </c>
      <c r="AA122" s="46"/>
      <c r="AB122" s="149">
        <f t="shared" si="28"/>
        <v>20.5</v>
      </c>
      <c r="AC122" s="209">
        <f t="shared" si="29"/>
        <v>59</v>
      </c>
      <c r="AD122" s="209" t="str">
        <f t="shared" si="30"/>
        <v>★0.5</v>
      </c>
      <c r="AE122" s="149" t="str">
        <f t="shared" si="31"/>
        <v/>
      </c>
      <c r="AF122" s="209" t="str">
        <f t="shared" si="32"/>
        <v/>
      </c>
      <c r="AG122" s="209" t="str">
        <f t="shared" si="33"/>
        <v/>
      </c>
      <c r="AH122" s="208"/>
    </row>
    <row r="123" spans="1:34" ht="24" customHeight="1">
      <c r="A123" s="50"/>
      <c r="B123" s="55"/>
      <c r="C123" s="380"/>
      <c r="D123" s="27" t="s">
        <v>1696</v>
      </c>
      <c r="E123" s="28" t="s">
        <v>1727</v>
      </c>
      <c r="F123" s="29" t="s">
        <v>1585</v>
      </c>
      <c r="G123" s="362">
        <v>1.968</v>
      </c>
      <c r="H123" s="29" t="s">
        <v>1574</v>
      </c>
      <c r="I123" s="31">
        <v>1820</v>
      </c>
      <c r="J123" s="32">
        <v>5</v>
      </c>
      <c r="K123" s="53">
        <v>12.2</v>
      </c>
      <c r="L123" s="54">
        <f t="shared" si="20"/>
        <v>190.3</v>
      </c>
      <c r="M123" s="53">
        <f t="shared" si="21"/>
        <v>11.1</v>
      </c>
      <c r="N123" s="176">
        <f t="shared" si="22"/>
        <v>14.4</v>
      </c>
      <c r="O123" s="175" t="str">
        <f t="shared" si="23"/>
        <v>20.9</v>
      </c>
      <c r="P123" s="40" t="s">
        <v>1096</v>
      </c>
      <c r="Q123" s="39" t="s">
        <v>69</v>
      </c>
      <c r="R123" s="40" t="s">
        <v>232</v>
      </c>
      <c r="S123" s="41" t="s">
        <v>1572</v>
      </c>
      <c r="T123" s="357" t="s">
        <v>1279</v>
      </c>
      <c r="U123" s="43">
        <f t="shared" si="24"/>
        <v>109</v>
      </c>
      <c r="V123" s="44" t="str">
        <f t="shared" si="25"/>
        <v/>
      </c>
      <c r="W123" s="44">
        <f t="shared" si="26"/>
        <v>58</v>
      </c>
      <c r="X123" s="45" t="str">
        <f t="shared" si="27"/>
        <v>★0.5</v>
      </c>
      <c r="Z123" s="46">
        <v>1820</v>
      </c>
      <c r="AA123" s="46"/>
      <c r="AB123" s="149">
        <f t="shared" si="28"/>
        <v>20.9</v>
      </c>
      <c r="AC123" s="209">
        <f t="shared" si="29"/>
        <v>58</v>
      </c>
      <c r="AD123" s="209" t="str">
        <f t="shared" si="30"/>
        <v>★0.5</v>
      </c>
      <c r="AE123" s="149" t="str">
        <f t="shared" si="31"/>
        <v/>
      </c>
      <c r="AF123" s="209" t="str">
        <f t="shared" si="32"/>
        <v/>
      </c>
      <c r="AG123" s="209" t="str">
        <f t="shared" si="33"/>
        <v/>
      </c>
      <c r="AH123" s="208"/>
    </row>
    <row r="124" spans="1:34" ht="24" customHeight="1">
      <c r="A124" s="50"/>
      <c r="B124" s="55"/>
      <c r="C124" s="380"/>
      <c r="D124" s="27" t="s">
        <v>1696</v>
      </c>
      <c r="E124" s="28" t="s">
        <v>1726</v>
      </c>
      <c r="F124" s="29" t="s">
        <v>1585</v>
      </c>
      <c r="G124" s="362">
        <v>1.968</v>
      </c>
      <c r="H124" s="29" t="s">
        <v>1574</v>
      </c>
      <c r="I124" s="31">
        <v>1850</v>
      </c>
      <c r="J124" s="32">
        <v>5</v>
      </c>
      <c r="K124" s="53">
        <v>12.2</v>
      </c>
      <c r="L124" s="54">
        <f t="shared" si="20"/>
        <v>190.3</v>
      </c>
      <c r="M124" s="53">
        <f t="shared" si="21"/>
        <v>11.1</v>
      </c>
      <c r="N124" s="176">
        <f t="shared" si="22"/>
        <v>14.4</v>
      </c>
      <c r="O124" s="175" t="str">
        <f t="shared" si="23"/>
        <v>20.6</v>
      </c>
      <c r="P124" s="40" t="s">
        <v>1096</v>
      </c>
      <c r="Q124" s="39" t="s">
        <v>69</v>
      </c>
      <c r="R124" s="40" t="s">
        <v>232</v>
      </c>
      <c r="S124" s="41" t="s">
        <v>1572</v>
      </c>
      <c r="T124" s="357" t="s">
        <v>1279</v>
      </c>
      <c r="U124" s="43">
        <f t="shared" si="24"/>
        <v>109</v>
      </c>
      <c r="V124" s="44" t="str">
        <f t="shared" si="25"/>
        <v/>
      </c>
      <c r="W124" s="44">
        <f t="shared" si="26"/>
        <v>59</v>
      </c>
      <c r="X124" s="45" t="str">
        <f t="shared" si="27"/>
        <v>★0.5</v>
      </c>
      <c r="Z124" s="46">
        <v>1850</v>
      </c>
      <c r="AA124" s="46"/>
      <c r="AB124" s="149">
        <f t="shared" si="28"/>
        <v>20.6</v>
      </c>
      <c r="AC124" s="209">
        <f t="shared" si="29"/>
        <v>59</v>
      </c>
      <c r="AD124" s="209" t="str">
        <f t="shared" si="30"/>
        <v>★0.5</v>
      </c>
      <c r="AE124" s="149" t="str">
        <f t="shared" si="31"/>
        <v/>
      </c>
      <c r="AF124" s="209" t="str">
        <f t="shared" si="32"/>
        <v/>
      </c>
      <c r="AG124" s="209" t="str">
        <f t="shared" si="33"/>
        <v/>
      </c>
      <c r="AH124" s="208"/>
    </row>
    <row r="125" spans="1:34" ht="24" customHeight="1">
      <c r="A125" s="50"/>
      <c r="B125" s="55"/>
      <c r="C125" s="380"/>
      <c r="D125" s="27" t="s">
        <v>1696</v>
      </c>
      <c r="E125" s="28" t="s">
        <v>1725</v>
      </c>
      <c r="F125" s="29" t="s">
        <v>1585</v>
      </c>
      <c r="G125" s="362">
        <v>1.968</v>
      </c>
      <c r="H125" s="29" t="s">
        <v>1574</v>
      </c>
      <c r="I125" s="31">
        <v>1870</v>
      </c>
      <c r="J125" s="32">
        <v>5</v>
      </c>
      <c r="K125" s="53">
        <v>12.2</v>
      </c>
      <c r="L125" s="54">
        <f t="shared" si="20"/>
        <v>190.3</v>
      </c>
      <c r="M125" s="53">
        <f t="shared" si="21"/>
        <v>11.1</v>
      </c>
      <c r="N125" s="176">
        <f t="shared" si="22"/>
        <v>14.4</v>
      </c>
      <c r="O125" s="175" t="str">
        <f t="shared" si="23"/>
        <v>20.4</v>
      </c>
      <c r="P125" s="40" t="s">
        <v>1096</v>
      </c>
      <c r="Q125" s="39" t="s">
        <v>69</v>
      </c>
      <c r="R125" s="40" t="s">
        <v>232</v>
      </c>
      <c r="S125" s="41" t="s">
        <v>1572</v>
      </c>
      <c r="T125" s="357" t="s">
        <v>1279</v>
      </c>
      <c r="U125" s="43">
        <f t="shared" si="24"/>
        <v>109</v>
      </c>
      <c r="V125" s="44" t="str">
        <f t="shared" si="25"/>
        <v/>
      </c>
      <c r="W125" s="44">
        <f t="shared" si="26"/>
        <v>59</v>
      </c>
      <c r="X125" s="45" t="str">
        <f t="shared" si="27"/>
        <v>★0.5</v>
      </c>
      <c r="Z125" s="46">
        <v>1870</v>
      </c>
      <c r="AA125" s="46"/>
      <c r="AB125" s="149">
        <f t="shared" si="28"/>
        <v>20.399999999999999</v>
      </c>
      <c r="AC125" s="209">
        <f t="shared" si="29"/>
        <v>59</v>
      </c>
      <c r="AD125" s="209" t="str">
        <f t="shared" si="30"/>
        <v>★0.5</v>
      </c>
      <c r="AE125" s="149" t="str">
        <f t="shared" si="31"/>
        <v/>
      </c>
      <c r="AF125" s="209" t="str">
        <f t="shared" si="32"/>
        <v/>
      </c>
      <c r="AG125" s="209" t="str">
        <f t="shared" si="33"/>
        <v/>
      </c>
      <c r="AH125" s="208"/>
    </row>
    <row r="126" spans="1:34" ht="24" customHeight="1">
      <c r="A126" s="50"/>
      <c r="B126" s="55"/>
      <c r="C126" s="380"/>
      <c r="D126" s="27" t="s">
        <v>1696</v>
      </c>
      <c r="E126" s="28" t="s">
        <v>1724</v>
      </c>
      <c r="F126" s="29" t="s">
        <v>1585</v>
      </c>
      <c r="G126" s="362">
        <v>1.968</v>
      </c>
      <c r="H126" s="29" t="s">
        <v>1574</v>
      </c>
      <c r="I126" s="31">
        <v>1820</v>
      </c>
      <c r="J126" s="32">
        <v>5</v>
      </c>
      <c r="K126" s="53">
        <v>12.2</v>
      </c>
      <c r="L126" s="54">
        <f t="shared" si="20"/>
        <v>190.3</v>
      </c>
      <c r="M126" s="53">
        <f t="shared" si="21"/>
        <v>11.1</v>
      </c>
      <c r="N126" s="176">
        <f t="shared" si="22"/>
        <v>14.4</v>
      </c>
      <c r="O126" s="175" t="str">
        <f t="shared" si="23"/>
        <v>20.9</v>
      </c>
      <c r="P126" s="40" t="s">
        <v>1096</v>
      </c>
      <c r="Q126" s="39" t="s">
        <v>69</v>
      </c>
      <c r="R126" s="40" t="s">
        <v>232</v>
      </c>
      <c r="S126" s="41" t="s">
        <v>1572</v>
      </c>
      <c r="T126" s="357" t="s">
        <v>1279</v>
      </c>
      <c r="U126" s="43">
        <f t="shared" si="24"/>
        <v>109</v>
      </c>
      <c r="V126" s="44" t="str">
        <f t="shared" si="25"/>
        <v/>
      </c>
      <c r="W126" s="44">
        <f t="shared" si="26"/>
        <v>58</v>
      </c>
      <c r="X126" s="45" t="str">
        <f t="shared" si="27"/>
        <v>★0.5</v>
      </c>
      <c r="Z126" s="46">
        <v>1820</v>
      </c>
      <c r="AA126" s="46"/>
      <c r="AB126" s="149">
        <f t="shared" si="28"/>
        <v>20.9</v>
      </c>
      <c r="AC126" s="209">
        <f t="shared" si="29"/>
        <v>58</v>
      </c>
      <c r="AD126" s="209" t="str">
        <f t="shared" si="30"/>
        <v>★0.5</v>
      </c>
      <c r="AE126" s="149" t="str">
        <f t="shared" si="31"/>
        <v/>
      </c>
      <c r="AF126" s="209" t="str">
        <f t="shared" si="32"/>
        <v/>
      </c>
      <c r="AG126" s="209" t="str">
        <f t="shared" si="33"/>
        <v/>
      </c>
      <c r="AH126" s="208"/>
    </row>
    <row r="127" spans="1:34" ht="24" customHeight="1">
      <c r="A127" s="50"/>
      <c r="B127" s="55"/>
      <c r="C127" s="380"/>
      <c r="D127" s="27" t="s">
        <v>1696</v>
      </c>
      <c r="E127" s="28" t="s">
        <v>1723</v>
      </c>
      <c r="F127" s="29" t="s">
        <v>1585</v>
      </c>
      <c r="G127" s="362">
        <v>1.968</v>
      </c>
      <c r="H127" s="29" t="s">
        <v>1574</v>
      </c>
      <c r="I127" s="31">
        <v>1840</v>
      </c>
      <c r="J127" s="32">
        <v>5</v>
      </c>
      <c r="K127" s="53">
        <v>12.2</v>
      </c>
      <c r="L127" s="54">
        <f t="shared" si="20"/>
        <v>190.3</v>
      </c>
      <c r="M127" s="53">
        <f t="shared" si="21"/>
        <v>11.1</v>
      </c>
      <c r="N127" s="176">
        <f t="shared" si="22"/>
        <v>14.4</v>
      </c>
      <c r="O127" s="175" t="str">
        <f t="shared" si="23"/>
        <v>20.7</v>
      </c>
      <c r="P127" s="40" t="s">
        <v>1096</v>
      </c>
      <c r="Q127" s="39" t="s">
        <v>69</v>
      </c>
      <c r="R127" s="40" t="s">
        <v>232</v>
      </c>
      <c r="S127" s="41" t="s">
        <v>1572</v>
      </c>
      <c r="T127" s="357" t="s">
        <v>1279</v>
      </c>
      <c r="U127" s="43">
        <f t="shared" si="24"/>
        <v>109</v>
      </c>
      <c r="V127" s="44" t="str">
        <f t="shared" si="25"/>
        <v/>
      </c>
      <c r="W127" s="44">
        <f t="shared" si="26"/>
        <v>58</v>
      </c>
      <c r="X127" s="45" t="str">
        <f t="shared" si="27"/>
        <v>★0.5</v>
      </c>
      <c r="Z127" s="46">
        <v>1840</v>
      </c>
      <c r="AA127" s="46"/>
      <c r="AB127" s="149">
        <f t="shared" si="28"/>
        <v>20.7</v>
      </c>
      <c r="AC127" s="209">
        <f t="shared" si="29"/>
        <v>58</v>
      </c>
      <c r="AD127" s="209" t="str">
        <f t="shared" si="30"/>
        <v>★0.5</v>
      </c>
      <c r="AE127" s="149" t="str">
        <f t="shared" si="31"/>
        <v/>
      </c>
      <c r="AF127" s="209" t="str">
        <f t="shared" si="32"/>
        <v/>
      </c>
      <c r="AG127" s="209" t="str">
        <f t="shared" si="33"/>
        <v/>
      </c>
      <c r="AH127" s="208"/>
    </row>
    <row r="128" spans="1:34" ht="24" customHeight="1">
      <c r="A128" s="50"/>
      <c r="B128" s="55"/>
      <c r="C128" s="380"/>
      <c r="D128" s="27" t="s">
        <v>1696</v>
      </c>
      <c r="E128" s="28" t="s">
        <v>1722</v>
      </c>
      <c r="F128" s="29" t="s">
        <v>1585</v>
      </c>
      <c r="G128" s="362">
        <v>1.968</v>
      </c>
      <c r="H128" s="29" t="s">
        <v>1574</v>
      </c>
      <c r="I128" s="31">
        <v>1860</v>
      </c>
      <c r="J128" s="32">
        <v>5</v>
      </c>
      <c r="K128" s="53">
        <v>12.2</v>
      </c>
      <c r="L128" s="54">
        <f t="shared" si="20"/>
        <v>190.3</v>
      </c>
      <c r="M128" s="53">
        <f t="shared" si="21"/>
        <v>11.1</v>
      </c>
      <c r="N128" s="176">
        <f t="shared" si="22"/>
        <v>14.4</v>
      </c>
      <c r="O128" s="175" t="str">
        <f t="shared" si="23"/>
        <v>20.5</v>
      </c>
      <c r="P128" s="40" t="s">
        <v>1096</v>
      </c>
      <c r="Q128" s="39" t="s">
        <v>69</v>
      </c>
      <c r="R128" s="40" t="s">
        <v>232</v>
      </c>
      <c r="S128" s="41" t="s">
        <v>1572</v>
      </c>
      <c r="T128" s="357" t="s">
        <v>1279</v>
      </c>
      <c r="U128" s="43">
        <f t="shared" si="24"/>
        <v>109</v>
      </c>
      <c r="V128" s="44" t="str">
        <f t="shared" si="25"/>
        <v/>
      </c>
      <c r="W128" s="44">
        <f t="shared" si="26"/>
        <v>59</v>
      </c>
      <c r="X128" s="45" t="str">
        <f t="shared" si="27"/>
        <v>★0.5</v>
      </c>
      <c r="Z128" s="46">
        <v>1860</v>
      </c>
      <c r="AA128" s="46"/>
      <c r="AB128" s="149">
        <f t="shared" si="28"/>
        <v>20.5</v>
      </c>
      <c r="AC128" s="209">
        <f t="shared" si="29"/>
        <v>59</v>
      </c>
      <c r="AD128" s="209" t="str">
        <f t="shared" si="30"/>
        <v>★0.5</v>
      </c>
      <c r="AE128" s="149" t="str">
        <f t="shared" si="31"/>
        <v/>
      </c>
      <c r="AF128" s="209" t="str">
        <f t="shared" si="32"/>
        <v/>
      </c>
      <c r="AG128" s="209" t="str">
        <f t="shared" si="33"/>
        <v/>
      </c>
      <c r="AH128" s="208"/>
    </row>
    <row r="129" spans="1:34" ht="24" customHeight="1">
      <c r="A129" s="50"/>
      <c r="B129" s="55"/>
      <c r="C129" s="380"/>
      <c r="D129" s="27" t="s">
        <v>1696</v>
      </c>
      <c r="E129" s="28" t="s">
        <v>1721</v>
      </c>
      <c r="F129" s="29" t="s">
        <v>1585</v>
      </c>
      <c r="G129" s="362">
        <v>1.968</v>
      </c>
      <c r="H129" s="29" t="s">
        <v>1574</v>
      </c>
      <c r="I129" s="31">
        <v>1850</v>
      </c>
      <c r="J129" s="32">
        <v>5</v>
      </c>
      <c r="K129" s="53">
        <v>12.2</v>
      </c>
      <c r="L129" s="54">
        <f t="shared" si="20"/>
        <v>190.3</v>
      </c>
      <c r="M129" s="53">
        <f t="shared" si="21"/>
        <v>11.1</v>
      </c>
      <c r="N129" s="176">
        <f t="shared" si="22"/>
        <v>14.4</v>
      </c>
      <c r="O129" s="175" t="str">
        <f t="shared" si="23"/>
        <v>20.6</v>
      </c>
      <c r="P129" s="40" t="s">
        <v>1096</v>
      </c>
      <c r="Q129" s="39" t="s">
        <v>69</v>
      </c>
      <c r="R129" s="40" t="s">
        <v>232</v>
      </c>
      <c r="S129" s="41" t="s">
        <v>1572</v>
      </c>
      <c r="T129" s="357" t="s">
        <v>1279</v>
      </c>
      <c r="U129" s="43">
        <f t="shared" si="24"/>
        <v>109</v>
      </c>
      <c r="V129" s="44" t="str">
        <f t="shared" si="25"/>
        <v/>
      </c>
      <c r="W129" s="44">
        <f t="shared" si="26"/>
        <v>59</v>
      </c>
      <c r="X129" s="45" t="str">
        <f t="shared" si="27"/>
        <v>★0.5</v>
      </c>
      <c r="Z129" s="46">
        <v>1850</v>
      </c>
      <c r="AA129" s="46"/>
      <c r="AB129" s="149">
        <f t="shared" si="28"/>
        <v>20.6</v>
      </c>
      <c r="AC129" s="209">
        <f t="shared" si="29"/>
        <v>59</v>
      </c>
      <c r="AD129" s="209" t="str">
        <f t="shared" si="30"/>
        <v>★0.5</v>
      </c>
      <c r="AE129" s="149" t="str">
        <f t="shared" si="31"/>
        <v/>
      </c>
      <c r="AF129" s="209" t="str">
        <f t="shared" si="32"/>
        <v/>
      </c>
      <c r="AG129" s="209" t="str">
        <f t="shared" si="33"/>
        <v/>
      </c>
      <c r="AH129" s="208"/>
    </row>
    <row r="130" spans="1:34" ht="24" customHeight="1">
      <c r="A130" s="50"/>
      <c r="B130" s="55"/>
      <c r="C130" s="380"/>
      <c r="D130" s="27" t="s">
        <v>1696</v>
      </c>
      <c r="E130" s="28" t="s">
        <v>1720</v>
      </c>
      <c r="F130" s="29" t="s">
        <v>1585</v>
      </c>
      <c r="G130" s="362">
        <v>1.968</v>
      </c>
      <c r="H130" s="29" t="s">
        <v>1574</v>
      </c>
      <c r="I130" s="31">
        <v>1870</v>
      </c>
      <c r="J130" s="32">
        <v>5</v>
      </c>
      <c r="K130" s="53">
        <v>12.2</v>
      </c>
      <c r="L130" s="54">
        <f t="shared" si="20"/>
        <v>190.3</v>
      </c>
      <c r="M130" s="53">
        <f t="shared" si="21"/>
        <v>11.1</v>
      </c>
      <c r="N130" s="176">
        <f t="shared" si="22"/>
        <v>14.4</v>
      </c>
      <c r="O130" s="175" t="str">
        <f t="shared" si="23"/>
        <v>20.4</v>
      </c>
      <c r="P130" s="40" t="s">
        <v>1096</v>
      </c>
      <c r="Q130" s="39" t="s">
        <v>69</v>
      </c>
      <c r="R130" s="40" t="s">
        <v>232</v>
      </c>
      <c r="S130" s="41" t="s">
        <v>1572</v>
      </c>
      <c r="T130" s="357" t="s">
        <v>1279</v>
      </c>
      <c r="U130" s="43">
        <f t="shared" si="24"/>
        <v>109</v>
      </c>
      <c r="V130" s="44" t="str">
        <f t="shared" si="25"/>
        <v/>
      </c>
      <c r="W130" s="44">
        <f t="shared" si="26"/>
        <v>59</v>
      </c>
      <c r="X130" s="45" t="str">
        <f t="shared" si="27"/>
        <v>★0.5</v>
      </c>
      <c r="Z130" s="46">
        <v>1870</v>
      </c>
      <c r="AA130" s="46"/>
      <c r="AB130" s="149">
        <f t="shared" si="28"/>
        <v>20.399999999999999</v>
      </c>
      <c r="AC130" s="209">
        <f t="shared" si="29"/>
        <v>59</v>
      </c>
      <c r="AD130" s="209" t="str">
        <f t="shared" si="30"/>
        <v>★0.5</v>
      </c>
      <c r="AE130" s="149" t="str">
        <f t="shared" si="31"/>
        <v/>
      </c>
      <c r="AF130" s="209" t="str">
        <f t="shared" si="32"/>
        <v/>
      </c>
      <c r="AG130" s="209" t="str">
        <f t="shared" si="33"/>
        <v/>
      </c>
      <c r="AH130" s="208"/>
    </row>
    <row r="131" spans="1:34" ht="24" customHeight="1">
      <c r="A131" s="50"/>
      <c r="B131" s="55"/>
      <c r="C131" s="380"/>
      <c r="D131" s="27" t="s">
        <v>1696</v>
      </c>
      <c r="E131" s="28" t="s">
        <v>1719</v>
      </c>
      <c r="F131" s="29" t="s">
        <v>1575</v>
      </c>
      <c r="G131" s="362">
        <v>1.968</v>
      </c>
      <c r="H131" s="29" t="s">
        <v>1574</v>
      </c>
      <c r="I131" s="31">
        <v>1960</v>
      </c>
      <c r="J131" s="32">
        <v>5</v>
      </c>
      <c r="K131" s="53">
        <v>11.4</v>
      </c>
      <c r="L131" s="54">
        <f t="shared" si="20"/>
        <v>203.65438596491228</v>
      </c>
      <c r="M131" s="53">
        <f t="shared" si="21"/>
        <v>10.199999999999999</v>
      </c>
      <c r="N131" s="176">
        <f t="shared" si="22"/>
        <v>13.5</v>
      </c>
      <c r="O131" s="175" t="str">
        <f t="shared" si="23"/>
        <v>19.5</v>
      </c>
      <c r="P131" s="40" t="s">
        <v>1049</v>
      </c>
      <c r="Q131" s="39" t="s">
        <v>69</v>
      </c>
      <c r="R131" s="40" t="s">
        <v>89</v>
      </c>
      <c r="S131" s="41"/>
      <c r="T131" s="357" t="s">
        <v>1279</v>
      </c>
      <c r="U131" s="43">
        <f t="shared" si="24"/>
        <v>111</v>
      </c>
      <c r="V131" s="44" t="str">
        <f t="shared" si="25"/>
        <v/>
      </c>
      <c r="W131" s="44">
        <f t="shared" si="26"/>
        <v>58</v>
      </c>
      <c r="X131" s="45" t="str">
        <f t="shared" si="27"/>
        <v>★0.5</v>
      </c>
      <c r="Z131" s="46">
        <v>1960</v>
      </c>
      <c r="AA131" s="46"/>
      <c r="AB131" s="149">
        <f t="shared" si="28"/>
        <v>19.5</v>
      </c>
      <c r="AC131" s="209">
        <f t="shared" si="29"/>
        <v>58</v>
      </c>
      <c r="AD131" s="209" t="str">
        <f t="shared" si="30"/>
        <v>★0.5</v>
      </c>
      <c r="AE131" s="149" t="str">
        <f t="shared" si="31"/>
        <v/>
      </c>
      <c r="AF131" s="209" t="str">
        <f t="shared" si="32"/>
        <v/>
      </c>
      <c r="AG131" s="209" t="str">
        <f t="shared" si="33"/>
        <v/>
      </c>
      <c r="AH131" s="208"/>
    </row>
    <row r="132" spans="1:34" ht="24" customHeight="1">
      <c r="A132" s="50"/>
      <c r="B132" s="55"/>
      <c r="C132" s="380"/>
      <c r="D132" s="27" t="s">
        <v>1696</v>
      </c>
      <c r="E132" s="28" t="s">
        <v>1718</v>
      </c>
      <c r="F132" s="29" t="s">
        <v>1575</v>
      </c>
      <c r="G132" s="362">
        <v>1.968</v>
      </c>
      <c r="H132" s="29" t="s">
        <v>1574</v>
      </c>
      <c r="I132" s="31">
        <v>1980</v>
      </c>
      <c r="J132" s="32">
        <v>5</v>
      </c>
      <c r="K132" s="53">
        <v>11.4</v>
      </c>
      <c r="L132" s="54">
        <f t="shared" si="20"/>
        <v>203.65438596491228</v>
      </c>
      <c r="M132" s="53">
        <f t="shared" si="21"/>
        <v>10.199999999999999</v>
      </c>
      <c r="N132" s="176">
        <f t="shared" si="22"/>
        <v>13.5</v>
      </c>
      <c r="O132" s="175" t="str">
        <f t="shared" si="23"/>
        <v>19.3</v>
      </c>
      <c r="P132" s="40" t="s">
        <v>1049</v>
      </c>
      <c r="Q132" s="39" t="s">
        <v>69</v>
      </c>
      <c r="R132" s="40" t="s">
        <v>89</v>
      </c>
      <c r="S132" s="41"/>
      <c r="T132" s="357" t="s">
        <v>1279</v>
      </c>
      <c r="U132" s="43">
        <f t="shared" si="24"/>
        <v>111</v>
      </c>
      <c r="V132" s="44" t="str">
        <f t="shared" si="25"/>
        <v/>
      </c>
      <c r="W132" s="44">
        <f t="shared" si="26"/>
        <v>59</v>
      </c>
      <c r="X132" s="45" t="str">
        <f t="shared" si="27"/>
        <v>★0.5</v>
      </c>
      <c r="Z132" s="46">
        <v>1980</v>
      </c>
      <c r="AA132" s="46"/>
      <c r="AB132" s="149">
        <f t="shared" si="28"/>
        <v>19.3</v>
      </c>
      <c r="AC132" s="209">
        <f t="shared" si="29"/>
        <v>59</v>
      </c>
      <c r="AD132" s="209" t="str">
        <f t="shared" si="30"/>
        <v>★0.5</v>
      </c>
      <c r="AE132" s="149" t="str">
        <f t="shared" si="31"/>
        <v/>
      </c>
      <c r="AF132" s="209" t="str">
        <f t="shared" si="32"/>
        <v/>
      </c>
      <c r="AG132" s="209" t="str">
        <f t="shared" si="33"/>
        <v/>
      </c>
      <c r="AH132" s="208"/>
    </row>
    <row r="133" spans="1:34" ht="24" customHeight="1">
      <c r="A133" s="50"/>
      <c r="B133" s="55"/>
      <c r="C133" s="380"/>
      <c r="D133" s="27" t="s">
        <v>1696</v>
      </c>
      <c r="E133" s="28" t="s">
        <v>1717</v>
      </c>
      <c r="F133" s="29" t="s">
        <v>1575</v>
      </c>
      <c r="G133" s="362">
        <v>1.968</v>
      </c>
      <c r="H133" s="29" t="s">
        <v>1574</v>
      </c>
      <c r="I133" s="31">
        <v>1940</v>
      </c>
      <c r="J133" s="32">
        <v>5</v>
      </c>
      <c r="K133" s="53">
        <v>11.4</v>
      </c>
      <c r="L133" s="54">
        <f t="shared" si="20"/>
        <v>203.65438596491228</v>
      </c>
      <c r="M133" s="53">
        <f t="shared" si="21"/>
        <v>10.199999999999999</v>
      </c>
      <c r="N133" s="176">
        <f t="shared" si="22"/>
        <v>13.5</v>
      </c>
      <c r="O133" s="175" t="str">
        <f t="shared" si="23"/>
        <v>19.7</v>
      </c>
      <c r="P133" s="40" t="s">
        <v>1049</v>
      </c>
      <c r="Q133" s="39" t="s">
        <v>69</v>
      </c>
      <c r="R133" s="40" t="s">
        <v>89</v>
      </c>
      <c r="S133" s="41"/>
      <c r="T133" s="357" t="s">
        <v>1279</v>
      </c>
      <c r="U133" s="43">
        <f t="shared" si="24"/>
        <v>111</v>
      </c>
      <c r="V133" s="44" t="str">
        <f t="shared" si="25"/>
        <v/>
      </c>
      <c r="W133" s="44">
        <f t="shared" si="26"/>
        <v>57</v>
      </c>
      <c r="X133" s="45" t="str">
        <f t="shared" si="27"/>
        <v>★0.5</v>
      </c>
      <c r="Z133" s="46">
        <v>1940</v>
      </c>
      <c r="AA133" s="46"/>
      <c r="AB133" s="149">
        <f t="shared" si="28"/>
        <v>19.7</v>
      </c>
      <c r="AC133" s="209">
        <f t="shared" si="29"/>
        <v>57</v>
      </c>
      <c r="AD133" s="209" t="str">
        <f t="shared" si="30"/>
        <v>★0.5</v>
      </c>
      <c r="AE133" s="149" t="str">
        <f t="shared" si="31"/>
        <v/>
      </c>
      <c r="AF133" s="209" t="str">
        <f t="shared" si="32"/>
        <v/>
      </c>
      <c r="AG133" s="209" t="str">
        <f t="shared" si="33"/>
        <v/>
      </c>
      <c r="AH133" s="208"/>
    </row>
    <row r="134" spans="1:34" ht="24" customHeight="1">
      <c r="A134" s="50"/>
      <c r="B134" s="55"/>
      <c r="C134" s="380"/>
      <c r="D134" s="27" t="s">
        <v>1696</v>
      </c>
      <c r="E134" s="28" t="s">
        <v>1716</v>
      </c>
      <c r="F134" s="29" t="s">
        <v>1575</v>
      </c>
      <c r="G134" s="362">
        <v>1.968</v>
      </c>
      <c r="H134" s="29" t="s">
        <v>1574</v>
      </c>
      <c r="I134" s="31">
        <v>1960</v>
      </c>
      <c r="J134" s="32">
        <v>5</v>
      </c>
      <c r="K134" s="53">
        <v>11</v>
      </c>
      <c r="L134" s="54">
        <f t="shared" si="20"/>
        <v>211.05999999999997</v>
      </c>
      <c r="M134" s="53">
        <f t="shared" si="21"/>
        <v>10.199999999999999</v>
      </c>
      <c r="N134" s="176">
        <f t="shared" si="22"/>
        <v>13.5</v>
      </c>
      <c r="O134" s="175" t="str">
        <f t="shared" si="23"/>
        <v>19.5</v>
      </c>
      <c r="P134" s="40" t="s">
        <v>1096</v>
      </c>
      <c r="Q134" s="39" t="s">
        <v>69</v>
      </c>
      <c r="R134" s="40" t="s">
        <v>89</v>
      </c>
      <c r="S134" s="41" t="s">
        <v>1572</v>
      </c>
      <c r="T134" s="357" t="s">
        <v>1279</v>
      </c>
      <c r="U134" s="43">
        <f t="shared" si="24"/>
        <v>107</v>
      </c>
      <c r="V134" s="44" t="str">
        <f t="shared" si="25"/>
        <v/>
      </c>
      <c r="W134" s="44">
        <f t="shared" si="26"/>
        <v>56</v>
      </c>
      <c r="X134" s="45" t="str">
        <f t="shared" si="27"/>
        <v>★0.5</v>
      </c>
      <c r="Z134" s="46">
        <v>1960</v>
      </c>
      <c r="AA134" s="46"/>
      <c r="AB134" s="149">
        <f t="shared" si="28"/>
        <v>19.5</v>
      </c>
      <c r="AC134" s="209">
        <f t="shared" si="29"/>
        <v>56</v>
      </c>
      <c r="AD134" s="209" t="str">
        <f t="shared" si="30"/>
        <v>★0.5</v>
      </c>
      <c r="AE134" s="149" t="str">
        <f t="shared" si="31"/>
        <v/>
      </c>
      <c r="AF134" s="209" t="str">
        <f t="shared" si="32"/>
        <v/>
      </c>
      <c r="AG134" s="209" t="str">
        <f t="shared" si="33"/>
        <v/>
      </c>
      <c r="AH134" s="208"/>
    </row>
    <row r="135" spans="1:34" ht="24" customHeight="1">
      <c r="A135" s="50"/>
      <c r="B135" s="55"/>
      <c r="C135" s="380"/>
      <c r="D135" s="27" t="s">
        <v>1696</v>
      </c>
      <c r="E135" s="28" t="s">
        <v>1715</v>
      </c>
      <c r="F135" s="29" t="s">
        <v>1575</v>
      </c>
      <c r="G135" s="362">
        <v>1.968</v>
      </c>
      <c r="H135" s="29" t="s">
        <v>1574</v>
      </c>
      <c r="I135" s="31">
        <v>1980</v>
      </c>
      <c r="J135" s="32">
        <v>5</v>
      </c>
      <c r="K135" s="53">
        <v>11</v>
      </c>
      <c r="L135" s="54">
        <f t="shared" si="20"/>
        <v>211.05999999999997</v>
      </c>
      <c r="M135" s="53">
        <f t="shared" si="21"/>
        <v>10.199999999999999</v>
      </c>
      <c r="N135" s="176">
        <f t="shared" si="22"/>
        <v>13.5</v>
      </c>
      <c r="O135" s="175" t="str">
        <f t="shared" si="23"/>
        <v>19.3</v>
      </c>
      <c r="P135" s="40" t="s">
        <v>1096</v>
      </c>
      <c r="Q135" s="39" t="s">
        <v>69</v>
      </c>
      <c r="R135" s="40" t="s">
        <v>89</v>
      </c>
      <c r="S135" s="41" t="s">
        <v>1572</v>
      </c>
      <c r="T135" s="357" t="s">
        <v>1279</v>
      </c>
      <c r="U135" s="43">
        <f t="shared" si="24"/>
        <v>107</v>
      </c>
      <c r="V135" s="44" t="str">
        <f t="shared" si="25"/>
        <v/>
      </c>
      <c r="W135" s="44">
        <f t="shared" si="26"/>
        <v>56</v>
      </c>
      <c r="X135" s="45" t="str">
        <f t="shared" si="27"/>
        <v>★0.5</v>
      </c>
      <c r="Z135" s="46">
        <v>1980</v>
      </c>
      <c r="AA135" s="46"/>
      <c r="AB135" s="149">
        <f t="shared" si="28"/>
        <v>19.3</v>
      </c>
      <c r="AC135" s="209">
        <f t="shared" si="29"/>
        <v>56</v>
      </c>
      <c r="AD135" s="209" t="str">
        <f t="shared" si="30"/>
        <v>★0.5</v>
      </c>
      <c r="AE135" s="149" t="str">
        <f t="shared" si="31"/>
        <v/>
      </c>
      <c r="AF135" s="209" t="str">
        <f t="shared" si="32"/>
        <v/>
      </c>
      <c r="AG135" s="209" t="str">
        <f t="shared" si="33"/>
        <v/>
      </c>
      <c r="AH135" s="208"/>
    </row>
    <row r="136" spans="1:34" ht="24" customHeight="1">
      <c r="A136" s="50"/>
      <c r="B136" s="51"/>
      <c r="C136" s="52"/>
      <c r="D136" s="27" t="s">
        <v>1696</v>
      </c>
      <c r="E136" s="28" t="s">
        <v>1714</v>
      </c>
      <c r="F136" s="29" t="s">
        <v>1575</v>
      </c>
      <c r="G136" s="362">
        <v>1.968</v>
      </c>
      <c r="H136" s="29" t="s">
        <v>1574</v>
      </c>
      <c r="I136" s="31">
        <v>1940</v>
      </c>
      <c r="J136" s="32">
        <v>5</v>
      </c>
      <c r="K136" s="53">
        <v>11</v>
      </c>
      <c r="L136" s="54">
        <f t="shared" si="20"/>
        <v>211.05999999999997</v>
      </c>
      <c r="M136" s="53">
        <f t="shared" si="21"/>
        <v>10.199999999999999</v>
      </c>
      <c r="N136" s="176">
        <f t="shared" si="22"/>
        <v>13.5</v>
      </c>
      <c r="O136" s="175" t="str">
        <f t="shared" si="23"/>
        <v>19.7</v>
      </c>
      <c r="P136" s="40" t="s">
        <v>1096</v>
      </c>
      <c r="Q136" s="39" t="s">
        <v>69</v>
      </c>
      <c r="R136" s="40" t="s">
        <v>89</v>
      </c>
      <c r="S136" s="41" t="s">
        <v>1572</v>
      </c>
      <c r="T136" s="357" t="s">
        <v>1279</v>
      </c>
      <c r="U136" s="43">
        <f t="shared" si="24"/>
        <v>107</v>
      </c>
      <c r="V136" s="44" t="str">
        <f t="shared" si="25"/>
        <v/>
      </c>
      <c r="W136" s="44">
        <f t="shared" si="26"/>
        <v>55</v>
      </c>
      <c r="X136" s="45" t="str">
        <f t="shared" si="27"/>
        <v>★0.5</v>
      </c>
      <c r="Z136" s="46">
        <v>1940</v>
      </c>
      <c r="AA136" s="46"/>
      <c r="AB136" s="149">
        <f t="shared" si="28"/>
        <v>19.7</v>
      </c>
      <c r="AC136" s="209">
        <f t="shared" si="29"/>
        <v>55</v>
      </c>
      <c r="AD136" s="209" t="str">
        <f t="shared" si="30"/>
        <v>★0.5</v>
      </c>
      <c r="AE136" s="149" t="str">
        <f t="shared" ref="AE136:AE167" si="34">IF(AA136="","",(ROUND(IF(AA136&gt;=2759,9.5,IF(AA136&lt;2759,(-2.47/1000000*AA136*AA136)-(8.52/10000*AA136)+30.65)),1)))</f>
        <v/>
      </c>
      <c r="AF136" s="209" t="str">
        <f t="shared" ref="AF136:AF167" si="35">IF(AE136="","",IF(K136="","",ROUNDDOWN(K136/AE136*100,0)))</f>
        <v/>
      </c>
      <c r="AG136" s="209" t="str">
        <f t="shared" ref="AG136:AG167" si="36">IF(AF136="","",IF(AF136&gt;=125,"★7.5",IF(AF136&gt;=120,"★7.0",IF(AF136&gt;=115,"★6.5",IF(AF136&gt;=110,"★6.0",IF(AF136&gt;=105,"★5.5",IF(AF136&gt;=100,"★5.0",IF(AF136&gt;=95,"★4.5",IF(AF136&gt;=90,"★4.0",IF(AF136&gt;=85,"★3.5",IF(AF136&gt;=80,"★3.0",IF(AF136&gt;=75,"★2.5",IF(AF136&gt;=70,"★2.0",IF(AF136&gt;=65,"★1.5",IF(AF136&gt;=60,"★1.0",IF(AF136&gt;=55,"★0.5"," "))))))))))))))))</f>
        <v/>
      </c>
      <c r="AH136" s="208"/>
    </row>
    <row r="137" spans="1:34" ht="24" customHeight="1">
      <c r="A137" s="50"/>
      <c r="B137" s="55"/>
      <c r="C137" s="604" t="s">
        <v>1713</v>
      </c>
      <c r="D137" s="27" t="s">
        <v>1712</v>
      </c>
      <c r="E137" s="28" t="s">
        <v>1711</v>
      </c>
      <c r="F137" s="29" t="s">
        <v>1585</v>
      </c>
      <c r="G137" s="362">
        <v>1.968</v>
      </c>
      <c r="H137" s="29" t="s">
        <v>1574</v>
      </c>
      <c r="I137" s="31">
        <v>1900</v>
      </c>
      <c r="J137" s="32">
        <v>5</v>
      </c>
      <c r="K137" s="53">
        <v>11.8</v>
      </c>
      <c r="L137" s="54">
        <f t="shared" ref="L137:L200" si="37">IF(K137&gt;0,1/K137*34.6*67.1,"")</f>
        <v>196.75084745762712</v>
      </c>
      <c r="M137" s="53">
        <f t="shared" ref="M137:M200" si="38">IFERROR(VALUE(IF(Z137="","",(IF(Z137&gt;=2271,"7.4",IF(Z137&gt;=2101,"8.7",IF(Z137&gt;=1991,"9.4",IF(Z137&gt;=1871,"10.2",IF(Z137&gt;=1761,"11.1",IF(Z137&gt;=1651,"12.2",IF(Z137&gt;=1531,"13.2",IF(Z137&gt;=1421,"14.4",IF(Z137&gt;=1311,"15.8",IF(Z137&gt;=1196,"17.2",IF(Z137&gt;=1081,"18.7",IF(Z137&gt;=971,"20.5",IF(Z137&gt;=856,"20.8",IF(Z137&gt;=741,"21.0",IF(Z137&gt;=601,"21.8","22.5")))))))))))))))))),"")</f>
        <v>10.199999999999999</v>
      </c>
      <c r="N137" s="176">
        <f t="shared" ref="N137:N200" si="39">IFERROR(VALUE(IF(Z137="","",(IF(Z137&gt;=2271,"10.6",IF(Z137&gt;=2101,"11.9",IF(Z137&gt;=1991,"12.7",IF(Z137&gt;=1871,"13.5",IF(Z137&gt;=1761,"14.4",IF(Z137&gt;=1651,"15.4",IF(Z137&gt;=1531,"16.5",IF(Z137&gt;=1421,"17.6",IF(Z137&gt;=1311,"19.0",IF(Z137&gt;=1196,"20.3",IF(Z137&gt;=1081,"21.8",IF(Z137&gt;=971,"23.4",IF(Z137&gt;=856,"23.7",IF(Z137&gt;=741,"24.5","24.6"))))))))))))))))),"")</f>
        <v>13.5</v>
      </c>
      <c r="O137" s="175" t="str">
        <f t="shared" ref="O137:O200" si="40">IF(Z137="","",IF(AE137="",TEXT(AB137,"#,##0.0"),IF(AB137-AE137&gt;0,CONCATENATE(TEXT(AE137,"#,##0.0"),"~",TEXT(AB137,"#,##0.0")),TEXT(AB137,"#,##0.0"))))</f>
        <v>20.1</v>
      </c>
      <c r="P137" s="40" t="s">
        <v>1049</v>
      </c>
      <c r="Q137" s="39" t="s">
        <v>69</v>
      </c>
      <c r="R137" s="40" t="s">
        <v>89</v>
      </c>
      <c r="S137" s="41"/>
      <c r="T137" s="357" t="s">
        <v>1279</v>
      </c>
      <c r="U137" s="43">
        <f t="shared" ref="U137:U200" si="41">IFERROR(IF(K137&lt;M137,"",(ROUNDDOWN(K137/M137*100,0))),"")</f>
        <v>115</v>
      </c>
      <c r="V137" s="44" t="str">
        <f t="shared" ref="V137:V200" si="42">IFERROR(IF(K137&lt;N137,"",(ROUNDDOWN(K137/N137*100,0))),"")</f>
        <v/>
      </c>
      <c r="W137" s="44">
        <f t="shared" ref="W137:W200" si="43">IF(AC137&lt;55,"",IF(AA137="",AC137,IF(AF137-AC137&gt;0,CONCATENATE(AC137,"~",AF137),AC137)))</f>
        <v>58</v>
      </c>
      <c r="X137" s="45" t="str">
        <f t="shared" ref="X137:X200" si="44">IF(AC137&lt;55,"",AD137)</f>
        <v>★0.5</v>
      </c>
      <c r="Z137" s="31">
        <v>1900</v>
      </c>
      <c r="AA137" s="46"/>
      <c r="AB137" s="149">
        <f t="shared" ref="AB137:AB200" si="45">IF(Z137="","",(ROUND(IF(Z137&gt;=2759,9.5,IF(Z137&lt;2759,(-2.47/1000000*Z137*Z137)-(8.52/10000*Z137)+30.65)),1)))</f>
        <v>20.100000000000001</v>
      </c>
      <c r="AC137" s="209">
        <f t="shared" ref="AC137:AC200" si="46">IF(K137="","",ROUNDDOWN(K137/AB137*100,0))</f>
        <v>58</v>
      </c>
      <c r="AD137" s="209" t="str">
        <f t="shared" ref="AD137:AD200" si="47">IF(AC137="","",IF(AC137&gt;=125,"★7.5",IF(AC137&gt;=120,"★7.0",IF(AC137&gt;=115,"★6.5",IF(AC137&gt;=110,"★6.0",IF(AC137&gt;=105,"★5.5",IF(AC137&gt;=100,"★5.0",IF(AC137&gt;=95,"★4.5",IF(AC137&gt;=90,"★4.0",IF(AC137&gt;=85,"★3.5",IF(AC137&gt;=80,"★3.0",IF(AC137&gt;=75,"★2.5",IF(AC137&gt;=70,"★2.0",IF(AC137&gt;=65,"★1.5",IF(AC137&gt;=60,"★1.0",IF(AC137&gt;=55,"★0.5"," "))))))))))))))))</f>
        <v>★0.5</v>
      </c>
      <c r="AE137" s="149" t="str">
        <f t="shared" si="34"/>
        <v/>
      </c>
      <c r="AF137" s="209" t="str">
        <f t="shared" si="35"/>
        <v/>
      </c>
      <c r="AG137" s="209" t="str">
        <f t="shared" si="36"/>
        <v/>
      </c>
      <c r="AH137" s="208"/>
    </row>
    <row r="138" spans="1:34" ht="24" customHeight="1">
      <c r="A138" s="50"/>
      <c r="B138" s="55"/>
      <c r="C138" s="380"/>
      <c r="D138" s="27" t="s">
        <v>1712</v>
      </c>
      <c r="E138" s="28" t="s">
        <v>1710</v>
      </c>
      <c r="F138" s="29" t="s">
        <v>1585</v>
      </c>
      <c r="G138" s="362">
        <v>1.968</v>
      </c>
      <c r="H138" s="29" t="s">
        <v>1574</v>
      </c>
      <c r="I138" s="31">
        <v>1920</v>
      </c>
      <c r="J138" s="32">
        <v>5</v>
      </c>
      <c r="K138" s="53">
        <v>11.8</v>
      </c>
      <c r="L138" s="54">
        <f t="shared" si="37"/>
        <v>196.75084745762712</v>
      </c>
      <c r="M138" s="53">
        <f t="shared" si="38"/>
        <v>10.199999999999999</v>
      </c>
      <c r="N138" s="176">
        <f t="shared" si="39"/>
        <v>13.5</v>
      </c>
      <c r="O138" s="175" t="str">
        <f t="shared" si="40"/>
        <v>19.9</v>
      </c>
      <c r="P138" s="40" t="s">
        <v>1049</v>
      </c>
      <c r="Q138" s="39" t="s">
        <v>69</v>
      </c>
      <c r="R138" s="40" t="s">
        <v>89</v>
      </c>
      <c r="S138" s="41"/>
      <c r="T138" s="357" t="s">
        <v>1279</v>
      </c>
      <c r="U138" s="43">
        <f t="shared" si="41"/>
        <v>115</v>
      </c>
      <c r="V138" s="44" t="str">
        <f t="shared" si="42"/>
        <v/>
      </c>
      <c r="W138" s="44">
        <f t="shared" si="43"/>
        <v>59</v>
      </c>
      <c r="X138" s="45" t="str">
        <f t="shared" si="44"/>
        <v>★0.5</v>
      </c>
      <c r="Z138" s="31">
        <v>1920</v>
      </c>
      <c r="AA138" s="46"/>
      <c r="AB138" s="149">
        <f t="shared" si="45"/>
        <v>19.899999999999999</v>
      </c>
      <c r="AC138" s="209">
        <f t="shared" si="46"/>
        <v>59</v>
      </c>
      <c r="AD138" s="209" t="str">
        <f t="shared" si="47"/>
        <v>★0.5</v>
      </c>
      <c r="AE138" s="149" t="str">
        <f t="shared" si="34"/>
        <v/>
      </c>
      <c r="AF138" s="209" t="str">
        <f t="shared" si="35"/>
        <v/>
      </c>
      <c r="AG138" s="209" t="str">
        <f t="shared" si="36"/>
        <v/>
      </c>
      <c r="AH138" s="208"/>
    </row>
    <row r="139" spans="1:34" ht="24" customHeight="1">
      <c r="A139" s="50"/>
      <c r="B139" s="55"/>
      <c r="C139" s="380"/>
      <c r="D139" s="27" t="s">
        <v>1712</v>
      </c>
      <c r="E139" s="28" t="s">
        <v>1709</v>
      </c>
      <c r="F139" s="29" t="s">
        <v>1585</v>
      </c>
      <c r="G139" s="362">
        <v>1.968</v>
      </c>
      <c r="H139" s="29" t="s">
        <v>1574</v>
      </c>
      <c r="I139" s="31">
        <v>1890</v>
      </c>
      <c r="J139" s="32">
        <v>5</v>
      </c>
      <c r="K139" s="53">
        <v>11.8</v>
      </c>
      <c r="L139" s="54">
        <f t="shared" si="37"/>
        <v>196.75084745762712</v>
      </c>
      <c r="M139" s="53">
        <f t="shared" si="38"/>
        <v>10.199999999999999</v>
      </c>
      <c r="N139" s="176">
        <f t="shared" si="39"/>
        <v>13.5</v>
      </c>
      <c r="O139" s="175" t="str">
        <f t="shared" si="40"/>
        <v>20.2</v>
      </c>
      <c r="P139" s="40" t="s">
        <v>1049</v>
      </c>
      <c r="Q139" s="39" t="s">
        <v>69</v>
      </c>
      <c r="R139" s="40" t="s">
        <v>89</v>
      </c>
      <c r="S139" s="41"/>
      <c r="T139" s="357" t="s">
        <v>1279</v>
      </c>
      <c r="U139" s="43">
        <f t="shared" si="41"/>
        <v>115</v>
      </c>
      <c r="V139" s="44" t="str">
        <f t="shared" si="42"/>
        <v/>
      </c>
      <c r="W139" s="44">
        <f t="shared" si="43"/>
        <v>58</v>
      </c>
      <c r="X139" s="45" t="str">
        <f t="shared" si="44"/>
        <v>★0.5</v>
      </c>
      <c r="Z139" s="31">
        <v>1890</v>
      </c>
      <c r="AA139" s="46"/>
      <c r="AB139" s="149">
        <f t="shared" si="45"/>
        <v>20.2</v>
      </c>
      <c r="AC139" s="209">
        <f t="shared" si="46"/>
        <v>58</v>
      </c>
      <c r="AD139" s="209" t="str">
        <f t="shared" si="47"/>
        <v>★0.5</v>
      </c>
      <c r="AE139" s="149" t="str">
        <f t="shared" si="34"/>
        <v/>
      </c>
      <c r="AF139" s="209" t="str">
        <f t="shared" si="35"/>
        <v/>
      </c>
      <c r="AG139" s="209" t="str">
        <f t="shared" si="36"/>
        <v/>
      </c>
      <c r="AH139" s="208"/>
    </row>
    <row r="140" spans="1:34" ht="24" customHeight="1">
      <c r="A140" s="50"/>
      <c r="B140" s="55"/>
      <c r="C140" s="380"/>
      <c r="D140" s="27" t="s">
        <v>1712</v>
      </c>
      <c r="E140" s="28" t="s">
        <v>1708</v>
      </c>
      <c r="F140" s="29" t="s">
        <v>1585</v>
      </c>
      <c r="G140" s="362">
        <v>1.968</v>
      </c>
      <c r="H140" s="29" t="s">
        <v>1574</v>
      </c>
      <c r="I140" s="31">
        <v>1910</v>
      </c>
      <c r="J140" s="32">
        <v>5</v>
      </c>
      <c r="K140" s="53">
        <v>11.8</v>
      </c>
      <c r="L140" s="54">
        <f t="shared" si="37"/>
        <v>196.75084745762712</v>
      </c>
      <c r="M140" s="53">
        <f t="shared" si="38"/>
        <v>10.199999999999999</v>
      </c>
      <c r="N140" s="176">
        <f t="shared" si="39"/>
        <v>13.5</v>
      </c>
      <c r="O140" s="175" t="str">
        <f t="shared" si="40"/>
        <v>20.0</v>
      </c>
      <c r="P140" s="40" t="s">
        <v>1049</v>
      </c>
      <c r="Q140" s="39" t="s">
        <v>69</v>
      </c>
      <c r="R140" s="40" t="s">
        <v>89</v>
      </c>
      <c r="S140" s="41"/>
      <c r="T140" s="357" t="s">
        <v>1279</v>
      </c>
      <c r="U140" s="43">
        <f t="shared" si="41"/>
        <v>115</v>
      </c>
      <c r="V140" s="44" t="str">
        <f t="shared" si="42"/>
        <v/>
      </c>
      <c r="W140" s="44">
        <f t="shared" si="43"/>
        <v>59</v>
      </c>
      <c r="X140" s="45" t="str">
        <f t="shared" si="44"/>
        <v>★0.5</v>
      </c>
      <c r="Z140" s="31">
        <v>1910</v>
      </c>
      <c r="AA140" s="46"/>
      <c r="AB140" s="149">
        <f t="shared" si="45"/>
        <v>20</v>
      </c>
      <c r="AC140" s="209">
        <f t="shared" si="46"/>
        <v>59</v>
      </c>
      <c r="AD140" s="209" t="str">
        <f t="shared" si="47"/>
        <v>★0.5</v>
      </c>
      <c r="AE140" s="149" t="str">
        <f t="shared" si="34"/>
        <v/>
      </c>
      <c r="AF140" s="209" t="str">
        <f t="shared" si="35"/>
        <v/>
      </c>
      <c r="AG140" s="209" t="str">
        <f t="shared" si="36"/>
        <v/>
      </c>
      <c r="AH140" s="208"/>
    </row>
    <row r="141" spans="1:34" ht="24" customHeight="1">
      <c r="A141" s="50"/>
      <c r="B141" s="55"/>
      <c r="C141" s="380"/>
      <c r="D141" s="27" t="s">
        <v>1712</v>
      </c>
      <c r="E141" s="28" t="s">
        <v>1707</v>
      </c>
      <c r="F141" s="29" t="s">
        <v>1585</v>
      </c>
      <c r="G141" s="362">
        <v>1.968</v>
      </c>
      <c r="H141" s="29" t="s">
        <v>1574</v>
      </c>
      <c r="I141" s="31">
        <v>1900</v>
      </c>
      <c r="J141" s="32">
        <v>5</v>
      </c>
      <c r="K141" s="53">
        <v>11.6</v>
      </c>
      <c r="L141" s="54">
        <f t="shared" si="37"/>
        <v>200.14310344827587</v>
      </c>
      <c r="M141" s="53">
        <f t="shared" si="38"/>
        <v>10.199999999999999</v>
      </c>
      <c r="N141" s="176">
        <f t="shared" si="39"/>
        <v>13.5</v>
      </c>
      <c r="O141" s="175" t="str">
        <f t="shared" si="40"/>
        <v>20.1</v>
      </c>
      <c r="P141" s="40" t="s">
        <v>1096</v>
      </c>
      <c r="Q141" s="39" t="s">
        <v>69</v>
      </c>
      <c r="R141" s="40" t="s">
        <v>89</v>
      </c>
      <c r="S141" s="41" t="s">
        <v>1572</v>
      </c>
      <c r="T141" s="357" t="s">
        <v>1279</v>
      </c>
      <c r="U141" s="43">
        <f t="shared" si="41"/>
        <v>113</v>
      </c>
      <c r="V141" s="44" t="str">
        <f t="shared" si="42"/>
        <v/>
      </c>
      <c r="W141" s="44">
        <f t="shared" si="43"/>
        <v>57</v>
      </c>
      <c r="X141" s="45" t="str">
        <f t="shared" si="44"/>
        <v>★0.5</v>
      </c>
      <c r="Z141" s="31">
        <v>1900</v>
      </c>
      <c r="AA141" s="46"/>
      <c r="AB141" s="149">
        <f t="shared" si="45"/>
        <v>20.100000000000001</v>
      </c>
      <c r="AC141" s="209">
        <f t="shared" si="46"/>
        <v>57</v>
      </c>
      <c r="AD141" s="209" t="str">
        <f t="shared" si="47"/>
        <v>★0.5</v>
      </c>
      <c r="AE141" s="149" t="str">
        <f t="shared" si="34"/>
        <v/>
      </c>
      <c r="AF141" s="209" t="str">
        <f t="shared" si="35"/>
        <v/>
      </c>
      <c r="AG141" s="209" t="str">
        <f t="shared" si="36"/>
        <v/>
      </c>
      <c r="AH141" s="208"/>
    </row>
    <row r="142" spans="1:34" ht="24" customHeight="1">
      <c r="A142" s="50"/>
      <c r="B142" s="55"/>
      <c r="C142" s="380"/>
      <c r="D142" s="27" t="s">
        <v>1712</v>
      </c>
      <c r="E142" s="28" t="s">
        <v>1706</v>
      </c>
      <c r="F142" s="29" t="s">
        <v>1585</v>
      </c>
      <c r="G142" s="362">
        <v>1.968</v>
      </c>
      <c r="H142" s="29" t="s">
        <v>1574</v>
      </c>
      <c r="I142" s="31">
        <v>1920</v>
      </c>
      <c r="J142" s="32">
        <v>5</v>
      </c>
      <c r="K142" s="53">
        <v>11.6</v>
      </c>
      <c r="L142" s="54">
        <f t="shared" si="37"/>
        <v>200.14310344827587</v>
      </c>
      <c r="M142" s="53">
        <f t="shared" si="38"/>
        <v>10.199999999999999</v>
      </c>
      <c r="N142" s="176">
        <f t="shared" si="39"/>
        <v>13.5</v>
      </c>
      <c r="O142" s="175" t="str">
        <f t="shared" si="40"/>
        <v>19.9</v>
      </c>
      <c r="P142" s="40" t="s">
        <v>1096</v>
      </c>
      <c r="Q142" s="39" t="s">
        <v>69</v>
      </c>
      <c r="R142" s="40" t="s">
        <v>89</v>
      </c>
      <c r="S142" s="41" t="s">
        <v>1572</v>
      </c>
      <c r="T142" s="357" t="s">
        <v>1279</v>
      </c>
      <c r="U142" s="43">
        <f t="shared" si="41"/>
        <v>113</v>
      </c>
      <c r="V142" s="44" t="str">
        <f t="shared" si="42"/>
        <v/>
      </c>
      <c r="W142" s="44">
        <f t="shared" si="43"/>
        <v>58</v>
      </c>
      <c r="X142" s="45" t="str">
        <f t="shared" si="44"/>
        <v>★0.5</v>
      </c>
      <c r="Z142" s="31">
        <v>1920</v>
      </c>
      <c r="AA142" s="46"/>
      <c r="AB142" s="149">
        <f t="shared" si="45"/>
        <v>19.899999999999999</v>
      </c>
      <c r="AC142" s="209">
        <f t="shared" si="46"/>
        <v>58</v>
      </c>
      <c r="AD142" s="209" t="str">
        <f t="shared" si="47"/>
        <v>★0.5</v>
      </c>
      <c r="AE142" s="149" t="str">
        <f t="shared" si="34"/>
        <v/>
      </c>
      <c r="AF142" s="209" t="str">
        <f t="shared" si="35"/>
        <v/>
      </c>
      <c r="AG142" s="209" t="str">
        <f t="shared" si="36"/>
        <v/>
      </c>
      <c r="AH142" s="208"/>
    </row>
    <row r="143" spans="1:34" ht="24" customHeight="1">
      <c r="A143" s="50"/>
      <c r="B143" s="55"/>
      <c r="C143" s="380"/>
      <c r="D143" s="27" t="s">
        <v>1712</v>
      </c>
      <c r="E143" s="28" t="s">
        <v>1705</v>
      </c>
      <c r="F143" s="29" t="s">
        <v>1585</v>
      </c>
      <c r="G143" s="362">
        <v>1.968</v>
      </c>
      <c r="H143" s="29" t="s">
        <v>1574</v>
      </c>
      <c r="I143" s="31">
        <v>1890</v>
      </c>
      <c r="J143" s="32">
        <v>5</v>
      </c>
      <c r="K143" s="53">
        <v>11.6</v>
      </c>
      <c r="L143" s="54">
        <f t="shared" si="37"/>
        <v>200.14310344827587</v>
      </c>
      <c r="M143" s="53">
        <f t="shared" si="38"/>
        <v>10.199999999999999</v>
      </c>
      <c r="N143" s="176">
        <f t="shared" si="39"/>
        <v>13.5</v>
      </c>
      <c r="O143" s="175" t="str">
        <f t="shared" si="40"/>
        <v>20.2</v>
      </c>
      <c r="P143" s="40" t="s">
        <v>1096</v>
      </c>
      <c r="Q143" s="39" t="s">
        <v>69</v>
      </c>
      <c r="R143" s="40" t="s">
        <v>89</v>
      </c>
      <c r="S143" s="41" t="s">
        <v>1572</v>
      </c>
      <c r="T143" s="357" t="s">
        <v>1279</v>
      </c>
      <c r="U143" s="43">
        <f t="shared" si="41"/>
        <v>113</v>
      </c>
      <c r="V143" s="44" t="str">
        <f t="shared" si="42"/>
        <v/>
      </c>
      <c r="W143" s="44">
        <f t="shared" si="43"/>
        <v>57</v>
      </c>
      <c r="X143" s="45" t="str">
        <f t="shared" si="44"/>
        <v>★0.5</v>
      </c>
      <c r="Z143" s="31">
        <v>1890</v>
      </c>
      <c r="AA143" s="46"/>
      <c r="AB143" s="149">
        <f t="shared" si="45"/>
        <v>20.2</v>
      </c>
      <c r="AC143" s="209">
        <f t="shared" si="46"/>
        <v>57</v>
      </c>
      <c r="AD143" s="209" t="str">
        <f t="shared" si="47"/>
        <v>★0.5</v>
      </c>
      <c r="AE143" s="149" t="str">
        <f t="shared" si="34"/>
        <v/>
      </c>
      <c r="AF143" s="209" t="str">
        <f t="shared" si="35"/>
        <v/>
      </c>
      <c r="AG143" s="209" t="str">
        <f t="shared" si="36"/>
        <v/>
      </c>
      <c r="AH143" s="208"/>
    </row>
    <row r="144" spans="1:34" ht="24" customHeight="1">
      <c r="A144" s="50"/>
      <c r="B144" s="55"/>
      <c r="C144" s="380"/>
      <c r="D144" s="27" t="s">
        <v>1712</v>
      </c>
      <c r="E144" s="28" t="s">
        <v>1704</v>
      </c>
      <c r="F144" s="29" t="s">
        <v>1585</v>
      </c>
      <c r="G144" s="362">
        <v>1.968</v>
      </c>
      <c r="H144" s="29" t="s">
        <v>1574</v>
      </c>
      <c r="I144" s="31">
        <v>1910</v>
      </c>
      <c r="J144" s="32">
        <v>5</v>
      </c>
      <c r="K144" s="53">
        <v>11.6</v>
      </c>
      <c r="L144" s="54">
        <f t="shared" si="37"/>
        <v>200.14310344827587</v>
      </c>
      <c r="M144" s="53">
        <f t="shared" si="38"/>
        <v>10.199999999999999</v>
      </c>
      <c r="N144" s="176">
        <f t="shared" si="39"/>
        <v>13.5</v>
      </c>
      <c r="O144" s="175" t="str">
        <f t="shared" si="40"/>
        <v>20.0</v>
      </c>
      <c r="P144" s="40" t="s">
        <v>1096</v>
      </c>
      <c r="Q144" s="39" t="s">
        <v>69</v>
      </c>
      <c r="R144" s="40" t="s">
        <v>89</v>
      </c>
      <c r="S144" s="41" t="s">
        <v>1572</v>
      </c>
      <c r="T144" s="357" t="s">
        <v>1279</v>
      </c>
      <c r="U144" s="43">
        <f t="shared" si="41"/>
        <v>113</v>
      </c>
      <c r="V144" s="44" t="str">
        <f t="shared" si="42"/>
        <v/>
      </c>
      <c r="W144" s="44">
        <f t="shared" si="43"/>
        <v>58</v>
      </c>
      <c r="X144" s="45" t="str">
        <f t="shared" si="44"/>
        <v>★0.5</v>
      </c>
      <c r="Z144" s="31">
        <v>1910</v>
      </c>
      <c r="AA144" s="46"/>
      <c r="AB144" s="149">
        <f t="shared" si="45"/>
        <v>20</v>
      </c>
      <c r="AC144" s="209">
        <f t="shared" si="46"/>
        <v>58</v>
      </c>
      <c r="AD144" s="209" t="str">
        <f t="shared" si="47"/>
        <v>★0.5</v>
      </c>
      <c r="AE144" s="149" t="str">
        <f t="shared" si="34"/>
        <v/>
      </c>
      <c r="AF144" s="209" t="str">
        <f t="shared" si="35"/>
        <v/>
      </c>
      <c r="AG144" s="209" t="str">
        <f t="shared" si="36"/>
        <v/>
      </c>
      <c r="AH144" s="208"/>
    </row>
    <row r="145" spans="1:34" ht="24" customHeight="1">
      <c r="A145" s="50"/>
      <c r="B145" s="55"/>
      <c r="C145" s="380"/>
      <c r="D145" s="27" t="s">
        <v>1712</v>
      </c>
      <c r="E145" s="28" t="s">
        <v>1703</v>
      </c>
      <c r="F145" s="29" t="s">
        <v>1585</v>
      </c>
      <c r="G145" s="362">
        <v>1.968</v>
      </c>
      <c r="H145" s="29" t="s">
        <v>1574</v>
      </c>
      <c r="I145" s="31">
        <v>1890</v>
      </c>
      <c r="J145" s="32">
        <v>5</v>
      </c>
      <c r="K145" s="53">
        <v>11.6</v>
      </c>
      <c r="L145" s="54">
        <f t="shared" si="37"/>
        <v>200.14310344827587</v>
      </c>
      <c r="M145" s="53">
        <f t="shared" si="38"/>
        <v>10.199999999999999</v>
      </c>
      <c r="N145" s="176">
        <f t="shared" si="39"/>
        <v>13.5</v>
      </c>
      <c r="O145" s="175" t="str">
        <f t="shared" si="40"/>
        <v>20.2</v>
      </c>
      <c r="P145" s="40" t="s">
        <v>1096</v>
      </c>
      <c r="Q145" s="39" t="s">
        <v>69</v>
      </c>
      <c r="R145" s="40" t="s">
        <v>89</v>
      </c>
      <c r="S145" s="41" t="s">
        <v>1572</v>
      </c>
      <c r="T145" s="357" t="s">
        <v>1279</v>
      </c>
      <c r="U145" s="43">
        <f t="shared" si="41"/>
        <v>113</v>
      </c>
      <c r="V145" s="44" t="str">
        <f t="shared" si="42"/>
        <v/>
      </c>
      <c r="W145" s="44">
        <f t="shared" si="43"/>
        <v>57</v>
      </c>
      <c r="X145" s="45" t="str">
        <f t="shared" si="44"/>
        <v>★0.5</v>
      </c>
      <c r="Z145" s="31">
        <v>1890</v>
      </c>
      <c r="AA145" s="46"/>
      <c r="AB145" s="149">
        <f t="shared" si="45"/>
        <v>20.2</v>
      </c>
      <c r="AC145" s="209">
        <f t="shared" si="46"/>
        <v>57</v>
      </c>
      <c r="AD145" s="209" t="str">
        <f t="shared" si="47"/>
        <v>★0.5</v>
      </c>
      <c r="AE145" s="149" t="str">
        <f t="shared" si="34"/>
        <v/>
      </c>
      <c r="AF145" s="209" t="str">
        <f t="shared" si="35"/>
        <v/>
      </c>
      <c r="AG145" s="209" t="str">
        <f t="shared" si="36"/>
        <v/>
      </c>
      <c r="AH145" s="208"/>
    </row>
    <row r="146" spans="1:34" ht="24" customHeight="1">
      <c r="A146" s="50"/>
      <c r="B146" s="55"/>
      <c r="C146" s="380"/>
      <c r="D146" s="27" t="s">
        <v>1712</v>
      </c>
      <c r="E146" s="28" t="s">
        <v>1702</v>
      </c>
      <c r="F146" s="29" t="s">
        <v>1585</v>
      </c>
      <c r="G146" s="362">
        <v>1.968</v>
      </c>
      <c r="H146" s="29" t="s">
        <v>1574</v>
      </c>
      <c r="I146" s="31">
        <v>1910</v>
      </c>
      <c r="J146" s="32">
        <v>5</v>
      </c>
      <c r="K146" s="53">
        <v>11.6</v>
      </c>
      <c r="L146" s="54">
        <f t="shared" si="37"/>
        <v>200.14310344827587</v>
      </c>
      <c r="M146" s="53">
        <f t="shared" si="38"/>
        <v>10.199999999999999</v>
      </c>
      <c r="N146" s="176">
        <f t="shared" si="39"/>
        <v>13.5</v>
      </c>
      <c r="O146" s="175" t="str">
        <f t="shared" si="40"/>
        <v>20.0</v>
      </c>
      <c r="P146" s="40" t="s">
        <v>1096</v>
      </c>
      <c r="Q146" s="39" t="s">
        <v>69</v>
      </c>
      <c r="R146" s="40" t="s">
        <v>89</v>
      </c>
      <c r="S146" s="41" t="s">
        <v>1572</v>
      </c>
      <c r="T146" s="357" t="s">
        <v>1279</v>
      </c>
      <c r="U146" s="43">
        <f t="shared" si="41"/>
        <v>113</v>
      </c>
      <c r="V146" s="44" t="str">
        <f t="shared" si="42"/>
        <v/>
      </c>
      <c r="W146" s="44">
        <f t="shared" si="43"/>
        <v>58</v>
      </c>
      <c r="X146" s="45" t="str">
        <f t="shared" si="44"/>
        <v>★0.5</v>
      </c>
      <c r="Z146" s="31">
        <v>1910</v>
      </c>
      <c r="AA146" s="46"/>
      <c r="AB146" s="149">
        <f t="shared" si="45"/>
        <v>20</v>
      </c>
      <c r="AC146" s="209">
        <f t="shared" si="46"/>
        <v>58</v>
      </c>
      <c r="AD146" s="209" t="str">
        <f t="shared" si="47"/>
        <v>★0.5</v>
      </c>
      <c r="AE146" s="149" t="str">
        <f t="shared" si="34"/>
        <v/>
      </c>
      <c r="AF146" s="209" t="str">
        <f t="shared" si="35"/>
        <v/>
      </c>
      <c r="AG146" s="209" t="str">
        <f t="shared" si="36"/>
        <v/>
      </c>
      <c r="AH146" s="208"/>
    </row>
    <row r="147" spans="1:34" ht="24" customHeight="1">
      <c r="A147" s="50"/>
      <c r="B147" s="55"/>
      <c r="C147" s="380"/>
      <c r="D147" s="27" t="s">
        <v>1712</v>
      </c>
      <c r="E147" s="28" t="s">
        <v>1701</v>
      </c>
      <c r="F147" s="29" t="s">
        <v>1585</v>
      </c>
      <c r="G147" s="362">
        <v>1.968</v>
      </c>
      <c r="H147" s="29" t="s">
        <v>1574</v>
      </c>
      <c r="I147" s="31">
        <v>1900</v>
      </c>
      <c r="J147" s="32">
        <v>5</v>
      </c>
      <c r="K147" s="53">
        <v>11.6</v>
      </c>
      <c r="L147" s="54">
        <f t="shared" si="37"/>
        <v>200.14310344827587</v>
      </c>
      <c r="M147" s="53">
        <f t="shared" si="38"/>
        <v>10.199999999999999</v>
      </c>
      <c r="N147" s="176">
        <f t="shared" si="39"/>
        <v>13.5</v>
      </c>
      <c r="O147" s="175" t="str">
        <f t="shared" si="40"/>
        <v>20.1</v>
      </c>
      <c r="P147" s="40" t="s">
        <v>1096</v>
      </c>
      <c r="Q147" s="39" t="s">
        <v>69</v>
      </c>
      <c r="R147" s="40" t="s">
        <v>89</v>
      </c>
      <c r="S147" s="41" t="s">
        <v>1572</v>
      </c>
      <c r="T147" s="357" t="s">
        <v>1279</v>
      </c>
      <c r="U147" s="43">
        <f t="shared" si="41"/>
        <v>113</v>
      </c>
      <c r="V147" s="44" t="str">
        <f t="shared" si="42"/>
        <v/>
      </c>
      <c r="W147" s="44">
        <f t="shared" si="43"/>
        <v>57</v>
      </c>
      <c r="X147" s="45" t="str">
        <f t="shared" si="44"/>
        <v>★0.5</v>
      </c>
      <c r="Z147" s="31">
        <v>1900</v>
      </c>
      <c r="AA147" s="46"/>
      <c r="AB147" s="149">
        <f t="shared" si="45"/>
        <v>20.100000000000001</v>
      </c>
      <c r="AC147" s="209">
        <f t="shared" si="46"/>
        <v>57</v>
      </c>
      <c r="AD147" s="209" t="str">
        <f t="shared" si="47"/>
        <v>★0.5</v>
      </c>
      <c r="AE147" s="149" t="str">
        <f t="shared" si="34"/>
        <v/>
      </c>
      <c r="AF147" s="209" t="str">
        <f t="shared" si="35"/>
        <v/>
      </c>
      <c r="AG147" s="209" t="str">
        <f t="shared" si="36"/>
        <v/>
      </c>
      <c r="AH147" s="208"/>
    </row>
    <row r="148" spans="1:34" ht="24" customHeight="1">
      <c r="A148" s="50"/>
      <c r="B148" s="55"/>
      <c r="C148" s="380"/>
      <c r="D148" s="27" t="s">
        <v>1712</v>
      </c>
      <c r="E148" s="28" t="s">
        <v>1700</v>
      </c>
      <c r="F148" s="29" t="s">
        <v>1585</v>
      </c>
      <c r="G148" s="362">
        <v>1.968</v>
      </c>
      <c r="H148" s="29" t="s">
        <v>1574</v>
      </c>
      <c r="I148" s="31">
        <v>1920</v>
      </c>
      <c r="J148" s="32">
        <v>5</v>
      </c>
      <c r="K148" s="53">
        <v>11.6</v>
      </c>
      <c r="L148" s="54">
        <f t="shared" si="37"/>
        <v>200.14310344827587</v>
      </c>
      <c r="M148" s="53">
        <f t="shared" si="38"/>
        <v>10.199999999999999</v>
      </c>
      <c r="N148" s="176">
        <f t="shared" si="39"/>
        <v>13.5</v>
      </c>
      <c r="O148" s="175" t="str">
        <f t="shared" si="40"/>
        <v>19.9</v>
      </c>
      <c r="P148" s="40" t="s">
        <v>1096</v>
      </c>
      <c r="Q148" s="39" t="s">
        <v>69</v>
      </c>
      <c r="R148" s="40" t="s">
        <v>89</v>
      </c>
      <c r="S148" s="41" t="s">
        <v>1572</v>
      </c>
      <c r="T148" s="357" t="s">
        <v>1279</v>
      </c>
      <c r="U148" s="43">
        <f t="shared" si="41"/>
        <v>113</v>
      </c>
      <c r="V148" s="44" t="str">
        <f t="shared" si="42"/>
        <v/>
      </c>
      <c r="W148" s="44">
        <f t="shared" si="43"/>
        <v>58</v>
      </c>
      <c r="X148" s="45" t="str">
        <f t="shared" si="44"/>
        <v>★0.5</v>
      </c>
      <c r="Z148" s="31">
        <v>1920</v>
      </c>
      <c r="AA148" s="46"/>
      <c r="AB148" s="149">
        <f t="shared" si="45"/>
        <v>19.899999999999999</v>
      </c>
      <c r="AC148" s="209">
        <f t="shared" si="46"/>
        <v>58</v>
      </c>
      <c r="AD148" s="209" t="str">
        <f t="shared" si="47"/>
        <v>★0.5</v>
      </c>
      <c r="AE148" s="149" t="str">
        <f t="shared" si="34"/>
        <v/>
      </c>
      <c r="AF148" s="209" t="str">
        <f t="shared" si="35"/>
        <v/>
      </c>
      <c r="AG148" s="209" t="str">
        <f t="shared" si="36"/>
        <v/>
      </c>
      <c r="AH148" s="208"/>
    </row>
    <row r="149" spans="1:34" ht="24" customHeight="1">
      <c r="A149" s="50"/>
      <c r="B149" s="55"/>
      <c r="C149" s="380"/>
      <c r="D149" s="27" t="s">
        <v>1712</v>
      </c>
      <c r="E149" s="28" t="s">
        <v>1699</v>
      </c>
      <c r="F149" s="29" t="s">
        <v>1575</v>
      </c>
      <c r="G149" s="362">
        <v>1.968</v>
      </c>
      <c r="H149" s="29" t="s">
        <v>1574</v>
      </c>
      <c r="I149" s="31">
        <v>1920</v>
      </c>
      <c r="J149" s="32">
        <v>5</v>
      </c>
      <c r="K149" s="53">
        <v>11.3</v>
      </c>
      <c r="L149" s="54">
        <f t="shared" si="37"/>
        <v>205.45663716814155</v>
      </c>
      <c r="M149" s="53">
        <f t="shared" si="38"/>
        <v>10.199999999999999</v>
      </c>
      <c r="N149" s="176">
        <f t="shared" si="39"/>
        <v>13.5</v>
      </c>
      <c r="O149" s="175" t="str">
        <f t="shared" si="40"/>
        <v>19.9</v>
      </c>
      <c r="P149" s="40" t="s">
        <v>1049</v>
      </c>
      <c r="Q149" s="39" t="s">
        <v>69</v>
      </c>
      <c r="R149" s="40" t="s">
        <v>89</v>
      </c>
      <c r="S149" s="41"/>
      <c r="T149" s="357" t="s">
        <v>1279</v>
      </c>
      <c r="U149" s="43">
        <f t="shared" si="41"/>
        <v>110</v>
      </c>
      <c r="V149" s="44" t="str">
        <f t="shared" si="42"/>
        <v/>
      </c>
      <c r="W149" s="44">
        <f t="shared" si="43"/>
        <v>56</v>
      </c>
      <c r="X149" s="45" t="str">
        <f t="shared" si="44"/>
        <v>★0.5</v>
      </c>
      <c r="Z149" s="31">
        <v>1920</v>
      </c>
      <c r="AA149" s="46"/>
      <c r="AB149" s="149">
        <f t="shared" si="45"/>
        <v>19.899999999999999</v>
      </c>
      <c r="AC149" s="209">
        <f t="shared" si="46"/>
        <v>56</v>
      </c>
      <c r="AD149" s="209" t="str">
        <f t="shared" si="47"/>
        <v>★0.5</v>
      </c>
      <c r="AE149" s="149" t="str">
        <f t="shared" si="34"/>
        <v/>
      </c>
      <c r="AF149" s="209" t="str">
        <f t="shared" si="35"/>
        <v/>
      </c>
      <c r="AG149" s="209" t="str">
        <f t="shared" si="36"/>
        <v/>
      </c>
      <c r="AH149" s="208"/>
    </row>
    <row r="150" spans="1:34" ht="24" customHeight="1">
      <c r="A150" s="50"/>
      <c r="B150" s="55"/>
      <c r="C150" s="380"/>
      <c r="D150" s="27" t="s">
        <v>1712</v>
      </c>
      <c r="E150" s="28" t="s">
        <v>1698</v>
      </c>
      <c r="F150" s="29" t="s">
        <v>1575</v>
      </c>
      <c r="G150" s="362">
        <v>1.968</v>
      </c>
      <c r="H150" s="29" t="s">
        <v>1574</v>
      </c>
      <c r="I150" s="31">
        <v>1940</v>
      </c>
      <c r="J150" s="32">
        <v>5</v>
      </c>
      <c r="K150" s="53">
        <v>11.3</v>
      </c>
      <c r="L150" s="54">
        <f t="shared" si="37"/>
        <v>205.45663716814155</v>
      </c>
      <c r="M150" s="53">
        <f t="shared" si="38"/>
        <v>10.199999999999999</v>
      </c>
      <c r="N150" s="176">
        <f t="shared" si="39"/>
        <v>13.5</v>
      </c>
      <c r="O150" s="175" t="str">
        <f t="shared" si="40"/>
        <v>19.7</v>
      </c>
      <c r="P150" s="40" t="s">
        <v>1049</v>
      </c>
      <c r="Q150" s="39" t="s">
        <v>69</v>
      </c>
      <c r="R150" s="40" t="s">
        <v>89</v>
      </c>
      <c r="S150" s="41"/>
      <c r="T150" s="357" t="s">
        <v>1279</v>
      </c>
      <c r="U150" s="43">
        <f t="shared" si="41"/>
        <v>110</v>
      </c>
      <c r="V150" s="44" t="str">
        <f t="shared" si="42"/>
        <v/>
      </c>
      <c r="W150" s="44">
        <f t="shared" si="43"/>
        <v>57</v>
      </c>
      <c r="X150" s="45" t="str">
        <f t="shared" si="44"/>
        <v>★0.5</v>
      </c>
      <c r="Z150" s="31">
        <v>1940</v>
      </c>
      <c r="AA150" s="46"/>
      <c r="AB150" s="149">
        <f t="shared" si="45"/>
        <v>19.7</v>
      </c>
      <c r="AC150" s="209">
        <f t="shared" si="46"/>
        <v>57</v>
      </c>
      <c r="AD150" s="209" t="str">
        <f t="shared" si="47"/>
        <v>★0.5</v>
      </c>
      <c r="AE150" s="149" t="str">
        <f t="shared" si="34"/>
        <v/>
      </c>
      <c r="AF150" s="209" t="str">
        <f t="shared" si="35"/>
        <v/>
      </c>
      <c r="AG150" s="209" t="str">
        <f t="shared" si="36"/>
        <v/>
      </c>
      <c r="AH150" s="208"/>
    </row>
    <row r="151" spans="1:34" ht="24" customHeight="1">
      <c r="A151" s="50"/>
      <c r="B151" s="55"/>
      <c r="C151" s="380"/>
      <c r="D151" s="27" t="s">
        <v>1712</v>
      </c>
      <c r="E151" s="28" t="s">
        <v>1697</v>
      </c>
      <c r="F151" s="29" t="s">
        <v>1575</v>
      </c>
      <c r="G151" s="362">
        <v>1.968</v>
      </c>
      <c r="H151" s="29" t="s">
        <v>1574</v>
      </c>
      <c r="I151" s="31">
        <v>1920</v>
      </c>
      <c r="J151" s="32">
        <v>5</v>
      </c>
      <c r="K151" s="53">
        <v>11</v>
      </c>
      <c r="L151" s="54">
        <f t="shared" si="37"/>
        <v>211.05999999999997</v>
      </c>
      <c r="M151" s="53">
        <f t="shared" si="38"/>
        <v>10.199999999999999</v>
      </c>
      <c r="N151" s="176">
        <f t="shared" si="39"/>
        <v>13.5</v>
      </c>
      <c r="O151" s="175" t="str">
        <f t="shared" si="40"/>
        <v>19.9</v>
      </c>
      <c r="P151" s="40" t="s">
        <v>1096</v>
      </c>
      <c r="Q151" s="39" t="s">
        <v>69</v>
      </c>
      <c r="R151" s="40" t="s">
        <v>89</v>
      </c>
      <c r="S151" s="41" t="s">
        <v>1572</v>
      </c>
      <c r="T151" s="357" t="s">
        <v>1279</v>
      </c>
      <c r="U151" s="43">
        <f t="shared" si="41"/>
        <v>107</v>
      </c>
      <c r="V151" s="44" t="str">
        <f t="shared" si="42"/>
        <v/>
      </c>
      <c r="W151" s="44">
        <f t="shared" si="43"/>
        <v>55</v>
      </c>
      <c r="X151" s="45" t="str">
        <f t="shared" si="44"/>
        <v>★0.5</v>
      </c>
      <c r="Z151" s="31">
        <v>1920</v>
      </c>
      <c r="AA151" s="46"/>
      <c r="AB151" s="149">
        <f t="shared" si="45"/>
        <v>19.899999999999999</v>
      </c>
      <c r="AC151" s="209">
        <f t="shared" si="46"/>
        <v>55</v>
      </c>
      <c r="AD151" s="209" t="str">
        <f t="shared" si="47"/>
        <v>★0.5</v>
      </c>
      <c r="AE151" s="149" t="str">
        <f t="shared" si="34"/>
        <v/>
      </c>
      <c r="AF151" s="209" t="str">
        <f t="shared" si="35"/>
        <v/>
      </c>
      <c r="AG151" s="209" t="str">
        <f t="shared" si="36"/>
        <v/>
      </c>
      <c r="AH151" s="208"/>
    </row>
    <row r="152" spans="1:34" ht="24" customHeight="1">
      <c r="A152" s="50"/>
      <c r="B152" s="55"/>
      <c r="C152" s="380"/>
      <c r="D152" s="27" t="s">
        <v>1712</v>
      </c>
      <c r="E152" s="28" t="s">
        <v>1695</v>
      </c>
      <c r="F152" s="29" t="s">
        <v>1575</v>
      </c>
      <c r="G152" s="362">
        <v>1.968</v>
      </c>
      <c r="H152" s="29" t="s">
        <v>1574</v>
      </c>
      <c r="I152" s="31">
        <v>1940</v>
      </c>
      <c r="J152" s="32">
        <v>5</v>
      </c>
      <c r="K152" s="53">
        <v>11</v>
      </c>
      <c r="L152" s="54">
        <f t="shared" si="37"/>
        <v>211.05999999999997</v>
      </c>
      <c r="M152" s="53">
        <f t="shared" si="38"/>
        <v>10.199999999999999</v>
      </c>
      <c r="N152" s="176">
        <f t="shared" si="39"/>
        <v>13.5</v>
      </c>
      <c r="O152" s="175" t="str">
        <f t="shared" si="40"/>
        <v>19.7</v>
      </c>
      <c r="P152" s="40" t="s">
        <v>1096</v>
      </c>
      <c r="Q152" s="39" t="s">
        <v>69</v>
      </c>
      <c r="R152" s="40" t="s">
        <v>89</v>
      </c>
      <c r="S152" s="41" t="s">
        <v>1572</v>
      </c>
      <c r="T152" s="357" t="s">
        <v>1279</v>
      </c>
      <c r="U152" s="43">
        <f t="shared" si="41"/>
        <v>107</v>
      </c>
      <c r="V152" s="44" t="str">
        <f t="shared" si="42"/>
        <v/>
      </c>
      <c r="W152" s="44">
        <f t="shared" si="43"/>
        <v>55</v>
      </c>
      <c r="X152" s="45" t="str">
        <f t="shared" si="44"/>
        <v>★0.5</v>
      </c>
      <c r="Z152" s="31">
        <v>1940</v>
      </c>
      <c r="AA152" s="46"/>
      <c r="AB152" s="149">
        <f t="shared" si="45"/>
        <v>19.7</v>
      </c>
      <c r="AC152" s="209">
        <f t="shared" si="46"/>
        <v>55</v>
      </c>
      <c r="AD152" s="209" t="str">
        <f t="shared" si="47"/>
        <v>★0.5</v>
      </c>
      <c r="AE152" s="149" t="str">
        <f t="shared" si="34"/>
        <v/>
      </c>
      <c r="AF152" s="209" t="str">
        <f t="shared" si="35"/>
        <v/>
      </c>
      <c r="AG152" s="209" t="str">
        <f t="shared" si="36"/>
        <v/>
      </c>
      <c r="AH152" s="208"/>
    </row>
    <row r="153" spans="1:34" ht="24" customHeight="1">
      <c r="A153" s="50"/>
      <c r="B153" s="55"/>
      <c r="C153" s="380"/>
      <c r="D153" s="27" t="s">
        <v>1696</v>
      </c>
      <c r="E153" s="28" t="s">
        <v>1711</v>
      </c>
      <c r="F153" s="29" t="s">
        <v>1585</v>
      </c>
      <c r="G153" s="362">
        <v>1.968</v>
      </c>
      <c r="H153" s="29" t="s">
        <v>1574</v>
      </c>
      <c r="I153" s="31">
        <v>1930</v>
      </c>
      <c r="J153" s="32">
        <v>5</v>
      </c>
      <c r="K153" s="53">
        <v>11.8</v>
      </c>
      <c r="L153" s="54">
        <f t="shared" si="37"/>
        <v>196.75084745762712</v>
      </c>
      <c r="M153" s="53">
        <f t="shared" si="38"/>
        <v>10.199999999999999</v>
      </c>
      <c r="N153" s="176">
        <f t="shared" si="39"/>
        <v>13.5</v>
      </c>
      <c r="O153" s="175" t="str">
        <f t="shared" si="40"/>
        <v>19.8</v>
      </c>
      <c r="P153" s="40" t="s">
        <v>1049</v>
      </c>
      <c r="Q153" s="39" t="s">
        <v>69</v>
      </c>
      <c r="R153" s="40" t="s">
        <v>89</v>
      </c>
      <c r="S153" s="41"/>
      <c r="T153" s="357" t="s">
        <v>1279</v>
      </c>
      <c r="U153" s="43">
        <f t="shared" si="41"/>
        <v>115</v>
      </c>
      <c r="V153" s="44" t="str">
        <f t="shared" si="42"/>
        <v/>
      </c>
      <c r="W153" s="44">
        <f t="shared" si="43"/>
        <v>59</v>
      </c>
      <c r="X153" s="45" t="str">
        <f t="shared" si="44"/>
        <v>★0.5</v>
      </c>
      <c r="Z153" s="31">
        <v>1930</v>
      </c>
      <c r="AA153" s="46"/>
      <c r="AB153" s="149">
        <f t="shared" si="45"/>
        <v>19.8</v>
      </c>
      <c r="AC153" s="209">
        <f t="shared" si="46"/>
        <v>59</v>
      </c>
      <c r="AD153" s="209" t="str">
        <f t="shared" si="47"/>
        <v>★0.5</v>
      </c>
      <c r="AE153" s="149" t="str">
        <f t="shared" si="34"/>
        <v/>
      </c>
      <c r="AF153" s="209" t="str">
        <f t="shared" si="35"/>
        <v/>
      </c>
      <c r="AG153" s="209" t="str">
        <f t="shared" si="36"/>
        <v/>
      </c>
      <c r="AH153" s="208"/>
    </row>
    <row r="154" spans="1:34" ht="24" customHeight="1">
      <c r="A154" s="50"/>
      <c r="B154" s="55"/>
      <c r="C154" s="380"/>
      <c r="D154" s="27" t="s">
        <v>1696</v>
      </c>
      <c r="E154" s="28" t="s">
        <v>1710</v>
      </c>
      <c r="F154" s="29" t="s">
        <v>1585</v>
      </c>
      <c r="G154" s="362">
        <v>1.968</v>
      </c>
      <c r="H154" s="29" t="s">
        <v>1574</v>
      </c>
      <c r="I154" s="31">
        <v>1950</v>
      </c>
      <c r="J154" s="32">
        <v>5</v>
      </c>
      <c r="K154" s="53">
        <v>11.8</v>
      </c>
      <c r="L154" s="54">
        <f t="shared" si="37"/>
        <v>196.75084745762712</v>
      </c>
      <c r="M154" s="53">
        <f t="shared" si="38"/>
        <v>10.199999999999999</v>
      </c>
      <c r="N154" s="176">
        <f t="shared" si="39"/>
        <v>13.5</v>
      </c>
      <c r="O154" s="175" t="str">
        <f t="shared" si="40"/>
        <v>19.6</v>
      </c>
      <c r="P154" s="40" t="s">
        <v>1049</v>
      </c>
      <c r="Q154" s="39" t="s">
        <v>69</v>
      </c>
      <c r="R154" s="40" t="s">
        <v>89</v>
      </c>
      <c r="S154" s="41"/>
      <c r="T154" s="357" t="s">
        <v>1279</v>
      </c>
      <c r="U154" s="43">
        <f t="shared" si="41"/>
        <v>115</v>
      </c>
      <c r="V154" s="44" t="str">
        <f t="shared" si="42"/>
        <v/>
      </c>
      <c r="W154" s="44">
        <f t="shared" si="43"/>
        <v>60</v>
      </c>
      <c r="X154" s="45" t="str">
        <f t="shared" si="44"/>
        <v>★1.0</v>
      </c>
      <c r="Z154" s="31">
        <v>1950</v>
      </c>
      <c r="AA154" s="46"/>
      <c r="AB154" s="149">
        <f t="shared" si="45"/>
        <v>19.600000000000001</v>
      </c>
      <c r="AC154" s="209">
        <f t="shared" si="46"/>
        <v>60</v>
      </c>
      <c r="AD154" s="209" t="str">
        <f t="shared" si="47"/>
        <v>★1.0</v>
      </c>
      <c r="AE154" s="149" t="str">
        <f t="shared" si="34"/>
        <v/>
      </c>
      <c r="AF154" s="209" t="str">
        <f t="shared" si="35"/>
        <v/>
      </c>
      <c r="AG154" s="209" t="str">
        <f t="shared" si="36"/>
        <v/>
      </c>
      <c r="AH154" s="208"/>
    </row>
    <row r="155" spans="1:34" ht="24" customHeight="1">
      <c r="A155" s="50"/>
      <c r="B155" s="55"/>
      <c r="C155" s="380"/>
      <c r="D155" s="27" t="s">
        <v>1696</v>
      </c>
      <c r="E155" s="28" t="s">
        <v>1709</v>
      </c>
      <c r="F155" s="29" t="s">
        <v>1585</v>
      </c>
      <c r="G155" s="362">
        <v>1.968</v>
      </c>
      <c r="H155" s="29" t="s">
        <v>1574</v>
      </c>
      <c r="I155" s="31">
        <v>1920</v>
      </c>
      <c r="J155" s="32">
        <v>5</v>
      </c>
      <c r="K155" s="53">
        <v>11.8</v>
      </c>
      <c r="L155" s="54">
        <f t="shared" si="37"/>
        <v>196.75084745762712</v>
      </c>
      <c r="M155" s="53">
        <f t="shared" si="38"/>
        <v>10.199999999999999</v>
      </c>
      <c r="N155" s="176">
        <f t="shared" si="39"/>
        <v>13.5</v>
      </c>
      <c r="O155" s="175" t="str">
        <f t="shared" si="40"/>
        <v>19.9</v>
      </c>
      <c r="P155" s="40" t="s">
        <v>1049</v>
      </c>
      <c r="Q155" s="39" t="s">
        <v>69</v>
      </c>
      <c r="R155" s="40" t="s">
        <v>89</v>
      </c>
      <c r="S155" s="41"/>
      <c r="T155" s="357" t="s">
        <v>1279</v>
      </c>
      <c r="U155" s="43">
        <f t="shared" si="41"/>
        <v>115</v>
      </c>
      <c r="V155" s="44" t="str">
        <f t="shared" si="42"/>
        <v/>
      </c>
      <c r="W155" s="44">
        <f t="shared" si="43"/>
        <v>59</v>
      </c>
      <c r="X155" s="45" t="str">
        <f t="shared" si="44"/>
        <v>★0.5</v>
      </c>
      <c r="Z155" s="31">
        <v>1920</v>
      </c>
      <c r="AA155" s="46"/>
      <c r="AB155" s="149">
        <f t="shared" si="45"/>
        <v>19.899999999999999</v>
      </c>
      <c r="AC155" s="209">
        <f t="shared" si="46"/>
        <v>59</v>
      </c>
      <c r="AD155" s="209" t="str">
        <f t="shared" si="47"/>
        <v>★0.5</v>
      </c>
      <c r="AE155" s="149" t="str">
        <f t="shared" si="34"/>
        <v/>
      </c>
      <c r="AF155" s="209" t="str">
        <f t="shared" si="35"/>
        <v/>
      </c>
      <c r="AG155" s="209" t="str">
        <f t="shared" si="36"/>
        <v/>
      </c>
      <c r="AH155" s="208"/>
    </row>
    <row r="156" spans="1:34" ht="24" customHeight="1">
      <c r="A156" s="50"/>
      <c r="B156" s="55"/>
      <c r="C156" s="380"/>
      <c r="D156" s="27" t="s">
        <v>1696</v>
      </c>
      <c r="E156" s="28" t="s">
        <v>1708</v>
      </c>
      <c r="F156" s="29" t="s">
        <v>1585</v>
      </c>
      <c r="G156" s="362">
        <v>1.968</v>
      </c>
      <c r="H156" s="29" t="s">
        <v>1574</v>
      </c>
      <c r="I156" s="31">
        <v>1940</v>
      </c>
      <c r="J156" s="32">
        <v>5</v>
      </c>
      <c r="K156" s="53">
        <v>11.8</v>
      </c>
      <c r="L156" s="54">
        <f t="shared" si="37"/>
        <v>196.75084745762712</v>
      </c>
      <c r="M156" s="53">
        <f t="shared" si="38"/>
        <v>10.199999999999999</v>
      </c>
      <c r="N156" s="176">
        <f t="shared" si="39"/>
        <v>13.5</v>
      </c>
      <c r="O156" s="175" t="str">
        <f t="shared" si="40"/>
        <v>19.7</v>
      </c>
      <c r="P156" s="40" t="s">
        <v>1049</v>
      </c>
      <c r="Q156" s="39" t="s">
        <v>69</v>
      </c>
      <c r="R156" s="40" t="s">
        <v>89</v>
      </c>
      <c r="S156" s="41"/>
      <c r="T156" s="357" t="s">
        <v>1279</v>
      </c>
      <c r="U156" s="43">
        <f t="shared" si="41"/>
        <v>115</v>
      </c>
      <c r="V156" s="44" t="str">
        <f t="shared" si="42"/>
        <v/>
      </c>
      <c r="W156" s="44">
        <f t="shared" si="43"/>
        <v>59</v>
      </c>
      <c r="X156" s="45" t="str">
        <f t="shared" si="44"/>
        <v>★0.5</v>
      </c>
      <c r="Z156" s="31">
        <v>1940</v>
      </c>
      <c r="AA156" s="46"/>
      <c r="AB156" s="149">
        <f t="shared" si="45"/>
        <v>19.7</v>
      </c>
      <c r="AC156" s="209">
        <f t="shared" si="46"/>
        <v>59</v>
      </c>
      <c r="AD156" s="209" t="str">
        <f t="shared" si="47"/>
        <v>★0.5</v>
      </c>
      <c r="AE156" s="149" t="str">
        <f t="shared" si="34"/>
        <v/>
      </c>
      <c r="AF156" s="209" t="str">
        <f t="shared" si="35"/>
        <v/>
      </c>
      <c r="AG156" s="209" t="str">
        <f t="shared" si="36"/>
        <v/>
      </c>
      <c r="AH156" s="208"/>
    </row>
    <row r="157" spans="1:34" ht="24" customHeight="1">
      <c r="A157" s="50"/>
      <c r="B157" s="55"/>
      <c r="C157" s="380"/>
      <c r="D157" s="27" t="s">
        <v>1696</v>
      </c>
      <c r="E157" s="28" t="s">
        <v>1707</v>
      </c>
      <c r="F157" s="29" t="s">
        <v>1585</v>
      </c>
      <c r="G157" s="362">
        <v>1.968</v>
      </c>
      <c r="H157" s="29" t="s">
        <v>1574</v>
      </c>
      <c r="I157" s="31">
        <v>1930</v>
      </c>
      <c r="J157" s="32">
        <v>5</v>
      </c>
      <c r="K157" s="53">
        <v>11.6</v>
      </c>
      <c r="L157" s="54">
        <f t="shared" si="37"/>
        <v>200.14310344827587</v>
      </c>
      <c r="M157" s="53">
        <f t="shared" si="38"/>
        <v>10.199999999999999</v>
      </c>
      <c r="N157" s="176">
        <f t="shared" si="39"/>
        <v>13.5</v>
      </c>
      <c r="O157" s="175" t="str">
        <f t="shared" si="40"/>
        <v>19.8</v>
      </c>
      <c r="P157" s="40" t="s">
        <v>1096</v>
      </c>
      <c r="Q157" s="39" t="s">
        <v>69</v>
      </c>
      <c r="R157" s="40" t="s">
        <v>89</v>
      </c>
      <c r="S157" s="41" t="s">
        <v>1572</v>
      </c>
      <c r="T157" s="357" t="s">
        <v>1279</v>
      </c>
      <c r="U157" s="43">
        <f t="shared" si="41"/>
        <v>113</v>
      </c>
      <c r="V157" s="44" t="str">
        <f t="shared" si="42"/>
        <v/>
      </c>
      <c r="W157" s="44">
        <f t="shared" si="43"/>
        <v>58</v>
      </c>
      <c r="X157" s="45" t="str">
        <f t="shared" si="44"/>
        <v>★0.5</v>
      </c>
      <c r="Z157" s="31">
        <v>1930</v>
      </c>
      <c r="AA157" s="46"/>
      <c r="AB157" s="149">
        <f t="shared" si="45"/>
        <v>19.8</v>
      </c>
      <c r="AC157" s="209">
        <f t="shared" si="46"/>
        <v>58</v>
      </c>
      <c r="AD157" s="209" t="str">
        <f t="shared" si="47"/>
        <v>★0.5</v>
      </c>
      <c r="AE157" s="149" t="str">
        <f t="shared" si="34"/>
        <v/>
      </c>
      <c r="AF157" s="209" t="str">
        <f t="shared" si="35"/>
        <v/>
      </c>
      <c r="AG157" s="209" t="str">
        <f t="shared" si="36"/>
        <v/>
      </c>
      <c r="AH157" s="208"/>
    </row>
    <row r="158" spans="1:34" ht="24" customHeight="1">
      <c r="A158" s="50"/>
      <c r="B158" s="55"/>
      <c r="C158" s="380"/>
      <c r="D158" s="27" t="s">
        <v>1696</v>
      </c>
      <c r="E158" s="28" t="s">
        <v>1706</v>
      </c>
      <c r="F158" s="29" t="s">
        <v>1585</v>
      </c>
      <c r="G158" s="362">
        <v>1.968</v>
      </c>
      <c r="H158" s="29" t="s">
        <v>1574</v>
      </c>
      <c r="I158" s="31">
        <v>1950</v>
      </c>
      <c r="J158" s="32">
        <v>5</v>
      </c>
      <c r="K158" s="53">
        <v>11.6</v>
      </c>
      <c r="L158" s="54">
        <f t="shared" si="37"/>
        <v>200.14310344827587</v>
      </c>
      <c r="M158" s="53">
        <f t="shared" si="38"/>
        <v>10.199999999999999</v>
      </c>
      <c r="N158" s="176">
        <f t="shared" si="39"/>
        <v>13.5</v>
      </c>
      <c r="O158" s="175" t="str">
        <f t="shared" si="40"/>
        <v>19.6</v>
      </c>
      <c r="P158" s="40" t="s">
        <v>1096</v>
      </c>
      <c r="Q158" s="39" t="s">
        <v>69</v>
      </c>
      <c r="R158" s="40" t="s">
        <v>89</v>
      </c>
      <c r="S158" s="41" t="s">
        <v>1572</v>
      </c>
      <c r="T158" s="357" t="s">
        <v>1279</v>
      </c>
      <c r="U158" s="43">
        <f t="shared" si="41"/>
        <v>113</v>
      </c>
      <c r="V158" s="44" t="str">
        <f t="shared" si="42"/>
        <v/>
      </c>
      <c r="W158" s="44">
        <f t="shared" si="43"/>
        <v>59</v>
      </c>
      <c r="X158" s="45" t="str">
        <f t="shared" si="44"/>
        <v>★0.5</v>
      </c>
      <c r="Z158" s="31">
        <v>1950</v>
      </c>
      <c r="AA158" s="46"/>
      <c r="AB158" s="149">
        <f t="shared" si="45"/>
        <v>19.600000000000001</v>
      </c>
      <c r="AC158" s="209">
        <f t="shared" si="46"/>
        <v>59</v>
      </c>
      <c r="AD158" s="209" t="str">
        <f t="shared" si="47"/>
        <v>★0.5</v>
      </c>
      <c r="AE158" s="149" t="str">
        <f t="shared" si="34"/>
        <v/>
      </c>
      <c r="AF158" s="209" t="str">
        <f t="shared" si="35"/>
        <v/>
      </c>
      <c r="AG158" s="209" t="str">
        <f t="shared" si="36"/>
        <v/>
      </c>
      <c r="AH158" s="208"/>
    </row>
    <row r="159" spans="1:34" ht="24" customHeight="1">
      <c r="A159" s="50"/>
      <c r="B159" s="55"/>
      <c r="C159" s="380"/>
      <c r="D159" s="27" t="s">
        <v>1696</v>
      </c>
      <c r="E159" s="28" t="s">
        <v>1705</v>
      </c>
      <c r="F159" s="29" t="s">
        <v>1585</v>
      </c>
      <c r="G159" s="362">
        <v>1.968</v>
      </c>
      <c r="H159" s="29" t="s">
        <v>1574</v>
      </c>
      <c r="I159" s="31">
        <v>1920</v>
      </c>
      <c r="J159" s="32">
        <v>5</v>
      </c>
      <c r="K159" s="53">
        <v>11.6</v>
      </c>
      <c r="L159" s="54">
        <f t="shared" si="37"/>
        <v>200.14310344827587</v>
      </c>
      <c r="M159" s="53">
        <f t="shared" si="38"/>
        <v>10.199999999999999</v>
      </c>
      <c r="N159" s="176">
        <f t="shared" si="39"/>
        <v>13.5</v>
      </c>
      <c r="O159" s="175" t="str">
        <f t="shared" si="40"/>
        <v>19.9</v>
      </c>
      <c r="P159" s="40" t="s">
        <v>1096</v>
      </c>
      <c r="Q159" s="39" t="s">
        <v>69</v>
      </c>
      <c r="R159" s="40" t="s">
        <v>89</v>
      </c>
      <c r="S159" s="41" t="s">
        <v>1572</v>
      </c>
      <c r="T159" s="357" t="s">
        <v>1279</v>
      </c>
      <c r="U159" s="43">
        <f t="shared" si="41"/>
        <v>113</v>
      </c>
      <c r="V159" s="44" t="str">
        <f t="shared" si="42"/>
        <v/>
      </c>
      <c r="W159" s="44">
        <f t="shared" si="43"/>
        <v>58</v>
      </c>
      <c r="X159" s="45" t="str">
        <f t="shared" si="44"/>
        <v>★0.5</v>
      </c>
      <c r="Z159" s="31">
        <v>1920</v>
      </c>
      <c r="AA159" s="46"/>
      <c r="AB159" s="149">
        <f t="shared" si="45"/>
        <v>19.899999999999999</v>
      </c>
      <c r="AC159" s="209">
        <f t="shared" si="46"/>
        <v>58</v>
      </c>
      <c r="AD159" s="209" t="str">
        <f t="shared" si="47"/>
        <v>★0.5</v>
      </c>
      <c r="AE159" s="149" t="str">
        <f t="shared" si="34"/>
        <v/>
      </c>
      <c r="AF159" s="209" t="str">
        <f t="shared" si="35"/>
        <v/>
      </c>
      <c r="AG159" s="209" t="str">
        <f t="shared" si="36"/>
        <v/>
      </c>
      <c r="AH159" s="208"/>
    </row>
    <row r="160" spans="1:34" ht="24" customHeight="1">
      <c r="A160" s="50"/>
      <c r="B160" s="55"/>
      <c r="C160" s="380"/>
      <c r="D160" s="27" t="s">
        <v>1696</v>
      </c>
      <c r="E160" s="28" t="s">
        <v>1704</v>
      </c>
      <c r="F160" s="29" t="s">
        <v>1585</v>
      </c>
      <c r="G160" s="362">
        <v>1.968</v>
      </c>
      <c r="H160" s="29" t="s">
        <v>1574</v>
      </c>
      <c r="I160" s="31">
        <v>1940</v>
      </c>
      <c r="J160" s="32">
        <v>5</v>
      </c>
      <c r="K160" s="53">
        <v>11.6</v>
      </c>
      <c r="L160" s="54">
        <f t="shared" si="37"/>
        <v>200.14310344827587</v>
      </c>
      <c r="M160" s="53">
        <f t="shared" si="38"/>
        <v>10.199999999999999</v>
      </c>
      <c r="N160" s="176">
        <f t="shared" si="39"/>
        <v>13.5</v>
      </c>
      <c r="O160" s="175" t="str">
        <f t="shared" si="40"/>
        <v>19.7</v>
      </c>
      <c r="P160" s="40" t="s">
        <v>1096</v>
      </c>
      <c r="Q160" s="39" t="s">
        <v>69</v>
      </c>
      <c r="R160" s="40" t="s">
        <v>89</v>
      </c>
      <c r="S160" s="41" t="s">
        <v>1572</v>
      </c>
      <c r="T160" s="357" t="s">
        <v>1279</v>
      </c>
      <c r="U160" s="43">
        <f t="shared" si="41"/>
        <v>113</v>
      </c>
      <c r="V160" s="44" t="str">
        <f t="shared" si="42"/>
        <v/>
      </c>
      <c r="W160" s="44">
        <f t="shared" si="43"/>
        <v>58</v>
      </c>
      <c r="X160" s="45" t="str">
        <f t="shared" si="44"/>
        <v>★0.5</v>
      </c>
      <c r="Z160" s="31">
        <v>1940</v>
      </c>
      <c r="AA160" s="46"/>
      <c r="AB160" s="149">
        <f t="shared" si="45"/>
        <v>19.7</v>
      </c>
      <c r="AC160" s="209">
        <f t="shared" si="46"/>
        <v>58</v>
      </c>
      <c r="AD160" s="209" t="str">
        <f t="shared" si="47"/>
        <v>★0.5</v>
      </c>
      <c r="AE160" s="149" t="str">
        <f t="shared" si="34"/>
        <v/>
      </c>
      <c r="AF160" s="209" t="str">
        <f t="shared" si="35"/>
        <v/>
      </c>
      <c r="AG160" s="209" t="str">
        <f t="shared" si="36"/>
        <v/>
      </c>
      <c r="AH160" s="208"/>
    </row>
    <row r="161" spans="1:34" ht="24" customHeight="1">
      <c r="A161" s="50"/>
      <c r="B161" s="55"/>
      <c r="C161" s="380"/>
      <c r="D161" s="27" t="s">
        <v>1696</v>
      </c>
      <c r="E161" s="28" t="s">
        <v>1703</v>
      </c>
      <c r="F161" s="29" t="s">
        <v>1585</v>
      </c>
      <c r="G161" s="362">
        <v>1.968</v>
      </c>
      <c r="H161" s="29" t="s">
        <v>1574</v>
      </c>
      <c r="I161" s="31">
        <v>1920</v>
      </c>
      <c r="J161" s="32">
        <v>5</v>
      </c>
      <c r="K161" s="53">
        <v>11.6</v>
      </c>
      <c r="L161" s="54">
        <f t="shared" si="37"/>
        <v>200.14310344827587</v>
      </c>
      <c r="M161" s="53">
        <f t="shared" si="38"/>
        <v>10.199999999999999</v>
      </c>
      <c r="N161" s="176">
        <f t="shared" si="39"/>
        <v>13.5</v>
      </c>
      <c r="O161" s="175" t="str">
        <f t="shared" si="40"/>
        <v>19.9</v>
      </c>
      <c r="P161" s="40" t="s">
        <v>1096</v>
      </c>
      <c r="Q161" s="39" t="s">
        <v>69</v>
      </c>
      <c r="R161" s="40" t="s">
        <v>89</v>
      </c>
      <c r="S161" s="41" t="s">
        <v>1572</v>
      </c>
      <c r="T161" s="357" t="s">
        <v>1279</v>
      </c>
      <c r="U161" s="43">
        <f t="shared" si="41"/>
        <v>113</v>
      </c>
      <c r="V161" s="44" t="str">
        <f t="shared" si="42"/>
        <v/>
      </c>
      <c r="W161" s="44">
        <f t="shared" si="43"/>
        <v>58</v>
      </c>
      <c r="X161" s="45" t="str">
        <f t="shared" si="44"/>
        <v>★0.5</v>
      </c>
      <c r="Z161" s="31">
        <v>1920</v>
      </c>
      <c r="AA161" s="46"/>
      <c r="AB161" s="149">
        <f t="shared" si="45"/>
        <v>19.899999999999999</v>
      </c>
      <c r="AC161" s="209">
        <f t="shared" si="46"/>
        <v>58</v>
      </c>
      <c r="AD161" s="209" t="str">
        <f t="shared" si="47"/>
        <v>★0.5</v>
      </c>
      <c r="AE161" s="149" t="str">
        <f t="shared" si="34"/>
        <v/>
      </c>
      <c r="AF161" s="209" t="str">
        <f t="shared" si="35"/>
        <v/>
      </c>
      <c r="AG161" s="209" t="str">
        <f t="shared" si="36"/>
        <v/>
      </c>
      <c r="AH161" s="208"/>
    </row>
    <row r="162" spans="1:34" ht="24" customHeight="1">
      <c r="A162" s="50"/>
      <c r="B162" s="55"/>
      <c r="C162" s="380"/>
      <c r="D162" s="27" t="s">
        <v>1696</v>
      </c>
      <c r="E162" s="28" t="s">
        <v>1702</v>
      </c>
      <c r="F162" s="29" t="s">
        <v>1585</v>
      </c>
      <c r="G162" s="362">
        <v>1.968</v>
      </c>
      <c r="H162" s="29" t="s">
        <v>1574</v>
      </c>
      <c r="I162" s="31">
        <v>1940</v>
      </c>
      <c r="J162" s="32">
        <v>5</v>
      </c>
      <c r="K162" s="53">
        <v>11.6</v>
      </c>
      <c r="L162" s="54">
        <f t="shared" si="37"/>
        <v>200.14310344827587</v>
      </c>
      <c r="M162" s="53">
        <f t="shared" si="38"/>
        <v>10.199999999999999</v>
      </c>
      <c r="N162" s="176">
        <f t="shared" si="39"/>
        <v>13.5</v>
      </c>
      <c r="O162" s="175" t="str">
        <f t="shared" si="40"/>
        <v>19.7</v>
      </c>
      <c r="P162" s="40" t="s">
        <v>1096</v>
      </c>
      <c r="Q162" s="39" t="s">
        <v>69</v>
      </c>
      <c r="R162" s="40" t="s">
        <v>89</v>
      </c>
      <c r="S162" s="41" t="s">
        <v>1572</v>
      </c>
      <c r="T162" s="357" t="s">
        <v>1279</v>
      </c>
      <c r="U162" s="43">
        <f t="shared" si="41"/>
        <v>113</v>
      </c>
      <c r="V162" s="44" t="str">
        <f t="shared" si="42"/>
        <v/>
      </c>
      <c r="W162" s="44">
        <f t="shared" si="43"/>
        <v>58</v>
      </c>
      <c r="X162" s="45" t="str">
        <f t="shared" si="44"/>
        <v>★0.5</v>
      </c>
      <c r="Z162" s="31">
        <v>1940</v>
      </c>
      <c r="AA162" s="46"/>
      <c r="AB162" s="149">
        <f t="shared" si="45"/>
        <v>19.7</v>
      </c>
      <c r="AC162" s="209">
        <f t="shared" si="46"/>
        <v>58</v>
      </c>
      <c r="AD162" s="209" t="str">
        <f t="shared" si="47"/>
        <v>★0.5</v>
      </c>
      <c r="AE162" s="149" t="str">
        <f t="shared" si="34"/>
        <v/>
      </c>
      <c r="AF162" s="209" t="str">
        <f t="shared" si="35"/>
        <v/>
      </c>
      <c r="AG162" s="209" t="str">
        <f t="shared" si="36"/>
        <v/>
      </c>
      <c r="AH162" s="208"/>
    </row>
    <row r="163" spans="1:34" ht="24" customHeight="1">
      <c r="A163" s="50"/>
      <c r="B163" s="55"/>
      <c r="C163" s="380"/>
      <c r="D163" s="27" t="s">
        <v>1696</v>
      </c>
      <c r="E163" s="28" t="s">
        <v>1701</v>
      </c>
      <c r="F163" s="29" t="s">
        <v>1585</v>
      </c>
      <c r="G163" s="362">
        <v>1.968</v>
      </c>
      <c r="H163" s="29" t="s">
        <v>1574</v>
      </c>
      <c r="I163" s="31">
        <v>1930</v>
      </c>
      <c r="J163" s="32">
        <v>5</v>
      </c>
      <c r="K163" s="53">
        <v>11.6</v>
      </c>
      <c r="L163" s="54">
        <f t="shared" si="37"/>
        <v>200.14310344827587</v>
      </c>
      <c r="M163" s="53">
        <f t="shared" si="38"/>
        <v>10.199999999999999</v>
      </c>
      <c r="N163" s="176">
        <f t="shared" si="39"/>
        <v>13.5</v>
      </c>
      <c r="O163" s="175" t="str">
        <f t="shared" si="40"/>
        <v>19.8</v>
      </c>
      <c r="P163" s="40" t="s">
        <v>1096</v>
      </c>
      <c r="Q163" s="39" t="s">
        <v>69</v>
      </c>
      <c r="R163" s="40" t="s">
        <v>89</v>
      </c>
      <c r="S163" s="41" t="s">
        <v>1572</v>
      </c>
      <c r="T163" s="357" t="s">
        <v>1279</v>
      </c>
      <c r="U163" s="43">
        <f t="shared" si="41"/>
        <v>113</v>
      </c>
      <c r="V163" s="44" t="str">
        <f t="shared" si="42"/>
        <v/>
      </c>
      <c r="W163" s="44">
        <f t="shared" si="43"/>
        <v>58</v>
      </c>
      <c r="X163" s="45" t="str">
        <f t="shared" si="44"/>
        <v>★0.5</v>
      </c>
      <c r="Z163" s="31">
        <v>1930</v>
      </c>
      <c r="AA163" s="46"/>
      <c r="AB163" s="149">
        <f t="shared" si="45"/>
        <v>19.8</v>
      </c>
      <c r="AC163" s="209">
        <f t="shared" si="46"/>
        <v>58</v>
      </c>
      <c r="AD163" s="209" t="str">
        <f t="shared" si="47"/>
        <v>★0.5</v>
      </c>
      <c r="AE163" s="149" t="str">
        <f t="shared" si="34"/>
        <v/>
      </c>
      <c r="AF163" s="209" t="str">
        <f t="shared" si="35"/>
        <v/>
      </c>
      <c r="AG163" s="209" t="str">
        <f t="shared" si="36"/>
        <v/>
      </c>
      <c r="AH163" s="208"/>
    </row>
    <row r="164" spans="1:34" ht="24" customHeight="1">
      <c r="A164" s="50"/>
      <c r="B164" s="55"/>
      <c r="C164" s="380"/>
      <c r="D164" s="27" t="s">
        <v>1696</v>
      </c>
      <c r="E164" s="28" t="s">
        <v>1700</v>
      </c>
      <c r="F164" s="29" t="s">
        <v>1585</v>
      </c>
      <c r="G164" s="362">
        <v>1.968</v>
      </c>
      <c r="H164" s="29" t="s">
        <v>1574</v>
      </c>
      <c r="I164" s="31">
        <v>1950</v>
      </c>
      <c r="J164" s="32">
        <v>5</v>
      </c>
      <c r="K164" s="53">
        <v>11.6</v>
      </c>
      <c r="L164" s="54">
        <f t="shared" si="37"/>
        <v>200.14310344827587</v>
      </c>
      <c r="M164" s="53">
        <f t="shared" si="38"/>
        <v>10.199999999999999</v>
      </c>
      <c r="N164" s="176">
        <f t="shared" si="39"/>
        <v>13.5</v>
      </c>
      <c r="O164" s="175" t="str">
        <f t="shared" si="40"/>
        <v>19.6</v>
      </c>
      <c r="P164" s="40" t="s">
        <v>1096</v>
      </c>
      <c r="Q164" s="39" t="s">
        <v>69</v>
      </c>
      <c r="R164" s="40" t="s">
        <v>89</v>
      </c>
      <c r="S164" s="41" t="s">
        <v>1572</v>
      </c>
      <c r="T164" s="357" t="s">
        <v>1279</v>
      </c>
      <c r="U164" s="43">
        <f t="shared" si="41"/>
        <v>113</v>
      </c>
      <c r="V164" s="44" t="str">
        <f t="shared" si="42"/>
        <v/>
      </c>
      <c r="W164" s="44">
        <f t="shared" si="43"/>
        <v>59</v>
      </c>
      <c r="X164" s="45" t="str">
        <f t="shared" si="44"/>
        <v>★0.5</v>
      </c>
      <c r="Z164" s="31">
        <v>1950</v>
      </c>
      <c r="AA164" s="46"/>
      <c r="AB164" s="149">
        <f t="shared" si="45"/>
        <v>19.600000000000001</v>
      </c>
      <c r="AC164" s="209">
        <f t="shared" si="46"/>
        <v>59</v>
      </c>
      <c r="AD164" s="209" t="str">
        <f t="shared" si="47"/>
        <v>★0.5</v>
      </c>
      <c r="AE164" s="149" t="str">
        <f t="shared" si="34"/>
        <v/>
      </c>
      <c r="AF164" s="209" t="str">
        <f t="shared" si="35"/>
        <v/>
      </c>
      <c r="AG164" s="209" t="str">
        <f t="shared" si="36"/>
        <v/>
      </c>
      <c r="AH164" s="208"/>
    </row>
    <row r="165" spans="1:34" ht="24" customHeight="1">
      <c r="A165" s="50"/>
      <c r="B165" s="55"/>
      <c r="C165" s="380"/>
      <c r="D165" s="27" t="s">
        <v>1696</v>
      </c>
      <c r="E165" s="28" t="s">
        <v>1699</v>
      </c>
      <c r="F165" s="29" t="s">
        <v>1575</v>
      </c>
      <c r="G165" s="362">
        <v>1.968</v>
      </c>
      <c r="H165" s="29" t="s">
        <v>1574</v>
      </c>
      <c r="I165" s="31">
        <v>1950</v>
      </c>
      <c r="J165" s="32">
        <v>5</v>
      </c>
      <c r="K165" s="53">
        <v>11.3</v>
      </c>
      <c r="L165" s="54">
        <f t="shared" si="37"/>
        <v>205.45663716814155</v>
      </c>
      <c r="M165" s="53">
        <f t="shared" si="38"/>
        <v>10.199999999999999</v>
      </c>
      <c r="N165" s="176">
        <f t="shared" si="39"/>
        <v>13.5</v>
      </c>
      <c r="O165" s="175" t="str">
        <f t="shared" si="40"/>
        <v>19.6</v>
      </c>
      <c r="P165" s="40" t="s">
        <v>1049</v>
      </c>
      <c r="Q165" s="39" t="s">
        <v>69</v>
      </c>
      <c r="R165" s="40" t="s">
        <v>89</v>
      </c>
      <c r="S165" s="41"/>
      <c r="T165" s="357" t="s">
        <v>1279</v>
      </c>
      <c r="U165" s="43">
        <f t="shared" si="41"/>
        <v>110</v>
      </c>
      <c r="V165" s="44" t="str">
        <f t="shared" si="42"/>
        <v/>
      </c>
      <c r="W165" s="44">
        <f t="shared" si="43"/>
        <v>57</v>
      </c>
      <c r="X165" s="45" t="str">
        <f t="shared" si="44"/>
        <v>★0.5</v>
      </c>
      <c r="Z165" s="31">
        <v>1950</v>
      </c>
      <c r="AA165" s="46"/>
      <c r="AB165" s="149">
        <f t="shared" si="45"/>
        <v>19.600000000000001</v>
      </c>
      <c r="AC165" s="209">
        <f t="shared" si="46"/>
        <v>57</v>
      </c>
      <c r="AD165" s="209" t="str">
        <f t="shared" si="47"/>
        <v>★0.5</v>
      </c>
      <c r="AE165" s="149" t="str">
        <f t="shared" si="34"/>
        <v/>
      </c>
      <c r="AF165" s="209" t="str">
        <f t="shared" si="35"/>
        <v/>
      </c>
      <c r="AG165" s="209" t="str">
        <f t="shared" si="36"/>
        <v/>
      </c>
      <c r="AH165" s="208"/>
    </row>
    <row r="166" spans="1:34" ht="24" customHeight="1">
      <c r="A166" s="50"/>
      <c r="B166" s="55"/>
      <c r="C166" s="380"/>
      <c r="D166" s="27" t="s">
        <v>1696</v>
      </c>
      <c r="E166" s="28" t="s">
        <v>1698</v>
      </c>
      <c r="F166" s="29" t="s">
        <v>1575</v>
      </c>
      <c r="G166" s="362">
        <v>1.968</v>
      </c>
      <c r="H166" s="29" t="s">
        <v>1574</v>
      </c>
      <c r="I166" s="31">
        <v>1970</v>
      </c>
      <c r="J166" s="32">
        <v>5</v>
      </c>
      <c r="K166" s="53">
        <v>11.3</v>
      </c>
      <c r="L166" s="54">
        <f t="shared" si="37"/>
        <v>205.45663716814155</v>
      </c>
      <c r="M166" s="53">
        <f t="shared" si="38"/>
        <v>10.199999999999999</v>
      </c>
      <c r="N166" s="176">
        <f t="shared" si="39"/>
        <v>13.5</v>
      </c>
      <c r="O166" s="175" t="str">
        <f t="shared" si="40"/>
        <v>19.4</v>
      </c>
      <c r="P166" s="40" t="s">
        <v>1049</v>
      </c>
      <c r="Q166" s="39" t="s">
        <v>69</v>
      </c>
      <c r="R166" s="40" t="s">
        <v>89</v>
      </c>
      <c r="S166" s="41"/>
      <c r="T166" s="357" t="s">
        <v>1279</v>
      </c>
      <c r="U166" s="43">
        <f t="shared" si="41"/>
        <v>110</v>
      </c>
      <c r="V166" s="44" t="str">
        <f t="shared" si="42"/>
        <v/>
      </c>
      <c r="W166" s="44">
        <f t="shared" si="43"/>
        <v>58</v>
      </c>
      <c r="X166" s="45" t="str">
        <f t="shared" si="44"/>
        <v>★0.5</v>
      </c>
      <c r="Z166" s="31">
        <v>1970</v>
      </c>
      <c r="AA166" s="46"/>
      <c r="AB166" s="149">
        <f t="shared" si="45"/>
        <v>19.399999999999999</v>
      </c>
      <c r="AC166" s="209">
        <f t="shared" si="46"/>
        <v>58</v>
      </c>
      <c r="AD166" s="209" t="str">
        <f t="shared" si="47"/>
        <v>★0.5</v>
      </c>
      <c r="AE166" s="149" t="str">
        <f t="shared" si="34"/>
        <v/>
      </c>
      <c r="AF166" s="209" t="str">
        <f t="shared" si="35"/>
        <v/>
      </c>
      <c r="AG166" s="209" t="str">
        <f t="shared" si="36"/>
        <v/>
      </c>
      <c r="AH166" s="208"/>
    </row>
    <row r="167" spans="1:34" ht="24" customHeight="1">
      <c r="A167" s="50"/>
      <c r="B167" s="55"/>
      <c r="C167" s="380"/>
      <c r="D167" s="27" t="s">
        <v>1696</v>
      </c>
      <c r="E167" s="28" t="s">
        <v>1697</v>
      </c>
      <c r="F167" s="29" t="s">
        <v>1575</v>
      </c>
      <c r="G167" s="362">
        <v>1.968</v>
      </c>
      <c r="H167" s="29" t="s">
        <v>1574</v>
      </c>
      <c r="I167" s="31">
        <v>1950</v>
      </c>
      <c r="J167" s="32">
        <v>5</v>
      </c>
      <c r="K167" s="53">
        <v>11</v>
      </c>
      <c r="L167" s="54">
        <f t="shared" si="37"/>
        <v>211.05999999999997</v>
      </c>
      <c r="M167" s="53">
        <f t="shared" si="38"/>
        <v>10.199999999999999</v>
      </c>
      <c r="N167" s="176">
        <f t="shared" si="39"/>
        <v>13.5</v>
      </c>
      <c r="O167" s="175" t="str">
        <f t="shared" si="40"/>
        <v>19.6</v>
      </c>
      <c r="P167" s="40" t="s">
        <v>1096</v>
      </c>
      <c r="Q167" s="39" t="s">
        <v>69</v>
      </c>
      <c r="R167" s="40" t="s">
        <v>89</v>
      </c>
      <c r="S167" s="41" t="s">
        <v>1572</v>
      </c>
      <c r="T167" s="357" t="s">
        <v>1279</v>
      </c>
      <c r="U167" s="43">
        <f t="shared" si="41"/>
        <v>107</v>
      </c>
      <c r="V167" s="44" t="str">
        <f t="shared" si="42"/>
        <v/>
      </c>
      <c r="W167" s="44">
        <f t="shared" si="43"/>
        <v>56</v>
      </c>
      <c r="X167" s="45" t="str">
        <f t="shared" si="44"/>
        <v>★0.5</v>
      </c>
      <c r="Z167" s="31">
        <v>1950</v>
      </c>
      <c r="AA167" s="46"/>
      <c r="AB167" s="149">
        <f t="shared" si="45"/>
        <v>19.600000000000001</v>
      </c>
      <c r="AC167" s="209">
        <f t="shared" si="46"/>
        <v>56</v>
      </c>
      <c r="AD167" s="209" t="str">
        <f t="shared" si="47"/>
        <v>★0.5</v>
      </c>
      <c r="AE167" s="149" t="str">
        <f t="shared" si="34"/>
        <v/>
      </c>
      <c r="AF167" s="209" t="str">
        <f t="shared" si="35"/>
        <v/>
      </c>
      <c r="AG167" s="209" t="str">
        <f t="shared" si="36"/>
        <v/>
      </c>
      <c r="AH167" s="208"/>
    </row>
    <row r="168" spans="1:34" ht="24" customHeight="1">
      <c r="A168" s="50"/>
      <c r="B168" s="51"/>
      <c r="C168" s="52"/>
      <c r="D168" s="27" t="s">
        <v>1696</v>
      </c>
      <c r="E168" s="28" t="s">
        <v>1695</v>
      </c>
      <c r="F168" s="29" t="s">
        <v>1575</v>
      </c>
      <c r="G168" s="362">
        <v>1.968</v>
      </c>
      <c r="H168" s="29" t="s">
        <v>1574</v>
      </c>
      <c r="I168" s="31">
        <v>1970</v>
      </c>
      <c r="J168" s="32">
        <v>5</v>
      </c>
      <c r="K168" s="53">
        <v>11</v>
      </c>
      <c r="L168" s="54">
        <f t="shared" si="37"/>
        <v>211.05999999999997</v>
      </c>
      <c r="M168" s="53">
        <f t="shared" si="38"/>
        <v>10.199999999999999</v>
      </c>
      <c r="N168" s="176">
        <f t="shared" si="39"/>
        <v>13.5</v>
      </c>
      <c r="O168" s="175" t="str">
        <f t="shared" si="40"/>
        <v>19.4</v>
      </c>
      <c r="P168" s="40" t="s">
        <v>1096</v>
      </c>
      <c r="Q168" s="39" t="s">
        <v>69</v>
      </c>
      <c r="R168" s="40" t="s">
        <v>89</v>
      </c>
      <c r="S168" s="41" t="s">
        <v>1572</v>
      </c>
      <c r="T168" s="357" t="s">
        <v>1279</v>
      </c>
      <c r="U168" s="43">
        <f t="shared" si="41"/>
        <v>107</v>
      </c>
      <c r="V168" s="44" t="str">
        <f t="shared" si="42"/>
        <v/>
      </c>
      <c r="W168" s="44">
        <f t="shared" si="43"/>
        <v>56</v>
      </c>
      <c r="X168" s="45" t="str">
        <f t="shared" si="44"/>
        <v>★0.5</v>
      </c>
      <c r="Z168" s="31">
        <v>1970</v>
      </c>
      <c r="AA168" s="46"/>
      <c r="AB168" s="149">
        <f t="shared" si="45"/>
        <v>19.399999999999999</v>
      </c>
      <c r="AC168" s="209">
        <f t="shared" si="46"/>
        <v>56</v>
      </c>
      <c r="AD168" s="209" t="str">
        <f t="shared" si="47"/>
        <v>★0.5</v>
      </c>
      <c r="AE168" s="149" t="str">
        <f t="shared" ref="AE168:AE199" si="48">IF(AA168="","",(ROUND(IF(AA168&gt;=2759,9.5,IF(AA168&lt;2759,(-2.47/1000000*AA168*AA168)-(8.52/10000*AA168)+30.65)),1)))</f>
        <v/>
      </c>
      <c r="AF168" s="209" t="str">
        <f t="shared" ref="AF168:AF199" si="49">IF(AE168="","",IF(K168="","",ROUNDDOWN(K168/AE168*100,0)))</f>
        <v/>
      </c>
      <c r="AG168" s="209" t="str">
        <f t="shared" ref="AG168:AG199" si="50">IF(AF168="","",IF(AF168&gt;=125,"★7.5",IF(AF168&gt;=120,"★7.0",IF(AF168&gt;=115,"★6.5",IF(AF168&gt;=110,"★6.0",IF(AF168&gt;=105,"★5.5",IF(AF168&gt;=100,"★5.0",IF(AF168&gt;=95,"★4.5",IF(AF168&gt;=90,"★4.0",IF(AF168&gt;=85,"★3.5",IF(AF168&gt;=80,"★3.0",IF(AF168&gt;=75,"★2.5",IF(AF168&gt;=70,"★2.0",IF(AF168&gt;=65,"★1.5",IF(AF168&gt;=60,"★1.0",IF(AF168&gt;=55,"★0.5"," "))))))))))))))))</f>
        <v/>
      </c>
      <c r="AH168" s="208"/>
    </row>
    <row r="169" spans="1:34" ht="24" customHeight="1">
      <c r="A169" s="50"/>
      <c r="B169" s="55"/>
      <c r="C169" s="604" t="s">
        <v>1694</v>
      </c>
      <c r="D169" s="27" t="s">
        <v>1687</v>
      </c>
      <c r="E169" s="28" t="s">
        <v>1693</v>
      </c>
      <c r="F169" s="29" t="s">
        <v>1691</v>
      </c>
      <c r="G169" s="362">
        <v>1.968</v>
      </c>
      <c r="H169" s="29" t="s">
        <v>1072</v>
      </c>
      <c r="I169" s="31">
        <v>1660</v>
      </c>
      <c r="J169" s="32">
        <v>5</v>
      </c>
      <c r="K169" s="53">
        <v>14.8</v>
      </c>
      <c r="L169" s="54">
        <f t="shared" si="37"/>
        <v>156.86891891891889</v>
      </c>
      <c r="M169" s="53">
        <f t="shared" si="38"/>
        <v>12.2</v>
      </c>
      <c r="N169" s="176">
        <f t="shared" si="39"/>
        <v>15.4</v>
      </c>
      <c r="O169" s="175" t="str">
        <f t="shared" si="40"/>
        <v>22.4</v>
      </c>
      <c r="P169" s="40" t="s">
        <v>1692</v>
      </c>
      <c r="Q169" s="39" t="s">
        <v>69</v>
      </c>
      <c r="R169" s="40" t="s">
        <v>44</v>
      </c>
      <c r="S169" s="41"/>
      <c r="T169" s="357" t="s">
        <v>1279</v>
      </c>
      <c r="U169" s="43">
        <f t="shared" si="41"/>
        <v>121</v>
      </c>
      <c r="V169" s="44" t="str">
        <f t="shared" si="42"/>
        <v/>
      </c>
      <c r="W169" s="44">
        <f t="shared" si="43"/>
        <v>66</v>
      </c>
      <c r="X169" s="45" t="str">
        <f t="shared" si="44"/>
        <v>★1.5</v>
      </c>
      <c r="Z169" s="46">
        <v>1660</v>
      </c>
      <c r="AA169" s="46"/>
      <c r="AB169" s="149">
        <f t="shared" si="45"/>
        <v>22.4</v>
      </c>
      <c r="AC169" s="209">
        <f t="shared" si="46"/>
        <v>66</v>
      </c>
      <c r="AD169" s="209" t="str">
        <f t="shared" si="47"/>
        <v>★1.5</v>
      </c>
      <c r="AE169" s="149" t="str">
        <f t="shared" si="48"/>
        <v/>
      </c>
      <c r="AF169" s="209" t="str">
        <f t="shared" si="49"/>
        <v/>
      </c>
      <c r="AG169" s="209" t="str">
        <f t="shared" si="50"/>
        <v/>
      </c>
      <c r="AH169" s="208"/>
    </row>
    <row r="170" spans="1:34" ht="24" customHeight="1">
      <c r="A170" s="50"/>
      <c r="B170" s="55"/>
      <c r="C170" s="380"/>
      <c r="D170" s="27" t="s">
        <v>1687</v>
      </c>
      <c r="E170" s="28" t="s">
        <v>219</v>
      </c>
      <c r="F170" s="29" t="s">
        <v>1691</v>
      </c>
      <c r="G170" s="362">
        <v>1.968</v>
      </c>
      <c r="H170" s="29" t="s">
        <v>1072</v>
      </c>
      <c r="I170" s="31">
        <v>1690</v>
      </c>
      <c r="J170" s="32">
        <v>5</v>
      </c>
      <c r="K170" s="53">
        <v>14.8</v>
      </c>
      <c r="L170" s="54">
        <f t="shared" si="37"/>
        <v>156.86891891891889</v>
      </c>
      <c r="M170" s="53">
        <f t="shared" si="38"/>
        <v>12.2</v>
      </c>
      <c r="N170" s="176">
        <f t="shared" si="39"/>
        <v>15.4</v>
      </c>
      <c r="O170" s="175" t="str">
        <f t="shared" si="40"/>
        <v>22.2</v>
      </c>
      <c r="P170" s="40" t="s">
        <v>1645</v>
      </c>
      <c r="Q170" s="39" t="s">
        <v>69</v>
      </c>
      <c r="R170" s="40" t="s">
        <v>44</v>
      </c>
      <c r="S170" s="41"/>
      <c r="T170" s="357" t="s">
        <v>1279</v>
      </c>
      <c r="U170" s="43">
        <f t="shared" si="41"/>
        <v>121</v>
      </c>
      <c r="V170" s="44" t="str">
        <f t="shared" si="42"/>
        <v/>
      </c>
      <c r="W170" s="44">
        <f t="shared" si="43"/>
        <v>66</v>
      </c>
      <c r="X170" s="45" t="str">
        <f t="shared" si="44"/>
        <v>★1.5</v>
      </c>
      <c r="Z170" s="46">
        <v>1690</v>
      </c>
      <c r="AA170" s="46"/>
      <c r="AB170" s="149">
        <f t="shared" si="45"/>
        <v>22.2</v>
      </c>
      <c r="AC170" s="209">
        <f t="shared" si="46"/>
        <v>66</v>
      </c>
      <c r="AD170" s="209" t="str">
        <f t="shared" si="47"/>
        <v>★1.5</v>
      </c>
      <c r="AE170" s="149" t="str">
        <f t="shared" si="48"/>
        <v/>
      </c>
      <c r="AF170" s="209" t="str">
        <f t="shared" si="49"/>
        <v/>
      </c>
      <c r="AG170" s="209" t="str">
        <f t="shared" si="50"/>
        <v/>
      </c>
      <c r="AH170" s="208"/>
    </row>
    <row r="171" spans="1:34" ht="24" customHeight="1">
      <c r="A171" s="50"/>
      <c r="B171" s="55"/>
      <c r="C171" s="380"/>
      <c r="D171" s="27" t="s">
        <v>1687</v>
      </c>
      <c r="E171" s="28" t="s">
        <v>1690</v>
      </c>
      <c r="F171" s="29" t="s">
        <v>1685</v>
      </c>
      <c r="G171" s="362">
        <v>1.968</v>
      </c>
      <c r="H171" s="29" t="s">
        <v>1072</v>
      </c>
      <c r="I171" s="31">
        <v>1710</v>
      </c>
      <c r="J171" s="32">
        <v>5</v>
      </c>
      <c r="K171" s="53">
        <v>14.2</v>
      </c>
      <c r="L171" s="54">
        <f t="shared" si="37"/>
        <v>163.49718309859156</v>
      </c>
      <c r="M171" s="53">
        <f t="shared" si="38"/>
        <v>12.2</v>
      </c>
      <c r="N171" s="176">
        <f t="shared" si="39"/>
        <v>15.4</v>
      </c>
      <c r="O171" s="175" t="str">
        <f t="shared" si="40"/>
        <v>22.0</v>
      </c>
      <c r="P171" s="40" t="s">
        <v>1645</v>
      </c>
      <c r="Q171" s="39" t="s">
        <v>69</v>
      </c>
      <c r="R171" s="40" t="s">
        <v>48</v>
      </c>
      <c r="S171" s="41"/>
      <c r="T171" s="357" t="s">
        <v>1279</v>
      </c>
      <c r="U171" s="43">
        <f t="shared" si="41"/>
        <v>116</v>
      </c>
      <c r="V171" s="44" t="str">
        <f t="shared" si="42"/>
        <v/>
      </c>
      <c r="W171" s="44">
        <f t="shared" si="43"/>
        <v>64</v>
      </c>
      <c r="X171" s="45" t="str">
        <f t="shared" si="44"/>
        <v>★1.0</v>
      </c>
      <c r="Z171" s="46">
        <v>1710</v>
      </c>
      <c r="AA171" s="46"/>
      <c r="AB171" s="149">
        <f t="shared" si="45"/>
        <v>22</v>
      </c>
      <c r="AC171" s="209">
        <f t="shared" si="46"/>
        <v>64</v>
      </c>
      <c r="AD171" s="209" t="str">
        <f t="shared" si="47"/>
        <v>★1.0</v>
      </c>
      <c r="AE171" s="149" t="str">
        <f t="shared" si="48"/>
        <v/>
      </c>
      <c r="AF171" s="209" t="str">
        <f t="shared" si="49"/>
        <v/>
      </c>
      <c r="AG171" s="209" t="str">
        <f t="shared" si="50"/>
        <v/>
      </c>
      <c r="AH171" s="208"/>
    </row>
    <row r="172" spans="1:34" ht="24" customHeight="1">
      <c r="A172" s="50"/>
      <c r="B172" s="55"/>
      <c r="C172" s="380"/>
      <c r="D172" s="27" t="s">
        <v>1687</v>
      </c>
      <c r="E172" s="28" t="s">
        <v>1689</v>
      </c>
      <c r="F172" s="29" t="s">
        <v>1685</v>
      </c>
      <c r="G172" s="362">
        <v>1.968</v>
      </c>
      <c r="H172" s="29" t="s">
        <v>1072</v>
      </c>
      <c r="I172" s="31">
        <v>1740</v>
      </c>
      <c r="J172" s="32">
        <v>5</v>
      </c>
      <c r="K172" s="53">
        <v>14.2</v>
      </c>
      <c r="L172" s="54">
        <f t="shared" si="37"/>
        <v>163.49718309859156</v>
      </c>
      <c r="M172" s="53">
        <f t="shared" si="38"/>
        <v>12.2</v>
      </c>
      <c r="N172" s="176">
        <f t="shared" si="39"/>
        <v>15.4</v>
      </c>
      <c r="O172" s="175" t="str">
        <f t="shared" si="40"/>
        <v>21.7</v>
      </c>
      <c r="P172" s="40" t="s">
        <v>1645</v>
      </c>
      <c r="Q172" s="39" t="s">
        <v>69</v>
      </c>
      <c r="R172" s="40" t="s">
        <v>48</v>
      </c>
      <c r="S172" s="41"/>
      <c r="T172" s="357" t="s">
        <v>1279</v>
      </c>
      <c r="U172" s="43">
        <f t="shared" si="41"/>
        <v>116</v>
      </c>
      <c r="V172" s="44" t="str">
        <f t="shared" si="42"/>
        <v/>
      </c>
      <c r="W172" s="44">
        <f t="shared" si="43"/>
        <v>65</v>
      </c>
      <c r="X172" s="45" t="str">
        <f t="shared" si="44"/>
        <v>★1.5</v>
      </c>
      <c r="Z172" s="46">
        <v>1740</v>
      </c>
      <c r="AA172" s="46"/>
      <c r="AB172" s="149">
        <f t="shared" si="45"/>
        <v>21.7</v>
      </c>
      <c r="AC172" s="209">
        <f t="shared" si="46"/>
        <v>65</v>
      </c>
      <c r="AD172" s="209" t="str">
        <f t="shared" si="47"/>
        <v>★1.5</v>
      </c>
      <c r="AE172" s="149" t="str">
        <f t="shared" si="48"/>
        <v/>
      </c>
      <c r="AF172" s="209" t="str">
        <f t="shared" si="49"/>
        <v/>
      </c>
      <c r="AG172" s="209" t="str">
        <f t="shared" si="50"/>
        <v/>
      </c>
      <c r="AH172" s="208"/>
    </row>
    <row r="173" spans="1:34" ht="24" customHeight="1">
      <c r="A173" s="50"/>
      <c r="B173" s="55"/>
      <c r="C173" s="380"/>
      <c r="D173" s="27" t="s">
        <v>1687</v>
      </c>
      <c r="E173" s="28" t="s">
        <v>1688</v>
      </c>
      <c r="F173" s="29" t="s">
        <v>1685</v>
      </c>
      <c r="G173" s="362">
        <v>1.968</v>
      </c>
      <c r="H173" s="29" t="s">
        <v>1072</v>
      </c>
      <c r="I173" s="31">
        <v>1720</v>
      </c>
      <c r="J173" s="32">
        <v>5</v>
      </c>
      <c r="K173" s="53">
        <v>14.2</v>
      </c>
      <c r="L173" s="54">
        <f t="shared" si="37"/>
        <v>163.49718309859156</v>
      </c>
      <c r="M173" s="53">
        <f t="shared" si="38"/>
        <v>12.2</v>
      </c>
      <c r="N173" s="176">
        <f t="shared" si="39"/>
        <v>15.4</v>
      </c>
      <c r="O173" s="175" t="str">
        <f t="shared" si="40"/>
        <v>21.9</v>
      </c>
      <c r="P173" s="40" t="s">
        <v>1645</v>
      </c>
      <c r="Q173" s="39" t="s">
        <v>69</v>
      </c>
      <c r="R173" s="40" t="s">
        <v>48</v>
      </c>
      <c r="S173" s="41"/>
      <c r="T173" s="357" t="s">
        <v>1279</v>
      </c>
      <c r="U173" s="43">
        <f t="shared" si="41"/>
        <v>116</v>
      </c>
      <c r="V173" s="44" t="str">
        <f t="shared" si="42"/>
        <v/>
      </c>
      <c r="W173" s="44">
        <f t="shared" si="43"/>
        <v>64</v>
      </c>
      <c r="X173" s="45" t="str">
        <f t="shared" si="44"/>
        <v>★1.0</v>
      </c>
      <c r="Z173" s="46">
        <v>1720</v>
      </c>
      <c r="AA173" s="46"/>
      <c r="AB173" s="149">
        <f t="shared" si="45"/>
        <v>21.9</v>
      </c>
      <c r="AC173" s="209">
        <f t="shared" si="46"/>
        <v>64</v>
      </c>
      <c r="AD173" s="209" t="str">
        <f t="shared" si="47"/>
        <v>★1.0</v>
      </c>
      <c r="AE173" s="149" t="str">
        <f t="shared" si="48"/>
        <v/>
      </c>
      <c r="AF173" s="209" t="str">
        <f t="shared" si="49"/>
        <v/>
      </c>
      <c r="AG173" s="209" t="str">
        <f t="shared" si="50"/>
        <v/>
      </c>
      <c r="AH173" s="208"/>
    </row>
    <row r="174" spans="1:34" ht="24" customHeight="1">
      <c r="A174" s="50"/>
      <c r="B174" s="55"/>
      <c r="C174" s="380"/>
      <c r="D174" s="27" t="s">
        <v>1687</v>
      </c>
      <c r="E174" s="28" t="s">
        <v>1686</v>
      </c>
      <c r="F174" s="29" t="s">
        <v>1685</v>
      </c>
      <c r="G174" s="362">
        <v>1.968</v>
      </c>
      <c r="H174" s="29" t="s">
        <v>1072</v>
      </c>
      <c r="I174" s="31">
        <v>1750</v>
      </c>
      <c r="J174" s="32">
        <v>5</v>
      </c>
      <c r="K174" s="53">
        <v>14.2</v>
      </c>
      <c r="L174" s="54">
        <f t="shared" si="37"/>
        <v>163.49718309859156</v>
      </c>
      <c r="M174" s="53">
        <f t="shared" si="38"/>
        <v>12.2</v>
      </c>
      <c r="N174" s="176">
        <f t="shared" si="39"/>
        <v>15.4</v>
      </c>
      <c r="O174" s="175" t="str">
        <f t="shared" si="40"/>
        <v>21.6</v>
      </c>
      <c r="P174" s="40" t="s">
        <v>1645</v>
      </c>
      <c r="Q174" s="39" t="s">
        <v>69</v>
      </c>
      <c r="R174" s="40" t="s">
        <v>48</v>
      </c>
      <c r="S174" s="41"/>
      <c r="T174" s="357" t="s">
        <v>1279</v>
      </c>
      <c r="U174" s="43">
        <f t="shared" si="41"/>
        <v>116</v>
      </c>
      <c r="V174" s="44" t="str">
        <f t="shared" si="42"/>
        <v/>
      </c>
      <c r="W174" s="44">
        <f t="shared" si="43"/>
        <v>65</v>
      </c>
      <c r="X174" s="45" t="str">
        <f t="shared" si="44"/>
        <v>★1.5</v>
      </c>
      <c r="Z174" s="46">
        <v>1750</v>
      </c>
      <c r="AA174" s="46"/>
      <c r="AB174" s="149">
        <f t="shared" si="45"/>
        <v>21.6</v>
      </c>
      <c r="AC174" s="209">
        <f t="shared" si="46"/>
        <v>65</v>
      </c>
      <c r="AD174" s="209" t="str">
        <f t="shared" si="47"/>
        <v>★1.5</v>
      </c>
      <c r="AE174" s="149" t="str">
        <f t="shared" si="48"/>
        <v/>
      </c>
      <c r="AF174" s="209" t="str">
        <f t="shared" si="49"/>
        <v/>
      </c>
      <c r="AG174" s="209" t="str">
        <f t="shared" si="50"/>
        <v/>
      </c>
      <c r="AH174" s="208"/>
    </row>
    <row r="175" spans="1:34" ht="24" customHeight="1">
      <c r="A175" s="50"/>
      <c r="B175" s="55"/>
      <c r="C175" s="604"/>
      <c r="D175" s="27" t="s">
        <v>1648</v>
      </c>
      <c r="E175" s="28" t="s">
        <v>231</v>
      </c>
      <c r="F175" s="29" t="s">
        <v>1669</v>
      </c>
      <c r="G175" s="362">
        <v>1.968</v>
      </c>
      <c r="H175" s="29" t="s">
        <v>1574</v>
      </c>
      <c r="I175" s="31">
        <v>1670</v>
      </c>
      <c r="J175" s="32">
        <v>5</v>
      </c>
      <c r="K175" s="53">
        <v>12.7</v>
      </c>
      <c r="L175" s="54">
        <f t="shared" si="37"/>
        <v>182.80787401574801</v>
      </c>
      <c r="M175" s="53">
        <f t="shared" si="38"/>
        <v>12.2</v>
      </c>
      <c r="N175" s="176">
        <f t="shared" si="39"/>
        <v>15.4</v>
      </c>
      <c r="O175" s="175" t="str">
        <f t="shared" si="40"/>
        <v>22.3</v>
      </c>
      <c r="P175" s="40" t="s">
        <v>1645</v>
      </c>
      <c r="Q175" s="39" t="s">
        <v>69</v>
      </c>
      <c r="R175" s="40" t="s">
        <v>232</v>
      </c>
      <c r="S175" s="41"/>
      <c r="T175" s="357" t="s">
        <v>1279</v>
      </c>
      <c r="U175" s="43">
        <f t="shared" si="41"/>
        <v>104</v>
      </c>
      <c r="V175" s="44" t="str">
        <f t="shared" si="42"/>
        <v/>
      </c>
      <c r="W175" s="44">
        <f t="shared" si="43"/>
        <v>56</v>
      </c>
      <c r="X175" s="45" t="str">
        <f t="shared" si="44"/>
        <v>★0.5</v>
      </c>
      <c r="Z175" s="46">
        <v>1670</v>
      </c>
      <c r="AA175" s="46"/>
      <c r="AB175" s="149">
        <f t="shared" si="45"/>
        <v>22.3</v>
      </c>
      <c r="AC175" s="209">
        <f t="shared" si="46"/>
        <v>56</v>
      </c>
      <c r="AD175" s="209" t="str">
        <f t="shared" si="47"/>
        <v>★0.5</v>
      </c>
      <c r="AE175" s="149" t="str">
        <f t="shared" si="48"/>
        <v/>
      </c>
      <c r="AF175" s="209" t="str">
        <f t="shared" si="49"/>
        <v/>
      </c>
      <c r="AG175" s="209" t="str">
        <f t="shared" si="50"/>
        <v/>
      </c>
      <c r="AH175" s="208"/>
    </row>
    <row r="176" spans="1:34" ht="24" customHeight="1">
      <c r="A176" s="50"/>
      <c r="B176" s="55"/>
      <c r="C176" s="380"/>
      <c r="D176" s="27" t="s">
        <v>1648</v>
      </c>
      <c r="E176" s="28" t="s">
        <v>230</v>
      </c>
      <c r="F176" s="29" t="s">
        <v>1669</v>
      </c>
      <c r="G176" s="362">
        <v>1.968</v>
      </c>
      <c r="H176" s="29" t="s">
        <v>1574</v>
      </c>
      <c r="I176" s="31">
        <v>1700</v>
      </c>
      <c r="J176" s="32">
        <v>5</v>
      </c>
      <c r="K176" s="53">
        <v>12.7</v>
      </c>
      <c r="L176" s="54">
        <f t="shared" si="37"/>
        <v>182.80787401574801</v>
      </c>
      <c r="M176" s="53">
        <f t="shared" si="38"/>
        <v>12.2</v>
      </c>
      <c r="N176" s="176">
        <f t="shared" si="39"/>
        <v>15.4</v>
      </c>
      <c r="O176" s="175" t="str">
        <f t="shared" si="40"/>
        <v>22.1</v>
      </c>
      <c r="P176" s="40" t="s">
        <v>1645</v>
      </c>
      <c r="Q176" s="39" t="s">
        <v>69</v>
      </c>
      <c r="R176" s="40" t="s">
        <v>232</v>
      </c>
      <c r="S176" s="41"/>
      <c r="T176" s="357" t="s">
        <v>1279</v>
      </c>
      <c r="U176" s="43">
        <f t="shared" si="41"/>
        <v>104</v>
      </c>
      <c r="V176" s="44" t="str">
        <f t="shared" si="42"/>
        <v/>
      </c>
      <c r="W176" s="44">
        <f t="shared" si="43"/>
        <v>57</v>
      </c>
      <c r="X176" s="45" t="str">
        <f t="shared" si="44"/>
        <v>★0.5</v>
      </c>
      <c r="Z176" s="46">
        <v>1700</v>
      </c>
      <c r="AA176" s="46"/>
      <c r="AB176" s="149">
        <f t="shared" si="45"/>
        <v>22.1</v>
      </c>
      <c r="AC176" s="209">
        <f t="shared" si="46"/>
        <v>57</v>
      </c>
      <c r="AD176" s="209" t="str">
        <f t="shared" si="47"/>
        <v>★0.5</v>
      </c>
      <c r="AE176" s="149" t="str">
        <f t="shared" si="48"/>
        <v/>
      </c>
      <c r="AF176" s="209" t="str">
        <f t="shared" si="49"/>
        <v/>
      </c>
      <c r="AG176" s="209" t="str">
        <f t="shared" si="50"/>
        <v/>
      </c>
      <c r="AH176" s="208"/>
    </row>
    <row r="177" spans="1:34" ht="24" customHeight="1">
      <c r="A177" s="50"/>
      <c r="B177" s="55"/>
      <c r="C177" s="380"/>
      <c r="D177" s="27" t="s">
        <v>1648</v>
      </c>
      <c r="E177" s="28" t="s">
        <v>1684</v>
      </c>
      <c r="F177" s="29" t="s">
        <v>1669</v>
      </c>
      <c r="G177" s="362">
        <v>1.968</v>
      </c>
      <c r="H177" s="29" t="s">
        <v>1574</v>
      </c>
      <c r="I177" s="31">
        <v>1690</v>
      </c>
      <c r="J177" s="32">
        <v>5</v>
      </c>
      <c r="K177" s="53">
        <v>12.7</v>
      </c>
      <c r="L177" s="54">
        <f t="shared" si="37"/>
        <v>182.80787401574801</v>
      </c>
      <c r="M177" s="53">
        <f t="shared" si="38"/>
        <v>12.2</v>
      </c>
      <c r="N177" s="176">
        <f t="shared" si="39"/>
        <v>15.4</v>
      </c>
      <c r="O177" s="175" t="str">
        <f t="shared" si="40"/>
        <v>22.2</v>
      </c>
      <c r="P177" s="40" t="s">
        <v>1645</v>
      </c>
      <c r="Q177" s="39" t="s">
        <v>69</v>
      </c>
      <c r="R177" s="40" t="s">
        <v>232</v>
      </c>
      <c r="S177" s="41"/>
      <c r="T177" s="357" t="s">
        <v>1279</v>
      </c>
      <c r="U177" s="43">
        <f t="shared" si="41"/>
        <v>104</v>
      </c>
      <c r="V177" s="44" t="str">
        <f t="shared" si="42"/>
        <v/>
      </c>
      <c r="W177" s="44">
        <f t="shared" si="43"/>
        <v>57</v>
      </c>
      <c r="X177" s="45" t="str">
        <f t="shared" si="44"/>
        <v>★0.5</v>
      </c>
      <c r="Z177" s="46">
        <v>1690</v>
      </c>
      <c r="AA177" s="46"/>
      <c r="AB177" s="149">
        <f t="shared" si="45"/>
        <v>22.2</v>
      </c>
      <c r="AC177" s="209">
        <f t="shared" si="46"/>
        <v>57</v>
      </c>
      <c r="AD177" s="209" t="str">
        <f t="shared" si="47"/>
        <v>★0.5</v>
      </c>
      <c r="AE177" s="149" t="str">
        <f t="shared" si="48"/>
        <v/>
      </c>
      <c r="AF177" s="209" t="str">
        <f t="shared" si="49"/>
        <v/>
      </c>
      <c r="AG177" s="209" t="str">
        <f t="shared" si="50"/>
        <v/>
      </c>
      <c r="AH177" s="208"/>
    </row>
    <row r="178" spans="1:34" ht="24" customHeight="1">
      <c r="A178" s="50"/>
      <c r="B178" s="55"/>
      <c r="C178" s="380"/>
      <c r="D178" s="27" t="s">
        <v>1648</v>
      </c>
      <c r="E178" s="28" t="s">
        <v>1683</v>
      </c>
      <c r="F178" s="29" t="s">
        <v>1669</v>
      </c>
      <c r="G178" s="362">
        <v>1.968</v>
      </c>
      <c r="H178" s="29" t="s">
        <v>1574</v>
      </c>
      <c r="I178" s="31">
        <v>1720</v>
      </c>
      <c r="J178" s="32">
        <v>5</v>
      </c>
      <c r="K178" s="53">
        <v>12.7</v>
      </c>
      <c r="L178" s="54">
        <f t="shared" si="37"/>
        <v>182.80787401574801</v>
      </c>
      <c r="M178" s="53">
        <f t="shared" si="38"/>
        <v>12.2</v>
      </c>
      <c r="N178" s="176">
        <f t="shared" si="39"/>
        <v>15.4</v>
      </c>
      <c r="O178" s="175" t="str">
        <f t="shared" si="40"/>
        <v>21.9</v>
      </c>
      <c r="P178" s="40" t="s">
        <v>1645</v>
      </c>
      <c r="Q178" s="39" t="s">
        <v>69</v>
      </c>
      <c r="R178" s="40" t="s">
        <v>232</v>
      </c>
      <c r="S178" s="41"/>
      <c r="T178" s="357" t="s">
        <v>1279</v>
      </c>
      <c r="U178" s="43">
        <f t="shared" si="41"/>
        <v>104</v>
      </c>
      <c r="V178" s="44" t="str">
        <f t="shared" si="42"/>
        <v/>
      </c>
      <c r="W178" s="44">
        <f t="shared" si="43"/>
        <v>57</v>
      </c>
      <c r="X178" s="45" t="str">
        <f t="shared" si="44"/>
        <v>★0.5</v>
      </c>
      <c r="Z178" s="46">
        <v>1720</v>
      </c>
      <c r="AA178" s="46"/>
      <c r="AB178" s="149">
        <f t="shared" si="45"/>
        <v>21.9</v>
      </c>
      <c r="AC178" s="209">
        <f t="shared" si="46"/>
        <v>57</v>
      </c>
      <c r="AD178" s="209" t="str">
        <f t="shared" si="47"/>
        <v>★0.5</v>
      </c>
      <c r="AE178" s="149" t="str">
        <f t="shared" si="48"/>
        <v/>
      </c>
      <c r="AF178" s="209" t="str">
        <f t="shared" si="49"/>
        <v/>
      </c>
      <c r="AG178" s="209" t="str">
        <f t="shared" si="50"/>
        <v/>
      </c>
      <c r="AH178" s="208"/>
    </row>
    <row r="179" spans="1:34" ht="24" customHeight="1">
      <c r="A179" s="50"/>
      <c r="B179" s="55"/>
      <c r="C179" s="380"/>
      <c r="D179" s="27" t="s">
        <v>1648</v>
      </c>
      <c r="E179" s="28" t="s">
        <v>79</v>
      </c>
      <c r="F179" s="29" t="s">
        <v>1669</v>
      </c>
      <c r="G179" s="362">
        <v>1.968</v>
      </c>
      <c r="H179" s="29" t="s">
        <v>1574</v>
      </c>
      <c r="I179" s="31">
        <v>1730</v>
      </c>
      <c r="J179" s="32">
        <v>5</v>
      </c>
      <c r="K179" s="53">
        <v>12.5</v>
      </c>
      <c r="L179" s="54">
        <f t="shared" si="37"/>
        <v>185.7328</v>
      </c>
      <c r="M179" s="53">
        <f t="shared" si="38"/>
        <v>12.2</v>
      </c>
      <c r="N179" s="176">
        <f t="shared" si="39"/>
        <v>15.4</v>
      </c>
      <c r="O179" s="175" t="str">
        <f t="shared" si="40"/>
        <v>21.8</v>
      </c>
      <c r="P179" s="40" t="s">
        <v>1645</v>
      </c>
      <c r="Q179" s="39" t="s">
        <v>69</v>
      </c>
      <c r="R179" s="40" t="s">
        <v>89</v>
      </c>
      <c r="S179" s="41" t="s">
        <v>1678</v>
      </c>
      <c r="T179" s="357" t="s">
        <v>1279</v>
      </c>
      <c r="U179" s="43">
        <f t="shared" si="41"/>
        <v>102</v>
      </c>
      <c r="V179" s="44" t="str">
        <f t="shared" si="42"/>
        <v/>
      </c>
      <c r="W179" s="44">
        <f t="shared" si="43"/>
        <v>57</v>
      </c>
      <c r="X179" s="45" t="str">
        <f t="shared" si="44"/>
        <v>★0.5</v>
      </c>
      <c r="Z179" s="46">
        <v>1730</v>
      </c>
      <c r="AA179" s="46"/>
      <c r="AB179" s="149">
        <f t="shared" si="45"/>
        <v>21.8</v>
      </c>
      <c r="AC179" s="209">
        <f t="shared" si="46"/>
        <v>57</v>
      </c>
      <c r="AD179" s="209" t="str">
        <f t="shared" si="47"/>
        <v>★0.5</v>
      </c>
      <c r="AE179" s="149" t="str">
        <f t="shared" si="48"/>
        <v/>
      </c>
      <c r="AF179" s="209" t="str">
        <f t="shared" si="49"/>
        <v/>
      </c>
      <c r="AG179" s="209" t="str">
        <f t="shared" si="50"/>
        <v/>
      </c>
      <c r="AH179" s="208"/>
    </row>
    <row r="180" spans="1:34" ht="24" customHeight="1">
      <c r="A180" s="50"/>
      <c r="B180" s="55"/>
      <c r="C180" s="380"/>
      <c r="D180" s="27" t="s">
        <v>1648</v>
      </c>
      <c r="E180" s="28" t="s">
        <v>198</v>
      </c>
      <c r="F180" s="29" t="s">
        <v>1669</v>
      </c>
      <c r="G180" s="362">
        <v>1.968</v>
      </c>
      <c r="H180" s="29" t="s">
        <v>1574</v>
      </c>
      <c r="I180" s="31">
        <v>1760</v>
      </c>
      <c r="J180" s="32">
        <v>5</v>
      </c>
      <c r="K180" s="53">
        <v>12.5</v>
      </c>
      <c r="L180" s="54">
        <f t="shared" si="37"/>
        <v>185.7328</v>
      </c>
      <c r="M180" s="53">
        <f t="shared" si="38"/>
        <v>12.2</v>
      </c>
      <c r="N180" s="176">
        <f t="shared" si="39"/>
        <v>15.4</v>
      </c>
      <c r="O180" s="175" t="str">
        <f t="shared" si="40"/>
        <v>21.5</v>
      </c>
      <c r="P180" s="40" t="s">
        <v>1645</v>
      </c>
      <c r="Q180" s="39" t="s">
        <v>69</v>
      </c>
      <c r="R180" s="40" t="s">
        <v>89</v>
      </c>
      <c r="S180" s="41" t="s">
        <v>1678</v>
      </c>
      <c r="T180" s="357" t="s">
        <v>1279</v>
      </c>
      <c r="U180" s="43">
        <f t="shared" si="41"/>
        <v>102</v>
      </c>
      <c r="V180" s="44" t="str">
        <f t="shared" si="42"/>
        <v/>
      </c>
      <c r="W180" s="44">
        <f t="shared" si="43"/>
        <v>58</v>
      </c>
      <c r="X180" s="45" t="str">
        <f t="shared" si="44"/>
        <v>★0.5</v>
      </c>
      <c r="Z180" s="46">
        <v>1760</v>
      </c>
      <c r="AA180" s="46"/>
      <c r="AB180" s="149">
        <f t="shared" si="45"/>
        <v>21.5</v>
      </c>
      <c r="AC180" s="209">
        <f t="shared" si="46"/>
        <v>58</v>
      </c>
      <c r="AD180" s="209" t="str">
        <f t="shared" si="47"/>
        <v>★0.5</v>
      </c>
      <c r="AE180" s="149" t="str">
        <f t="shared" si="48"/>
        <v/>
      </c>
      <c r="AF180" s="209" t="str">
        <f t="shared" si="49"/>
        <v/>
      </c>
      <c r="AG180" s="209" t="str">
        <f t="shared" si="50"/>
        <v/>
      </c>
      <c r="AH180" s="208"/>
    </row>
    <row r="181" spans="1:34" ht="24" customHeight="1">
      <c r="A181" s="50"/>
      <c r="B181" s="55"/>
      <c r="C181" s="380"/>
      <c r="D181" s="27" t="s">
        <v>1648</v>
      </c>
      <c r="E181" s="28" t="s">
        <v>1682</v>
      </c>
      <c r="F181" s="29" t="s">
        <v>1669</v>
      </c>
      <c r="G181" s="362">
        <v>1.968</v>
      </c>
      <c r="H181" s="29" t="s">
        <v>1574</v>
      </c>
      <c r="I181" s="31">
        <v>1750</v>
      </c>
      <c r="J181" s="32">
        <v>5</v>
      </c>
      <c r="K181" s="53">
        <v>12.5</v>
      </c>
      <c r="L181" s="54">
        <f t="shared" si="37"/>
        <v>185.7328</v>
      </c>
      <c r="M181" s="53">
        <f t="shared" si="38"/>
        <v>12.2</v>
      </c>
      <c r="N181" s="176">
        <f t="shared" si="39"/>
        <v>15.4</v>
      </c>
      <c r="O181" s="175" t="str">
        <f t="shared" si="40"/>
        <v>21.6</v>
      </c>
      <c r="P181" s="40" t="s">
        <v>1645</v>
      </c>
      <c r="Q181" s="39" t="s">
        <v>69</v>
      </c>
      <c r="R181" s="40" t="s">
        <v>89</v>
      </c>
      <c r="S181" s="41" t="s">
        <v>1678</v>
      </c>
      <c r="T181" s="357" t="s">
        <v>1279</v>
      </c>
      <c r="U181" s="43">
        <f t="shared" si="41"/>
        <v>102</v>
      </c>
      <c r="V181" s="44" t="str">
        <f t="shared" si="42"/>
        <v/>
      </c>
      <c r="W181" s="44">
        <f t="shared" si="43"/>
        <v>57</v>
      </c>
      <c r="X181" s="45" t="str">
        <f t="shared" si="44"/>
        <v>★0.5</v>
      </c>
      <c r="Z181" s="46">
        <v>1750</v>
      </c>
      <c r="AA181" s="46"/>
      <c r="AB181" s="149">
        <f t="shared" si="45"/>
        <v>21.6</v>
      </c>
      <c r="AC181" s="209">
        <f t="shared" si="46"/>
        <v>57</v>
      </c>
      <c r="AD181" s="209" t="str">
        <f t="shared" si="47"/>
        <v>★0.5</v>
      </c>
      <c r="AE181" s="149" t="str">
        <f t="shared" si="48"/>
        <v/>
      </c>
      <c r="AF181" s="209" t="str">
        <f t="shared" si="49"/>
        <v/>
      </c>
      <c r="AG181" s="209" t="str">
        <f t="shared" si="50"/>
        <v/>
      </c>
      <c r="AH181" s="208"/>
    </row>
    <row r="182" spans="1:34" ht="24" customHeight="1">
      <c r="A182" s="50"/>
      <c r="B182" s="55"/>
      <c r="C182" s="380"/>
      <c r="D182" s="27" t="s">
        <v>1648</v>
      </c>
      <c r="E182" s="28" t="s">
        <v>1681</v>
      </c>
      <c r="F182" s="29" t="s">
        <v>1669</v>
      </c>
      <c r="G182" s="362">
        <v>1.968</v>
      </c>
      <c r="H182" s="29" t="s">
        <v>1574</v>
      </c>
      <c r="I182" s="31">
        <v>1780</v>
      </c>
      <c r="J182" s="32">
        <v>5</v>
      </c>
      <c r="K182" s="53">
        <v>12.5</v>
      </c>
      <c r="L182" s="54">
        <f t="shared" si="37"/>
        <v>185.7328</v>
      </c>
      <c r="M182" s="53">
        <f t="shared" si="38"/>
        <v>11.1</v>
      </c>
      <c r="N182" s="176">
        <f t="shared" si="39"/>
        <v>14.4</v>
      </c>
      <c r="O182" s="175" t="str">
        <f t="shared" si="40"/>
        <v>21.3</v>
      </c>
      <c r="P182" s="40" t="s">
        <v>1645</v>
      </c>
      <c r="Q182" s="39" t="s">
        <v>69</v>
      </c>
      <c r="R182" s="40" t="s">
        <v>89</v>
      </c>
      <c r="S182" s="41" t="s">
        <v>1678</v>
      </c>
      <c r="T182" s="357" t="s">
        <v>1279</v>
      </c>
      <c r="U182" s="43">
        <f t="shared" si="41"/>
        <v>112</v>
      </c>
      <c r="V182" s="44" t="str">
        <f t="shared" si="42"/>
        <v/>
      </c>
      <c r="W182" s="44">
        <f t="shared" si="43"/>
        <v>58</v>
      </c>
      <c r="X182" s="45" t="str">
        <f t="shared" si="44"/>
        <v>★0.5</v>
      </c>
      <c r="Z182" s="46">
        <v>1780</v>
      </c>
      <c r="AA182" s="46"/>
      <c r="AB182" s="149">
        <f t="shared" si="45"/>
        <v>21.3</v>
      </c>
      <c r="AC182" s="209">
        <f t="shared" si="46"/>
        <v>58</v>
      </c>
      <c r="AD182" s="209" t="str">
        <f t="shared" si="47"/>
        <v>★0.5</v>
      </c>
      <c r="AE182" s="149" t="str">
        <f t="shared" si="48"/>
        <v/>
      </c>
      <c r="AF182" s="209" t="str">
        <f t="shared" si="49"/>
        <v/>
      </c>
      <c r="AG182" s="209" t="str">
        <f t="shared" si="50"/>
        <v/>
      </c>
      <c r="AH182" s="208"/>
    </row>
    <row r="183" spans="1:34" ht="24" customHeight="1">
      <c r="A183" s="50"/>
      <c r="B183" s="55"/>
      <c r="C183" s="380"/>
      <c r="D183" s="27" t="s">
        <v>1648</v>
      </c>
      <c r="E183" s="28" t="s">
        <v>176</v>
      </c>
      <c r="F183" s="29" t="s">
        <v>1585</v>
      </c>
      <c r="G183" s="362">
        <v>1.968</v>
      </c>
      <c r="H183" s="29" t="s">
        <v>1574</v>
      </c>
      <c r="I183" s="31">
        <v>1730</v>
      </c>
      <c r="J183" s="32">
        <v>5</v>
      </c>
      <c r="K183" s="53">
        <v>12.8</v>
      </c>
      <c r="L183" s="54">
        <f t="shared" si="37"/>
        <v>181.37968749999999</v>
      </c>
      <c r="M183" s="53">
        <f t="shared" si="38"/>
        <v>12.2</v>
      </c>
      <c r="N183" s="176">
        <f t="shared" si="39"/>
        <v>15.4</v>
      </c>
      <c r="O183" s="175" t="str">
        <f t="shared" si="40"/>
        <v>21.8</v>
      </c>
      <c r="P183" s="40" t="s">
        <v>1645</v>
      </c>
      <c r="Q183" s="39" t="s">
        <v>69</v>
      </c>
      <c r="R183" s="40" t="s">
        <v>89</v>
      </c>
      <c r="S183" s="41" t="s">
        <v>1678</v>
      </c>
      <c r="T183" s="357" t="s">
        <v>1279</v>
      </c>
      <c r="U183" s="43">
        <f t="shared" si="41"/>
        <v>104</v>
      </c>
      <c r="V183" s="44" t="str">
        <f t="shared" si="42"/>
        <v/>
      </c>
      <c r="W183" s="44">
        <f t="shared" si="43"/>
        <v>58</v>
      </c>
      <c r="X183" s="45" t="str">
        <f t="shared" si="44"/>
        <v>★0.5</v>
      </c>
      <c r="Z183" s="46">
        <v>1730</v>
      </c>
      <c r="AA183" s="46"/>
      <c r="AB183" s="149">
        <f t="shared" si="45"/>
        <v>21.8</v>
      </c>
      <c r="AC183" s="209">
        <f t="shared" si="46"/>
        <v>58</v>
      </c>
      <c r="AD183" s="209" t="str">
        <f t="shared" si="47"/>
        <v>★0.5</v>
      </c>
      <c r="AE183" s="149" t="str">
        <f t="shared" si="48"/>
        <v/>
      </c>
      <c r="AF183" s="209" t="str">
        <f t="shared" si="49"/>
        <v/>
      </c>
      <c r="AG183" s="209" t="str">
        <f t="shared" si="50"/>
        <v/>
      </c>
      <c r="AH183" s="208"/>
    </row>
    <row r="184" spans="1:34" ht="24" customHeight="1">
      <c r="A184" s="50"/>
      <c r="B184" s="55"/>
      <c r="C184" s="380"/>
      <c r="D184" s="27" t="s">
        <v>1648</v>
      </c>
      <c r="E184" s="28" t="s">
        <v>173</v>
      </c>
      <c r="F184" s="29" t="s">
        <v>1585</v>
      </c>
      <c r="G184" s="362">
        <v>1.968</v>
      </c>
      <c r="H184" s="29" t="s">
        <v>1574</v>
      </c>
      <c r="I184" s="31">
        <v>1760</v>
      </c>
      <c r="J184" s="32">
        <v>5</v>
      </c>
      <c r="K184" s="53">
        <v>12.8</v>
      </c>
      <c r="L184" s="54">
        <f t="shared" si="37"/>
        <v>181.37968749999999</v>
      </c>
      <c r="M184" s="53">
        <f t="shared" si="38"/>
        <v>12.2</v>
      </c>
      <c r="N184" s="176">
        <f t="shared" si="39"/>
        <v>15.4</v>
      </c>
      <c r="O184" s="175" t="str">
        <f t="shared" si="40"/>
        <v>21.5</v>
      </c>
      <c r="P184" s="40" t="s">
        <v>1645</v>
      </c>
      <c r="Q184" s="39" t="s">
        <v>69</v>
      </c>
      <c r="R184" s="40" t="s">
        <v>89</v>
      </c>
      <c r="S184" s="41" t="s">
        <v>1678</v>
      </c>
      <c r="T184" s="357" t="s">
        <v>1279</v>
      </c>
      <c r="U184" s="43">
        <f t="shared" si="41"/>
        <v>104</v>
      </c>
      <c r="V184" s="44" t="str">
        <f t="shared" si="42"/>
        <v/>
      </c>
      <c r="W184" s="44">
        <f t="shared" si="43"/>
        <v>59</v>
      </c>
      <c r="X184" s="45" t="str">
        <f t="shared" si="44"/>
        <v>★0.5</v>
      </c>
      <c r="Z184" s="46">
        <v>1760</v>
      </c>
      <c r="AA184" s="46"/>
      <c r="AB184" s="149">
        <f t="shared" si="45"/>
        <v>21.5</v>
      </c>
      <c r="AC184" s="209">
        <f t="shared" si="46"/>
        <v>59</v>
      </c>
      <c r="AD184" s="209" t="str">
        <f t="shared" si="47"/>
        <v>★0.5</v>
      </c>
      <c r="AE184" s="149" t="str">
        <f t="shared" si="48"/>
        <v/>
      </c>
      <c r="AF184" s="209" t="str">
        <f t="shared" si="49"/>
        <v/>
      </c>
      <c r="AG184" s="209" t="str">
        <f t="shared" si="50"/>
        <v/>
      </c>
      <c r="AH184" s="208"/>
    </row>
    <row r="185" spans="1:34" ht="24" customHeight="1">
      <c r="A185" s="50"/>
      <c r="B185" s="55"/>
      <c r="C185" s="380"/>
      <c r="D185" s="27" t="s">
        <v>1648</v>
      </c>
      <c r="E185" s="28" t="s">
        <v>1680</v>
      </c>
      <c r="F185" s="29" t="s">
        <v>1585</v>
      </c>
      <c r="G185" s="362">
        <v>1.968</v>
      </c>
      <c r="H185" s="29" t="s">
        <v>1574</v>
      </c>
      <c r="I185" s="31">
        <v>1750</v>
      </c>
      <c r="J185" s="32">
        <v>5</v>
      </c>
      <c r="K185" s="53">
        <v>12.8</v>
      </c>
      <c r="L185" s="54">
        <f t="shared" si="37"/>
        <v>181.37968749999999</v>
      </c>
      <c r="M185" s="53">
        <f t="shared" si="38"/>
        <v>12.2</v>
      </c>
      <c r="N185" s="176">
        <f t="shared" si="39"/>
        <v>15.4</v>
      </c>
      <c r="O185" s="175" t="str">
        <f t="shared" si="40"/>
        <v>21.6</v>
      </c>
      <c r="P185" s="40" t="s">
        <v>1645</v>
      </c>
      <c r="Q185" s="39" t="s">
        <v>69</v>
      </c>
      <c r="R185" s="40" t="s">
        <v>89</v>
      </c>
      <c r="S185" s="41" t="s">
        <v>1678</v>
      </c>
      <c r="T185" s="357" t="s">
        <v>1279</v>
      </c>
      <c r="U185" s="43">
        <f t="shared" si="41"/>
        <v>104</v>
      </c>
      <c r="V185" s="44" t="str">
        <f t="shared" si="42"/>
        <v/>
      </c>
      <c r="W185" s="44">
        <f t="shared" si="43"/>
        <v>59</v>
      </c>
      <c r="X185" s="45" t="str">
        <f t="shared" si="44"/>
        <v>★0.5</v>
      </c>
      <c r="Z185" s="46">
        <v>1750</v>
      </c>
      <c r="AA185" s="46"/>
      <c r="AB185" s="149">
        <f t="shared" si="45"/>
        <v>21.6</v>
      </c>
      <c r="AC185" s="209">
        <f t="shared" si="46"/>
        <v>59</v>
      </c>
      <c r="AD185" s="209" t="str">
        <f t="shared" si="47"/>
        <v>★0.5</v>
      </c>
      <c r="AE185" s="149" t="str">
        <f t="shared" si="48"/>
        <v/>
      </c>
      <c r="AF185" s="209" t="str">
        <f t="shared" si="49"/>
        <v/>
      </c>
      <c r="AG185" s="209" t="str">
        <f t="shared" si="50"/>
        <v/>
      </c>
      <c r="AH185" s="208"/>
    </row>
    <row r="186" spans="1:34" ht="24" customHeight="1">
      <c r="A186" s="50"/>
      <c r="B186" s="55"/>
      <c r="C186" s="380"/>
      <c r="D186" s="27" t="s">
        <v>1648</v>
      </c>
      <c r="E186" s="28" t="s">
        <v>1679</v>
      </c>
      <c r="F186" s="29" t="s">
        <v>1585</v>
      </c>
      <c r="G186" s="362">
        <v>1.968</v>
      </c>
      <c r="H186" s="29" t="s">
        <v>1574</v>
      </c>
      <c r="I186" s="31">
        <v>1780</v>
      </c>
      <c r="J186" s="32">
        <v>5</v>
      </c>
      <c r="K186" s="53">
        <v>12.8</v>
      </c>
      <c r="L186" s="54">
        <f t="shared" si="37"/>
        <v>181.37968749999999</v>
      </c>
      <c r="M186" s="53">
        <f t="shared" si="38"/>
        <v>11.1</v>
      </c>
      <c r="N186" s="176">
        <f t="shared" si="39"/>
        <v>14.4</v>
      </c>
      <c r="O186" s="175" t="str">
        <f t="shared" si="40"/>
        <v>21.3</v>
      </c>
      <c r="P186" s="40" t="s">
        <v>1645</v>
      </c>
      <c r="Q186" s="39" t="s">
        <v>69</v>
      </c>
      <c r="R186" s="40" t="s">
        <v>89</v>
      </c>
      <c r="S186" s="41" t="s">
        <v>1678</v>
      </c>
      <c r="T186" s="357" t="s">
        <v>1279</v>
      </c>
      <c r="U186" s="43">
        <f t="shared" si="41"/>
        <v>115</v>
      </c>
      <c r="V186" s="44" t="str">
        <f t="shared" si="42"/>
        <v/>
      </c>
      <c r="W186" s="44">
        <f t="shared" si="43"/>
        <v>60</v>
      </c>
      <c r="X186" s="45" t="str">
        <f t="shared" si="44"/>
        <v>★1.0</v>
      </c>
      <c r="Z186" s="46">
        <v>1780</v>
      </c>
      <c r="AA186" s="46"/>
      <c r="AB186" s="149">
        <f t="shared" si="45"/>
        <v>21.3</v>
      </c>
      <c r="AC186" s="209">
        <f t="shared" si="46"/>
        <v>60</v>
      </c>
      <c r="AD186" s="209" t="str">
        <f t="shared" si="47"/>
        <v>★1.0</v>
      </c>
      <c r="AE186" s="149" t="str">
        <f t="shared" si="48"/>
        <v/>
      </c>
      <c r="AF186" s="209" t="str">
        <f t="shared" si="49"/>
        <v/>
      </c>
      <c r="AG186" s="209" t="str">
        <f t="shared" si="50"/>
        <v/>
      </c>
      <c r="AH186" s="208"/>
    </row>
    <row r="187" spans="1:34" ht="24" customHeight="1">
      <c r="A187" s="50"/>
      <c r="B187" s="55"/>
      <c r="C187" s="380"/>
      <c r="D187" s="27" t="s">
        <v>1648</v>
      </c>
      <c r="E187" s="28" t="s">
        <v>1677</v>
      </c>
      <c r="F187" s="29" t="s">
        <v>1669</v>
      </c>
      <c r="G187" s="362">
        <v>1.968</v>
      </c>
      <c r="H187" s="29" t="s">
        <v>1574</v>
      </c>
      <c r="I187" s="31">
        <v>1670</v>
      </c>
      <c r="J187" s="32">
        <v>5</v>
      </c>
      <c r="K187" s="53">
        <v>12.3</v>
      </c>
      <c r="L187" s="54">
        <f t="shared" si="37"/>
        <v>188.75284552845525</v>
      </c>
      <c r="M187" s="53">
        <f t="shared" si="38"/>
        <v>12.2</v>
      </c>
      <c r="N187" s="176">
        <f t="shared" si="39"/>
        <v>15.4</v>
      </c>
      <c r="O187" s="175" t="str">
        <f t="shared" si="40"/>
        <v>22.3</v>
      </c>
      <c r="P187" s="40" t="s">
        <v>1645</v>
      </c>
      <c r="Q187" s="39" t="s">
        <v>69</v>
      </c>
      <c r="R187" s="40" t="s">
        <v>232</v>
      </c>
      <c r="S187" s="41" t="s">
        <v>1572</v>
      </c>
      <c r="T187" s="357" t="s">
        <v>1279</v>
      </c>
      <c r="U187" s="43">
        <f t="shared" si="41"/>
        <v>100</v>
      </c>
      <c r="V187" s="44" t="str">
        <f t="shared" si="42"/>
        <v/>
      </c>
      <c r="W187" s="44">
        <f t="shared" si="43"/>
        <v>55</v>
      </c>
      <c r="X187" s="45" t="str">
        <f t="shared" si="44"/>
        <v>★0.5</v>
      </c>
      <c r="Z187" s="46">
        <v>1670</v>
      </c>
      <c r="AA187" s="46"/>
      <c r="AB187" s="149">
        <f t="shared" si="45"/>
        <v>22.3</v>
      </c>
      <c r="AC187" s="209">
        <f t="shared" si="46"/>
        <v>55</v>
      </c>
      <c r="AD187" s="209" t="str">
        <f t="shared" si="47"/>
        <v>★0.5</v>
      </c>
      <c r="AE187" s="149" t="str">
        <f t="shared" si="48"/>
        <v/>
      </c>
      <c r="AF187" s="209" t="str">
        <f t="shared" si="49"/>
        <v/>
      </c>
      <c r="AG187" s="209" t="str">
        <f t="shared" si="50"/>
        <v/>
      </c>
      <c r="AH187" s="208"/>
    </row>
    <row r="188" spans="1:34" ht="24" customHeight="1">
      <c r="A188" s="50"/>
      <c r="B188" s="55"/>
      <c r="C188" s="380"/>
      <c r="D188" s="27" t="s">
        <v>1648</v>
      </c>
      <c r="E188" s="28" t="s">
        <v>1676</v>
      </c>
      <c r="F188" s="29" t="s">
        <v>1669</v>
      </c>
      <c r="G188" s="362">
        <v>1.968</v>
      </c>
      <c r="H188" s="29" t="s">
        <v>1574</v>
      </c>
      <c r="I188" s="31">
        <v>1700</v>
      </c>
      <c r="J188" s="32">
        <v>5</v>
      </c>
      <c r="K188" s="53">
        <v>12.3</v>
      </c>
      <c r="L188" s="54">
        <f t="shared" si="37"/>
        <v>188.75284552845525</v>
      </c>
      <c r="M188" s="53">
        <f t="shared" si="38"/>
        <v>12.2</v>
      </c>
      <c r="N188" s="176">
        <f t="shared" si="39"/>
        <v>15.4</v>
      </c>
      <c r="O188" s="175" t="str">
        <f t="shared" si="40"/>
        <v>22.1</v>
      </c>
      <c r="P188" s="40" t="s">
        <v>1645</v>
      </c>
      <c r="Q188" s="39" t="s">
        <v>69</v>
      </c>
      <c r="R188" s="40" t="s">
        <v>232</v>
      </c>
      <c r="S188" s="41" t="s">
        <v>1572</v>
      </c>
      <c r="T188" s="357" t="s">
        <v>1279</v>
      </c>
      <c r="U188" s="43">
        <f t="shared" si="41"/>
        <v>100</v>
      </c>
      <c r="V188" s="44" t="str">
        <f t="shared" si="42"/>
        <v/>
      </c>
      <c r="W188" s="44">
        <f t="shared" si="43"/>
        <v>55</v>
      </c>
      <c r="X188" s="45" t="str">
        <f t="shared" si="44"/>
        <v>★0.5</v>
      </c>
      <c r="Z188" s="46">
        <v>1700</v>
      </c>
      <c r="AA188" s="46"/>
      <c r="AB188" s="149">
        <f t="shared" si="45"/>
        <v>22.1</v>
      </c>
      <c r="AC188" s="209">
        <f t="shared" si="46"/>
        <v>55</v>
      </c>
      <c r="AD188" s="209" t="str">
        <f t="shared" si="47"/>
        <v>★0.5</v>
      </c>
      <c r="AE188" s="149" t="str">
        <f t="shared" si="48"/>
        <v/>
      </c>
      <c r="AF188" s="209" t="str">
        <f t="shared" si="49"/>
        <v/>
      </c>
      <c r="AG188" s="209" t="str">
        <f t="shared" si="50"/>
        <v/>
      </c>
      <c r="AH188" s="208"/>
    </row>
    <row r="189" spans="1:34" ht="24" customHeight="1">
      <c r="A189" s="50"/>
      <c r="B189" s="55"/>
      <c r="C189" s="380"/>
      <c r="D189" s="27" t="s">
        <v>1648</v>
      </c>
      <c r="E189" s="28" t="s">
        <v>1675</v>
      </c>
      <c r="F189" s="29" t="s">
        <v>1669</v>
      </c>
      <c r="G189" s="362">
        <v>1.968</v>
      </c>
      <c r="H189" s="29" t="s">
        <v>1574</v>
      </c>
      <c r="I189" s="31">
        <v>1690</v>
      </c>
      <c r="J189" s="32">
        <v>5</v>
      </c>
      <c r="K189" s="53">
        <v>12.3</v>
      </c>
      <c r="L189" s="54">
        <f t="shared" si="37"/>
        <v>188.75284552845525</v>
      </c>
      <c r="M189" s="53">
        <f t="shared" si="38"/>
        <v>12.2</v>
      </c>
      <c r="N189" s="176">
        <f t="shared" si="39"/>
        <v>15.4</v>
      </c>
      <c r="O189" s="175" t="str">
        <f t="shared" si="40"/>
        <v>22.2</v>
      </c>
      <c r="P189" s="40" t="s">
        <v>1645</v>
      </c>
      <c r="Q189" s="39" t="s">
        <v>69</v>
      </c>
      <c r="R189" s="40" t="s">
        <v>232</v>
      </c>
      <c r="S189" s="41" t="s">
        <v>1572</v>
      </c>
      <c r="T189" s="357" t="s">
        <v>1279</v>
      </c>
      <c r="U189" s="43">
        <f t="shared" si="41"/>
        <v>100</v>
      </c>
      <c r="V189" s="44" t="str">
        <f t="shared" si="42"/>
        <v/>
      </c>
      <c r="W189" s="44">
        <f t="shared" si="43"/>
        <v>55</v>
      </c>
      <c r="X189" s="45" t="str">
        <f t="shared" si="44"/>
        <v>★0.5</v>
      </c>
      <c r="Z189" s="46">
        <v>1690</v>
      </c>
      <c r="AA189" s="46"/>
      <c r="AB189" s="149">
        <f t="shared" si="45"/>
        <v>22.2</v>
      </c>
      <c r="AC189" s="209">
        <f t="shared" si="46"/>
        <v>55</v>
      </c>
      <c r="AD189" s="209" t="str">
        <f t="shared" si="47"/>
        <v>★0.5</v>
      </c>
      <c r="AE189" s="149" t="str">
        <f t="shared" si="48"/>
        <v/>
      </c>
      <c r="AF189" s="209" t="str">
        <f t="shared" si="49"/>
        <v/>
      </c>
      <c r="AG189" s="209" t="str">
        <f t="shared" si="50"/>
        <v/>
      </c>
      <c r="AH189" s="208"/>
    </row>
    <row r="190" spans="1:34" ht="24" customHeight="1">
      <c r="A190" s="50"/>
      <c r="B190" s="55"/>
      <c r="C190" s="380"/>
      <c r="D190" s="27" t="s">
        <v>1648</v>
      </c>
      <c r="E190" s="28" t="s">
        <v>1674</v>
      </c>
      <c r="F190" s="29" t="s">
        <v>1669</v>
      </c>
      <c r="G190" s="362">
        <v>1.968</v>
      </c>
      <c r="H190" s="29" t="s">
        <v>1574</v>
      </c>
      <c r="I190" s="31">
        <v>1720</v>
      </c>
      <c r="J190" s="32">
        <v>5</v>
      </c>
      <c r="K190" s="53">
        <v>12.3</v>
      </c>
      <c r="L190" s="54">
        <f t="shared" si="37"/>
        <v>188.75284552845525</v>
      </c>
      <c r="M190" s="53">
        <f t="shared" si="38"/>
        <v>12.2</v>
      </c>
      <c r="N190" s="176">
        <f t="shared" si="39"/>
        <v>15.4</v>
      </c>
      <c r="O190" s="175" t="str">
        <f t="shared" si="40"/>
        <v>21.9</v>
      </c>
      <c r="P190" s="40" t="s">
        <v>1645</v>
      </c>
      <c r="Q190" s="39" t="s">
        <v>69</v>
      </c>
      <c r="R190" s="40" t="s">
        <v>232</v>
      </c>
      <c r="S190" s="41" t="s">
        <v>1572</v>
      </c>
      <c r="T190" s="357" t="s">
        <v>1279</v>
      </c>
      <c r="U190" s="43">
        <f t="shared" si="41"/>
        <v>100</v>
      </c>
      <c r="V190" s="44" t="str">
        <f t="shared" si="42"/>
        <v/>
      </c>
      <c r="W190" s="44">
        <f t="shared" si="43"/>
        <v>56</v>
      </c>
      <c r="X190" s="45" t="str">
        <f t="shared" si="44"/>
        <v>★0.5</v>
      </c>
      <c r="Z190" s="46">
        <v>1720</v>
      </c>
      <c r="AA190" s="46"/>
      <c r="AB190" s="149">
        <f t="shared" si="45"/>
        <v>21.9</v>
      </c>
      <c r="AC190" s="209">
        <f t="shared" si="46"/>
        <v>56</v>
      </c>
      <c r="AD190" s="209" t="str">
        <f t="shared" si="47"/>
        <v>★0.5</v>
      </c>
      <c r="AE190" s="149" t="str">
        <f t="shared" si="48"/>
        <v/>
      </c>
      <c r="AF190" s="209" t="str">
        <f t="shared" si="49"/>
        <v/>
      </c>
      <c r="AG190" s="209" t="str">
        <f t="shared" si="50"/>
        <v/>
      </c>
      <c r="AH190" s="208"/>
    </row>
    <row r="191" spans="1:34" ht="24" customHeight="1">
      <c r="A191" s="50"/>
      <c r="B191" s="55"/>
      <c r="C191" s="380"/>
      <c r="D191" s="27" t="s">
        <v>1648</v>
      </c>
      <c r="E191" s="28" t="s">
        <v>1673</v>
      </c>
      <c r="F191" s="29" t="s">
        <v>1669</v>
      </c>
      <c r="G191" s="362">
        <v>1.968</v>
      </c>
      <c r="H191" s="29" t="s">
        <v>1574</v>
      </c>
      <c r="I191" s="31">
        <v>1730</v>
      </c>
      <c r="J191" s="32">
        <v>5</v>
      </c>
      <c r="K191" s="53">
        <v>12.2</v>
      </c>
      <c r="L191" s="54">
        <f t="shared" si="37"/>
        <v>190.3</v>
      </c>
      <c r="M191" s="53">
        <f t="shared" si="38"/>
        <v>12.2</v>
      </c>
      <c r="N191" s="176">
        <f t="shared" si="39"/>
        <v>15.4</v>
      </c>
      <c r="O191" s="175" t="str">
        <f t="shared" si="40"/>
        <v>21.8</v>
      </c>
      <c r="P191" s="40" t="s">
        <v>1645</v>
      </c>
      <c r="Q191" s="39" t="s">
        <v>69</v>
      </c>
      <c r="R191" s="40" t="s">
        <v>89</v>
      </c>
      <c r="S191" s="603" t="s">
        <v>1617</v>
      </c>
      <c r="T191" s="357" t="s">
        <v>1279</v>
      </c>
      <c r="U191" s="43">
        <f t="shared" si="41"/>
        <v>100</v>
      </c>
      <c r="V191" s="44" t="str">
        <f t="shared" si="42"/>
        <v/>
      </c>
      <c r="W191" s="44">
        <f t="shared" si="43"/>
        <v>55</v>
      </c>
      <c r="X191" s="45" t="str">
        <f t="shared" si="44"/>
        <v>★0.5</v>
      </c>
      <c r="Z191" s="46">
        <v>1730</v>
      </c>
      <c r="AA191" s="46"/>
      <c r="AB191" s="149">
        <f t="shared" si="45"/>
        <v>21.8</v>
      </c>
      <c r="AC191" s="209">
        <f t="shared" si="46"/>
        <v>55</v>
      </c>
      <c r="AD191" s="209" t="str">
        <f t="shared" si="47"/>
        <v>★0.5</v>
      </c>
      <c r="AE191" s="149" t="str">
        <f t="shared" si="48"/>
        <v/>
      </c>
      <c r="AF191" s="209" t="str">
        <f t="shared" si="49"/>
        <v/>
      </c>
      <c r="AG191" s="209" t="str">
        <f t="shared" si="50"/>
        <v/>
      </c>
      <c r="AH191" s="208"/>
    </row>
    <row r="192" spans="1:34" ht="24" customHeight="1">
      <c r="A192" s="50"/>
      <c r="B192" s="55"/>
      <c r="C192" s="380"/>
      <c r="D192" s="27" t="s">
        <v>1648</v>
      </c>
      <c r="E192" s="28" t="s">
        <v>1672</v>
      </c>
      <c r="F192" s="29" t="s">
        <v>1669</v>
      </c>
      <c r="G192" s="362">
        <v>1.968</v>
      </c>
      <c r="H192" s="29" t="s">
        <v>1574</v>
      </c>
      <c r="I192" s="31">
        <v>1760</v>
      </c>
      <c r="J192" s="32">
        <v>5</v>
      </c>
      <c r="K192" s="53">
        <v>12.2</v>
      </c>
      <c r="L192" s="54">
        <f t="shared" si="37"/>
        <v>190.3</v>
      </c>
      <c r="M192" s="53">
        <f t="shared" si="38"/>
        <v>12.2</v>
      </c>
      <c r="N192" s="176">
        <f t="shared" si="39"/>
        <v>15.4</v>
      </c>
      <c r="O192" s="175" t="str">
        <f t="shared" si="40"/>
        <v>21.5</v>
      </c>
      <c r="P192" s="40" t="s">
        <v>1645</v>
      </c>
      <c r="Q192" s="39" t="s">
        <v>69</v>
      </c>
      <c r="R192" s="40" t="s">
        <v>89</v>
      </c>
      <c r="S192" s="603" t="s">
        <v>1617</v>
      </c>
      <c r="T192" s="357" t="s">
        <v>1279</v>
      </c>
      <c r="U192" s="43">
        <f t="shared" si="41"/>
        <v>100</v>
      </c>
      <c r="V192" s="44" t="str">
        <f t="shared" si="42"/>
        <v/>
      </c>
      <c r="W192" s="44">
        <f t="shared" si="43"/>
        <v>56</v>
      </c>
      <c r="X192" s="45" t="str">
        <f t="shared" si="44"/>
        <v>★0.5</v>
      </c>
      <c r="Z192" s="46">
        <v>1760</v>
      </c>
      <c r="AA192" s="46"/>
      <c r="AB192" s="149">
        <f t="shared" si="45"/>
        <v>21.5</v>
      </c>
      <c r="AC192" s="209">
        <f t="shared" si="46"/>
        <v>56</v>
      </c>
      <c r="AD192" s="209" t="str">
        <f t="shared" si="47"/>
        <v>★0.5</v>
      </c>
      <c r="AE192" s="149" t="str">
        <f t="shared" si="48"/>
        <v/>
      </c>
      <c r="AF192" s="209" t="str">
        <f t="shared" si="49"/>
        <v/>
      </c>
      <c r="AG192" s="209" t="str">
        <f t="shared" si="50"/>
        <v/>
      </c>
      <c r="AH192" s="208"/>
    </row>
    <row r="193" spans="1:34" ht="24" customHeight="1">
      <c r="A193" s="50"/>
      <c r="B193" s="55"/>
      <c r="C193" s="380"/>
      <c r="D193" s="27" t="s">
        <v>1648</v>
      </c>
      <c r="E193" s="28" t="s">
        <v>1671</v>
      </c>
      <c r="F193" s="29" t="s">
        <v>1669</v>
      </c>
      <c r="G193" s="362">
        <v>1.968</v>
      </c>
      <c r="H193" s="29" t="s">
        <v>1574</v>
      </c>
      <c r="I193" s="31">
        <v>1750</v>
      </c>
      <c r="J193" s="32">
        <v>5</v>
      </c>
      <c r="K193" s="53">
        <v>12.2</v>
      </c>
      <c r="L193" s="54">
        <f t="shared" si="37"/>
        <v>190.3</v>
      </c>
      <c r="M193" s="53">
        <f t="shared" si="38"/>
        <v>12.2</v>
      </c>
      <c r="N193" s="176">
        <f t="shared" si="39"/>
        <v>15.4</v>
      </c>
      <c r="O193" s="175" t="str">
        <f t="shared" si="40"/>
        <v>21.6</v>
      </c>
      <c r="P193" s="40" t="s">
        <v>1645</v>
      </c>
      <c r="Q193" s="39" t="s">
        <v>69</v>
      </c>
      <c r="R193" s="40" t="s">
        <v>89</v>
      </c>
      <c r="S193" s="603" t="s">
        <v>1617</v>
      </c>
      <c r="T193" s="357" t="s">
        <v>1279</v>
      </c>
      <c r="U193" s="43">
        <f t="shared" si="41"/>
        <v>100</v>
      </c>
      <c r="V193" s="44" t="str">
        <f t="shared" si="42"/>
        <v/>
      </c>
      <c r="W193" s="44">
        <f t="shared" si="43"/>
        <v>56</v>
      </c>
      <c r="X193" s="45" t="str">
        <f t="shared" si="44"/>
        <v>★0.5</v>
      </c>
      <c r="Z193" s="46">
        <v>1750</v>
      </c>
      <c r="AA193" s="46"/>
      <c r="AB193" s="149">
        <f t="shared" si="45"/>
        <v>21.6</v>
      </c>
      <c r="AC193" s="209">
        <f t="shared" si="46"/>
        <v>56</v>
      </c>
      <c r="AD193" s="209" t="str">
        <f t="shared" si="47"/>
        <v>★0.5</v>
      </c>
      <c r="AE193" s="149" t="str">
        <f t="shared" si="48"/>
        <v/>
      </c>
      <c r="AF193" s="209" t="str">
        <f t="shared" si="49"/>
        <v/>
      </c>
      <c r="AG193" s="209" t="str">
        <f t="shared" si="50"/>
        <v/>
      </c>
      <c r="AH193" s="208"/>
    </row>
    <row r="194" spans="1:34" ht="24" customHeight="1">
      <c r="A194" s="50"/>
      <c r="B194" s="55"/>
      <c r="C194" s="380"/>
      <c r="D194" s="27" t="s">
        <v>1648</v>
      </c>
      <c r="E194" s="28" t="s">
        <v>1670</v>
      </c>
      <c r="F194" s="29" t="s">
        <v>1669</v>
      </c>
      <c r="G194" s="362">
        <v>1.968</v>
      </c>
      <c r="H194" s="29" t="s">
        <v>1574</v>
      </c>
      <c r="I194" s="31">
        <v>1780</v>
      </c>
      <c r="J194" s="32">
        <v>5</v>
      </c>
      <c r="K194" s="53">
        <v>12.2</v>
      </c>
      <c r="L194" s="54">
        <f t="shared" si="37"/>
        <v>190.3</v>
      </c>
      <c r="M194" s="53">
        <f t="shared" si="38"/>
        <v>11.1</v>
      </c>
      <c r="N194" s="176">
        <f t="shared" si="39"/>
        <v>14.4</v>
      </c>
      <c r="O194" s="175" t="str">
        <f t="shared" si="40"/>
        <v>21.3</v>
      </c>
      <c r="P194" s="40" t="s">
        <v>1645</v>
      </c>
      <c r="Q194" s="39" t="s">
        <v>69</v>
      </c>
      <c r="R194" s="40" t="s">
        <v>89</v>
      </c>
      <c r="S194" s="603" t="s">
        <v>1617</v>
      </c>
      <c r="T194" s="357" t="s">
        <v>1279</v>
      </c>
      <c r="U194" s="43">
        <f t="shared" si="41"/>
        <v>109</v>
      </c>
      <c r="V194" s="44" t="str">
        <f t="shared" si="42"/>
        <v/>
      </c>
      <c r="W194" s="44">
        <f t="shared" si="43"/>
        <v>57</v>
      </c>
      <c r="X194" s="45" t="str">
        <f t="shared" si="44"/>
        <v>★0.5</v>
      </c>
      <c r="Z194" s="46">
        <v>1780</v>
      </c>
      <c r="AA194" s="46"/>
      <c r="AB194" s="149">
        <f t="shared" si="45"/>
        <v>21.3</v>
      </c>
      <c r="AC194" s="209">
        <f t="shared" si="46"/>
        <v>57</v>
      </c>
      <c r="AD194" s="209" t="str">
        <f t="shared" si="47"/>
        <v>★0.5</v>
      </c>
      <c r="AE194" s="149" t="str">
        <f t="shared" si="48"/>
        <v/>
      </c>
      <c r="AF194" s="209" t="str">
        <f t="shared" si="49"/>
        <v/>
      </c>
      <c r="AG194" s="209" t="str">
        <f t="shared" si="50"/>
        <v/>
      </c>
      <c r="AH194" s="208"/>
    </row>
    <row r="195" spans="1:34" ht="24" customHeight="1">
      <c r="A195" s="50"/>
      <c r="B195" s="55"/>
      <c r="C195" s="380"/>
      <c r="D195" s="27" t="s">
        <v>1648</v>
      </c>
      <c r="E195" s="28" t="s">
        <v>1668</v>
      </c>
      <c r="F195" s="29" t="s">
        <v>1585</v>
      </c>
      <c r="G195" s="362">
        <v>1.968</v>
      </c>
      <c r="H195" s="29" t="s">
        <v>1574</v>
      </c>
      <c r="I195" s="31">
        <v>1730</v>
      </c>
      <c r="J195" s="32">
        <v>5</v>
      </c>
      <c r="K195" s="53">
        <v>12.2</v>
      </c>
      <c r="L195" s="54">
        <f t="shared" si="37"/>
        <v>190.3</v>
      </c>
      <c r="M195" s="53">
        <f t="shared" si="38"/>
        <v>12.2</v>
      </c>
      <c r="N195" s="176">
        <f t="shared" si="39"/>
        <v>15.4</v>
      </c>
      <c r="O195" s="175" t="str">
        <f t="shared" si="40"/>
        <v>21.8</v>
      </c>
      <c r="P195" s="40" t="s">
        <v>1645</v>
      </c>
      <c r="Q195" s="39" t="s">
        <v>69</v>
      </c>
      <c r="R195" s="40" t="s">
        <v>89</v>
      </c>
      <c r="S195" s="603" t="s">
        <v>1617</v>
      </c>
      <c r="T195" s="357" t="s">
        <v>1279</v>
      </c>
      <c r="U195" s="43">
        <f t="shared" si="41"/>
        <v>100</v>
      </c>
      <c r="V195" s="44" t="str">
        <f t="shared" si="42"/>
        <v/>
      </c>
      <c r="W195" s="44">
        <f t="shared" si="43"/>
        <v>55</v>
      </c>
      <c r="X195" s="45" t="str">
        <f t="shared" si="44"/>
        <v>★0.5</v>
      </c>
      <c r="Z195" s="46">
        <v>1730</v>
      </c>
      <c r="AA195" s="46"/>
      <c r="AB195" s="149">
        <f t="shared" si="45"/>
        <v>21.8</v>
      </c>
      <c r="AC195" s="209">
        <f t="shared" si="46"/>
        <v>55</v>
      </c>
      <c r="AD195" s="209" t="str">
        <f t="shared" si="47"/>
        <v>★0.5</v>
      </c>
      <c r="AE195" s="149" t="str">
        <f t="shared" si="48"/>
        <v/>
      </c>
      <c r="AF195" s="209" t="str">
        <f t="shared" si="49"/>
        <v/>
      </c>
      <c r="AG195" s="209" t="str">
        <f t="shared" si="50"/>
        <v/>
      </c>
      <c r="AH195" s="208"/>
    </row>
    <row r="196" spans="1:34" ht="24" customHeight="1">
      <c r="A196" s="50"/>
      <c r="B196" s="55"/>
      <c r="C196" s="380"/>
      <c r="D196" s="27" t="s">
        <v>1648</v>
      </c>
      <c r="E196" s="28" t="s">
        <v>1667</v>
      </c>
      <c r="F196" s="29" t="s">
        <v>1585</v>
      </c>
      <c r="G196" s="362">
        <v>1.968</v>
      </c>
      <c r="H196" s="29" t="s">
        <v>1574</v>
      </c>
      <c r="I196" s="31">
        <v>1760</v>
      </c>
      <c r="J196" s="32">
        <v>5</v>
      </c>
      <c r="K196" s="53">
        <v>12.2</v>
      </c>
      <c r="L196" s="54">
        <f t="shared" si="37"/>
        <v>190.3</v>
      </c>
      <c r="M196" s="53">
        <f t="shared" si="38"/>
        <v>12.2</v>
      </c>
      <c r="N196" s="176">
        <f t="shared" si="39"/>
        <v>15.4</v>
      </c>
      <c r="O196" s="175" t="str">
        <f t="shared" si="40"/>
        <v>21.5</v>
      </c>
      <c r="P196" s="40" t="s">
        <v>1645</v>
      </c>
      <c r="Q196" s="39" t="s">
        <v>69</v>
      </c>
      <c r="R196" s="40" t="s">
        <v>89</v>
      </c>
      <c r="S196" s="603" t="s">
        <v>1617</v>
      </c>
      <c r="T196" s="357" t="s">
        <v>1279</v>
      </c>
      <c r="U196" s="43">
        <f t="shared" si="41"/>
        <v>100</v>
      </c>
      <c r="V196" s="44" t="str">
        <f t="shared" si="42"/>
        <v/>
      </c>
      <c r="W196" s="44">
        <f t="shared" si="43"/>
        <v>56</v>
      </c>
      <c r="X196" s="45" t="str">
        <f t="shared" si="44"/>
        <v>★0.5</v>
      </c>
      <c r="Z196" s="46">
        <v>1760</v>
      </c>
      <c r="AA196" s="46"/>
      <c r="AB196" s="149">
        <f t="shared" si="45"/>
        <v>21.5</v>
      </c>
      <c r="AC196" s="209">
        <f t="shared" si="46"/>
        <v>56</v>
      </c>
      <c r="AD196" s="209" t="str">
        <f t="shared" si="47"/>
        <v>★0.5</v>
      </c>
      <c r="AE196" s="149" t="str">
        <f t="shared" si="48"/>
        <v/>
      </c>
      <c r="AF196" s="209" t="str">
        <f t="shared" si="49"/>
        <v/>
      </c>
      <c r="AG196" s="209" t="str">
        <f t="shared" si="50"/>
        <v/>
      </c>
      <c r="AH196" s="208"/>
    </row>
    <row r="197" spans="1:34" ht="24" customHeight="1">
      <c r="A197" s="50"/>
      <c r="B197" s="55"/>
      <c r="C197" s="380"/>
      <c r="D197" s="27" t="s">
        <v>1648</v>
      </c>
      <c r="E197" s="28" t="s">
        <v>1666</v>
      </c>
      <c r="F197" s="29" t="s">
        <v>1585</v>
      </c>
      <c r="G197" s="362">
        <v>1.968</v>
      </c>
      <c r="H197" s="29" t="s">
        <v>1574</v>
      </c>
      <c r="I197" s="31">
        <v>1750</v>
      </c>
      <c r="J197" s="32">
        <v>5</v>
      </c>
      <c r="K197" s="53">
        <v>12.2</v>
      </c>
      <c r="L197" s="54">
        <f t="shared" si="37"/>
        <v>190.3</v>
      </c>
      <c r="M197" s="53">
        <f t="shared" si="38"/>
        <v>12.2</v>
      </c>
      <c r="N197" s="176">
        <f t="shared" si="39"/>
        <v>15.4</v>
      </c>
      <c r="O197" s="175" t="str">
        <f t="shared" si="40"/>
        <v>21.6</v>
      </c>
      <c r="P197" s="40" t="s">
        <v>1645</v>
      </c>
      <c r="Q197" s="39" t="s">
        <v>69</v>
      </c>
      <c r="R197" s="40" t="s">
        <v>89</v>
      </c>
      <c r="S197" s="603" t="s">
        <v>1617</v>
      </c>
      <c r="T197" s="357" t="s">
        <v>1279</v>
      </c>
      <c r="U197" s="43">
        <f t="shared" si="41"/>
        <v>100</v>
      </c>
      <c r="V197" s="44" t="str">
        <f t="shared" si="42"/>
        <v/>
      </c>
      <c r="W197" s="44">
        <f t="shared" si="43"/>
        <v>56</v>
      </c>
      <c r="X197" s="45" t="str">
        <f t="shared" si="44"/>
        <v>★0.5</v>
      </c>
      <c r="Z197" s="46">
        <v>1750</v>
      </c>
      <c r="AA197" s="46"/>
      <c r="AB197" s="149">
        <f t="shared" si="45"/>
        <v>21.6</v>
      </c>
      <c r="AC197" s="209">
        <f t="shared" si="46"/>
        <v>56</v>
      </c>
      <c r="AD197" s="209" t="str">
        <f t="shared" si="47"/>
        <v>★0.5</v>
      </c>
      <c r="AE197" s="149" t="str">
        <f t="shared" si="48"/>
        <v/>
      </c>
      <c r="AF197" s="209" t="str">
        <f t="shared" si="49"/>
        <v/>
      </c>
      <c r="AG197" s="209" t="str">
        <f t="shared" si="50"/>
        <v/>
      </c>
      <c r="AH197" s="208"/>
    </row>
    <row r="198" spans="1:34" ht="24" customHeight="1">
      <c r="A198" s="50"/>
      <c r="B198" s="55"/>
      <c r="C198" s="380"/>
      <c r="D198" s="27" t="s">
        <v>1648</v>
      </c>
      <c r="E198" s="28" t="s">
        <v>1665</v>
      </c>
      <c r="F198" s="29" t="s">
        <v>1585</v>
      </c>
      <c r="G198" s="362">
        <v>1.968</v>
      </c>
      <c r="H198" s="29" t="s">
        <v>1574</v>
      </c>
      <c r="I198" s="31">
        <v>1780</v>
      </c>
      <c r="J198" s="32">
        <v>5</v>
      </c>
      <c r="K198" s="53">
        <v>12.2</v>
      </c>
      <c r="L198" s="54">
        <f t="shared" si="37"/>
        <v>190.3</v>
      </c>
      <c r="M198" s="53">
        <f t="shared" si="38"/>
        <v>11.1</v>
      </c>
      <c r="N198" s="176">
        <f t="shared" si="39"/>
        <v>14.4</v>
      </c>
      <c r="O198" s="175" t="str">
        <f t="shared" si="40"/>
        <v>21.3</v>
      </c>
      <c r="P198" s="40" t="s">
        <v>1645</v>
      </c>
      <c r="Q198" s="39" t="s">
        <v>69</v>
      </c>
      <c r="R198" s="40" t="s">
        <v>89</v>
      </c>
      <c r="S198" s="603" t="s">
        <v>1617</v>
      </c>
      <c r="T198" s="357" t="s">
        <v>1279</v>
      </c>
      <c r="U198" s="43">
        <f t="shared" si="41"/>
        <v>109</v>
      </c>
      <c r="V198" s="44" t="str">
        <f t="shared" si="42"/>
        <v/>
      </c>
      <c r="W198" s="44">
        <f t="shared" si="43"/>
        <v>57</v>
      </c>
      <c r="X198" s="45" t="str">
        <f t="shared" si="44"/>
        <v>★0.5</v>
      </c>
      <c r="Z198" s="46">
        <v>1780</v>
      </c>
      <c r="AA198" s="46"/>
      <c r="AB198" s="149">
        <f t="shared" si="45"/>
        <v>21.3</v>
      </c>
      <c r="AC198" s="209">
        <f t="shared" si="46"/>
        <v>57</v>
      </c>
      <c r="AD198" s="209" t="str">
        <f t="shared" si="47"/>
        <v>★0.5</v>
      </c>
      <c r="AE198" s="149" t="str">
        <f t="shared" si="48"/>
        <v/>
      </c>
      <c r="AF198" s="209" t="str">
        <f t="shared" si="49"/>
        <v/>
      </c>
      <c r="AG198" s="209" t="str">
        <f t="shared" si="50"/>
        <v/>
      </c>
      <c r="AH198" s="208"/>
    </row>
    <row r="199" spans="1:34" ht="24" customHeight="1">
      <c r="A199" s="50"/>
      <c r="B199" s="55"/>
      <c r="C199" s="380"/>
      <c r="D199" s="27" t="s">
        <v>1648</v>
      </c>
      <c r="E199" s="28" t="s">
        <v>1664</v>
      </c>
      <c r="F199" s="29" t="s">
        <v>1652</v>
      </c>
      <c r="G199" s="362">
        <v>1.968</v>
      </c>
      <c r="H199" s="29" t="s">
        <v>1072</v>
      </c>
      <c r="I199" s="31">
        <v>1640</v>
      </c>
      <c r="J199" s="32">
        <v>5</v>
      </c>
      <c r="K199" s="53">
        <v>14.8</v>
      </c>
      <c r="L199" s="54">
        <f t="shared" si="37"/>
        <v>156.86891891891889</v>
      </c>
      <c r="M199" s="53">
        <f t="shared" si="38"/>
        <v>13.2</v>
      </c>
      <c r="N199" s="176">
        <f t="shared" si="39"/>
        <v>16.5</v>
      </c>
      <c r="O199" s="175" t="str">
        <f t="shared" si="40"/>
        <v>22.6</v>
      </c>
      <c r="P199" s="40" t="s">
        <v>1645</v>
      </c>
      <c r="Q199" s="39" t="s">
        <v>69</v>
      </c>
      <c r="R199" s="40" t="s">
        <v>232</v>
      </c>
      <c r="S199" s="603" t="s">
        <v>1617</v>
      </c>
      <c r="T199" s="357" t="s">
        <v>1279</v>
      </c>
      <c r="U199" s="43">
        <f t="shared" si="41"/>
        <v>112</v>
      </c>
      <c r="V199" s="44" t="str">
        <f t="shared" si="42"/>
        <v/>
      </c>
      <c r="W199" s="44">
        <f t="shared" si="43"/>
        <v>65</v>
      </c>
      <c r="X199" s="45" t="str">
        <f t="shared" si="44"/>
        <v>★1.5</v>
      </c>
      <c r="Z199" s="46">
        <v>1640</v>
      </c>
      <c r="AA199" s="46"/>
      <c r="AB199" s="149">
        <f t="shared" si="45"/>
        <v>22.6</v>
      </c>
      <c r="AC199" s="209">
        <f t="shared" si="46"/>
        <v>65</v>
      </c>
      <c r="AD199" s="209" t="str">
        <f t="shared" si="47"/>
        <v>★1.5</v>
      </c>
      <c r="AE199" s="149" t="str">
        <f t="shared" si="48"/>
        <v/>
      </c>
      <c r="AF199" s="209" t="str">
        <f t="shared" si="49"/>
        <v/>
      </c>
      <c r="AG199" s="209" t="str">
        <f t="shared" si="50"/>
        <v/>
      </c>
      <c r="AH199" s="208"/>
    </row>
    <row r="200" spans="1:34" ht="24" customHeight="1">
      <c r="A200" s="50"/>
      <c r="B200" s="55"/>
      <c r="C200" s="380"/>
      <c r="D200" s="27" t="s">
        <v>1648</v>
      </c>
      <c r="E200" s="28" t="s">
        <v>1663</v>
      </c>
      <c r="F200" s="29" t="s">
        <v>1652</v>
      </c>
      <c r="G200" s="362">
        <v>1.968</v>
      </c>
      <c r="H200" s="29" t="s">
        <v>1072</v>
      </c>
      <c r="I200" s="31">
        <v>1660</v>
      </c>
      <c r="J200" s="32">
        <v>5</v>
      </c>
      <c r="K200" s="53">
        <v>14.8</v>
      </c>
      <c r="L200" s="54">
        <f t="shared" si="37"/>
        <v>156.86891891891889</v>
      </c>
      <c r="M200" s="53">
        <f t="shared" si="38"/>
        <v>12.2</v>
      </c>
      <c r="N200" s="176">
        <f t="shared" si="39"/>
        <v>15.4</v>
      </c>
      <c r="O200" s="175" t="str">
        <f t="shared" si="40"/>
        <v>22.4</v>
      </c>
      <c r="P200" s="40" t="s">
        <v>1645</v>
      </c>
      <c r="Q200" s="39" t="s">
        <v>69</v>
      </c>
      <c r="R200" s="40" t="s">
        <v>232</v>
      </c>
      <c r="S200" s="603" t="s">
        <v>1617</v>
      </c>
      <c r="T200" s="357" t="s">
        <v>1279</v>
      </c>
      <c r="U200" s="43">
        <f t="shared" si="41"/>
        <v>121</v>
      </c>
      <c r="V200" s="44" t="str">
        <f t="shared" si="42"/>
        <v/>
      </c>
      <c r="W200" s="44">
        <f t="shared" si="43"/>
        <v>66</v>
      </c>
      <c r="X200" s="45" t="str">
        <f t="shared" si="44"/>
        <v>★1.5</v>
      </c>
      <c r="Z200" s="46">
        <v>1660</v>
      </c>
      <c r="AA200" s="46"/>
      <c r="AB200" s="149">
        <f t="shared" si="45"/>
        <v>22.4</v>
      </c>
      <c r="AC200" s="209">
        <f t="shared" si="46"/>
        <v>66</v>
      </c>
      <c r="AD200" s="209" t="str">
        <f t="shared" si="47"/>
        <v>★1.5</v>
      </c>
      <c r="AE200" s="149" t="str">
        <f t="shared" ref="AE200:AE218" si="51">IF(AA200="","",(ROUND(IF(AA200&gt;=2759,9.5,IF(AA200&lt;2759,(-2.47/1000000*AA200*AA200)-(8.52/10000*AA200)+30.65)),1)))</f>
        <v/>
      </c>
      <c r="AF200" s="209" t="str">
        <f t="shared" ref="AF200:AF218" si="52">IF(AE200="","",IF(K200="","",ROUNDDOWN(K200/AE200*100,0)))</f>
        <v/>
      </c>
      <c r="AG200" s="209" t="str">
        <f t="shared" ref="AG200:AG218" si="53">IF(AF200="","",IF(AF200&gt;=125,"★7.5",IF(AF200&gt;=120,"★7.0",IF(AF200&gt;=115,"★6.5",IF(AF200&gt;=110,"★6.0",IF(AF200&gt;=105,"★5.5",IF(AF200&gt;=100,"★5.0",IF(AF200&gt;=95,"★4.5",IF(AF200&gt;=90,"★4.0",IF(AF200&gt;=85,"★3.5",IF(AF200&gt;=80,"★3.0",IF(AF200&gt;=75,"★2.5",IF(AF200&gt;=70,"★2.0",IF(AF200&gt;=65,"★1.5",IF(AF200&gt;=60,"★1.0",IF(AF200&gt;=55,"★0.5"," "))))))))))))))))</f>
        <v/>
      </c>
      <c r="AH200" s="208"/>
    </row>
    <row r="201" spans="1:34" ht="24" customHeight="1">
      <c r="A201" s="50"/>
      <c r="B201" s="55"/>
      <c r="C201" s="380"/>
      <c r="D201" s="27" t="s">
        <v>1648</v>
      </c>
      <c r="E201" s="28" t="s">
        <v>1662</v>
      </c>
      <c r="F201" s="29" t="s">
        <v>1652</v>
      </c>
      <c r="G201" s="362">
        <v>1.968</v>
      </c>
      <c r="H201" s="29" t="s">
        <v>1072</v>
      </c>
      <c r="I201" s="31">
        <v>1690</v>
      </c>
      <c r="J201" s="32">
        <v>5</v>
      </c>
      <c r="K201" s="53">
        <v>14.8</v>
      </c>
      <c r="L201" s="54">
        <f t="shared" ref="L201:L264" si="54">IF(K201&gt;0,1/K201*34.6*67.1,"")</f>
        <v>156.86891891891889</v>
      </c>
      <c r="M201" s="53">
        <f t="shared" ref="M201:M264" si="55">IFERROR(VALUE(IF(Z201="","",(IF(Z201&gt;=2271,"7.4",IF(Z201&gt;=2101,"8.7",IF(Z201&gt;=1991,"9.4",IF(Z201&gt;=1871,"10.2",IF(Z201&gt;=1761,"11.1",IF(Z201&gt;=1651,"12.2",IF(Z201&gt;=1531,"13.2",IF(Z201&gt;=1421,"14.4",IF(Z201&gt;=1311,"15.8",IF(Z201&gt;=1196,"17.2",IF(Z201&gt;=1081,"18.7",IF(Z201&gt;=971,"20.5",IF(Z201&gt;=856,"20.8",IF(Z201&gt;=741,"21.0",IF(Z201&gt;=601,"21.8","22.5")))))))))))))))))),"")</f>
        <v>12.2</v>
      </c>
      <c r="N201" s="176">
        <f t="shared" ref="N201:N264" si="56">IFERROR(VALUE(IF(Z201="","",(IF(Z201&gt;=2271,"10.6",IF(Z201&gt;=2101,"11.9",IF(Z201&gt;=1991,"12.7",IF(Z201&gt;=1871,"13.5",IF(Z201&gt;=1761,"14.4",IF(Z201&gt;=1651,"15.4",IF(Z201&gt;=1531,"16.5",IF(Z201&gt;=1421,"17.6",IF(Z201&gt;=1311,"19.0",IF(Z201&gt;=1196,"20.3",IF(Z201&gt;=1081,"21.8",IF(Z201&gt;=971,"23.4",IF(Z201&gt;=856,"23.7",IF(Z201&gt;=741,"24.5","24.6"))))))))))))))))),"")</f>
        <v>15.4</v>
      </c>
      <c r="O201" s="175" t="str">
        <f t="shared" ref="O201:O264" si="57">IF(Z201="","",IF(AE201="",TEXT(AB201,"#,##0.0"),IF(AB201-AE201&gt;0,CONCATENATE(TEXT(AE201,"#,##0.0"),"~",TEXT(AB201,"#,##0.0")),TEXT(AB201,"#,##0.0"))))</f>
        <v>22.2</v>
      </c>
      <c r="P201" s="40" t="s">
        <v>1645</v>
      </c>
      <c r="Q201" s="39" t="s">
        <v>69</v>
      </c>
      <c r="R201" s="40" t="s">
        <v>232</v>
      </c>
      <c r="S201" s="603" t="s">
        <v>1617</v>
      </c>
      <c r="T201" s="357" t="s">
        <v>1279</v>
      </c>
      <c r="U201" s="43">
        <f t="shared" ref="U201:U264" si="58">IFERROR(IF(K201&lt;M201,"",(ROUNDDOWN(K201/M201*100,0))),"")</f>
        <v>121</v>
      </c>
      <c r="V201" s="44" t="str">
        <f t="shared" ref="V201:V264" si="59">IFERROR(IF(K201&lt;N201,"",(ROUNDDOWN(K201/N201*100,0))),"")</f>
        <v/>
      </c>
      <c r="W201" s="44">
        <f t="shared" ref="W201:W264" si="60">IF(AC201&lt;55,"",IF(AA201="",AC201,IF(AF201-AC201&gt;0,CONCATENATE(AC201,"~",AF201),AC201)))</f>
        <v>66</v>
      </c>
      <c r="X201" s="45" t="str">
        <f t="shared" ref="X201:X264" si="61">IF(AC201&lt;55,"",AD201)</f>
        <v>★1.5</v>
      </c>
      <c r="Z201" s="46">
        <v>1690</v>
      </c>
      <c r="AA201" s="46"/>
      <c r="AB201" s="149">
        <f t="shared" ref="AB201:AB264" si="62">IF(Z201="","",(ROUND(IF(Z201&gt;=2759,9.5,IF(Z201&lt;2759,(-2.47/1000000*Z201*Z201)-(8.52/10000*Z201)+30.65)),1)))</f>
        <v>22.2</v>
      </c>
      <c r="AC201" s="209">
        <f t="shared" ref="AC201:AC264" si="63">IF(K201="","",ROUNDDOWN(K201/AB201*100,0))</f>
        <v>66</v>
      </c>
      <c r="AD201" s="209" t="str">
        <f t="shared" ref="AD201:AD264" si="64">IF(AC201="","",IF(AC201&gt;=125,"★7.5",IF(AC201&gt;=120,"★7.0",IF(AC201&gt;=115,"★6.5",IF(AC201&gt;=110,"★6.0",IF(AC201&gt;=105,"★5.5",IF(AC201&gt;=100,"★5.0",IF(AC201&gt;=95,"★4.5",IF(AC201&gt;=90,"★4.0",IF(AC201&gt;=85,"★3.5",IF(AC201&gt;=80,"★3.0",IF(AC201&gt;=75,"★2.5",IF(AC201&gt;=70,"★2.0",IF(AC201&gt;=65,"★1.5",IF(AC201&gt;=60,"★1.0",IF(AC201&gt;=55,"★0.5"," "))))))))))))))))</f>
        <v>★1.5</v>
      </c>
      <c r="AE201" s="149" t="str">
        <f t="shared" si="51"/>
        <v/>
      </c>
      <c r="AF201" s="209" t="str">
        <f t="shared" si="52"/>
        <v/>
      </c>
      <c r="AG201" s="209" t="str">
        <f t="shared" si="53"/>
        <v/>
      </c>
      <c r="AH201" s="208"/>
    </row>
    <row r="202" spans="1:34" ht="24" customHeight="1">
      <c r="A202" s="50"/>
      <c r="B202" s="55"/>
      <c r="C202" s="380"/>
      <c r="D202" s="27" t="s">
        <v>1648</v>
      </c>
      <c r="E202" s="28" t="s">
        <v>1661</v>
      </c>
      <c r="F202" s="29" t="s">
        <v>1646</v>
      </c>
      <c r="G202" s="362">
        <v>1.968</v>
      </c>
      <c r="H202" s="29" t="s">
        <v>1072</v>
      </c>
      <c r="I202" s="31">
        <v>1690</v>
      </c>
      <c r="J202" s="32">
        <v>5</v>
      </c>
      <c r="K202" s="53">
        <v>14.2</v>
      </c>
      <c r="L202" s="54">
        <f t="shared" si="54"/>
        <v>163.49718309859156</v>
      </c>
      <c r="M202" s="53">
        <f t="shared" si="55"/>
        <v>12.2</v>
      </c>
      <c r="N202" s="176">
        <f t="shared" si="56"/>
        <v>15.4</v>
      </c>
      <c r="O202" s="175" t="str">
        <f t="shared" si="57"/>
        <v>22.2</v>
      </c>
      <c r="P202" s="40" t="s">
        <v>1645</v>
      </c>
      <c r="Q202" s="39" t="s">
        <v>69</v>
      </c>
      <c r="R202" s="40" t="s">
        <v>89</v>
      </c>
      <c r="S202" s="603" t="s">
        <v>1617</v>
      </c>
      <c r="T202" s="357" t="s">
        <v>1279</v>
      </c>
      <c r="U202" s="43">
        <f t="shared" si="58"/>
        <v>116</v>
      </c>
      <c r="V202" s="44" t="str">
        <f t="shared" si="59"/>
        <v/>
      </c>
      <c r="W202" s="44">
        <f t="shared" si="60"/>
        <v>63</v>
      </c>
      <c r="X202" s="45" t="str">
        <f t="shared" si="61"/>
        <v>★1.0</v>
      </c>
      <c r="Z202" s="46">
        <v>1690</v>
      </c>
      <c r="AA202" s="46"/>
      <c r="AB202" s="149">
        <f t="shared" si="62"/>
        <v>22.2</v>
      </c>
      <c r="AC202" s="209">
        <f t="shared" si="63"/>
        <v>63</v>
      </c>
      <c r="AD202" s="209" t="str">
        <f t="shared" si="64"/>
        <v>★1.0</v>
      </c>
      <c r="AE202" s="149" t="str">
        <f t="shared" si="51"/>
        <v/>
      </c>
      <c r="AF202" s="209" t="str">
        <f t="shared" si="52"/>
        <v/>
      </c>
      <c r="AG202" s="209" t="str">
        <f t="shared" si="53"/>
        <v/>
      </c>
      <c r="AH202" s="208"/>
    </row>
    <row r="203" spans="1:34" ht="24" customHeight="1">
      <c r="A203" s="50"/>
      <c r="B203" s="55"/>
      <c r="C203" s="380"/>
      <c r="D203" s="27" t="s">
        <v>1648</v>
      </c>
      <c r="E203" s="28" t="s">
        <v>1660</v>
      </c>
      <c r="F203" s="29" t="s">
        <v>1646</v>
      </c>
      <c r="G203" s="362">
        <v>1.968</v>
      </c>
      <c r="H203" s="29" t="s">
        <v>1072</v>
      </c>
      <c r="I203" s="31">
        <v>1710</v>
      </c>
      <c r="J203" s="32">
        <v>5</v>
      </c>
      <c r="K203" s="53">
        <v>14.2</v>
      </c>
      <c r="L203" s="54">
        <f t="shared" si="54"/>
        <v>163.49718309859156</v>
      </c>
      <c r="M203" s="53">
        <f t="shared" si="55"/>
        <v>12.2</v>
      </c>
      <c r="N203" s="176">
        <f t="shared" si="56"/>
        <v>15.4</v>
      </c>
      <c r="O203" s="175" t="str">
        <f t="shared" si="57"/>
        <v>22.0</v>
      </c>
      <c r="P203" s="40" t="s">
        <v>1645</v>
      </c>
      <c r="Q203" s="39" t="s">
        <v>69</v>
      </c>
      <c r="R203" s="40" t="s">
        <v>89</v>
      </c>
      <c r="S203" s="603" t="s">
        <v>1617</v>
      </c>
      <c r="T203" s="357" t="s">
        <v>1279</v>
      </c>
      <c r="U203" s="43">
        <f t="shared" si="58"/>
        <v>116</v>
      </c>
      <c r="V203" s="44" t="str">
        <f t="shared" si="59"/>
        <v/>
      </c>
      <c r="W203" s="44">
        <f t="shared" si="60"/>
        <v>64</v>
      </c>
      <c r="X203" s="45" t="str">
        <f t="shared" si="61"/>
        <v>★1.0</v>
      </c>
      <c r="Z203" s="46">
        <v>1710</v>
      </c>
      <c r="AA203" s="46"/>
      <c r="AB203" s="149">
        <f t="shared" si="62"/>
        <v>22</v>
      </c>
      <c r="AC203" s="209">
        <f t="shared" si="63"/>
        <v>64</v>
      </c>
      <c r="AD203" s="209" t="str">
        <f t="shared" si="64"/>
        <v>★1.0</v>
      </c>
      <c r="AE203" s="149" t="str">
        <f t="shared" si="51"/>
        <v/>
      </c>
      <c r="AF203" s="209" t="str">
        <f t="shared" si="52"/>
        <v/>
      </c>
      <c r="AG203" s="209" t="str">
        <f t="shared" si="53"/>
        <v/>
      </c>
      <c r="AH203" s="208"/>
    </row>
    <row r="204" spans="1:34" ht="24" customHeight="1">
      <c r="A204" s="50"/>
      <c r="B204" s="55"/>
      <c r="C204" s="380"/>
      <c r="D204" s="27" t="s">
        <v>1648</v>
      </c>
      <c r="E204" s="28" t="s">
        <v>1659</v>
      </c>
      <c r="F204" s="29" t="s">
        <v>1646</v>
      </c>
      <c r="G204" s="362">
        <v>1.968</v>
      </c>
      <c r="H204" s="29" t="s">
        <v>1072</v>
      </c>
      <c r="I204" s="31">
        <v>1740</v>
      </c>
      <c r="J204" s="32">
        <v>5</v>
      </c>
      <c r="K204" s="53">
        <v>14.2</v>
      </c>
      <c r="L204" s="54">
        <f t="shared" si="54"/>
        <v>163.49718309859156</v>
      </c>
      <c r="M204" s="53">
        <f t="shared" si="55"/>
        <v>12.2</v>
      </c>
      <c r="N204" s="176">
        <f t="shared" si="56"/>
        <v>15.4</v>
      </c>
      <c r="O204" s="175" t="str">
        <f t="shared" si="57"/>
        <v>21.7</v>
      </c>
      <c r="P204" s="40" t="s">
        <v>1645</v>
      </c>
      <c r="Q204" s="39" t="s">
        <v>69</v>
      </c>
      <c r="R204" s="40" t="s">
        <v>89</v>
      </c>
      <c r="S204" s="603" t="s">
        <v>1617</v>
      </c>
      <c r="T204" s="357" t="s">
        <v>1279</v>
      </c>
      <c r="U204" s="43">
        <f t="shared" si="58"/>
        <v>116</v>
      </c>
      <c r="V204" s="44" t="str">
        <f t="shared" si="59"/>
        <v/>
      </c>
      <c r="W204" s="44">
        <f t="shared" si="60"/>
        <v>65</v>
      </c>
      <c r="X204" s="45" t="str">
        <f t="shared" si="61"/>
        <v>★1.5</v>
      </c>
      <c r="Z204" s="46">
        <v>1740</v>
      </c>
      <c r="AA204" s="46"/>
      <c r="AB204" s="149">
        <f t="shared" si="62"/>
        <v>21.7</v>
      </c>
      <c r="AC204" s="209">
        <f t="shared" si="63"/>
        <v>65</v>
      </c>
      <c r="AD204" s="209" t="str">
        <f t="shared" si="64"/>
        <v>★1.5</v>
      </c>
      <c r="AE204" s="149" t="str">
        <f t="shared" si="51"/>
        <v/>
      </c>
      <c r="AF204" s="209" t="str">
        <f t="shared" si="52"/>
        <v/>
      </c>
      <c r="AG204" s="209" t="str">
        <f t="shared" si="53"/>
        <v/>
      </c>
      <c r="AH204" s="208"/>
    </row>
    <row r="205" spans="1:34" ht="24" customHeight="1">
      <c r="A205" s="50"/>
      <c r="B205" s="55"/>
      <c r="C205" s="380"/>
      <c r="D205" s="27" t="s">
        <v>1648</v>
      </c>
      <c r="E205" s="28" t="s">
        <v>1658</v>
      </c>
      <c r="F205" s="29" t="s">
        <v>1646</v>
      </c>
      <c r="G205" s="362">
        <v>1.968</v>
      </c>
      <c r="H205" s="29" t="s">
        <v>1072</v>
      </c>
      <c r="I205" s="31">
        <v>1720</v>
      </c>
      <c r="J205" s="32">
        <v>5</v>
      </c>
      <c r="K205" s="53">
        <v>14.2</v>
      </c>
      <c r="L205" s="54">
        <f t="shared" si="54"/>
        <v>163.49718309859156</v>
      </c>
      <c r="M205" s="53">
        <f t="shared" si="55"/>
        <v>12.2</v>
      </c>
      <c r="N205" s="176">
        <f t="shared" si="56"/>
        <v>15.4</v>
      </c>
      <c r="O205" s="175" t="str">
        <f t="shared" si="57"/>
        <v>21.9</v>
      </c>
      <c r="P205" s="40" t="s">
        <v>1645</v>
      </c>
      <c r="Q205" s="39" t="s">
        <v>69</v>
      </c>
      <c r="R205" s="40" t="s">
        <v>89</v>
      </c>
      <c r="S205" s="603" t="s">
        <v>1617</v>
      </c>
      <c r="T205" s="357" t="s">
        <v>1279</v>
      </c>
      <c r="U205" s="43">
        <f t="shared" si="58"/>
        <v>116</v>
      </c>
      <c r="V205" s="44" t="str">
        <f t="shared" si="59"/>
        <v/>
      </c>
      <c r="W205" s="44">
        <f t="shared" si="60"/>
        <v>64</v>
      </c>
      <c r="X205" s="45" t="str">
        <f t="shared" si="61"/>
        <v>★1.0</v>
      </c>
      <c r="Z205" s="46">
        <v>1720</v>
      </c>
      <c r="AA205" s="46"/>
      <c r="AB205" s="149">
        <f t="shared" si="62"/>
        <v>21.9</v>
      </c>
      <c r="AC205" s="209">
        <f t="shared" si="63"/>
        <v>64</v>
      </c>
      <c r="AD205" s="209" t="str">
        <f t="shared" si="64"/>
        <v>★1.0</v>
      </c>
      <c r="AE205" s="149" t="str">
        <f t="shared" si="51"/>
        <v/>
      </c>
      <c r="AF205" s="209" t="str">
        <f t="shared" si="52"/>
        <v/>
      </c>
      <c r="AG205" s="209" t="str">
        <f t="shared" si="53"/>
        <v/>
      </c>
      <c r="AH205" s="208"/>
    </row>
    <row r="206" spans="1:34" ht="24" customHeight="1">
      <c r="A206" s="50"/>
      <c r="B206" s="55"/>
      <c r="C206" s="380"/>
      <c r="D206" s="27" t="s">
        <v>1648</v>
      </c>
      <c r="E206" s="28" t="s">
        <v>1657</v>
      </c>
      <c r="F206" s="29" t="s">
        <v>1646</v>
      </c>
      <c r="G206" s="362">
        <v>1.968</v>
      </c>
      <c r="H206" s="29" t="s">
        <v>1072</v>
      </c>
      <c r="I206" s="31">
        <v>1750</v>
      </c>
      <c r="J206" s="32">
        <v>5</v>
      </c>
      <c r="K206" s="53">
        <v>14.2</v>
      </c>
      <c r="L206" s="54">
        <f t="shared" si="54"/>
        <v>163.49718309859156</v>
      </c>
      <c r="M206" s="53">
        <f t="shared" si="55"/>
        <v>12.2</v>
      </c>
      <c r="N206" s="176">
        <f t="shared" si="56"/>
        <v>15.4</v>
      </c>
      <c r="O206" s="175" t="str">
        <f t="shared" si="57"/>
        <v>21.6</v>
      </c>
      <c r="P206" s="40" t="s">
        <v>1645</v>
      </c>
      <c r="Q206" s="39" t="s">
        <v>69</v>
      </c>
      <c r="R206" s="40" t="s">
        <v>89</v>
      </c>
      <c r="S206" s="603" t="s">
        <v>1617</v>
      </c>
      <c r="T206" s="357" t="s">
        <v>1279</v>
      </c>
      <c r="U206" s="43">
        <f t="shared" si="58"/>
        <v>116</v>
      </c>
      <c r="V206" s="44" t="str">
        <f t="shared" si="59"/>
        <v/>
      </c>
      <c r="W206" s="44">
        <f t="shared" si="60"/>
        <v>65</v>
      </c>
      <c r="X206" s="45" t="str">
        <f t="shared" si="61"/>
        <v>★1.5</v>
      </c>
      <c r="Z206" s="46">
        <v>1750</v>
      </c>
      <c r="AA206" s="46"/>
      <c r="AB206" s="149">
        <f t="shared" si="62"/>
        <v>21.6</v>
      </c>
      <c r="AC206" s="209">
        <f t="shared" si="63"/>
        <v>65</v>
      </c>
      <c r="AD206" s="209" t="str">
        <f t="shared" si="64"/>
        <v>★1.5</v>
      </c>
      <c r="AE206" s="149" t="str">
        <f t="shared" si="51"/>
        <v/>
      </c>
      <c r="AF206" s="209" t="str">
        <f t="shared" si="52"/>
        <v/>
      </c>
      <c r="AG206" s="209" t="str">
        <f t="shared" si="53"/>
        <v/>
      </c>
      <c r="AH206" s="208"/>
    </row>
    <row r="207" spans="1:34" ht="24" customHeight="1">
      <c r="A207" s="50"/>
      <c r="B207" s="55"/>
      <c r="C207" s="380"/>
      <c r="D207" s="27" t="s">
        <v>1648</v>
      </c>
      <c r="E207" s="28" t="s">
        <v>1656</v>
      </c>
      <c r="F207" s="29" t="s">
        <v>1652</v>
      </c>
      <c r="G207" s="362">
        <v>1.968</v>
      </c>
      <c r="H207" s="29" t="s">
        <v>1072</v>
      </c>
      <c r="I207" s="31">
        <v>1650</v>
      </c>
      <c r="J207" s="32">
        <v>5</v>
      </c>
      <c r="K207" s="53">
        <v>14.8</v>
      </c>
      <c r="L207" s="54">
        <f t="shared" si="54"/>
        <v>156.86891891891889</v>
      </c>
      <c r="M207" s="53">
        <f t="shared" si="55"/>
        <v>13.2</v>
      </c>
      <c r="N207" s="176">
        <f t="shared" si="56"/>
        <v>16.5</v>
      </c>
      <c r="O207" s="175" t="str">
        <f t="shared" si="57"/>
        <v>22.5</v>
      </c>
      <c r="P207" s="40" t="s">
        <v>1645</v>
      </c>
      <c r="Q207" s="39" t="s">
        <v>69</v>
      </c>
      <c r="R207" s="40" t="s">
        <v>232</v>
      </c>
      <c r="S207" s="603" t="s">
        <v>1617</v>
      </c>
      <c r="T207" s="357" t="s">
        <v>1279</v>
      </c>
      <c r="U207" s="43">
        <f t="shared" si="58"/>
        <v>112</v>
      </c>
      <c r="V207" s="44" t="str">
        <f t="shared" si="59"/>
        <v/>
      </c>
      <c r="W207" s="44">
        <f t="shared" si="60"/>
        <v>65</v>
      </c>
      <c r="X207" s="45" t="str">
        <f t="shared" si="61"/>
        <v>★1.5</v>
      </c>
      <c r="Z207" s="46">
        <v>1650</v>
      </c>
      <c r="AA207" s="46"/>
      <c r="AB207" s="149">
        <f t="shared" si="62"/>
        <v>22.5</v>
      </c>
      <c r="AC207" s="209">
        <f t="shared" si="63"/>
        <v>65</v>
      </c>
      <c r="AD207" s="209" t="str">
        <f t="shared" si="64"/>
        <v>★1.5</v>
      </c>
      <c r="AE207" s="149" t="str">
        <f t="shared" si="51"/>
        <v/>
      </c>
      <c r="AF207" s="209" t="str">
        <f t="shared" si="52"/>
        <v/>
      </c>
      <c r="AG207" s="209" t="str">
        <f t="shared" si="53"/>
        <v/>
      </c>
      <c r="AH207" s="208"/>
    </row>
    <row r="208" spans="1:34" ht="24" customHeight="1">
      <c r="A208" s="50"/>
      <c r="B208" s="55"/>
      <c r="C208" s="380"/>
      <c r="D208" s="27" t="s">
        <v>1648</v>
      </c>
      <c r="E208" s="28" t="s">
        <v>1655</v>
      </c>
      <c r="F208" s="29" t="s">
        <v>1652</v>
      </c>
      <c r="G208" s="362">
        <v>1.968</v>
      </c>
      <c r="H208" s="29" t="s">
        <v>1072</v>
      </c>
      <c r="I208" s="31">
        <v>1680</v>
      </c>
      <c r="J208" s="32">
        <v>5</v>
      </c>
      <c r="K208" s="53">
        <v>14.8</v>
      </c>
      <c r="L208" s="54">
        <f t="shared" si="54"/>
        <v>156.86891891891889</v>
      </c>
      <c r="M208" s="53">
        <f t="shared" si="55"/>
        <v>12.2</v>
      </c>
      <c r="N208" s="176">
        <f t="shared" si="56"/>
        <v>15.4</v>
      </c>
      <c r="O208" s="175" t="str">
        <f t="shared" si="57"/>
        <v>22.2</v>
      </c>
      <c r="P208" s="40" t="s">
        <v>1645</v>
      </c>
      <c r="Q208" s="39" t="s">
        <v>69</v>
      </c>
      <c r="R208" s="40" t="s">
        <v>232</v>
      </c>
      <c r="S208" s="603" t="s">
        <v>1617</v>
      </c>
      <c r="T208" s="357" t="s">
        <v>1279</v>
      </c>
      <c r="U208" s="43">
        <f t="shared" si="58"/>
        <v>121</v>
      </c>
      <c r="V208" s="44" t="str">
        <f t="shared" si="59"/>
        <v/>
      </c>
      <c r="W208" s="44">
        <f t="shared" si="60"/>
        <v>66</v>
      </c>
      <c r="X208" s="45" t="str">
        <f t="shared" si="61"/>
        <v>★1.5</v>
      </c>
      <c r="Z208" s="46">
        <v>1680</v>
      </c>
      <c r="AA208" s="46"/>
      <c r="AB208" s="149">
        <f t="shared" si="62"/>
        <v>22.2</v>
      </c>
      <c r="AC208" s="209">
        <f t="shared" si="63"/>
        <v>66</v>
      </c>
      <c r="AD208" s="209" t="str">
        <f t="shared" si="64"/>
        <v>★1.5</v>
      </c>
      <c r="AE208" s="149" t="str">
        <f t="shared" si="51"/>
        <v/>
      </c>
      <c r="AF208" s="209" t="str">
        <f t="shared" si="52"/>
        <v/>
      </c>
      <c r="AG208" s="209" t="str">
        <f t="shared" si="53"/>
        <v/>
      </c>
      <c r="AH208" s="208"/>
    </row>
    <row r="209" spans="1:34" ht="24" customHeight="1">
      <c r="A209" s="50"/>
      <c r="B209" s="55"/>
      <c r="C209" s="380"/>
      <c r="D209" s="27" t="s">
        <v>1648</v>
      </c>
      <c r="E209" s="28" t="s">
        <v>1654</v>
      </c>
      <c r="F209" s="29" t="s">
        <v>1652</v>
      </c>
      <c r="G209" s="362">
        <v>1.968</v>
      </c>
      <c r="H209" s="29" t="s">
        <v>1072</v>
      </c>
      <c r="I209" s="31">
        <v>1660</v>
      </c>
      <c r="J209" s="32">
        <v>5</v>
      </c>
      <c r="K209" s="53">
        <v>14.8</v>
      </c>
      <c r="L209" s="54">
        <f t="shared" si="54"/>
        <v>156.86891891891889</v>
      </c>
      <c r="M209" s="53">
        <f t="shared" si="55"/>
        <v>12.2</v>
      </c>
      <c r="N209" s="176">
        <f t="shared" si="56"/>
        <v>15.4</v>
      </c>
      <c r="O209" s="175" t="str">
        <f t="shared" si="57"/>
        <v>22.4</v>
      </c>
      <c r="P209" s="40" t="s">
        <v>1645</v>
      </c>
      <c r="Q209" s="39" t="s">
        <v>69</v>
      </c>
      <c r="R209" s="40" t="s">
        <v>232</v>
      </c>
      <c r="S209" s="603" t="s">
        <v>1617</v>
      </c>
      <c r="T209" s="357" t="s">
        <v>1279</v>
      </c>
      <c r="U209" s="43">
        <f t="shared" si="58"/>
        <v>121</v>
      </c>
      <c r="V209" s="44" t="str">
        <f t="shared" si="59"/>
        <v/>
      </c>
      <c r="W209" s="44">
        <f t="shared" si="60"/>
        <v>66</v>
      </c>
      <c r="X209" s="45" t="str">
        <f t="shared" si="61"/>
        <v>★1.5</v>
      </c>
      <c r="Z209" s="46">
        <v>1660</v>
      </c>
      <c r="AA209" s="46"/>
      <c r="AB209" s="149">
        <f t="shared" si="62"/>
        <v>22.4</v>
      </c>
      <c r="AC209" s="209">
        <f t="shared" si="63"/>
        <v>66</v>
      </c>
      <c r="AD209" s="209" t="str">
        <f t="shared" si="64"/>
        <v>★1.5</v>
      </c>
      <c r="AE209" s="149" t="str">
        <f t="shared" si="51"/>
        <v/>
      </c>
      <c r="AF209" s="209" t="str">
        <f t="shared" si="52"/>
        <v/>
      </c>
      <c r="AG209" s="209" t="str">
        <f t="shared" si="53"/>
        <v/>
      </c>
      <c r="AH209" s="208"/>
    </row>
    <row r="210" spans="1:34" ht="24" customHeight="1">
      <c r="A210" s="50"/>
      <c r="B210" s="55"/>
      <c r="C210" s="380"/>
      <c r="D210" s="27" t="s">
        <v>1648</v>
      </c>
      <c r="E210" s="28" t="s">
        <v>1653</v>
      </c>
      <c r="F210" s="29" t="s">
        <v>1652</v>
      </c>
      <c r="G210" s="362">
        <v>1.968</v>
      </c>
      <c r="H210" s="29" t="s">
        <v>1072</v>
      </c>
      <c r="I210" s="31">
        <v>1690</v>
      </c>
      <c r="J210" s="32">
        <v>5</v>
      </c>
      <c r="K210" s="53">
        <v>14.8</v>
      </c>
      <c r="L210" s="54">
        <f t="shared" si="54"/>
        <v>156.86891891891889</v>
      </c>
      <c r="M210" s="53">
        <f t="shared" si="55"/>
        <v>12.2</v>
      </c>
      <c r="N210" s="176">
        <f t="shared" si="56"/>
        <v>15.4</v>
      </c>
      <c r="O210" s="175" t="str">
        <f t="shared" si="57"/>
        <v>22.2</v>
      </c>
      <c r="P210" s="40" t="s">
        <v>1645</v>
      </c>
      <c r="Q210" s="39" t="s">
        <v>69</v>
      </c>
      <c r="R210" s="40" t="s">
        <v>232</v>
      </c>
      <c r="S210" s="603" t="s">
        <v>1617</v>
      </c>
      <c r="T210" s="357" t="s">
        <v>1279</v>
      </c>
      <c r="U210" s="43">
        <f t="shared" si="58"/>
        <v>121</v>
      </c>
      <c r="V210" s="44" t="str">
        <f t="shared" si="59"/>
        <v/>
      </c>
      <c r="W210" s="44">
        <f t="shared" si="60"/>
        <v>66</v>
      </c>
      <c r="X210" s="45" t="str">
        <f t="shared" si="61"/>
        <v>★1.5</v>
      </c>
      <c r="Z210" s="46">
        <v>1690</v>
      </c>
      <c r="AA210" s="46"/>
      <c r="AB210" s="149">
        <f t="shared" si="62"/>
        <v>22.2</v>
      </c>
      <c r="AC210" s="209">
        <f t="shared" si="63"/>
        <v>66</v>
      </c>
      <c r="AD210" s="209" t="str">
        <f t="shared" si="64"/>
        <v>★1.5</v>
      </c>
      <c r="AE210" s="149" t="str">
        <f t="shared" si="51"/>
        <v/>
      </c>
      <c r="AF210" s="209" t="str">
        <f t="shared" si="52"/>
        <v/>
      </c>
      <c r="AG210" s="209" t="str">
        <f t="shared" si="53"/>
        <v/>
      </c>
      <c r="AH210" s="208"/>
    </row>
    <row r="211" spans="1:34" ht="24" customHeight="1">
      <c r="A211" s="50"/>
      <c r="B211" s="55"/>
      <c r="C211" s="380"/>
      <c r="D211" s="27" t="s">
        <v>1648</v>
      </c>
      <c r="E211" s="28" t="s">
        <v>1651</v>
      </c>
      <c r="F211" s="29" t="s">
        <v>1646</v>
      </c>
      <c r="G211" s="362">
        <v>1.968</v>
      </c>
      <c r="H211" s="29" t="s">
        <v>1072</v>
      </c>
      <c r="I211" s="31">
        <v>1710</v>
      </c>
      <c r="J211" s="32">
        <v>5</v>
      </c>
      <c r="K211" s="53">
        <v>14.2</v>
      </c>
      <c r="L211" s="54">
        <f t="shared" si="54"/>
        <v>163.49718309859156</v>
      </c>
      <c r="M211" s="53">
        <f t="shared" si="55"/>
        <v>12.2</v>
      </c>
      <c r="N211" s="176">
        <f t="shared" si="56"/>
        <v>15.4</v>
      </c>
      <c r="O211" s="175" t="str">
        <f t="shared" si="57"/>
        <v>22.0</v>
      </c>
      <c r="P211" s="40" t="s">
        <v>1645</v>
      </c>
      <c r="Q211" s="39" t="s">
        <v>69</v>
      </c>
      <c r="R211" s="40" t="s">
        <v>89</v>
      </c>
      <c r="S211" s="603" t="s">
        <v>1617</v>
      </c>
      <c r="T211" s="357" t="s">
        <v>1279</v>
      </c>
      <c r="U211" s="43">
        <f t="shared" si="58"/>
        <v>116</v>
      </c>
      <c r="V211" s="44" t="str">
        <f t="shared" si="59"/>
        <v/>
      </c>
      <c r="W211" s="44">
        <f t="shared" si="60"/>
        <v>64</v>
      </c>
      <c r="X211" s="45" t="str">
        <f t="shared" si="61"/>
        <v>★1.0</v>
      </c>
      <c r="Z211" s="46">
        <v>1710</v>
      </c>
      <c r="AA211" s="46"/>
      <c r="AB211" s="149">
        <f t="shared" si="62"/>
        <v>22</v>
      </c>
      <c r="AC211" s="209">
        <f t="shared" si="63"/>
        <v>64</v>
      </c>
      <c r="AD211" s="209" t="str">
        <f t="shared" si="64"/>
        <v>★1.0</v>
      </c>
      <c r="AE211" s="149" t="str">
        <f t="shared" si="51"/>
        <v/>
      </c>
      <c r="AF211" s="209" t="str">
        <f t="shared" si="52"/>
        <v/>
      </c>
      <c r="AG211" s="209" t="str">
        <f t="shared" si="53"/>
        <v/>
      </c>
      <c r="AH211" s="208"/>
    </row>
    <row r="212" spans="1:34" ht="24" customHeight="1">
      <c r="A212" s="50"/>
      <c r="B212" s="55"/>
      <c r="C212" s="380"/>
      <c r="D212" s="27" t="s">
        <v>1648</v>
      </c>
      <c r="E212" s="28" t="s">
        <v>1650</v>
      </c>
      <c r="F212" s="29" t="s">
        <v>1646</v>
      </c>
      <c r="G212" s="362">
        <v>1.968</v>
      </c>
      <c r="H212" s="29" t="s">
        <v>1072</v>
      </c>
      <c r="I212" s="31">
        <v>1740</v>
      </c>
      <c r="J212" s="32">
        <v>5</v>
      </c>
      <c r="K212" s="53">
        <v>14.2</v>
      </c>
      <c r="L212" s="54">
        <f t="shared" si="54"/>
        <v>163.49718309859156</v>
      </c>
      <c r="M212" s="53">
        <f t="shared" si="55"/>
        <v>12.2</v>
      </c>
      <c r="N212" s="176">
        <f t="shared" si="56"/>
        <v>15.4</v>
      </c>
      <c r="O212" s="175" t="str">
        <f t="shared" si="57"/>
        <v>21.7</v>
      </c>
      <c r="P212" s="40" t="s">
        <v>1645</v>
      </c>
      <c r="Q212" s="39" t="s">
        <v>69</v>
      </c>
      <c r="R212" s="40" t="s">
        <v>89</v>
      </c>
      <c r="S212" s="603" t="s">
        <v>1617</v>
      </c>
      <c r="T212" s="357" t="s">
        <v>1279</v>
      </c>
      <c r="U212" s="43">
        <f t="shared" si="58"/>
        <v>116</v>
      </c>
      <c r="V212" s="44" t="str">
        <f t="shared" si="59"/>
        <v/>
      </c>
      <c r="W212" s="44">
        <f t="shared" si="60"/>
        <v>65</v>
      </c>
      <c r="X212" s="45" t="str">
        <f t="shared" si="61"/>
        <v>★1.5</v>
      </c>
      <c r="Z212" s="46">
        <v>1740</v>
      </c>
      <c r="AA212" s="46"/>
      <c r="AB212" s="149">
        <f t="shared" si="62"/>
        <v>21.7</v>
      </c>
      <c r="AC212" s="209">
        <f t="shared" si="63"/>
        <v>65</v>
      </c>
      <c r="AD212" s="209" t="str">
        <f t="shared" si="64"/>
        <v>★1.5</v>
      </c>
      <c r="AE212" s="149" t="str">
        <f t="shared" si="51"/>
        <v/>
      </c>
      <c r="AF212" s="209" t="str">
        <f t="shared" si="52"/>
        <v/>
      </c>
      <c r="AG212" s="209" t="str">
        <f t="shared" si="53"/>
        <v/>
      </c>
      <c r="AH212" s="208"/>
    </row>
    <row r="213" spans="1:34" ht="24" customHeight="1">
      <c r="A213" s="50"/>
      <c r="B213" s="55"/>
      <c r="C213" s="380"/>
      <c r="D213" s="27" t="s">
        <v>1648</v>
      </c>
      <c r="E213" s="28" t="s">
        <v>1649</v>
      </c>
      <c r="F213" s="29" t="s">
        <v>1646</v>
      </c>
      <c r="G213" s="362">
        <v>1.968</v>
      </c>
      <c r="H213" s="29" t="s">
        <v>1072</v>
      </c>
      <c r="I213" s="31">
        <v>1720</v>
      </c>
      <c r="J213" s="32">
        <v>5</v>
      </c>
      <c r="K213" s="53">
        <v>14.2</v>
      </c>
      <c r="L213" s="54">
        <f t="shared" si="54"/>
        <v>163.49718309859156</v>
      </c>
      <c r="M213" s="53">
        <f t="shared" si="55"/>
        <v>12.2</v>
      </c>
      <c r="N213" s="176">
        <f t="shared" si="56"/>
        <v>15.4</v>
      </c>
      <c r="O213" s="175" t="str">
        <f t="shared" si="57"/>
        <v>21.9</v>
      </c>
      <c r="P213" s="40" t="s">
        <v>1645</v>
      </c>
      <c r="Q213" s="39" t="s">
        <v>69</v>
      </c>
      <c r="R213" s="40" t="s">
        <v>89</v>
      </c>
      <c r="S213" s="603" t="s">
        <v>1617</v>
      </c>
      <c r="T213" s="357" t="s">
        <v>1279</v>
      </c>
      <c r="U213" s="43">
        <f t="shared" si="58"/>
        <v>116</v>
      </c>
      <c r="V213" s="44" t="str">
        <f t="shared" si="59"/>
        <v/>
      </c>
      <c r="W213" s="44">
        <f t="shared" si="60"/>
        <v>64</v>
      </c>
      <c r="X213" s="45" t="str">
        <f t="shared" si="61"/>
        <v>★1.0</v>
      </c>
      <c r="Z213" s="46">
        <v>1720</v>
      </c>
      <c r="AA213" s="46"/>
      <c r="AB213" s="149">
        <f t="shared" si="62"/>
        <v>21.9</v>
      </c>
      <c r="AC213" s="209">
        <f t="shared" si="63"/>
        <v>64</v>
      </c>
      <c r="AD213" s="209" t="str">
        <f t="shared" si="64"/>
        <v>★1.0</v>
      </c>
      <c r="AE213" s="149" t="str">
        <f t="shared" si="51"/>
        <v/>
      </c>
      <c r="AF213" s="209" t="str">
        <f t="shared" si="52"/>
        <v/>
      </c>
      <c r="AG213" s="209" t="str">
        <f t="shared" si="53"/>
        <v/>
      </c>
      <c r="AH213" s="208"/>
    </row>
    <row r="214" spans="1:34" ht="24" customHeight="1">
      <c r="A214" s="50"/>
      <c r="B214" s="51"/>
      <c r="C214" s="52"/>
      <c r="D214" s="27" t="s">
        <v>1648</v>
      </c>
      <c r="E214" s="28" t="s">
        <v>1647</v>
      </c>
      <c r="F214" s="29" t="s">
        <v>1646</v>
      </c>
      <c r="G214" s="362">
        <v>1.968</v>
      </c>
      <c r="H214" s="29" t="s">
        <v>1072</v>
      </c>
      <c r="I214" s="31">
        <v>1750</v>
      </c>
      <c r="J214" s="32">
        <v>5</v>
      </c>
      <c r="K214" s="53">
        <v>14.2</v>
      </c>
      <c r="L214" s="54">
        <f t="shared" si="54"/>
        <v>163.49718309859156</v>
      </c>
      <c r="M214" s="53">
        <f t="shared" si="55"/>
        <v>12.2</v>
      </c>
      <c r="N214" s="176">
        <f t="shared" si="56"/>
        <v>15.4</v>
      </c>
      <c r="O214" s="175" t="str">
        <f t="shared" si="57"/>
        <v>21.6</v>
      </c>
      <c r="P214" s="40" t="s">
        <v>1645</v>
      </c>
      <c r="Q214" s="39" t="s">
        <v>69</v>
      </c>
      <c r="R214" s="40" t="s">
        <v>89</v>
      </c>
      <c r="S214" s="603" t="s">
        <v>1617</v>
      </c>
      <c r="T214" s="357" t="s">
        <v>1279</v>
      </c>
      <c r="U214" s="43">
        <f t="shared" si="58"/>
        <v>116</v>
      </c>
      <c r="V214" s="44" t="str">
        <f t="shared" si="59"/>
        <v/>
      </c>
      <c r="W214" s="44">
        <f t="shared" si="60"/>
        <v>65</v>
      </c>
      <c r="X214" s="45" t="str">
        <f t="shared" si="61"/>
        <v>★1.5</v>
      </c>
      <c r="Z214" s="46">
        <v>1750</v>
      </c>
      <c r="AA214" s="46"/>
      <c r="AB214" s="149">
        <f t="shared" si="62"/>
        <v>21.6</v>
      </c>
      <c r="AC214" s="209">
        <f t="shared" si="63"/>
        <v>65</v>
      </c>
      <c r="AD214" s="209" t="str">
        <f t="shared" si="64"/>
        <v>★1.5</v>
      </c>
      <c r="AE214" s="149" t="str">
        <f t="shared" si="51"/>
        <v/>
      </c>
      <c r="AF214" s="209" t="str">
        <f t="shared" si="52"/>
        <v/>
      </c>
      <c r="AG214" s="209" t="str">
        <f t="shared" si="53"/>
        <v/>
      </c>
      <c r="AH214" s="208"/>
    </row>
    <row r="215" spans="1:34" ht="24" customHeight="1">
      <c r="A215" s="50"/>
      <c r="B215" s="55"/>
      <c r="C215" s="602" t="s">
        <v>1644</v>
      </c>
      <c r="D215" s="27" t="s">
        <v>1639</v>
      </c>
      <c r="E215" s="28" t="s">
        <v>1643</v>
      </c>
      <c r="F215" s="29" t="s">
        <v>1600</v>
      </c>
      <c r="G215" s="362">
        <v>1.968</v>
      </c>
      <c r="H215" s="29" t="s">
        <v>1574</v>
      </c>
      <c r="I215" s="31">
        <v>1800</v>
      </c>
      <c r="J215" s="32">
        <v>5</v>
      </c>
      <c r="K215" s="53">
        <v>12.6</v>
      </c>
      <c r="L215" s="54">
        <f t="shared" si="54"/>
        <v>184.25873015873015</v>
      </c>
      <c r="M215" s="53">
        <f t="shared" si="55"/>
        <v>11.1</v>
      </c>
      <c r="N215" s="176">
        <f t="shared" si="56"/>
        <v>14.4</v>
      </c>
      <c r="O215" s="175" t="str">
        <f t="shared" si="57"/>
        <v>21.1</v>
      </c>
      <c r="P215" s="40" t="s">
        <v>1096</v>
      </c>
      <c r="Q215" s="39" t="s">
        <v>69</v>
      </c>
      <c r="R215" s="40" t="s">
        <v>44</v>
      </c>
      <c r="S215" s="603"/>
      <c r="T215" s="357" t="s">
        <v>1279</v>
      </c>
      <c r="U215" s="43">
        <f t="shared" si="58"/>
        <v>113</v>
      </c>
      <c r="V215" s="44" t="str">
        <f t="shared" si="59"/>
        <v/>
      </c>
      <c r="W215" s="44">
        <f t="shared" si="60"/>
        <v>59</v>
      </c>
      <c r="X215" s="45" t="str">
        <f t="shared" si="61"/>
        <v>★0.5</v>
      </c>
      <c r="Z215" s="46">
        <v>1800</v>
      </c>
      <c r="AA215" s="46"/>
      <c r="AB215" s="149">
        <f t="shared" si="62"/>
        <v>21.1</v>
      </c>
      <c r="AC215" s="209">
        <f t="shared" si="63"/>
        <v>59</v>
      </c>
      <c r="AD215" s="209" t="str">
        <f t="shared" si="64"/>
        <v>★0.5</v>
      </c>
      <c r="AE215" s="149" t="str">
        <f t="shared" si="51"/>
        <v/>
      </c>
      <c r="AF215" s="209" t="str">
        <f t="shared" si="52"/>
        <v/>
      </c>
      <c r="AG215" s="209" t="str">
        <f t="shared" si="53"/>
        <v/>
      </c>
      <c r="AH215" s="208"/>
    </row>
    <row r="216" spans="1:34" ht="24" customHeight="1">
      <c r="A216" s="50"/>
      <c r="B216" s="55"/>
      <c r="C216" s="380"/>
      <c r="D216" s="27" t="s">
        <v>1639</v>
      </c>
      <c r="E216" s="28" t="s">
        <v>1642</v>
      </c>
      <c r="F216" s="29" t="s">
        <v>1600</v>
      </c>
      <c r="G216" s="362">
        <v>1.968</v>
      </c>
      <c r="H216" s="29" t="s">
        <v>1574</v>
      </c>
      <c r="I216" s="31">
        <v>1820</v>
      </c>
      <c r="J216" s="32">
        <v>5</v>
      </c>
      <c r="K216" s="53">
        <v>12.6</v>
      </c>
      <c r="L216" s="54">
        <f t="shared" si="54"/>
        <v>184.25873015873015</v>
      </c>
      <c r="M216" s="53">
        <f t="shared" si="55"/>
        <v>11.1</v>
      </c>
      <c r="N216" s="176">
        <f t="shared" si="56"/>
        <v>14.4</v>
      </c>
      <c r="O216" s="175" t="str">
        <f t="shared" si="57"/>
        <v>20.9</v>
      </c>
      <c r="P216" s="40" t="s">
        <v>1096</v>
      </c>
      <c r="Q216" s="39" t="s">
        <v>69</v>
      </c>
      <c r="R216" s="40" t="s">
        <v>44</v>
      </c>
      <c r="S216" s="603"/>
      <c r="T216" s="357" t="s">
        <v>1279</v>
      </c>
      <c r="U216" s="43">
        <f t="shared" si="58"/>
        <v>113</v>
      </c>
      <c r="V216" s="44" t="str">
        <f t="shared" si="59"/>
        <v/>
      </c>
      <c r="W216" s="44">
        <f t="shared" si="60"/>
        <v>60</v>
      </c>
      <c r="X216" s="45" t="str">
        <f t="shared" si="61"/>
        <v>★1.0</v>
      </c>
      <c r="Z216" s="46">
        <v>1820</v>
      </c>
      <c r="AA216" s="46"/>
      <c r="AB216" s="149">
        <f t="shared" si="62"/>
        <v>20.9</v>
      </c>
      <c r="AC216" s="209">
        <f t="shared" si="63"/>
        <v>60</v>
      </c>
      <c r="AD216" s="209" t="str">
        <f t="shared" si="64"/>
        <v>★1.0</v>
      </c>
      <c r="AE216" s="149" t="str">
        <f t="shared" si="51"/>
        <v/>
      </c>
      <c r="AF216" s="209" t="str">
        <f t="shared" si="52"/>
        <v/>
      </c>
      <c r="AG216" s="209" t="str">
        <f t="shared" si="53"/>
        <v/>
      </c>
      <c r="AH216" s="208"/>
    </row>
    <row r="217" spans="1:34" ht="24" customHeight="1">
      <c r="A217" s="50"/>
      <c r="B217" s="55"/>
      <c r="C217" s="380"/>
      <c r="D217" s="27" t="s">
        <v>1639</v>
      </c>
      <c r="E217" s="28" t="s">
        <v>1641</v>
      </c>
      <c r="F217" s="29" t="s">
        <v>1600</v>
      </c>
      <c r="G217" s="362">
        <v>1.968</v>
      </c>
      <c r="H217" s="29" t="s">
        <v>1574</v>
      </c>
      <c r="I217" s="31">
        <v>1880</v>
      </c>
      <c r="J217" s="32">
        <v>5</v>
      </c>
      <c r="K217" s="53">
        <v>12.2</v>
      </c>
      <c r="L217" s="54">
        <f t="shared" si="54"/>
        <v>190.3</v>
      </c>
      <c r="M217" s="53">
        <f t="shared" si="55"/>
        <v>10.199999999999999</v>
      </c>
      <c r="N217" s="176">
        <f t="shared" si="56"/>
        <v>13.5</v>
      </c>
      <c r="O217" s="175" t="str">
        <f t="shared" si="57"/>
        <v>20.3</v>
      </c>
      <c r="P217" s="40" t="s">
        <v>1096</v>
      </c>
      <c r="Q217" s="39" t="s">
        <v>69</v>
      </c>
      <c r="R217" s="40" t="s">
        <v>48</v>
      </c>
      <c r="S217" s="603"/>
      <c r="T217" s="357" t="s">
        <v>1279</v>
      </c>
      <c r="U217" s="43">
        <f t="shared" si="58"/>
        <v>119</v>
      </c>
      <c r="V217" s="44" t="str">
        <f t="shared" si="59"/>
        <v/>
      </c>
      <c r="W217" s="44">
        <f t="shared" si="60"/>
        <v>60</v>
      </c>
      <c r="X217" s="45" t="str">
        <f t="shared" si="61"/>
        <v>★1.0</v>
      </c>
      <c r="Z217" s="46">
        <v>1880</v>
      </c>
      <c r="AA217" s="46"/>
      <c r="AB217" s="149">
        <f t="shared" si="62"/>
        <v>20.3</v>
      </c>
      <c r="AC217" s="209">
        <f t="shared" si="63"/>
        <v>60</v>
      </c>
      <c r="AD217" s="209" t="str">
        <f t="shared" si="64"/>
        <v>★1.0</v>
      </c>
      <c r="AE217" s="149" t="str">
        <f t="shared" si="51"/>
        <v/>
      </c>
      <c r="AF217" s="209" t="str">
        <f t="shared" si="52"/>
        <v/>
      </c>
      <c r="AG217" s="209" t="str">
        <f t="shared" si="53"/>
        <v/>
      </c>
      <c r="AH217" s="208"/>
    </row>
    <row r="218" spans="1:34" ht="24" customHeight="1">
      <c r="A218" s="50"/>
      <c r="B218" s="55"/>
      <c r="C218" s="380"/>
      <c r="D218" s="27" t="s">
        <v>1639</v>
      </c>
      <c r="E218" s="28" t="s">
        <v>1640</v>
      </c>
      <c r="F218" s="29" t="s">
        <v>1600</v>
      </c>
      <c r="G218" s="362">
        <v>1.968</v>
      </c>
      <c r="H218" s="29" t="s">
        <v>1574</v>
      </c>
      <c r="I218" s="31">
        <v>1900</v>
      </c>
      <c r="J218" s="32">
        <v>5</v>
      </c>
      <c r="K218" s="53">
        <v>12.2</v>
      </c>
      <c r="L218" s="54">
        <f t="shared" si="54"/>
        <v>190.3</v>
      </c>
      <c r="M218" s="53">
        <f t="shared" si="55"/>
        <v>10.199999999999999</v>
      </c>
      <c r="N218" s="176">
        <f t="shared" si="56"/>
        <v>13.5</v>
      </c>
      <c r="O218" s="175" t="str">
        <f t="shared" si="57"/>
        <v>20.1</v>
      </c>
      <c r="P218" s="40" t="s">
        <v>1096</v>
      </c>
      <c r="Q218" s="39" t="s">
        <v>69</v>
      </c>
      <c r="R218" s="40" t="s">
        <v>48</v>
      </c>
      <c r="S218" s="603"/>
      <c r="T218" s="357" t="s">
        <v>1279</v>
      </c>
      <c r="U218" s="43">
        <f t="shared" si="58"/>
        <v>119</v>
      </c>
      <c r="V218" s="44" t="str">
        <f t="shared" si="59"/>
        <v/>
      </c>
      <c r="W218" s="44">
        <f t="shared" si="60"/>
        <v>60</v>
      </c>
      <c r="X218" s="45" t="str">
        <f t="shared" si="61"/>
        <v>★1.0</v>
      </c>
      <c r="Z218" s="46">
        <v>1900</v>
      </c>
      <c r="AA218" s="46"/>
      <c r="AB218" s="149">
        <f t="shared" si="62"/>
        <v>20.100000000000001</v>
      </c>
      <c r="AC218" s="209">
        <f t="shared" si="63"/>
        <v>60</v>
      </c>
      <c r="AD218" s="209" t="str">
        <f t="shared" si="64"/>
        <v>★1.0</v>
      </c>
      <c r="AE218" s="149" t="str">
        <f t="shared" si="51"/>
        <v/>
      </c>
      <c r="AF218" s="209" t="str">
        <f t="shared" si="52"/>
        <v/>
      </c>
      <c r="AG218" s="209" t="str">
        <f t="shared" si="53"/>
        <v/>
      </c>
      <c r="AH218" s="208"/>
    </row>
    <row r="219" spans="1:34" ht="24" customHeight="1">
      <c r="A219" s="50"/>
      <c r="B219" s="55"/>
      <c r="C219" s="380"/>
      <c r="D219" s="27" t="s">
        <v>1639</v>
      </c>
      <c r="E219" s="28" t="s">
        <v>1632</v>
      </c>
      <c r="F219" s="29" t="s">
        <v>1595</v>
      </c>
      <c r="G219" s="362">
        <v>1.968</v>
      </c>
      <c r="H219" s="29" t="s">
        <v>1574</v>
      </c>
      <c r="I219" s="463">
        <v>1820</v>
      </c>
      <c r="J219" s="462">
        <v>5</v>
      </c>
      <c r="K219" s="53">
        <v>13.3</v>
      </c>
      <c r="L219" s="54">
        <f t="shared" si="54"/>
        <v>174.56090225563909</v>
      </c>
      <c r="M219" s="53">
        <f t="shared" si="55"/>
        <v>11.1</v>
      </c>
      <c r="N219" s="176">
        <f t="shared" si="56"/>
        <v>14.4</v>
      </c>
      <c r="O219" s="175" t="str">
        <f t="shared" si="57"/>
        <v>20.9</v>
      </c>
      <c r="P219" s="362" t="s">
        <v>1594</v>
      </c>
      <c r="Q219" s="29" t="s">
        <v>713</v>
      </c>
      <c r="R219" s="362" t="s">
        <v>44</v>
      </c>
      <c r="S219" s="603"/>
      <c r="T219" s="357" t="s">
        <v>1279</v>
      </c>
      <c r="U219" s="43">
        <f t="shared" si="58"/>
        <v>119</v>
      </c>
      <c r="V219" s="44" t="str">
        <f t="shared" si="59"/>
        <v/>
      </c>
      <c r="W219" s="44">
        <f t="shared" si="60"/>
        <v>63</v>
      </c>
      <c r="X219" s="45" t="str">
        <f t="shared" si="61"/>
        <v>★1.0</v>
      </c>
      <c r="Z219" s="46">
        <v>1820</v>
      </c>
      <c r="AA219" s="46"/>
      <c r="AB219" s="149">
        <f t="shared" si="62"/>
        <v>20.9</v>
      </c>
      <c r="AC219" s="209">
        <f t="shared" si="63"/>
        <v>63</v>
      </c>
      <c r="AD219" s="209" t="str">
        <f t="shared" si="64"/>
        <v>★1.0</v>
      </c>
      <c r="AE219" s="149"/>
      <c r="AF219" s="209"/>
      <c r="AG219" s="209"/>
      <c r="AH219" s="208"/>
    </row>
    <row r="220" spans="1:34" ht="24" customHeight="1">
      <c r="A220" s="50"/>
      <c r="B220" s="55"/>
      <c r="C220" s="380"/>
      <c r="D220" s="27" t="s">
        <v>1639</v>
      </c>
      <c r="E220" s="28" t="s">
        <v>1631</v>
      </c>
      <c r="F220" s="29" t="s">
        <v>1595</v>
      </c>
      <c r="G220" s="362">
        <v>1.968</v>
      </c>
      <c r="H220" s="29" t="s">
        <v>1574</v>
      </c>
      <c r="I220" s="463">
        <v>1840</v>
      </c>
      <c r="J220" s="462">
        <v>5</v>
      </c>
      <c r="K220" s="53">
        <v>13.3</v>
      </c>
      <c r="L220" s="54">
        <f t="shared" si="54"/>
        <v>174.56090225563909</v>
      </c>
      <c r="M220" s="53">
        <f t="shared" si="55"/>
        <v>11.1</v>
      </c>
      <c r="N220" s="176">
        <f t="shared" si="56"/>
        <v>14.4</v>
      </c>
      <c r="O220" s="175" t="str">
        <f t="shared" si="57"/>
        <v>20.7</v>
      </c>
      <c r="P220" s="362" t="s">
        <v>1594</v>
      </c>
      <c r="Q220" s="29" t="s">
        <v>713</v>
      </c>
      <c r="R220" s="362" t="s">
        <v>44</v>
      </c>
      <c r="S220" s="603"/>
      <c r="T220" s="357" t="s">
        <v>1279</v>
      </c>
      <c r="U220" s="43">
        <f t="shared" si="58"/>
        <v>119</v>
      </c>
      <c r="V220" s="44" t="str">
        <f t="shared" si="59"/>
        <v/>
      </c>
      <c r="W220" s="44">
        <f t="shared" si="60"/>
        <v>64</v>
      </c>
      <c r="X220" s="45" t="str">
        <f t="shared" si="61"/>
        <v>★1.0</v>
      </c>
      <c r="Z220" s="46">
        <v>1840</v>
      </c>
      <c r="AA220" s="46"/>
      <c r="AB220" s="149">
        <f t="shared" si="62"/>
        <v>20.7</v>
      </c>
      <c r="AC220" s="209">
        <f t="shared" si="63"/>
        <v>64</v>
      </c>
      <c r="AD220" s="209" t="str">
        <f t="shared" si="64"/>
        <v>★1.0</v>
      </c>
      <c r="AE220" s="149"/>
      <c r="AF220" s="209"/>
      <c r="AG220" s="209"/>
      <c r="AH220" s="208"/>
    </row>
    <row r="221" spans="1:34" ht="24" customHeight="1">
      <c r="A221" s="50"/>
      <c r="B221" s="55"/>
      <c r="C221" s="380"/>
      <c r="D221" s="27" t="s">
        <v>1639</v>
      </c>
      <c r="E221" s="28" t="s">
        <v>1630</v>
      </c>
      <c r="F221" s="29" t="s">
        <v>1595</v>
      </c>
      <c r="G221" s="362">
        <v>1.968</v>
      </c>
      <c r="H221" s="29" t="s">
        <v>1574</v>
      </c>
      <c r="I221" s="463">
        <v>1880</v>
      </c>
      <c r="J221" s="462">
        <v>5</v>
      </c>
      <c r="K221" s="53">
        <v>12.8</v>
      </c>
      <c r="L221" s="54">
        <f t="shared" si="54"/>
        <v>181.37968749999999</v>
      </c>
      <c r="M221" s="53">
        <f t="shared" si="55"/>
        <v>10.199999999999999</v>
      </c>
      <c r="N221" s="176">
        <f t="shared" si="56"/>
        <v>13.5</v>
      </c>
      <c r="O221" s="175" t="str">
        <f t="shared" si="57"/>
        <v>20.3</v>
      </c>
      <c r="P221" s="362" t="s">
        <v>1594</v>
      </c>
      <c r="Q221" s="29" t="s">
        <v>713</v>
      </c>
      <c r="R221" s="362" t="s">
        <v>89</v>
      </c>
      <c r="S221" s="603"/>
      <c r="T221" s="357" t="s">
        <v>1279</v>
      </c>
      <c r="U221" s="43">
        <f t="shared" si="58"/>
        <v>125</v>
      </c>
      <c r="V221" s="44" t="str">
        <f t="shared" si="59"/>
        <v/>
      </c>
      <c r="W221" s="44">
        <f t="shared" si="60"/>
        <v>63</v>
      </c>
      <c r="X221" s="45" t="str">
        <f t="shared" si="61"/>
        <v>★1.0</v>
      </c>
      <c r="Z221" s="46">
        <v>1880</v>
      </c>
      <c r="AA221" s="46"/>
      <c r="AB221" s="149">
        <f t="shared" si="62"/>
        <v>20.3</v>
      </c>
      <c r="AC221" s="209">
        <f t="shared" si="63"/>
        <v>63</v>
      </c>
      <c r="AD221" s="209" t="str">
        <f t="shared" si="64"/>
        <v>★1.0</v>
      </c>
      <c r="AE221" s="149"/>
      <c r="AF221" s="209"/>
      <c r="AG221" s="209"/>
      <c r="AH221" s="208"/>
    </row>
    <row r="222" spans="1:34" ht="24" customHeight="1">
      <c r="A222" s="50"/>
      <c r="B222" s="55"/>
      <c r="C222" s="380"/>
      <c r="D222" s="27" t="s">
        <v>1639</v>
      </c>
      <c r="E222" s="28" t="s">
        <v>1628</v>
      </c>
      <c r="F222" s="29" t="s">
        <v>1595</v>
      </c>
      <c r="G222" s="362">
        <v>1.968</v>
      </c>
      <c r="H222" s="29" t="s">
        <v>1574</v>
      </c>
      <c r="I222" s="463">
        <v>1900</v>
      </c>
      <c r="J222" s="462">
        <v>5</v>
      </c>
      <c r="K222" s="53">
        <v>12.8</v>
      </c>
      <c r="L222" s="54">
        <f t="shared" si="54"/>
        <v>181.37968749999999</v>
      </c>
      <c r="M222" s="53">
        <f t="shared" si="55"/>
        <v>10.199999999999999</v>
      </c>
      <c r="N222" s="176">
        <f t="shared" si="56"/>
        <v>13.5</v>
      </c>
      <c r="O222" s="175" t="str">
        <f t="shared" si="57"/>
        <v>20.1</v>
      </c>
      <c r="P222" s="362" t="s">
        <v>1594</v>
      </c>
      <c r="Q222" s="29" t="s">
        <v>713</v>
      </c>
      <c r="R222" s="362" t="s">
        <v>89</v>
      </c>
      <c r="S222" s="603"/>
      <c r="T222" s="357" t="s">
        <v>1279</v>
      </c>
      <c r="U222" s="43">
        <f t="shared" si="58"/>
        <v>125</v>
      </c>
      <c r="V222" s="44" t="str">
        <f t="shared" si="59"/>
        <v/>
      </c>
      <c r="W222" s="44">
        <f t="shared" si="60"/>
        <v>63</v>
      </c>
      <c r="X222" s="45" t="str">
        <f t="shared" si="61"/>
        <v>★1.0</v>
      </c>
      <c r="Z222" s="46">
        <v>1900</v>
      </c>
      <c r="AA222" s="46"/>
      <c r="AB222" s="149">
        <f t="shared" si="62"/>
        <v>20.100000000000001</v>
      </c>
      <c r="AC222" s="209">
        <f t="shared" si="63"/>
        <v>63</v>
      </c>
      <c r="AD222" s="209" t="str">
        <f t="shared" si="64"/>
        <v>★1.0</v>
      </c>
      <c r="AE222" s="149"/>
      <c r="AF222" s="209"/>
      <c r="AG222" s="209"/>
      <c r="AH222" s="208"/>
    </row>
    <row r="223" spans="1:34" ht="24" customHeight="1">
      <c r="A223" s="50"/>
      <c r="B223" s="55"/>
      <c r="C223" s="602"/>
      <c r="D223" s="27" t="s">
        <v>1612</v>
      </c>
      <c r="E223" s="28" t="s">
        <v>1627</v>
      </c>
      <c r="F223" s="29" t="s">
        <v>1638</v>
      </c>
      <c r="G223" s="362">
        <v>1.968</v>
      </c>
      <c r="H223" s="29" t="s">
        <v>1574</v>
      </c>
      <c r="I223" s="31">
        <v>1890</v>
      </c>
      <c r="J223" s="32">
        <v>5</v>
      </c>
      <c r="K223" s="53">
        <v>11.5</v>
      </c>
      <c r="L223" s="54">
        <f t="shared" si="54"/>
        <v>201.88347826086954</v>
      </c>
      <c r="M223" s="53">
        <f t="shared" si="55"/>
        <v>10.199999999999999</v>
      </c>
      <c r="N223" s="176">
        <f t="shared" si="56"/>
        <v>13.5</v>
      </c>
      <c r="O223" s="175" t="str">
        <f t="shared" si="57"/>
        <v>20.2</v>
      </c>
      <c r="P223" s="40" t="s">
        <v>1049</v>
      </c>
      <c r="Q223" s="39" t="s">
        <v>69</v>
      </c>
      <c r="R223" s="40" t="s">
        <v>89</v>
      </c>
      <c r="S223" s="41"/>
      <c r="T223" s="357" t="s">
        <v>1279</v>
      </c>
      <c r="U223" s="43">
        <f t="shared" si="58"/>
        <v>112</v>
      </c>
      <c r="V223" s="44" t="str">
        <f t="shared" si="59"/>
        <v/>
      </c>
      <c r="W223" s="44">
        <f t="shared" si="60"/>
        <v>56</v>
      </c>
      <c r="X223" s="45" t="str">
        <f t="shared" si="61"/>
        <v>★0.5</v>
      </c>
      <c r="Z223" s="46">
        <v>1890</v>
      </c>
      <c r="AA223" s="46"/>
      <c r="AB223" s="149">
        <f t="shared" si="62"/>
        <v>20.2</v>
      </c>
      <c r="AC223" s="209">
        <f t="shared" si="63"/>
        <v>56</v>
      </c>
      <c r="AD223" s="209" t="str">
        <f t="shared" si="64"/>
        <v>★0.5</v>
      </c>
      <c r="AE223" s="149" t="str">
        <f t="shared" ref="AE223:AE239" si="65">IF(AA223="","",(ROUND(IF(AA223&gt;=2759,9.5,IF(AA223&lt;2759,(-2.47/1000000*AA223*AA223)-(8.52/10000*AA223)+30.65)),1)))</f>
        <v/>
      </c>
      <c r="AF223" s="209" t="str">
        <f t="shared" ref="AF223:AF239" si="66">IF(AE223="","",IF(K223="","",ROUNDDOWN(K223/AE223*100,0)))</f>
        <v/>
      </c>
      <c r="AG223" s="209" t="str">
        <f t="shared" ref="AG223:AG239" si="67">IF(AF223="","",IF(AF223&gt;=125,"★7.5",IF(AF223&gt;=120,"★7.0",IF(AF223&gt;=115,"★6.5",IF(AF223&gt;=110,"★6.0",IF(AF223&gt;=105,"★5.5",IF(AF223&gt;=100,"★5.0",IF(AF223&gt;=95,"★4.5",IF(AF223&gt;=90,"★4.0",IF(AF223&gt;=85,"★3.5",IF(AF223&gt;=80,"★3.0",IF(AF223&gt;=75,"★2.5",IF(AF223&gt;=70,"★2.0",IF(AF223&gt;=65,"★1.5",IF(AF223&gt;=60,"★1.0",IF(AF223&gt;=55,"★0.5"," "))))))))))))))))</f>
        <v/>
      </c>
      <c r="AH223" s="208"/>
    </row>
    <row r="224" spans="1:34" ht="24" customHeight="1">
      <c r="A224" s="50"/>
      <c r="B224" s="55"/>
      <c r="C224" s="380"/>
      <c r="D224" s="27" t="s">
        <v>1612</v>
      </c>
      <c r="E224" s="28" t="s">
        <v>1626</v>
      </c>
      <c r="F224" s="29" t="s">
        <v>1585</v>
      </c>
      <c r="G224" s="362">
        <v>1.968</v>
      </c>
      <c r="H224" s="29" t="s">
        <v>1574</v>
      </c>
      <c r="I224" s="31">
        <v>1910</v>
      </c>
      <c r="J224" s="32">
        <v>5</v>
      </c>
      <c r="K224" s="53">
        <v>11.5</v>
      </c>
      <c r="L224" s="54">
        <f t="shared" si="54"/>
        <v>201.88347826086954</v>
      </c>
      <c r="M224" s="53">
        <f t="shared" si="55"/>
        <v>10.199999999999999</v>
      </c>
      <c r="N224" s="176">
        <f t="shared" si="56"/>
        <v>13.5</v>
      </c>
      <c r="O224" s="175" t="str">
        <f t="shared" si="57"/>
        <v>20.0</v>
      </c>
      <c r="P224" s="40" t="s">
        <v>1049</v>
      </c>
      <c r="Q224" s="39" t="s">
        <v>69</v>
      </c>
      <c r="R224" s="40" t="s">
        <v>89</v>
      </c>
      <c r="S224" s="41"/>
      <c r="T224" s="357" t="s">
        <v>1279</v>
      </c>
      <c r="U224" s="43">
        <f t="shared" si="58"/>
        <v>112</v>
      </c>
      <c r="V224" s="44" t="str">
        <f t="shared" si="59"/>
        <v/>
      </c>
      <c r="W224" s="44">
        <f t="shared" si="60"/>
        <v>57</v>
      </c>
      <c r="X224" s="45" t="str">
        <f t="shared" si="61"/>
        <v>★0.5</v>
      </c>
      <c r="Z224" s="46">
        <v>1910</v>
      </c>
      <c r="AA224" s="46"/>
      <c r="AB224" s="149">
        <f t="shared" si="62"/>
        <v>20</v>
      </c>
      <c r="AC224" s="209">
        <f t="shared" si="63"/>
        <v>57</v>
      </c>
      <c r="AD224" s="209" t="str">
        <f t="shared" si="64"/>
        <v>★0.5</v>
      </c>
      <c r="AE224" s="149" t="str">
        <f t="shared" si="65"/>
        <v/>
      </c>
      <c r="AF224" s="209" t="str">
        <f t="shared" si="66"/>
        <v/>
      </c>
      <c r="AG224" s="209" t="str">
        <f t="shared" si="67"/>
        <v/>
      </c>
      <c r="AH224" s="208"/>
    </row>
    <row r="225" spans="1:34" ht="24" customHeight="1">
      <c r="A225" s="50"/>
      <c r="B225" s="55"/>
      <c r="C225" s="380"/>
      <c r="D225" s="27" t="s">
        <v>1612</v>
      </c>
      <c r="E225" s="28" t="s">
        <v>1625</v>
      </c>
      <c r="F225" s="29" t="s">
        <v>1585</v>
      </c>
      <c r="G225" s="362">
        <v>1.968</v>
      </c>
      <c r="H225" s="29" t="s">
        <v>1574</v>
      </c>
      <c r="I225" s="31">
        <v>1890</v>
      </c>
      <c r="J225" s="32">
        <v>5</v>
      </c>
      <c r="K225" s="53">
        <v>12.3</v>
      </c>
      <c r="L225" s="54">
        <f t="shared" si="54"/>
        <v>188.75284552845525</v>
      </c>
      <c r="M225" s="53">
        <f t="shared" si="55"/>
        <v>10.199999999999999</v>
      </c>
      <c r="N225" s="176">
        <f t="shared" si="56"/>
        <v>13.5</v>
      </c>
      <c r="O225" s="175" t="str">
        <f t="shared" si="57"/>
        <v>20.2</v>
      </c>
      <c r="P225" s="40" t="s">
        <v>1049</v>
      </c>
      <c r="Q225" s="39" t="s">
        <v>69</v>
      </c>
      <c r="R225" s="40" t="s">
        <v>89</v>
      </c>
      <c r="S225" s="603" t="s">
        <v>1617</v>
      </c>
      <c r="T225" s="357" t="s">
        <v>1279</v>
      </c>
      <c r="U225" s="43">
        <f t="shared" si="58"/>
        <v>120</v>
      </c>
      <c r="V225" s="44" t="str">
        <f t="shared" si="59"/>
        <v/>
      </c>
      <c r="W225" s="44">
        <f t="shared" si="60"/>
        <v>60</v>
      </c>
      <c r="X225" s="45" t="str">
        <f t="shared" si="61"/>
        <v>★1.0</v>
      </c>
      <c r="Z225" s="46">
        <v>1890</v>
      </c>
      <c r="AA225" s="46"/>
      <c r="AB225" s="149">
        <f t="shared" si="62"/>
        <v>20.2</v>
      </c>
      <c r="AC225" s="209">
        <f t="shared" si="63"/>
        <v>60</v>
      </c>
      <c r="AD225" s="209" t="str">
        <f t="shared" si="64"/>
        <v>★1.0</v>
      </c>
      <c r="AE225" s="149" t="str">
        <f t="shared" si="65"/>
        <v/>
      </c>
      <c r="AF225" s="209" t="str">
        <f t="shared" si="66"/>
        <v/>
      </c>
      <c r="AG225" s="209" t="str">
        <f t="shared" si="67"/>
        <v/>
      </c>
      <c r="AH225" s="208"/>
    </row>
    <row r="226" spans="1:34" ht="24" customHeight="1">
      <c r="A226" s="50"/>
      <c r="B226" s="55"/>
      <c r="C226" s="380"/>
      <c r="D226" s="27" t="s">
        <v>1612</v>
      </c>
      <c r="E226" s="28" t="s">
        <v>1624</v>
      </c>
      <c r="F226" s="29" t="s">
        <v>1585</v>
      </c>
      <c r="G226" s="362">
        <v>1.968</v>
      </c>
      <c r="H226" s="29" t="s">
        <v>1574</v>
      </c>
      <c r="I226" s="31">
        <v>1910</v>
      </c>
      <c r="J226" s="32">
        <v>5</v>
      </c>
      <c r="K226" s="53">
        <v>12.3</v>
      </c>
      <c r="L226" s="54">
        <f t="shared" si="54"/>
        <v>188.75284552845525</v>
      </c>
      <c r="M226" s="53">
        <f t="shared" si="55"/>
        <v>10.199999999999999</v>
      </c>
      <c r="N226" s="176">
        <f t="shared" si="56"/>
        <v>13.5</v>
      </c>
      <c r="O226" s="175" t="str">
        <f t="shared" si="57"/>
        <v>20.0</v>
      </c>
      <c r="P226" s="40" t="s">
        <v>1049</v>
      </c>
      <c r="Q226" s="39" t="s">
        <v>69</v>
      </c>
      <c r="R226" s="40" t="s">
        <v>89</v>
      </c>
      <c r="S226" s="603" t="s">
        <v>1617</v>
      </c>
      <c r="T226" s="357" t="s">
        <v>1279</v>
      </c>
      <c r="U226" s="43">
        <f t="shared" si="58"/>
        <v>120</v>
      </c>
      <c r="V226" s="44" t="str">
        <f t="shared" si="59"/>
        <v/>
      </c>
      <c r="W226" s="44">
        <f t="shared" si="60"/>
        <v>61</v>
      </c>
      <c r="X226" s="45" t="str">
        <f t="shared" si="61"/>
        <v>★1.0</v>
      </c>
      <c r="Z226" s="46">
        <v>1910</v>
      </c>
      <c r="AA226" s="46"/>
      <c r="AB226" s="149">
        <f t="shared" si="62"/>
        <v>20</v>
      </c>
      <c r="AC226" s="209">
        <f t="shared" si="63"/>
        <v>61</v>
      </c>
      <c r="AD226" s="209" t="str">
        <f t="shared" si="64"/>
        <v>★1.0</v>
      </c>
      <c r="AE226" s="149" t="str">
        <f t="shared" si="65"/>
        <v/>
      </c>
      <c r="AF226" s="209" t="str">
        <f t="shared" si="66"/>
        <v/>
      </c>
      <c r="AG226" s="209" t="str">
        <f t="shared" si="67"/>
        <v/>
      </c>
      <c r="AH226" s="208"/>
    </row>
    <row r="227" spans="1:34" ht="24" customHeight="1">
      <c r="A227" s="50"/>
      <c r="B227" s="55"/>
      <c r="C227" s="380"/>
      <c r="D227" s="27" t="s">
        <v>1612</v>
      </c>
      <c r="E227" s="28" t="s">
        <v>1623</v>
      </c>
      <c r="F227" s="29" t="s">
        <v>1585</v>
      </c>
      <c r="G227" s="362">
        <v>1.968</v>
      </c>
      <c r="H227" s="29" t="s">
        <v>1574</v>
      </c>
      <c r="I227" s="31">
        <v>1870</v>
      </c>
      <c r="J227" s="32">
        <v>5</v>
      </c>
      <c r="K227" s="53">
        <v>12.1</v>
      </c>
      <c r="L227" s="54">
        <f t="shared" si="54"/>
        <v>191.87272727272727</v>
      </c>
      <c r="M227" s="53">
        <f t="shared" si="55"/>
        <v>11.1</v>
      </c>
      <c r="N227" s="176">
        <f t="shared" si="56"/>
        <v>14.4</v>
      </c>
      <c r="O227" s="175" t="str">
        <f t="shared" si="57"/>
        <v>20.4</v>
      </c>
      <c r="P227" s="40" t="s">
        <v>1096</v>
      </c>
      <c r="Q227" s="39" t="s">
        <v>69</v>
      </c>
      <c r="R227" s="40" t="s">
        <v>89</v>
      </c>
      <c r="S227" s="603" t="s">
        <v>1617</v>
      </c>
      <c r="T227" s="357" t="s">
        <v>1279</v>
      </c>
      <c r="U227" s="43">
        <f t="shared" si="58"/>
        <v>109</v>
      </c>
      <c r="V227" s="44" t="str">
        <f t="shared" si="59"/>
        <v/>
      </c>
      <c r="W227" s="44">
        <f t="shared" si="60"/>
        <v>59</v>
      </c>
      <c r="X227" s="45" t="str">
        <f t="shared" si="61"/>
        <v>★0.5</v>
      </c>
      <c r="Z227" s="46">
        <v>1870</v>
      </c>
      <c r="AA227" s="46"/>
      <c r="AB227" s="149">
        <f t="shared" si="62"/>
        <v>20.399999999999999</v>
      </c>
      <c r="AC227" s="209">
        <f t="shared" si="63"/>
        <v>59</v>
      </c>
      <c r="AD227" s="209" t="str">
        <f t="shared" si="64"/>
        <v>★0.5</v>
      </c>
      <c r="AE227" s="149" t="str">
        <f t="shared" si="65"/>
        <v/>
      </c>
      <c r="AF227" s="209" t="str">
        <f t="shared" si="66"/>
        <v/>
      </c>
      <c r="AG227" s="209" t="str">
        <f t="shared" si="67"/>
        <v/>
      </c>
      <c r="AH227" s="208"/>
    </row>
    <row r="228" spans="1:34" ht="24" customHeight="1">
      <c r="A228" s="50"/>
      <c r="B228" s="55"/>
      <c r="C228" s="380"/>
      <c r="D228" s="27" t="s">
        <v>1612</v>
      </c>
      <c r="E228" s="28" t="s">
        <v>1622</v>
      </c>
      <c r="F228" s="29" t="s">
        <v>1585</v>
      </c>
      <c r="G228" s="362">
        <v>1.968</v>
      </c>
      <c r="H228" s="29" t="s">
        <v>1574</v>
      </c>
      <c r="I228" s="31">
        <v>1890</v>
      </c>
      <c r="J228" s="32">
        <v>5</v>
      </c>
      <c r="K228" s="53">
        <v>12.1</v>
      </c>
      <c r="L228" s="54">
        <f t="shared" si="54"/>
        <v>191.87272727272727</v>
      </c>
      <c r="M228" s="53">
        <f t="shared" si="55"/>
        <v>10.199999999999999</v>
      </c>
      <c r="N228" s="176">
        <f t="shared" si="56"/>
        <v>13.5</v>
      </c>
      <c r="O228" s="175" t="str">
        <f t="shared" si="57"/>
        <v>20.2</v>
      </c>
      <c r="P228" s="40" t="s">
        <v>1096</v>
      </c>
      <c r="Q228" s="39" t="s">
        <v>69</v>
      </c>
      <c r="R228" s="40" t="s">
        <v>89</v>
      </c>
      <c r="S228" s="603" t="s">
        <v>1617</v>
      </c>
      <c r="T228" s="357" t="s">
        <v>1279</v>
      </c>
      <c r="U228" s="43">
        <f t="shared" si="58"/>
        <v>118</v>
      </c>
      <c r="V228" s="44" t="str">
        <f t="shared" si="59"/>
        <v/>
      </c>
      <c r="W228" s="44">
        <f t="shared" si="60"/>
        <v>59</v>
      </c>
      <c r="X228" s="45" t="str">
        <f t="shared" si="61"/>
        <v>★0.5</v>
      </c>
      <c r="Z228" s="46">
        <v>1890</v>
      </c>
      <c r="AA228" s="46"/>
      <c r="AB228" s="149">
        <f t="shared" si="62"/>
        <v>20.2</v>
      </c>
      <c r="AC228" s="209">
        <f t="shared" si="63"/>
        <v>59</v>
      </c>
      <c r="AD228" s="209" t="str">
        <f t="shared" si="64"/>
        <v>★0.5</v>
      </c>
      <c r="AE228" s="149" t="str">
        <f t="shared" si="65"/>
        <v/>
      </c>
      <c r="AF228" s="209" t="str">
        <f t="shared" si="66"/>
        <v/>
      </c>
      <c r="AG228" s="209" t="str">
        <f t="shared" si="67"/>
        <v/>
      </c>
      <c r="AH228" s="208"/>
    </row>
    <row r="229" spans="1:34" ht="24" customHeight="1">
      <c r="A229" s="50"/>
      <c r="B229" s="55"/>
      <c r="C229" s="380"/>
      <c r="D229" s="27" t="s">
        <v>1612</v>
      </c>
      <c r="E229" s="28" t="s">
        <v>1621</v>
      </c>
      <c r="F229" s="29" t="s">
        <v>1585</v>
      </c>
      <c r="G229" s="362">
        <v>1.968</v>
      </c>
      <c r="H229" s="29" t="s">
        <v>1574</v>
      </c>
      <c r="I229" s="31">
        <v>1800</v>
      </c>
      <c r="J229" s="32">
        <v>5</v>
      </c>
      <c r="K229" s="53">
        <v>12.5</v>
      </c>
      <c r="L229" s="54">
        <f t="shared" si="54"/>
        <v>185.7328</v>
      </c>
      <c r="M229" s="53">
        <f t="shared" si="55"/>
        <v>11.1</v>
      </c>
      <c r="N229" s="176">
        <f t="shared" si="56"/>
        <v>14.4</v>
      </c>
      <c r="O229" s="175" t="str">
        <f t="shared" si="57"/>
        <v>21.1</v>
      </c>
      <c r="P229" s="40" t="s">
        <v>1096</v>
      </c>
      <c r="Q229" s="39" t="s">
        <v>69</v>
      </c>
      <c r="R229" s="40" t="s">
        <v>232</v>
      </c>
      <c r="S229" s="603" t="s">
        <v>1617</v>
      </c>
      <c r="T229" s="357" t="s">
        <v>1279</v>
      </c>
      <c r="U229" s="43">
        <f t="shared" si="58"/>
        <v>112</v>
      </c>
      <c r="V229" s="44" t="str">
        <f t="shared" si="59"/>
        <v/>
      </c>
      <c r="W229" s="44">
        <f t="shared" si="60"/>
        <v>59</v>
      </c>
      <c r="X229" s="45" t="str">
        <f t="shared" si="61"/>
        <v>★0.5</v>
      </c>
      <c r="Z229" s="46">
        <v>1800</v>
      </c>
      <c r="AA229" s="46"/>
      <c r="AB229" s="149">
        <f t="shared" si="62"/>
        <v>21.1</v>
      </c>
      <c r="AC229" s="209">
        <f t="shared" si="63"/>
        <v>59</v>
      </c>
      <c r="AD229" s="209" t="str">
        <f t="shared" si="64"/>
        <v>★0.5</v>
      </c>
      <c r="AE229" s="149" t="str">
        <f t="shared" si="65"/>
        <v/>
      </c>
      <c r="AF229" s="209" t="str">
        <f t="shared" si="66"/>
        <v/>
      </c>
      <c r="AG229" s="209" t="str">
        <f t="shared" si="67"/>
        <v/>
      </c>
      <c r="AH229" s="208"/>
    </row>
    <row r="230" spans="1:34" ht="24" customHeight="1">
      <c r="A230" s="50"/>
      <c r="B230" s="55"/>
      <c r="C230" s="380"/>
      <c r="D230" s="27" t="s">
        <v>1612</v>
      </c>
      <c r="E230" s="28" t="s">
        <v>1620</v>
      </c>
      <c r="F230" s="29" t="s">
        <v>1585</v>
      </c>
      <c r="G230" s="362">
        <v>1.968</v>
      </c>
      <c r="H230" s="29" t="s">
        <v>1574</v>
      </c>
      <c r="I230" s="31">
        <v>1820</v>
      </c>
      <c r="J230" s="32">
        <v>5</v>
      </c>
      <c r="K230" s="53">
        <v>12.5</v>
      </c>
      <c r="L230" s="54">
        <f t="shared" si="54"/>
        <v>185.7328</v>
      </c>
      <c r="M230" s="53">
        <f t="shared" si="55"/>
        <v>11.1</v>
      </c>
      <c r="N230" s="176">
        <f t="shared" si="56"/>
        <v>14.4</v>
      </c>
      <c r="O230" s="175" t="str">
        <f t="shared" si="57"/>
        <v>20.9</v>
      </c>
      <c r="P230" s="40" t="s">
        <v>1096</v>
      </c>
      <c r="Q230" s="39" t="s">
        <v>69</v>
      </c>
      <c r="R230" s="40" t="s">
        <v>232</v>
      </c>
      <c r="S230" s="603" t="s">
        <v>1617</v>
      </c>
      <c r="T230" s="357" t="s">
        <v>1279</v>
      </c>
      <c r="U230" s="43">
        <f t="shared" si="58"/>
        <v>112</v>
      </c>
      <c r="V230" s="44" t="str">
        <f t="shared" si="59"/>
        <v/>
      </c>
      <c r="W230" s="44">
        <f t="shared" si="60"/>
        <v>59</v>
      </c>
      <c r="X230" s="45" t="str">
        <f t="shared" si="61"/>
        <v>★0.5</v>
      </c>
      <c r="Z230" s="46">
        <v>1820</v>
      </c>
      <c r="AA230" s="46"/>
      <c r="AB230" s="149">
        <f t="shared" si="62"/>
        <v>20.9</v>
      </c>
      <c r="AC230" s="209">
        <f t="shared" si="63"/>
        <v>59</v>
      </c>
      <c r="AD230" s="209" t="str">
        <f t="shared" si="64"/>
        <v>★0.5</v>
      </c>
      <c r="AE230" s="149" t="str">
        <f t="shared" si="65"/>
        <v/>
      </c>
      <c r="AF230" s="209" t="str">
        <f t="shared" si="66"/>
        <v/>
      </c>
      <c r="AG230" s="209" t="str">
        <f t="shared" si="67"/>
        <v/>
      </c>
      <c r="AH230" s="208"/>
    </row>
    <row r="231" spans="1:34" ht="24" customHeight="1">
      <c r="A231" s="50"/>
      <c r="B231" s="55"/>
      <c r="C231" s="380"/>
      <c r="D231" s="27" t="s">
        <v>1612</v>
      </c>
      <c r="E231" s="28" t="s">
        <v>1619</v>
      </c>
      <c r="F231" s="29" t="s">
        <v>1585</v>
      </c>
      <c r="G231" s="362">
        <v>1.968</v>
      </c>
      <c r="H231" s="29" t="s">
        <v>1574</v>
      </c>
      <c r="I231" s="31">
        <v>1870</v>
      </c>
      <c r="J231" s="32">
        <v>5</v>
      </c>
      <c r="K231" s="53">
        <v>12.1</v>
      </c>
      <c r="L231" s="54">
        <f t="shared" si="54"/>
        <v>191.87272727272727</v>
      </c>
      <c r="M231" s="53">
        <f t="shared" si="55"/>
        <v>11.1</v>
      </c>
      <c r="N231" s="176">
        <f t="shared" si="56"/>
        <v>14.4</v>
      </c>
      <c r="O231" s="175" t="str">
        <f t="shared" si="57"/>
        <v>20.4</v>
      </c>
      <c r="P231" s="40" t="s">
        <v>1096</v>
      </c>
      <c r="Q231" s="39" t="s">
        <v>69</v>
      </c>
      <c r="R231" s="40" t="s">
        <v>89</v>
      </c>
      <c r="S231" s="603" t="s">
        <v>1617</v>
      </c>
      <c r="T231" s="357" t="s">
        <v>1279</v>
      </c>
      <c r="U231" s="43">
        <f t="shared" si="58"/>
        <v>109</v>
      </c>
      <c r="V231" s="44" t="str">
        <f t="shared" si="59"/>
        <v/>
      </c>
      <c r="W231" s="44">
        <f t="shared" si="60"/>
        <v>59</v>
      </c>
      <c r="X231" s="45" t="str">
        <f t="shared" si="61"/>
        <v>★0.5</v>
      </c>
      <c r="Z231" s="46">
        <v>1870</v>
      </c>
      <c r="AA231" s="46"/>
      <c r="AB231" s="149">
        <f t="shared" si="62"/>
        <v>20.399999999999999</v>
      </c>
      <c r="AC231" s="209">
        <f t="shared" si="63"/>
        <v>59</v>
      </c>
      <c r="AD231" s="209" t="str">
        <f t="shared" si="64"/>
        <v>★0.5</v>
      </c>
      <c r="AE231" s="149" t="str">
        <f t="shared" si="65"/>
        <v/>
      </c>
      <c r="AF231" s="209" t="str">
        <f t="shared" si="66"/>
        <v/>
      </c>
      <c r="AG231" s="209" t="str">
        <f t="shared" si="67"/>
        <v/>
      </c>
      <c r="AH231" s="208"/>
    </row>
    <row r="232" spans="1:34" ht="24" customHeight="1">
      <c r="A232" s="50"/>
      <c r="B232" s="55"/>
      <c r="C232" s="380"/>
      <c r="D232" s="27" t="s">
        <v>1612</v>
      </c>
      <c r="E232" s="28" t="s">
        <v>1616</v>
      </c>
      <c r="F232" s="29" t="s">
        <v>1575</v>
      </c>
      <c r="G232" s="362">
        <v>1.968</v>
      </c>
      <c r="H232" s="29" t="s">
        <v>1574</v>
      </c>
      <c r="I232" s="31">
        <v>1940</v>
      </c>
      <c r="J232" s="32">
        <v>5</v>
      </c>
      <c r="K232" s="53">
        <v>11.1</v>
      </c>
      <c r="L232" s="54">
        <f t="shared" si="54"/>
        <v>209.15855855855858</v>
      </c>
      <c r="M232" s="53">
        <f t="shared" si="55"/>
        <v>10.199999999999999</v>
      </c>
      <c r="N232" s="176">
        <f t="shared" si="56"/>
        <v>13.5</v>
      </c>
      <c r="O232" s="175" t="str">
        <f t="shared" si="57"/>
        <v>19.7</v>
      </c>
      <c r="P232" s="40" t="s">
        <v>1049</v>
      </c>
      <c r="Q232" s="39" t="s">
        <v>1573</v>
      </c>
      <c r="R232" s="40" t="s">
        <v>89</v>
      </c>
      <c r="S232" s="41"/>
      <c r="T232" s="357" t="s">
        <v>1279</v>
      </c>
      <c r="U232" s="43">
        <f t="shared" si="58"/>
        <v>108</v>
      </c>
      <c r="V232" s="44" t="str">
        <f t="shared" si="59"/>
        <v/>
      </c>
      <c r="W232" s="44">
        <f t="shared" si="60"/>
        <v>56</v>
      </c>
      <c r="X232" s="45" t="str">
        <f t="shared" si="61"/>
        <v>★0.5</v>
      </c>
      <c r="Z232" s="46">
        <v>1940</v>
      </c>
      <c r="AA232" s="46"/>
      <c r="AB232" s="149">
        <f t="shared" si="62"/>
        <v>19.7</v>
      </c>
      <c r="AC232" s="209">
        <f t="shared" si="63"/>
        <v>56</v>
      </c>
      <c r="AD232" s="209" t="str">
        <f t="shared" si="64"/>
        <v>★0.5</v>
      </c>
      <c r="AE232" s="149" t="str">
        <f t="shared" si="65"/>
        <v/>
      </c>
      <c r="AF232" s="209" t="str">
        <f t="shared" si="66"/>
        <v/>
      </c>
      <c r="AG232" s="209" t="str">
        <f t="shared" si="67"/>
        <v/>
      </c>
      <c r="AH232" s="208"/>
    </row>
    <row r="233" spans="1:34" ht="24" customHeight="1">
      <c r="A233" s="50"/>
      <c r="B233" s="55"/>
      <c r="C233" s="380"/>
      <c r="D233" s="27" t="s">
        <v>1612</v>
      </c>
      <c r="E233" s="28" t="s">
        <v>1615</v>
      </c>
      <c r="F233" s="29" t="s">
        <v>1575</v>
      </c>
      <c r="G233" s="362">
        <v>1.968</v>
      </c>
      <c r="H233" s="29" t="s">
        <v>1574</v>
      </c>
      <c r="I233" s="31">
        <v>1960</v>
      </c>
      <c r="J233" s="32">
        <v>5</v>
      </c>
      <c r="K233" s="53">
        <v>11.1</v>
      </c>
      <c r="L233" s="54">
        <f t="shared" si="54"/>
        <v>209.15855855855858</v>
      </c>
      <c r="M233" s="53">
        <f t="shared" si="55"/>
        <v>10.199999999999999</v>
      </c>
      <c r="N233" s="176">
        <f t="shared" si="56"/>
        <v>13.5</v>
      </c>
      <c r="O233" s="175" t="str">
        <f t="shared" si="57"/>
        <v>19.5</v>
      </c>
      <c r="P233" s="40" t="s">
        <v>1049</v>
      </c>
      <c r="Q233" s="39" t="s">
        <v>1573</v>
      </c>
      <c r="R233" s="40" t="s">
        <v>89</v>
      </c>
      <c r="S233" s="41"/>
      <c r="T233" s="357" t="s">
        <v>1279</v>
      </c>
      <c r="U233" s="43">
        <f t="shared" si="58"/>
        <v>108</v>
      </c>
      <c r="V233" s="44" t="str">
        <f t="shared" si="59"/>
        <v/>
      </c>
      <c r="W233" s="44">
        <f t="shared" si="60"/>
        <v>56</v>
      </c>
      <c r="X233" s="45" t="str">
        <f t="shared" si="61"/>
        <v>★0.5</v>
      </c>
      <c r="Z233" s="46">
        <v>1960</v>
      </c>
      <c r="AA233" s="46"/>
      <c r="AB233" s="149">
        <f t="shared" si="62"/>
        <v>19.5</v>
      </c>
      <c r="AC233" s="209">
        <f t="shared" si="63"/>
        <v>56</v>
      </c>
      <c r="AD233" s="209" t="str">
        <f t="shared" si="64"/>
        <v>★0.5</v>
      </c>
      <c r="AE233" s="149" t="str">
        <f t="shared" si="65"/>
        <v/>
      </c>
      <c r="AF233" s="209" t="str">
        <f t="shared" si="66"/>
        <v/>
      </c>
      <c r="AG233" s="209" t="str">
        <f t="shared" si="67"/>
        <v/>
      </c>
      <c r="AH233" s="208"/>
    </row>
    <row r="234" spans="1:34" ht="24" customHeight="1">
      <c r="A234" s="50"/>
      <c r="B234" s="55"/>
      <c r="C234" s="380"/>
      <c r="D234" s="27" t="s">
        <v>1612</v>
      </c>
      <c r="E234" s="28" t="s">
        <v>1614</v>
      </c>
      <c r="F234" s="29" t="s">
        <v>1575</v>
      </c>
      <c r="G234" s="362">
        <v>1.968</v>
      </c>
      <c r="H234" s="29" t="s">
        <v>1574</v>
      </c>
      <c r="I234" s="31">
        <v>1940</v>
      </c>
      <c r="J234" s="32">
        <v>5</v>
      </c>
      <c r="K234" s="53">
        <v>11</v>
      </c>
      <c r="L234" s="54">
        <f t="shared" si="54"/>
        <v>211.05999999999997</v>
      </c>
      <c r="M234" s="53">
        <f t="shared" si="55"/>
        <v>10.199999999999999</v>
      </c>
      <c r="N234" s="176">
        <f t="shared" si="56"/>
        <v>13.5</v>
      </c>
      <c r="O234" s="175" t="str">
        <f t="shared" si="57"/>
        <v>19.7</v>
      </c>
      <c r="P234" s="40" t="s">
        <v>1049</v>
      </c>
      <c r="Q234" s="39" t="s">
        <v>1573</v>
      </c>
      <c r="R234" s="40" t="s">
        <v>89</v>
      </c>
      <c r="S234" s="41" t="s">
        <v>1572</v>
      </c>
      <c r="T234" s="357" t="s">
        <v>1279</v>
      </c>
      <c r="U234" s="43">
        <f t="shared" si="58"/>
        <v>107</v>
      </c>
      <c r="V234" s="44" t="str">
        <f t="shared" si="59"/>
        <v/>
      </c>
      <c r="W234" s="44">
        <f t="shared" si="60"/>
        <v>55</v>
      </c>
      <c r="X234" s="45" t="str">
        <f t="shared" si="61"/>
        <v>★0.5</v>
      </c>
      <c r="Z234" s="46">
        <v>1940</v>
      </c>
      <c r="AA234" s="46"/>
      <c r="AB234" s="149">
        <f t="shared" si="62"/>
        <v>19.7</v>
      </c>
      <c r="AC234" s="209">
        <f t="shared" si="63"/>
        <v>55</v>
      </c>
      <c r="AD234" s="209" t="str">
        <f t="shared" si="64"/>
        <v>★0.5</v>
      </c>
      <c r="AE234" s="149" t="str">
        <f t="shared" si="65"/>
        <v/>
      </c>
      <c r="AF234" s="209" t="str">
        <f t="shared" si="66"/>
        <v/>
      </c>
      <c r="AG234" s="209" t="str">
        <f t="shared" si="67"/>
        <v/>
      </c>
      <c r="AH234" s="208"/>
    </row>
    <row r="235" spans="1:34" ht="24" customHeight="1">
      <c r="A235" s="50"/>
      <c r="B235" s="55"/>
      <c r="C235" s="380"/>
      <c r="D235" s="27" t="s">
        <v>1612</v>
      </c>
      <c r="E235" s="28" t="s">
        <v>1613</v>
      </c>
      <c r="F235" s="29" t="s">
        <v>1575</v>
      </c>
      <c r="G235" s="362">
        <v>1.968</v>
      </c>
      <c r="H235" s="29" t="s">
        <v>1574</v>
      </c>
      <c r="I235" s="31">
        <v>1960</v>
      </c>
      <c r="J235" s="32">
        <v>5</v>
      </c>
      <c r="K235" s="53">
        <v>11</v>
      </c>
      <c r="L235" s="54">
        <f t="shared" si="54"/>
        <v>211.05999999999997</v>
      </c>
      <c r="M235" s="53">
        <f t="shared" si="55"/>
        <v>10.199999999999999</v>
      </c>
      <c r="N235" s="176">
        <f t="shared" si="56"/>
        <v>13.5</v>
      </c>
      <c r="O235" s="175" t="str">
        <f t="shared" si="57"/>
        <v>19.5</v>
      </c>
      <c r="P235" s="40" t="s">
        <v>1049</v>
      </c>
      <c r="Q235" s="39" t="s">
        <v>1573</v>
      </c>
      <c r="R235" s="40" t="s">
        <v>89</v>
      </c>
      <c r="S235" s="41" t="s">
        <v>1572</v>
      </c>
      <c r="T235" s="357" t="s">
        <v>1279</v>
      </c>
      <c r="U235" s="43">
        <f t="shared" si="58"/>
        <v>107</v>
      </c>
      <c r="V235" s="44" t="str">
        <f t="shared" si="59"/>
        <v/>
      </c>
      <c r="W235" s="44">
        <f t="shared" si="60"/>
        <v>56</v>
      </c>
      <c r="X235" s="45" t="str">
        <f t="shared" si="61"/>
        <v>★0.5</v>
      </c>
      <c r="Z235" s="46">
        <v>1960</v>
      </c>
      <c r="AA235" s="46"/>
      <c r="AB235" s="149">
        <f t="shared" si="62"/>
        <v>19.5</v>
      </c>
      <c r="AC235" s="209">
        <f t="shared" si="63"/>
        <v>56</v>
      </c>
      <c r="AD235" s="209" t="str">
        <f t="shared" si="64"/>
        <v>★0.5</v>
      </c>
      <c r="AE235" s="149" t="str">
        <f t="shared" si="65"/>
        <v/>
      </c>
      <c r="AF235" s="209" t="str">
        <f t="shared" si="66"/>
        <v/>
      </c>
      <c r="AG235" s="209" t="str">
        <f t="shared" si="67"/>
        <v/>
      </c>
      <c r="AH235" s="208"/>
    </row>
    <row r="236" spans="1:34" ht="24" customHeight="1">
      <c r="A236" s="50"/>
      <c r="B236" s="55"/>
      <c r="C236" s="380"/>
      <c r="D236" s="27" t="s">
        <v>1634</v>
      </c>
      <c r="E236" s="28" t="s">
        <v>1637</v>
      </c>
      <c r="F236" s="29" t="s">
        <v>1600</v>
      </c>
      <c r="G236" s="362">
        <v>1.968</v>
      </c>
      <c r="H236" s="29" t="s">
        <v>1574</v>
      </c>
      <c r="I236" s="31">
        <v>1830</v>
      </c>
      <c r="J236" s="32">
        <v>5</v>
      </c>
      <c r="K236" s="53">
        <v>12.6</v>
      </c>
      <c r="L236" s="54">
        <f t="shared" si="54"/>
        <v>184.25873015873015</v>
      </c>
      <c r="M236" s="53">
        <f t="shared" si="55"/>
        <v>11.1</v>
      </c>
      <c r="N236" s="176">
        <f t="shared" si="56"/>
        <v>14.4</v>
      </c>
      <c r="O236" s="175" t="str">
        <f t="shared" si="57"/>
        <v>20.8</v>
      </c>
      <c r="P236" s="40" t="s">
        <v>1096</v>
      </c>
      <c r="Q236" s="39" t="s">
        <v>69</v>
      </c>
      <c r="R236" s="40" t="s">
        <v>232</v>
      </c>
      <c r="S236" s="603"/>
      <c r="T236" s="357" t="s">
        <v>1279</v>
      </c>
      <c r="U236" s="43">
        <f t="shared" si="58"/>
        <v>113</v>
      </c>
      <c r="V236" s="44" t="str">
        <f t="shared" si="59"/>
        <v/>
      </c>
      <c r="W236" s="44">
        <f t="shared" si="60"/>
        <v>60</v>
      </c>
      <c r="X236" s="45" t="str">
        <f t="shared" si="61"/>
        <v>★1.0</v>
      </c>
      <c r="Z236" s="46">
        <v>1830</v>
      </c>
      <c r="AA236" s="46"/>
      <c r="AB236" s="149">
        <f t="shared" si="62"/>
        <v>20.8</v>
      </c>
      <c r="AC236" s="209">
        <f t="shared" si="63"/>
        <v>60</v>
      </c>
      <c r="AD236" s="209" t="str">
        <f t="shared" si="64"/>
        <v>★1.0</v>
      </c>
      <c r="AE236" s="149" t="str">
        <f t="shared" si="65"/>
        <v/>
      </c>
      <c r="AF236" s="209" t="str">
        <f t="shared" si="66"/>
        <v/>
      </c>
      <c r="AG236" s="209" t="str">
        <f t="shared" si="67"/>
        <v/>
      </c>
      <c r="AH236" s="208"/>
    </row>
    <row r="237" spans="1:34" ht="24" customHeight="1">
      <c r="A237" s="50"/>
      <c r="B237" s="55"/>
      <c r="C237" s="380"/>
      <c r="D237" s="27" t="s">
        <v>1634</v>
      </c>
      <c r="E237" s="28" t="s">
        <v>1636</v>
      </c>
      <c r="F237" s="29" t="s">
        <v>1600</v>
      </c>
      <c r="G237" s="362">
        <v>1.968</v>
      </c>
      <c r="H237" s="29" t="s">
        <v>1574</v>
      </c>
      <c r="I237" s="31">
        <v>1850</v>
      </c>
      <c r="J237" s="32">
        <v>5</v>
      </c>
      <c r="K237" s="53">
        <v>12.6</v>
      </c>
      <c r="L237" s="54">
        <f t="shared" si="54"/>
        <v>184.25873015873015</v>
      </c>
      <c r="M237" s="53">
        <f t="shared" si="55"/>
        <v>11.1</v>
      </c>
      <c r="N237" s="176">
        <f t="shared" si="56"/>
        <v>14.4</v>
      </c>
      <c r="O237" s="175" t="str">
        <f t="shared" si="57"/>
        <v>20.6</v>
      </c>
      <c r="P237" s="40" t="s">
        <v>1096</v>
      </c>
      <c r="Q237" s="39" t="s">
        <v>69</v>
      </c>
      <c r="R237" s="40" t="s">
        <v>232</v>
      </c>
      <c r="S237" s="603"/>
      <c r="T237" s="357" t="s">
        <v>1279</v>
      </c>
      <c r="U237" s="43">
        <f t="shared" si="58"/>
        <v>113</v>
      </c>
      <c r="V237" s="44" t="str">
        <f t="shared" si="59"/>
        <v/>
      </c>
      <c r="W237" s="44">
        <f t="shared" si="60"/>
        <v>61</v>
      </c>
      <c r="X237" s="45" t="str">
        <f t="shared" si="61"/>
        <v>★1.0</v>
      </c>
      <c r="Z237" s="46">
        <v>1850</v>
      </c>
      <c r="AA237" s="46"/>
      <c r="AB237" s="149">
        <f t="shared" si="62"/>
        <v>20.6</v>
      </c>
      <c r="AC237" s="209">
        <f t="shared" si="63"/>
        <v>61</v>
      </c>
      <c r="AD237" s="209" t="str">
        <f t="shared" si="64"/>
        <v>★1.0</v>
      </c>
      <c r="AE237" s="149" t="str">
        <f t="shared" si="65"/>
        <v/>
      </c>
      <c r="AF237" s="209" t="str">
        <f t="shared" si="66"/>
        <v/>
      </c>
      <c r="AG237" s="209" t="str">
        <f t="shared" si="67"/>
        <v/>
      </c>
      <c r="AH237" s="208"/>
    </row>
    <row r="238" spans="1:34" ht="24" customHeight="1">
      <c r="A238" s="50"/>
      <c r="B238" s="55"/>
      <c r="C238" s="380"/>
      <c r="D238" s="27" t="s">
        <v>1634</v>
      </c>
      <c r="E238" s="28" t="s">
        <v>1635</v>
      </c>
      <c r="F238" s="29" t="s">
        <v>1600</v>
      </c>
      <c r="G238" s="362">
        <v>1.968</v>
      </c>
      <c r="H238" s="29" t="s">
        <v>1574</v>
      </c>
      <c r="I238" s="31">
        <v>1910</v>
      </c>
      <c r="J238" s="32">
        <v>5</v>
      </c>
      <c r="K238" s="53">
        <v>12.2</v>
      </c>
      <c r="L238" s="54">
        <f t="shared" si="54"/>
        <v>190.3</v>
      </c>
      <c r="M238" s="53">
        <f t="shared" si="55"/>
        <v>10.199999999999999</v>
      </c>
      <c r="N238" s="176">
        <f t="shared" si="56"/>
        <v>13.5</v>
      </c>
      <c r="O238" s="175" t="str">
        <f t="shared" si="57"/>
        <v>20.0</v>
      </c>
      <c r="P238" s="40" t="s">
        <v>1096</v>
      </c>
      <c r="Q238" s="39" t="s">
        <v>69</v>
      </c>
      <c r="R238" s="40" t="s">
        <v>48</v>
      </c>
      <c r="S238" s="603"/>
      <c r="T238" s="357" t="s">
        <v>1279</v>
      </c>
      <c r="U238" s="43">
        <f t="shared" si="58"/>
        <v>119</v>
      </c>
      <c r="V238" s="44" t="str">
        <f t="shared" si="59"/>
        <v/>
      </c>
      <c r="W238" s="44">
        <f t="shared" si="60"/>
        <v>61</v>
      </c>
      <c r="X238" s="45" t="str">
        <f t="shared" si="61"/>
        <v>★1.0</v>
      </c>
      <c r="Z238" s="46">
        <v>1910</v>
      </c>
      <c r="AA238" s="46"/>
      <c r="AB238" s="149">
        <f t="shared" si="62"/>
        <v>20</v>
      </c>
      <c r="AC238" s="209">
        <f t="shared" si="63"/>
        <v>61</v>
      </c>
      <c r="AD238" s="209" t="str">
        <f t="shared" si="64"/>
        <v>★1.0</v>
      </c>
      <c r="AE238" s="149" t="str">
        <f t="shared" si="65"/>
        <v/>
      </c>
      <c r="AF238" s="209" t="str">
        <f t="shared" si="66"/>
        <v/>
      </c>
      <c r="AG238" s="209" t="str">
        <f t="shared" si="67"/>
        <v/>
      </c>
      <c r="AH238" s="208"/>
    </row>
    <row r="239" spans="1:34" ht="24" customHeight="1">
      <c r="A239" s="50"/>
      <c r="B239" s="55"/>
      <c r="C239" s="380"/>
      <c r="D239" s="27" t="s">
        <v>1634</v>
      </c>
      <c r="E239" s="28" t="s">
        <v>1633</v>
      </c>
      <c r="F239" s="29" t="s">
        <v>1600</v>
      </c>
      <c r="G239" s="362">
        <v>1.968</v>
      </c>
      <c r="H239" s="29" t="s">
        <v>1574</v>
      </c>
      <c r="I239" s="31">
        <v>1930</v>
      </c>
      <c r="J239" s="32">
        <v>5</v>
      </c>
      <c r="K239" s="53">
        <v>12.2</v>
      </c>
      <c r="L239" s="54">
        <f t="shared" si="54"/>
        <v>190.3</v>
      </c>
      <c r="M239" s="53">
        <f t="shared" si="55"/>
        <v>10.199999999999999</v>
      </c>
      <c r="N239" s="176">
        <f t="shared" si="56"/>
        <v>13.5</v>
      </c>
      <c r="O239" s="175" t="str">
        <f t="shared" si="57"/>
        <v>19.8</v>
      </c>
      <c r="P239" s="40" t="s">
        <v>1096</v>
      </c>
      <c r="Q239" s="39" t="s">
        <v>69</v>
      </c>
      <c r="R239" s="40" t="s">
        <v>48</v>
      </c>
      <c r="S239" s="603"/>
      <c r="T239" s="357" t="s">
        <v>1279</v>
      </c>
      <c r="U239" s="43">
        <f t="shared" si="58"/>
        <v>119</v>
      </c>
      <c r="V239" s="44" t="str">
        <f t="shared" si="59"/>
        <v/>
      </c>
      <c r="W239" s="44">
        <f t="shared" si="60"/>
        <v>61</v>
      </c>
      <c r="X239" s="45" t="str">
        <f t="shared" si="61"/>
        <v>★1.0</v>
      </c>
      <c r="Z239" s="46">
        <v>1930</v>
      </c>
      <c r="AA239" s="46"/>
      <c r="AB239" s="149">
        <f t="shared" si="62"/>
        <v>19.8</v>
      </c>
      <c r="AC239" s="209">
        <f t="shared" si="63"/>
        <v>61</v>
      </c>
      <c r="AD239" s="209" t="str">
        <f t="shared" si="64"/>
        <v>★1.0</v>
      </c>
      <c r="AE239" s="149" t="str">
        <f t="shared" si="65"/>
        <v/>
      </c>
      <c r="AF239" s="209" t="str">
        <f t="shared" si="66"/>
        <v/>
      </c>
      <c r="AG239" s="209" t="str">
        <f t="shared" si="67"/>
        <v/>
      </c>
      <c r="AH239" s="208"/>
    </row>
    <row r="240" spans="1:34" ht="24" customHeight="1">
      <c r="A240" s="50"/>
      <c r="B240" s="55"/>
      <c r="C240" s="380"/>
      <c r="D240" s="27" t="s">
        <v>1629</v>
      </c>
      <c r="E240" s="28" t="s">
        <v>1632</v>
      </c>
      <c r="F240" s="29" t="s">
        <v>1595</v>
      </c>
      <c r="G240" s="362">
        <v>1.968</v>
      </c>
      <c r="H240" s="29" t="s">
        <v>1574</v>
      </c>
      <c r="I240" s="463">
        <v>1850</v>
      </c>
      <c r="J240" s="462">
        <v>5</v>
      </c>
      <c r="K240" s="53">
        <v>13.3</v>
      </c>
      <c r="L240" s="54">
        <f t="shared" si="54"/>
        <v>174.56090225563909</v>
      </c>
      <c r="M240" s="53">
        <f t="shared" si="55"/>
        <v>11.1</v>
      </c>
      <c r="N240" s="176">
        <f t="shared" si="56"/>
        <v>14.4</v>
      </c>
      <c r="O240" s="175" t="str">
        <f t="shared" si="57"/>
        <v>20.6</v>
      </c>
      <c r="P240" s="362" t="s">
        <v>1594</v>
      </c>
      <c r="Q240" s="29" t="s">
        <v>713</v>
      </c>
      <c r="R240" s="362" t="s">
        <v>44</v>
      </c>
      <c r="S240" s="603"/>
      <c r="T240" s="357" t="s">
        <v>1279</v>
      </c>
      <c r="U240" s="43">
        <f t="shared" si="58"/>
        <v>119</v>
      </c>
      <c r="V240" s="44" t="str">
        <f t="shared" si="59"/>
        <v/>
      </c>
      <c r="W240" s="44">
        <f t="shared" si="60"/>
        <v>64</v>
      </c>
      <c r="X240" s="45" t="str">
        <f t="shared" si="61"/>
        <v>★1.0</v>
      </c>
      <c r="Z240" s="46">
        <v>1850</v>
      </c>
      <c r="AA240" s="46"/>
      <c r="AB240" s="149">
        <f t="shared" si="62"/>
        <v>20.6</v>
      </c>
      <c r="AC240" s="209">
        <f t="shared" si="63"/>
        <v>64</v>
      </c>
      <c r="AD240" s="209" t="str">
        <f t="shared" si="64"/>
        <v>★1.0</v>
      </c>
      <c r="AE240" s="149"/>
      <c r="AF240" s="209"/>
      <c r="AG240" s="209"/>
      <c r="AH240" s="208"/>
    </row>
    <row r="241" spans="1:34" ht="24" customHeight="1">
      <c r="A241" s="50"/>
      <c r="B241" s="55"/>
      <c r="C241" s="380"/>
      <c r="D241" s="27" t="s">
        <v>1629</v>
      </c>
      <c r="E241" s="28" t="s">
        <v>1631</v>
      </c>
      <c r="F241" s="29" t="s">
        <v>1595</v>
      </c>
      <c r="G241" s="362">
        <v>1.968</v>
      </c>
      <c r="H241" s="29" t="s">
        <v>1574</v>
      </c>
      <c r="I241" s="463">
        <v>1870</v>
      </c>
      <c r="J241" s="462">
        <v>5</v>
      </c>
      <c r="K241" s="53">
        <v>13.3</v>
      </c>
      <c r="L241" s="54">
        <f t="shared" si="54"/>
        <v>174.56090225563909</v>
      </c>
      <c r="M241" s="53">
        <f t="shared" si="55"/>
        <v>11.1</v>
      </c>
      <c r="N241" s="176">
        <f t="shared" si="56"/>
        <v>14.4</v>
      </c>
      <c r="O241" s="175" t="str">
        <f t="shared" si="57"/>
        <v>20.4</v>
      </c>
      <c r="P241" s="362" t="s">
        <v>1594</v>
      </c>
      <c r="Q241" s="29" t="s">
        <v>713</v>
      </c>
      <c r="R241" s="362" t="s">
        <v>44</v>
      </c>
      <c r="S241" s="603"/>
      <c r="T241" s="357" t="s">
        <v>1279</v>
      </c>
      <c r="U241" s="43">
        <f t="shared" si="58"/>
        <v>119</v>
      </c>
      <c r="V241" s="44" t="str">
        <f t="shared" si="59"/>
        <v/>
      </c>
      <c r="W241" s="44">
        <f t="shared" si="60"/>
        <v>65</v>
      </c>
      <c r="X241" s="45" t="str">
        <f t="shared" si="61"/>
        <v>★1.5</v>
      </c>
      <c r="Z241" s="46">
        <v>1870</v>
      </c>
      <c r="AA241" s="46"/>
      <c r="AB241" s="149">
        <f t="shared" si="62"/>
        <v>20.399999999999999</v>
      </c>
      <c r="AC241" s="209">
        <f t="shared" si="63"/>
        <v>65</v>
      </c>
      <c r="AD241" s="209" t="str">
        <f t="shared" si="64"/>
        <v>★1.5</v>
      </c>
      <c r="AE241" s="149"/>
      <c r="AF241" s="209"/>
      <c r="AG241" s="209"/>
      <c r="AH241" s="208"/>
    </row>
    <row r="242" spans="1:34" ht="24" customHeight="1">
      <c r="A242" s="50"/>
      <c r="B242" s="55"/>
      <c r="C242" s="380"/>
      <c r="D242" s="27" t="s">
        <v>1629</v>
      </c>
      <c r="E242" s="28" t="s">
        <v>1630</v>
      </c>
      <c r="F242" s="29" t="s">
        <v>1595</v>
      </c>
      <c r="G242" s="362">
        <v>1.968</v>
      </c>
      <c r="H242" s="29" t="s">
        <v>1574</v>
      </c>
      <c r="I242" s="463">
        <v>1910</v>
      </c>
      <c r="J242" s="462">
        <v>5</v>
      </c>
      <c r="K242" s="53">
        <v>12.8</v>
      </c>
      <c r="L242" s="54">
        <f t="shared" si="54"/>
        <v>181.37968749999999</v>
      </c>
      <c r="M242" s="53">
        <f t="shared" si="55"/>
        <v>10.199999999999999</v>
      </c>
      <c r="N242" s="176">
        <f t="shared" si="56"/>
        <v>13.5</v>
      </c>
      <c r="O242" s="175" t="str">
        <f t="shared" si="57"/>
        <v>20.0</v>
      </c>
      <c r="P242" s="362" t="s">
        <v>1594</v>
      </c>
      <c r="Q242" s="29" t="s">
        <v>713</v>
      </c>
      <c r="R242" s="362" t="s">
        <v>89</v>
      </c>
      <c r="S242" s="603"/>
      <c r="T242" s="357" t="s">
        <v>1279</v>
      </c>
      <c r="U242" s="43">
        <f t="shared" si="58"/>
        <v>125</v>
      </c>
      <c r="V242" s="44" t="str">
        <f t="shared" si="59"/>
        <v/>
      </c>
      <c r="W242" s="44">
        <f t="shared" si="60"/>
        <v>64</v>
      </c>
      <c r="X242" s="45" t="str">
        <f t="shared" si="61"/>
        <v>★1.0</v>
      </c>
      <c r="Z242" s="46">
        <v>1910</v>
      </c>
      <c r="AA242" s="46"/>
      <c r="AB242" s="149">
        <f t="shared" si="62"/>
        <v>20</v>
      </c>
      <c r="AC242" s="209">
        <f t="shared" si="63"/>
        <v>64</v>
      </c>
      <c r="AD242" s="209" t="str">
        <f t="shared" si="64"/>
        <v>★1.0</v>
      </c>
      <c r="AE242" s="149"/>
      <c r="AF242" s="209"/>
      <c r="AG242" s="209"/>
      <c r="AH242" s="208"/>
    </row>
    <row r="243" spans="1:34" ht="24" customHeight="1">
      <c r="A243" s="50"/>
      <c r="B243" s="55"/>
      <c r="C243" s="380"/>
      <c r="D243" s="27" t="s">
        <v>1629</v>
      </c>
      <c r="E243" s="28" t="s">
        <v>1628</v>
      </c>
      <c r="F243" s="29" t="s">
        <v>1595</v>
      </c>
      <c r="G243" s="362">
        <v>1.968</v>
      </c>
      <c r="H243" s="29" t="s">
        <v>1574</v>
      </c>
      <c r="I243" s="463">
        <v>1930</v>
      </c>
      <c r="J243" s="462">
        <v>5</v>
      </c>
      <c r="K243" s="53">
        <v>12.8</v>
      </c>
      <c r="L243" s="54">
        <f t="shared" si="54"/>
        <v>181.37968749999999</v>
      </c>
      <c r="M243" s="53">
        <f t="shared" si="55"/>
        <v>10.199999999999999</v>
      </c>
      <c r="N243" s="176">
        <f t="shared" si="56"/>
        <v>13.5</v>
      </c>
      <c r="O243" s="175" t="str">
        <f t="shared" si="57"/>
        <v>19.8</v>
      </c>
      <c r="P243" s="362" t="s">
        <v>1594</v>
      </c>
      <c r="Q243" s="29" t="s">
        <v>713</v>
      </c>
      <c r="R243" s="362" t="s">
        <v>89</v>
      </c>
      <c r="S243" s="603"/>
      <c r="T243" s="357" t="s">
        <v>1279</v>
      </c>
      <c r="U243" s="43">
        <f t="shared" si="58"/>
        <v>125</v>
      </c>
      <c r="V243" s="44" t="str">
        <f t="shared" si="59"/>
        <v/>
      </c>
      <c r="W243" s="44">
        <f t="shared" si="60"/>
        <v>64</v>
      </c>
      <c r="X243" s="45" t="str">
        <f t="shared" si="61"/>
        <v>★1.0</v>
      </c>
      <c r="Z243" s="46">
        <v>1930</v>
      </c>
      <c r="AA243" s="46"/>
      <c r="AB243" s="149">
        <f t="shared" si="62"/>
        <v>19.8</v>
      </c>
      <c r="AC243" s="209">
        <f t="shared" si="63"/>
        <v>64</v>
      </c>
      <c r="AD243" s="209" t="str">
        <f t="shared" si="64"/>
        <v>★1.0</v>
      </c>
      <c r="AE243" s="149"/>
      <c r="AF243" s="209"/>
      <c r="AG243" s="209"/>
      <c r="AH243" s="208"/>
    </row>
    <row r="244" spans="1:34" ht="24" customHeight="1">
      <c r="A244" s="50"/>
      <c r="B244" s="55"/>
      <c r="C244" s="380"/>
      <c r="D244" s="27" t="s">
        <v>1610</v>
      </c>
      <c r="E244" s="28" t="s">
        <v>1627</v>
      </c>
      <c r="F244" s="29" t="s">
        <v>1585</v>
      </c>
      <c r="G244" s="362">
        <v>1.968</v>
      </c>
      <c r="H244" s="29" t="s">
        <v>1574</v>
      </c>
      <c r="I244" s="31">
        <v>1920</v>
      </c>
      <c r="J244" s="32">
        <v>5</v>
      </c>
      <c r="K244" s="53">
        <v>11.5</v>
      </c>
      <c r="L244" s="54">
        <f t="shared" si="54"/>
        <v>201.88347826086954</v>
      </c>
      <c r="M244" s="53">
        <f t="shared" si="55"/>
        <v>10.199999999999999</v>
      </c>
      <c r="N244" s="176">
        <f t="shared" si="56"/>
        <v>13.5</v>
      </c>
      <c r="O244" s="175" t="str">
        <f t="shared" si="57"/>
        <v>19.9</v>
      </c>
      <c r="P244" s="40" t="s">
        <v>1049</v>
      </c>
      <c r="Q244" s="39" t="s">
        <v>69</v>
      </c>
      <c r="R244" s="40" t="s">
        <v>89</v>
      </c>
      <c r="S244" s="41"/>
      <c r="T244" s="357" t="s">
        <v>1279</v>
      </c>
      <c r="U244" s="43">
        <f t="shared" si="58"/>
        <v>112</v>
      </c>
      <c r="V244" s="44" t="str">
        <f t="shared" si="59"/>
        <v/>
      </c>
      <c r="W244" s="44">
        <f t="shared" si="60"/>
        <v>57</v>
      </c>
      <c r="X244" s="45" t="str">
        <f t="shared" si="61"/>
        <v>★0.5</v>
      </c>
      <c r="Z244" s="46">
        <v>1920</v>
      </c>
      <c r="AA244" s="46"/>
      <c r="AB244" s="149">
        <f t="shared" si="62"/>
        <v>19.899999999999999</v>
      </c>
      <c r="AC244" s="209">
        <f t="shared" si="63"/>
        <v>57</v>
      </c>
      <c r="AD244" s="209" t="str">
        <f t="shared" si="64"/>
        <v>★0.5</v>
      </c>
      <c r="AE244" s="149" t="str">
        <f t="shared" ref="AE244:AE264" si="68">IF(AA244="","",(ROUND(IF(AA244&gt;=2759,9.5,IF(AA244&lt;2759,(-2.47/1000000*AA244*AA244)-(8.52/10000*AA244)+30.65)),1)))</f>
        <v/>
      </c>
      <c r="AF244" s="209" t="str">
        <f t="shared" ref="AF244:AF264" si="69">IF(AE244="","",IF(K244="","",ROUNDDOWN(K244/AE244*100,0)))</f>
        <v/>
      </c>
      <c r="AG244" s="209" t="str">
        <f t="shared" ref="AG244:AG264" si="70">IF(AF244="","",IF(AF244&gt;=125,"★7.5",IF(AF244&gt;=120,"★7.0",IF(AF244&gt;=115,"★6.5",IF(AF244&gt;=110,"★6.0",IF(AF244&gt;=105,"★5.5",IF(AF244&gt;=100,"★5.0",IF(AF244&gt;=95,"★4.5",IF(AF244&gt;=90,"★4.0",IF(AF244&gt;=85,"★3.5",IF(AF244&gt;=80,"★3.0",IF(AF244&gt;=75,"★2.5",IF(AF244&gt;=70,"★2.0",IF(AF244&gt;=65,"★1.5",IF(AF244&gt;=60,"★1.0",IF(AF244&gt;=55,"★0.5"," "))))))))))))))))</f>
        <v/>
      </c>
      <c r="AH244" s="208"/>
    </row>
    <row r="245" spans="1:34" ht="24" customHeight="1">
      <c r="A245" s="50"/>
      <c r="B245" s="55"/>
      <c r="C245" s="380"/>
      <c r="D245" s="27" t="s">
        <v>1610</v>
      </c>
      <c r="E245" s="28" t="s">
        <v>1626</v>
      </c>
      <c r="F245" s="29" t="s">
        <v>1585</v>
      </c>
      <c r="G245" s="362">
        <v>1.968</v>
      </c>
      <c r="H245" s="29" t="s">
        <v>1574</v>
      </c>
      <c r="I245" s="31">
        <v>1940</v>
      </c>
      <c r="J245" s="32">
        <v>5</v>
      </c>
      <c r="K245" s="53">
        <v>11.5</v>
      </c>
      <c r="L245" s="54">
        <f t="shared" si="54"/>
        <v>201.88347826086954</v>
      </c>
      <c r="M245" s="53">
        <f t="shared" si="55"/>
        <v>10.199999999999999</v>
      </c>
      <c r="N245" s="176">
        <f t="shared" si="56"/>
        <v>13.5</v>
      </c>
      <c r="O245" s="175" t="str">
        <f t="shared" si="57"/>
        <v>19.7</v>
      </c>
      <c r="P245" s="40" t="s">
        <v>1049</v>
      </c>
      <c r="Q245" s="39" t="s">
        <v>69</v>
      </c>
      <c r="R245" s="40" t="s">
        <v>89</v>
      </c>
      <c r="S245" s="41"/>
      <c r="T245" s="357" t="s">
        <v>1279</v>
      </c>
      <c r="U245" s="43">
        <f t="shared" si="58"/>
        <v>112</v>
      </c>
      <c r="V245" s="44" t="str">
        <f t="shared" si="59"/>
        <v/>
      </c>
      <c r="W245" s="44">
        <f t="shared" si="60"/>
        <v>58</v>
      </c>
      <c r="X245" s="45" t="str">
        <f t="shared" si="61"/>
        <v>★0.5</v>
      </c>
      <c r="Z245" s="46">
        <v>1940</v>
      </c>
      <c r="AA245" s="46"/>
      <c r="AB245" s="149">
        <f t="shared" si="62"/>
        <v>19.7</v>
      </c>
      <c r="AC245" s="209">
        <f t="shared" si="63"/>
        <v>58</v>
      </c>
      <c r="AD245" s="209" t="str">
        <f t="shared" si="64"/>
        <v>★0.5</v>
      </c>
      <c r="AE245" s="149" t="str">
        <f t="shared" si="68"/>
        <v/>
      </c>
      <c r="AF245" s="209" t="str">
        <f t="shared" si="69"/>
        <v/>
      </c>
      <c r="AG245" s="209" t="str">
        <f t="shared" si="70"/>
        <v/>
      </c>
      <c r="AH245" s="208"/>
    </row>
    <row r="246" spans="1:34" ht="24" customHeight="1">
      <c r="A246" s="50"/>
      <c r="B246" s="55"/>
      <c r="C246" s="380"/>
      <c r="D246" s="27" t="s">
        <v>1610</v>
      </c>
      <c r="E246" s="28" t="s">
        <v>1625</v>
      </c>
      <c r="F246" s="29" t="s">
        <v>1585</v>
      </c>
      <c r="G246" s="362">
        <v>1.968</v>
      </c>
      <c r="H246" s="29" t="s">
        <v>1574</v>
      </c>
      <c r="I246" s="31">
        <v>1920</v>
      </c>
      <c r="J246" s="32">
        <v>5</v>
      </c>
      <c r="K246" s="53">
        <v>12.3</v>
      </c>
      <c r="L246" s="54">
        <f t="shared" si="54"/>
        <v>188.75284552845525</v>
      </c>
      <c r="M246" s="53">
        <f t="shared" si="55"/>
        <v>10.199999999999999</v>
      </c>
      <c r="N246" s="176">
        <f t="shared" si="56"/>
        <v>13.5</v>
      </c>
      <c r="O246" s="175" t="str">
        <f t="shared" si="57"/>
        <v>19.9</v>
      </c>
      <c r="P246" s="40" t="s">
        <v>1049</v>
      </c>
      <c r="Q246" s="39" t="s">
        <v>69</v>
      </c>
      <c r="R246" s="40" t="s">
        <v>89</v>
      </c>
      <c r="S246" s="603" t="s">
        <v>1617</v>
      </c>
      <c r="T246" s="357" t="s">
        <v>1279</v>
      </c>
      <c r="U246" s="43">
        <f t="shared" si="58"/>
        <v>120</v>
      </c>
      <c r="V246" s="44" t="str">
        <f t="shared" si="59"/>
        <v/>
      </c>
      <c r="W246" s="44">
        <f t="shared" si="60"/>
        <v>61</v>
      </c>
      <c r="X246" s="45" t="str">
        <f t="shared" si="61"/>
        <v>★1.0</v>
      </c>
      <c r="Z246" s="46">
        <v>1920</v>
      </c>
      <c r="AA246" s="46"/>
      <c r="AB246" s="149">
        <f t="shared" si="62"/>
        <v>19.899999999999999</v>
      </c>
      <c r="AC246" s="209">
        <f t="shared" si="63"/>
        <v>61</v>
      </c>
      <c r="AD246" s="209" t="str">
        <f t="shared" si="64"/>
        <v>★1.0</v>
      </c>
      <c r="AE246" s="149" t="str">
        <f t="shared" si="68"/>
        <v/>
      </c>
      <c r="AF246" s="209" t="str">
        <f t="shared" si="69"/>
        <v/>
      </c>
      <c r="AG246" s="209" t="str">
        <f t="shared" si="70"/>
        <v/>
      </c>
      <c r="AH246" s="208"/>
    </row>
    <row r="247" spans="1:34" ht="24" customHeight="1">
      <c r="A247" s="50"/>
      <c r="B247" s="55"/>
      <c r="C247" s="380"/>
      <c r="D247" s="27" t="s">
        <v>1610</v>
      </c>
      <c r="E247" s="28" t="s">
        <v>1624</v>
      </c>
      <c r="F247" s="29" t="s">
        <v>1585</v>
      </c>
      <c r="G247" s="362">
        <v>1.968</v>
      </c>
      <c r="H247" s="29" t="s">
        <v>1574</v>
      </c>
      <c r="I247" s="31">
        <v>1940</v>
      </c>
      <c r="J247" s="32">
        <v>5</v>
      </c>
      <c r="K247" s="53">
        <v>12.3</v>
      </c>
      <c r="L247" s="54">
        <f t="shared" si="54"/>
        <v>188.75284552845525</v>
      </c>
      <c r="M247" s="53">
        <f t="shared" si="55"/>
        <v>10.199999999999999</v>
      </c>
      <c r="N247" s="176">
        <f t="shared" si="56"/>
        <v>13.5</v>
      </c>
      <c r="O247" s="175" t="str">
        <f t="shared" si="57"/>
        <v>19.7</v>
      </c>
      <c r="P247" s="40" t="s">
        <v>1049</v>
      </c>
      <c r="Q247" s="39" t="s">
        <v>69</v>
      </c>
      <c r="R247" s="40" t="s">
        <v>89</v>
      </c>
      <c r="S247" s="603" t="s">
        <v>1617</v>
      </c>
      <c r="T247" s="357" t="s">
        <v>1279</v>
      </c>
      <c r="U247" s="43">
        <f t="shared" si="58"/>
        <v>120</v>
      </c>
      <c r="V247" s="44" t="str">
        <f t="shared" si="59"/>
        <v/>
      </c>
      <c r="W247" s="44">
        <f t="shared" si="60"/>
        <v>62</v>
      </c>
      <c r="X247" s="45" t="str">
        <f t="shared" si="61"/>
        <v>★1.0</v>
      </c>
      <c r="Z247" s="46">
        <v>1940</v>
      </c>
      <c r="AA247" s="46"/>
      <c r="AB247" s="149">
        <f t="shared" si="62"/>
        <v>19.7</v>
      </c>
      <c r="AC247" s="209">
        <f t="shared" si="63"/>
        <v>62</v>
      </c>
      <c r="AD247" s="209" t="str">
        <f t="shared" si="64"/>
        <v>★1.0</v>
      </c>
      <c r="AE247" s="149" t="str">
        <f t="shared" si="68"/>
        <v/>
      </c>
      <c r="AF247" s="209" t="str">
        <f t="shared" si="69"/>
        <v/>
      </c>
      <c r="AG247" s="209" t="str">
        <f t="shared" si="70"/>
        <v/>
      </c>
      <c r="AH247" s="208"/>
    </row>
    <row r="248" spans="1:34" ht="24" customHeight="1">
      <c r="A248" s="50"/>
      <c r="B248" s="55"/>
      <c r="C248" s="380"/>
      <c r="D248" s="27" t="s">
        <v>1610</v>
      </c>
      <c r="E248" s="28" t="s">
        <v>1623</v>
      </c>
      <c r="F248" s="29" t="s">
        <v>1585</v>
      </c>
      <c r="G248" s="362">
        <v>1.968</v>
      </c>
      <c r="H248" s="29" t="s">
        <v>1574</v>
      </c>
      <c r="I248" s="31">
        <v>1900</v>
      </c>
      <c r="J248" s="32">
        <v>5</v>
      </c>
      <c r="K248" s="53">
        <v>12.1</v>
      </c>
      <c r="L248" s="54">
        <f t="shared" si="54"/>
        <v>191.87272727272727</v>
      </c>
      <c r="M248" s="53">
        <f t="shared" si="55"/>
        <v>10.199999999999999</v>
      </c>
      <c r="N248" s="176">
        <f t="shared" si="56"/>
        <v>13.5</v>
      </c>
      <c r="O248" s="175" t="str">
        <f t="shared" si="57"/>
        <v>20.1</v>
      </c>
      <c r="P248" s="40" t="s">
        <v>1096</v>
      </c>
      <c r="Q248" s="39" t="s">
        <v>69</v>
      </c>
      <c r="R248" s="40" t="s">
        <v>89</v>
      </c>
      <c r="S248" s="603" t="s">
        <v>1617</v>
      </c>
      <c r="T248" s="357" t="s">
        <v>1279</v>
      </c>
      <c r="U248" s="43">
        <f t="shared" si="58"/>
        <v>118</v>
      </c>
      <c r="V248" s="44" t="str">
        <f t="shared" si="59"/>
        <v/>
      </c>
      <c r="W248" s="44">
        <f t="shared" si="60"/>
        <v>60</v>
      </c>
      <c r="X248" s="45" t="str">
        <f t="shared" si="61"/>
        <v>★1.0</v>
      </c>
      <c r="Z248" s="46">
        <v>1900</v>
      </c>
      <c r="AA248" s="46"/>
      <c r="AB248" s="149">
        <f t="shared" si="62"/>
        <v>20.100000000000001</v>
      </c>
      <c r="AC248" s="209">
        <f t="shared" si="63"/>
        <v>60</v>
      </c>
      <c r="AD248" s="209" t="str">
        <f t="shared" si="64"/>
        <v>★1.0</v>
      </c>
      <c r="AE248" s="149" t="str">
        <f t="shared" si="68"/>
        <v/>
      </c>
      <c r="AF248" s="209" t="str">
        <f t="shared" si="69"/>
        <v/>
      </c>
      <c r="AG248" s="209" t="str">
        <f t="shared" si="70"/>
        <v/>
      </c>
      <c r="AH248" s="208"/>
    </row>
    <row r="249" spans="1:34" ht="24" customHeight="1">
      <c r="A249" s="50"/>
      <c r="B249" s="55"/>
      <c r="C249" s="380"/>
      <c r="D249" s="27" t="s">
        <v>1610</v>
      </c>
      <c r="E249" s="28" t="s">
        <v>1622</v>
      </c>
      <c r="F249" s="29" t="s">
        <v>1585</v>
      </c>
      <c r="G249" s="362">
        <v>1.968</v>
      </c>
      <c r="H249" s="29" t="s">
        <v>1574</v>
      </c>
      <c r="I249" s="31">
        <v>1920</v>
      </c>
      <c r="J249" s="32">
        <v>5</v>
      </c>
      <c r="K249" s="53">
        <v>12.1</v>
      </c>
      <c r="L249" s="54">
        <f t="shared" si="54"/>
        <v>191.87272727272727</v>
      </c>
      <c r="M249" s="53">
        <f t="shared" si="55"/>
        <v>10.199999999999999</v>
      </c>
      <c r="N249" s="176">
        <f t="shared" si="56"/>
        <v>13.5</v>
      </c>
      <c r="O249" s="175" t="str">
        <f t="shared" si="57"/>
        <v>19.9</v>
      </c>
      <c r="P249" s="40" t="s">
        <v>1096</v>
      </c>
      <c r="Q249" s="39" t="s">
        <v>69</v>
      </c>
      <c r="R249" s="40" t="s">
        <v>89</v>
      </c>
      <c r="S249" s="603" t="s">
        <v>1617</v>
      </c>
      <c r="T249" s="357" t="s">
        <v>1279</v>
      </c>
      <c r="U249" s="43">
        <f t="shared" si="58"/>
        <v>118</v>
      </c>
      <c r="V249" s="44" t="str">
        <f t="shared" si="59"/>
        <v/>
      </c>
      <c r="W249" s="44">
        <f t="shared" si="60"/>
        <v>60</v>
      </c>
      <c r="X249" s="45" t="str">
        <f t="shared" si="61"/>
        <v>★1.0</v>
      </c>
      <c r="Z249" s="46">
        <v>1920</v>
      </c>
      <c r="AA249" s="46"/>
      <c r="AB249" s="149">
        <f t="shared" si="62"/>
        <v>19.899999999999999</v>
      </c>
      <c r="AC249" s="209">
        <f t="shared" si="63"/>
        <v>60</v>
      </c>
      <c r="AD249" s="209" t="str">
        <f t="shared" si="64"/>
        <v>★1.0</v>
      </c>
      <c r="AE249" s="149" t="str">
        <f t="shared" si="68"/>
        <v/>
      </c>
      <c r="AF249" s="209" t="str">
        <f t="shared" si="69"/>
        <v/>
      </c>
      <c r="AG249" s="209" t="str">
        <f t="shared" si="70"/>
        <v/>
      </c>
      <c r="AH249" s="208"/>
    </row>
    <row r="250" spans="1:34" ht="24" customHeight="1">
      <c r="A250" s="50"/>
      <c r="B250" s="55"/>
      <c r="C250" s="380"/>
      <c r="D250" s="27" t="s">
        <v>1610</v>
      </c>
      <c r="E250" s="28" t="s">
        <v>1621</v>
      </c>
      <c r="F250" s="29" t="s">
        <v>1585</v>
      </c>
      <c r="G250" s="362">
        <v>1.968</v>
      </c>
      <c r="H250" s="29" t="s">
        <v>1574</v>
      </c>
      <c r="I250" s="31">
        <v>1820</v>
      </c>
      <c r="J250" s="32">
        <v>5</v>
      </c>
      <c r="K250" s="53">
        <v>12.5</v>
      </c>
      <c r="L250" s="54">
        <f t="shared" si="54"/>
        <v>185.7328</v>
      </c>
      <c r="M250" s="53">
        <f t="shared" si="55"/>
        <v>11.1</v>
      </c>
      <c r="N250" s="176">
        <f t="shared" si="56"/>
        <v>14.4</v>
      </c>
      <c r="O250" s="175" t="str">
        <f t="shared" si="57"/>
        <v>20.9</v>
      </c>
      <c r="P250" s="40" t="s">
        <v>1096</v>
      </c>
      <c r="Q250" s="39" t="s">
        <v>69</v>
      </c>
      <c r="R250" s="40" t="s">
        <v>232</v>
      </c>
      <c r="S250" s="603" t="s">
        <v>1617</v>
      </c>
      <c r="T250" s="357" t="s">
        <v>1279</v>
      </c>
      <c r="U250" s="43">
        <f t="shared" si="58"/>
        <v>112</v>
      </c>
      <c r="V250" s="44" t="str">
        <f t="shared" si="59"/>
        <v/>
      </c>
      <c r="W250" s="44">
        <f t="shared" si="60"/>
        <v>59</v>
      </c>
      <c r="X250" s="45" t="str">
        <f t="shared" si="61"/>
        <v>★0.5</v>
      </c>
      <c r="Z250" s="46">
        <v>1820</v>
      </c>
      <c r="AA250" s="46"/>
      <c r="AB250" s="149">
        <f t="shared" si="62"/>
        <v>20.9</v>
      </c>
      <c r="AC250" s="209">
        <f t="shared" si="63"/>
        <v>59</v>
      </c>
      <c r="AD250" s="209" t="str">
        <f t="shared" si="64"/>
        <v>★0.5</v>
      </c>
      <c r="AE250" s="149" t="str">
        <f t="shared" si="68"/>
        <v/>
      </c>
      <c r="AF250" s="209" t="str">
        <f t="shared" si="69"/>
        <v/>
      </c>
      <c r="AG250" s="209" t="str">
        <f t="shared" si="70"/>
        <v/>
      </c>
      <c r="AH250" s="208"/>
    </row>
    <row r="251" spans="1:34" ht="24" customHeight="1">
      <c r="A251" s="50"/>
      <c r="B251" s="55"/>
      <c r="C251" s="380"/>
      <c r="D251" s="27" t="s">
        <v>1610</v>
      </c>
      <c r="E251" s="28" t="s">
        <v>1620</v>
      </c>
      <c r="F251" s="29" t="s">
        <v>1585</v>
      </c>
      <c r="G251" s="362">
        <v>1.968</v>
      </c>
      <c r="H251" s="29" t="s">
        <v>1574</v>
      </c>
      <c r="I251" s="31">
        <v>1840</v>
      </c>
      <c r="J251" s="32">
        <v>5</v>
      </c>
      <c r="K251" s="53">
        <v>12.5</v>
      </c>
      <c r="L251" s="54">
        <f t="shared" si="54"/>
        <v>185.7328</v>
      </c>
      <c r="M251" s="53">
        <f t="shared" si="55"/>
        <v>11.1</v>
      </c>
      <c r="N251" s="176">
        <f t="shared" si="56"/>
        <v>14.4</v>
      </c>
      <c r="O251" s="175" t="str">
        <f t="shared" si="57"/>
        <v>20.7</v>
      </c>
      <c r="P251" s="40" t="s">
        <v>1096</v>
      </c>
      <c r="Q251" s="39" t="s">
        <v>69</v>
      </c>
      <c r="R251" s="40" t="s">
        <v>232</v>
      </c>
      <c r="S251" s="603" t="s">
        <v>1617</v>
      </c>
      <c r="T251" s="357" t="s">
        <v>1279</v>
      </c>
      <c r="U251" s="43">
        <f t="shared" si="58"/>
        <v>112</v>
      </c>
      <c r="V251" s="44" t="str">
        <f t="shared" si="59"/>
        <v/>
      </c>
      <c r="W251" s="44">
        <f t="shared" si="60"/>
        <v>60</v>
      </c>
      <c r="X251" s="45" t="str">
        <f t="shared" si="61"/>
        <v>★1.0</v>
      </c>
      <c r="Z251" s="46">
        <v>1840</v>
      </c>
      <c r="AA251" s="46"/>
      <c r="AB251" s="149">
        <f t="shared" si="62"/>
        <v>20.7</v>
      </c>
      <c r="AC251" s="209">
        <f t="shared" si="63"/>
        <v>60</v>
      </c>
      <c r="AD251" s="209" t="str">
        <f t="shared" si="64"/>
        <v>★1.0</v>
      </c>
      <c r="AE251" s="149" t="str">
        <f t="shared" si="68"/>
        <v/>
      </c>
      <c r="AF251" s="209" t="str">
        <f t="shared" si="69"/>
        <v/>
      </c>
      <c r="AG251" s="209" t="str">
        <f t="shared" si="70"/>
        <v/>
      </c>
      <c r="AH251" s="208"/>
    </row>
    <row r="252" spans="1:34" ht="24" customHeight="1">
      <c r="A252" s="50"/>
      <c r="B252" s="55"/>
      <c r="C252" s="380"/>
      <c r="D252" s="27" t="s">
        <v>1610</v>
      </c>
      <c r="E252" s="28" t="s">
        <v>1619</v>
      </c>
      <c r="F252" s="29" t="s">
        <v>1585</v>
      </c>
      <c r="G252" s="362">
        <v>1.968</v>
      </c>
      <c r="H252" s="29" t="s">
        <v>1574</v>
      </c>
      <c r="I252" s="31">
        <v>1900</v>
      </c>
      <c r="J252" s="32">
        <v>5</v>
      </c>
      <c r="K252" s="53">
        <v>12.1</v>
      </c>
      <c r="L252" s="54">
        <f t="shared" si="54"/>
        <v>191.87272727272727</v>
      </c>
      <c r="M252" s="53">
        <f t="shared" si="55"/>
        <v>10.199999999999999</v>
      </c>
      <c r="N252" s="176">
        <f t="shared" si="56"/>
        <v>13.5</v>
      </c>
      <c r="O252" s="175" t="str">
        <f t="shared" si="57"/>
        <v>20.1</v>
      </c>
      <c r="P252" s="40" t="s">
        <v>1096</v>
      </c>
      <c r="Q252" s="39" t="s">
        <v>69</v>
      </c>
      <c r="R252" s="40" t="s">
        <v>89</v>
      </c>
      <c r="S252" s="603" t="s">
        <v>1617</v>
      </c>
      <c r="T252" s="357" t="s">
        <v>1279</v>
      </c>
      <c r="U252" s="43">
        <f t="shared" si="58"/>
        <v>118</v>
      </c>
      <c r="V252" s="44" t="str">
        <f t="shared" si="59"/>
        <v/>
      </c>
      <c r="W252" s="44">
        <f t="shared" si="60"/>
        <v>60</v>
      </c>
      <c r="X252" s="45" t="str">
        <f t="shared" si="61"/>
        <v>★1.0</v>
      </c>
      <c r="Z252" s="46">
        <v>1900</v>
      </c>
      <c r="AA252" s="46"/>
      <c r="AB252" s="149">
        <f t="shared" si="62"/>
        <v>20.100000000000001</v>
      </c>
      <c r="AC252" s="209">
        <f t="shared" si="63"/>
        <v>60</v>
      </c>
      <c r="AD252" s="209" t="str">
        <f t="shared" si="64"/>
        <v>★1.0</v>
      </c>
      <c r="AE252" s="149" t="str">
        <f t="shared" si="68"/>
        <v/>
      </c>
      <c r="AF252" s="209" t="str">
        <f t="shared" si="69"/>
        <v/>
      </c>
      <c r="AG252" s="209" t="str">
        <f t="shared" si="70"/>
        <v/>
      </c>
      <c r="AH252" s="208"/>
    </row>
    <row r="253" spans="1:34" ht="24" customHeight="1">
      <c r="A253" s="50"/>
      <c r="B253" s="55"/>
      <c r="C253" s="380"/>
      <c r="D253" s="27" t="s">
        <v>1610</v>
      </c>
      <c r="E253" s="28" t="s">
        <v>1618</v>
      </c>
      <c r="F253" s="29" t="s">
        <v>1585</v>
      </c>
      <c r="G253" s="362">
        <v>1.968</v>
      </c>
      <c r="H253" s="29" t="s">
        <v>1574</v>
      </c>
      <c r="I253" s="31">
        <v>1920</v>
      </c>
      <c r="J253" s="32">
        <v>5</v>
      </c>
      <c r="K253" s="53">
        <v>12.1</v>
      </c>
      <c r="L253" s="54">
        <f t="shared" si="54"/>
        <v>191.87272727272727</v>
      </c>
      <c r="M253" s="53">
        <f t="shared" si="55"/>
        <v>10.199999999999999</v>
      </c>
      <c r="N253" s="176">
        <f t="shared" si="56"/>
        <v>13.5</v>
      </c>
      <c r="O253" s="175" t="str">
        <f t="shared" si="57"/>
        <v>19.9</v>
      </c>
      <c r="P253" s="40" t="s">
        <v>1096</v>
      </c>
      <c r="Q253" s="39" t="s">
        <v>69</v>
      </c>
      <c r="R253" s="40" t="s">
        <v>89</v>
      </c>
      <c r="S253" s="603" t="s">
        <v>1617</v>
      </c>
      <c r="T253" s="357" t="s">
        <v>1279</v>
      </c>
      <c r="U253" s="43">
        <f t="shared" si="58"/>
        <v>118</v>
      </c>
      <c r="V253" s="44" t="str">
        <f t="shared" si="59"/>
        <v/>
      </c>
      <c r="W253" s="44">
        <f t="shared" si="60"/>
        <v>60</v>
      </c>
      <c r="X253" s="45" t="str">
        <f t="shared" si="61"/>
        <v>★1.0</v>
      </c>
      <c r="Z253" s="46">
        <v>1920</v>
      </c>
      <c r="AA253" s="46"/>
      <c r="AB253" s="149">
        <f t="shared" si="62"/>
        <v>19.899999999999999</v>
      </c>
      <c r="AC253" s="209">
        <f t="shared" si="63"/>
        <v>60</v>
      </c>
      <c r="AD253" s="209" t="str">
        <f t="shared" si="64"/>
        <v>★1.0</v>
      </c>
      <c r="AE253" s="149" t="str">
        <f t="shared" si="68"/>
        <v/>
      </c>
      <c r="AF253" s="209" t="str">
        <f t="shared" si="69"/>
        <v/>
      </c>
      <c r="AG253" s="209" t="str">
        <f t="shared" si="70"/>
        <v/>
      </c>
      <c r="AH253" s="208"/>
    </row>
    <row r="254" spans="1:34" ht="24" customHeight="1">
      <c r="A254" s="50"/>
      <c r="B254" s="55"/>
      <c r="C254" s="380"/>
      <c r="D254" s="27" t="s">
        <v>1610</v>
      </c>
      <c r="E254" s="28" t="s">
        <v>1616</v>
      </c>
      <c r="F254" s="29" t="s">
        <v>1575</v>
      </c>
      <c r="G254" s="362">
        <v>1.968</v>
      </c>
      <c r="H254" s="29" t="s">
        <v>1574</v>
      </c>
      <c r="I254" s="31">
        <v>1960</v>
      </c>
      <c r="J254" s="32">
        <v>5</v>
      </c>
      <c r="K254" s="53">
        <v>11.1</v>
      </c>
      <c r="L254" s="54">
        <f t="shared" si="54"/>
        <v>209.15855855855858</v>
      </c>
      <c r="M254" s="53">
        <f t="shared" si="55"/>
        <v>10.199999999999999</v>
      </c>
      <c r="N254" s="176">
        <f t="shared" si="56"/>
        <v>13.5</v>
      </c>
      <c r="O254" s="175" t="str">
        <f t="shared" si="57"/>
        <v>19.5</v>
      </c>
      <c r="P254" s="40" t="s">
        <v>1049</v>
      </c>
      <c r="Q254" s="39" t="s">
        <v>1573</v>
      </c>
      <c r="R254" s="40" t="s">
        <v>89</v>
      </c>
      <c r="S254" s="41"/>
      <c r="T254" s="357" t="s">
        <v>1279</v>
      </c>
      <c r="U254" s="43">
        <f t="shared" si="58"/>
        <v>108</v>
      </c>
      <c r="V254" s="44" t="str">
        <f t="shared" si="59"/>
        <v/>
      </c>
      <c r="W254" s="44">
        <f t="shared" si="60"/>
        <v>56</v>
      </c>
      <c r="X254" s="45" t="str">
        <f t="shared" si="61"/>
        <v>★0.5</v>
      </c>
      <c r="Z254" s="46">
        <v>1960</v>
      </c>
      <c r="AA254" s="46"/>
      <c r="AB254" s="149">
        <f t="shared" si="62"/>
        <v>19.5</v>
      </c>
      <c r="AC254" s="209">
        <f t="shared" si="63"/>
        <v>56</v>
      </c>
      <c r="AD254" s="209" t="str">
        <f t="shared" si="64"/>
        <v>★0.5</v>
      </c>
      <c r="AE254" s="149" t="str">
        <f t="shared" si="68"/>
        <v/>
      </c>
      <c r="AF254" s="209" t="str">
        <f t="shared" si="69"/>
        <v/>
      </c>
      <c r="AG254" s="209" t="str">
        <f t="shared" si="70"/>
        <v/>
      </c>
      <c r="AH254" s="208"/>
    </row>
    <row r="255" spans="1:34" ht="24" customHeight="1">
      <c r="A255" s="50"/>
      <c r="B255" s="55"/>
      <c r="C255" s="380"/>
      <c r="D255" s="27" t="s">
        <v>1610</v>
      </c>
      <c r="E255" s="28" t="s">
        <v>1615</v>
      </c>
      <c r="F255" s="29" t="s">
        <v>1575</v>
      </c>
      <c r="G255" s="362">
        <v>1.968</v>
      </c>
      <c r="H255" s="29" t="s">
        <v>1574</v>
      </c>
      <c r="I255" s="31">
        <v>1980</v>
      </c>
      <c r="J255" s="32">
        <v>5</v>
      </c>
      <c r="K255" s="53">
        <v>11.1</v>
      </c>
      <c r="L255" s="54">
        <f t="shared" si="54"/>
        <v>209.15855855855858</v>
      </c>
      <c r="M255" s="53">
        <f t="shared" si="55"/>
        <v>10.199999999999999</v>
      </c>
      <c r="N255" s="176">
        <f t="shared" si="56"/>
        <v>13.5</v>
      </c>
      <c r="O255" s="175" t="str">
        <f t="shared" si="57"/>
        <v>19.3</v>
      </c>
      <c r="P255" s="40" t="s">
        <v>1049</v>
      </c>
      <c r="Q255" s="39" t="s">
        <v>1573</v>
      </c>
      <c r="R255" s="40" t="s">
        <v>89</v>
      </c>
      <c r="S255" s="41"/>
      <c r="T255" s="357" t="s">
        <v>1279</v>
      </c>
      <c r="U255" s="43">
        <f t="shared" si="58"/>
        <v>108</v>
      </c>
      <c r="V255" s="44" t="str">
        <f t="shared" si="59"/>
        <v/>
      </c>
      <c r="W255" s="44">
        <f t="shared" si="60"/>
        <v>57</v>
      </c>
      <c r="X255" s="45" t="str">
        <f t="shared" si="61"/>
        <v>★0.5</v>
      </c>
      <c r="Z255" s="46">
        <v>1980</v>
      </c>
      <c r="AA255" s="46"/>
      <c r="AB255" s="149">
        <f t="shared" si="62"/>
        <v>19.3</v>
      </c>
      <c r="AC255" s="209">
        <f t="shared" si="63"/>
        <v>57</v>
      </c>
      <c r="AD255" s="209" t="str">
        <f t="shared" si="64"/>
        <v>★0.5</v>
      </c>
      <c r="AE255" s="149" t="str">
        <f t="shared" si="68"/>
        <v/>
      </c>
      <c r="AF255" s="209" t="str">
        <f t="shared" si="69"/>
        <v/>
      </c>
      <c r="AG255" s="209" t="str">
        <f t="shared" si="70"/>
        <v/>
      </c>
      <c r="AH255" s="208"/>
    </row>
    <row r="256" spans="1:34" ht="24" customHeight="1">
      <c r="A256" s="50"/>
      <c r="B256" s="55"/>
      <c r="C256" s="380"/>
      <c r="D256" s="27" t="s">
        <v>1610</v>
      </c>
      <c r="E256" s="28" t="s">
        <v>1614</v>
      </c>
      <c r="F256" s="29" t="s">
        <v>1575</v>
      </c>
      <c r="G256" s="362">
        <v>1.968</v>
      </c>
      <c r="H256" s="29" t="s">
        <v>1574</v>
      </c>
      <c r="I256" s="31">
        <v>1960</v>
      </c>
      <c r="J256" s="32">
        <v>5</v>
      </c>
      <c r="K256" s="53">
        <v>11</v>
      </c>
      <c r="L256" s="54">
        <f t="shared" si="54"/>
        <v>211.05999999999997</v>
      </c>
      <c r="M256" s="53">
        <f t="shared" si="55"/>
        <v>10.199999999999999</v>
      </c>
      <c r="N256" s="176">
        <f t="shared" si="56"/>
        <v>13.5</v>
      </c>
      <c r="O256" s="175" t="str">
        <f t="shared" si="57"/>
        <v>19.5</v>
      </c>
      <c r="P256" s="40" t="s">
        <v>1049</v>
      </c>
      <c r="Q256" s="39" t="s">
        <v>1573</v>
      </c>
      <c r="R256" s="40" t="s">
        <v>89</v>
      </c>
      <c r="S256" s="41" t="s">
        <v>1572</v>
      </c>
      <c r="T256" s="357" t="s">
        <v>1279</v>
      </c>
      <c r="U256" s="43">
        <f t="shared" si="58"/>
        <v>107</v>
      </c>
      <c r="V256" s="44" t="str">
        <f t="shared" si="59"/>
        <v/>
      </c>
      <c r="W256" s="44">
        <f t="shared" si="60"/>
        <v>56</v>
      </c>
      <c r="X256" s="45" t="str">
        <f t="shared" si="61"/>
        <v>★0.5</v>
      </c>
      <c r="Z256" s="46">
        <v>1960</v>
      </c>
      <c r="AA256" s="46"/>
      <c r="AB256" s="149">
        <f t="shared" si="62"/>
        <v>19.5</v>
      </c>
      <c r="AC256" s="209">
        <f t="shared" si="63"/>
        <v>56</v>
      </c>
      <c r="AD256" s="209" t="str">
        <f t="shared" si="64"/>
        <v>★0.5</v>
      </c>
      <c r="AE256" s="149" t="str">
        <f t="shared" si="68"/>
        <v/>
      </c>
      <c r="AF256" s="209" t="str">
        <f t="shared" si="69"/>
        <v/>
      </c>
      <c r="AG256" s="209" t="str">
        <f t="shared" si="70"/>
        <v/>
      </c>
      <c r="AH256" s="208"/>
    </row>
    <row r="257" spans="1:34" ht="24" customHeight="1">
      <c r="A257" s="50"/>
      <c r="B257" s="55"/>
      <c r="C257" s="380"/>
      <c r="D257" s="27" t="s">
        <v>1610</v>
      </c>
      <c r="E257" s="28" t="s">
        <v>1613</v>
      </c>
      <c r="F257" s="29" t="s">
        <v>1575</v>
      </c>
      <c r="G257" s="362">
        <v>1.968</v>
      </c>
      <c r="H257" s="29" t="s">
        <v>1574</v>
      </c>
      <c r="I257" s="31">
        <v>1980</v>
      </c>
      <c r="J257" s="32">
        <v>5</v>
      </c>
      <c r="K257" s="53">
        <v>11</v>
      </c>
      <c r="L257" s="54">
        <f t="shared" si="54"/>
        <v>211.05999999999997</v>
      </c>
      <c r="M257" s="53">
        <f t="shared" si="55"/>
        <v>10.199999999999999</v>
      </c>
      <c r="N257" s="176">
        <f t="shared" si="56"/>
        <v>13.5</v>
      </c>
      <c r="O257" s="175" t="str">
        <f t="shared" si="57"/>
        <v>19.3</v>
      </c>
      <c r="P257" s="40" t="s">
        <v>1049</v>
      </c>
      <c r="Q257" s="39" t="s">
        <v>1573</v>
      </c>
      <c r="R257" s="40" t="s">
        <v>89</v>
      </c>
      <c r="S257" s="41" t="s">
        <v>1572</v>
      </c>
      <c r="T257" s="357" t="s">
        <v>1279</v>
      </c>
      <c r="U257" s="43">
        <f t="shared" si="58"/>
        <v>107</v>
      </c>
      <c r="V257" s="44" t="str">
        <f t="shared" si="59"/>
        <v/>
      </c>
      <c r="W257" s="44">
        <f t="shared" si="60"/>
        <v>56</v>
      </c>
      <c r="X257" s="45" t="str">
        <f t="shared" si="61"/>
        <v>★0.5</v>
      </c>
      <c r="Z257" s="46">
        <v>1980</v>
      </c>
      <c r="AA257" s="46"/>
      <c r="AB257" s="149">
        <f t="shared" si="62"/>
        <v>19.3</v>
      </c>
      <c r="AC257" s="209">
        <f t="shared" si="63"/>
        <v>56</v>
      </c>
      <c r="AD257" s="209" t="str">
        <f t="shared" si="64"/>
        <v>★0.5</v>
      </c>
      <c r="AE257" s="149" t="str">
        <f t="shared" si="68"/>
        <v/>
      </c>
      <c r="AF257" s="209" t="str">
        <f t="shared" si="69"/>
        <v/>
      </c>
      <c r="AG257" s="209" t="str">
        <f t="shared" si="70"/>
        <v/>
      </c>
      <c r="AH257" s="208"/>
    </row>
    <row r="258" spans="1:34" ht="24" customHeight="1">
      <c r="A258" s="50"/>
      <c r="B258" s="55"/>
      <c r="C258" s="380"/>
      <c r="D258" s="27" t="s">
        <v>1612</v>
      </c>
      <c r="E258" s="28" t="s">
        <v>1611</v>
      </c>
      <c r="F258" s="29" t="s">
        <v>1575</v>
      </c>
      <c r="G258" s="362">
        <v>1.968</v>
      </c>
      <c r="H258" s="29" t="s">
        <v>1574</v>
      </c>
      <c r="I258" s="31">
        <v>1920</v>
      </c>
      <c r="J258" s="32">
        <v>5</v>
      </c>
      <c r="K258" s="53">
        <v>10.9</v>
      </c>
      <c r="L258" s="54">
        <f t="shared" si="54"/>
        <v>212.99633027522933</v>
      </c>
      <c r="M258" s="53">
        <f t="shared" si="55"/>
        <v>10.199999999999999</v>
      </c>
      <c r="N258" s="176">
        <f t="shared" si="56"/>
        <v>13.5</v>
      </c>
      <c r="O258" s="175" t="str">
        <f t="shared" si="57"/>
        <v>19.9</v>
      </c>
      <c r="P258" s="40" t="s">
        <v>1096</v>
      </c>
      <c r="Q258" s="39" t="s">
        <v>1573</v>
      </c>
      <c r="R258" s="40" t="s">
        <v>89</v>
      </c>
      <c r="S258" s="41" t="s">
        <v>1572</v>
      </c>
      <c r="T258" s="357" t="s">
        <v>1279</v>
      </c>
      <c r="U258" s="43">
        <f t="shared" si="58"/>
        <v>106</v>
      </c>
      <c r="V258" s="44" t="str">
        <f t="shared" si="59"/>
        <v/>
      </c>
      <c r="W258" s="44" t="str">
        <f t="shared" si="60"/>
        <v/>
      </c>
      <c r="X258" s="45" t="str">
        <f t="shared" si="61"/>
        <v/>
      </c>
      <c r="Z258" s="46">
        <v>1920</v>
      </c>
      <c r="AA258" s="46"/>
      <c r="AB258" s="149">
        <f t="shared" si="62"/>
        <v>19.899999999999999</v>
      </c>
      <c r="AC258" s="209">
        <f t="shared" si="63"/>
        <v>54</v>
      </c>
      <c r="AD258" s="209" t="str">
        <f t="shared" si="64"/>
        <v xml:space="preserve"> </v>
      </c>
      <c r="AE258" s="149" t="str">
        <f t="shared" si="68"/>
        <v/>
      </c>
      <c r="AF258" s="209" t="str">
        <f t="shared" si="69"/>
        <v/>
      </c>
      <c r="AG258" s="209" t="str">
        <f t="shared" si="70"/>
        <v/>
      </c>
      <c r="AH258" s="208"/>
    </row>
    <row r="259" spans="1:34" ht="24" customHeight="1">
      <c r="A259" s="50"/>
      <c r="B259" s="55"/>
      <c r="C259" s="380"/>
      <c r="D259" s="27" t="s">
        <v>1612</v>
      </c>
      <c r="E259" s="28" t="s">
        <v>1609</v>
      </c>
      <c r="F259" s="29" t="s">
        <v>1575</v>
      </c>
      <c r="G259" s="362">
        <v>1.968</v>
      </c>
      <c r="H259" s="29" t="s">
        <v>1574</v>
      </c>
      <c r="I259" s="31">
        <v>1940</v>
      </c>
      <c r="J259" s="32">
        <v>5</v>
      </c>
      <c r="K259" s="53">
        <v>10.9</v>
      </c>
      <c r="L259" s="54">
        <f t="shared" si="54"/>
        <v>212.99633027522933</v>
      </c>
      <c r="M259" s="53">
        <f t="shared" si="55"/>
        <v>10.199999999999999</v>
      </c>
      <c r="N259" s="176">
        <f t="shared" si="56"/>
        <v>13.5</v>
      </c>
      <c r="O259" s="175" t="str">
        <f t="shared" si="57"/>
        <v>19.7</v>
      </c>
      <c r="P259" s="40" t="s">
        <v>1096</v>
      </c>
      <c r="Q259" s="39" t="s">
        <v>1573</v>
      </c>
      <c r="R259" s="40" t="s">
        <v>89</v>
      </c>
      <c r="S259" s="41" t="s">
        <v>1572</v>
      </c>
      <c r="T259" s="357" t="s">
        <v>1279</v>
      </c>
      <c r="U259" s="43">
        <f t="shared" si="58"/>
        <v>106</v>
      </c>
      <c r="V259" s="44" t="str">
        <f t="shared" si="59"/>
        <v/>
      </c>
      <c r="W259" s="44">
        <f t="shared" si="60"/>
        <v>55</v>
      </c>
      <c r="X259" s="45" t="str">
        <f t="shared" si="61"/>
        <v>★0.5</v>
      </c>
      <c r="Z259" s="46">
        <v>1940</v>
      </c>
      <c r="AA259" s="46"/>
      <c r="AB259" s="149">
        <f t="shared" si="62"/>
        <v>19.7</v>
      </c>
      <c r="AC259" s="209">
        <f t="shared" si="63"/>
        <v>55</v>
      </c>
      <c r="AD259" s="209" t="str">
        <f t="shared" si="64"/>
        <v>★0.5</v>
      </c>
      <c r="AE259" s="149" t="str">
        <f t="shared" si="68"/>
        <v/>
      </c>
      <c r="AF259" s="209" t="str">
        <f t="shared" si="69"/>
        <v/>
      </c>
      <c r="AG259" s="209" t="str">
        <f t="shared" si="70"/>
        <v/>
      </c>
      <c r="AH259" s="208"/>
    </row>
    <row r="260" spans="1:34" ht="24" customHeight="1">
      <c r="A260" s="50"/>
      <c r="B260" s="55"/>
      <c r="C260" s="380"/>
      <c r="D260" s="27" t="s">
        <v>1610</v>
      </c>
      <c r="E260" s="28" t="s">
        <v>1611</v>
      </c>
      <c r="F260" s="29" t="s">
        <v>1575</v>
      </c>
      <c r="G260" s="362">
        <v>1.968</v>
      </c>
      <c r="H260" s="29" t="s">
        <v>1574</v>
      </c>
      <c r="I260" s="31">
        <v>1940</v>
      </c>
      <c r="J260" s="32">
        <v>5</v>
      </c>
      <c r="K260" s="53">
        <v>10.9</v>
      </c>
      <c r="L260" s="54">
        <f t="shared" si="54"/>
        <v>212.99633027522933</v>
      </c>
      <c r="M260" s="53">
        <f t="shared" si="55"/>
        <v>10.199999999999999</v>
      </c>
      <c r="N260" s="176">
        <f t="shared" si="56"/>
        <v>13.5</v>
      </c>
      <c r="O260" s="175" t="str">
        <f t="shared" si="57"/>
        <v>19.7</v>
      </c>
      <c r="P260" s="40" t="s">
        <v>1096</v>
      </c>
      <c r="Q260" s="39" t="s">
        <v>1573</v>
      </c>
      <c r="R260" s="40" t="s">
        <v>89</v>
      </c>
      <c r="S260" s="41" t="s">
        <v>1572</v>
      </c>
      <c r="T260" s="357" t="s">
        <v>1279</v>
      </c>
      <c r="U260" s="43">
        <f t="shared" si="58"/>
        <v>106</v>
      </c>
      <c r="V260" s="44" t="str">
        <f t="shared" si="59"/>
        <v/>
      </c>
      <c r="W260" s="44">
        <f t="shared" si="60"/>
        <v>55</v>
      </c>
      <c r="X260" s="45" t="str">
        <f t="shared" si="61"/>
        <v>★0.5</v>
      </c>
      <c r="Z260" s="46">
        <v>1940</v>
      </c>
      <c r="AA260" s="46"/>
      <c r="AB260" s="149">
        <f t="shared" si="62"/>
        <v>19.7</v>
      </c>
      <c r="AC260" s="209">
        <f t="shared" si="63"/>
        <v>55</v>
      </c>
      <c r="AD260" s="209" t="str">
        <f t="shared" si="64"/>
        <v>★0.5</v>
      </c>
      <c r="AE260" s="149" t="str">
        <f t="shared" si="68"/>
        <v/>
      </c>
      <c r="AF260" s="209" t="str">
        <f t="shared" si="69"/>
        <v/>
      </c>
      <c r="AG260" s="209" t="str">
        <f t="shared" si="70"/>
        <v/>
      </c>
      <c r="AH260" s="208"/>
    </row>
    <row r="261" spans="1:34" ht="24" customHeight="1">
      <c r="A261" s="50"/>
      <c r="B261" s="51"/>
      <c r="C261" s="52"/>
      <c r="D261" s="27" t="s">
        <v>1610</v>
      </c>
      <c r="E261" s="28" t="s">
        <v>1609</v>
      </c>
      <c r="F261" s="29" t="s">
        <v>1575</v>
      </c>
      <c r="G261" s="362">
        <v>1.968</v>
      </c>
      <c r="H261" s="29" t="s">
        <v>1574</v>
      </c>
      <c r="I261" s="31">
        <v>1960</v>
      </c>
      <c r="J261" s="32">
        <v>5</v>
      </c>
      <c r="K261" s="53">
        <v>10.9</v>
      </c>
      <c r="L261" s="54">
        <f t="shared" si="54"/>
        <v>212.99633027522933</v>
      </c>
      <c r="M261" s="53">
        <f t="shared" si="55"/>
        <v>10.199999999999999</v>
      </c>
      <c r="N261" s="176">
        <f t="shared" si="56"/>
        <v>13.5</v>
      </c>
      <c r="O261" s="175" t="str">
        <f t="shared" si="57"/>
        <v>19.5</v>
      </c>
      <c r="P261" s="40" t="s">
        <v>1096</v>
      </c>
      <c r="Q261" s="39" t="s">
        <v>1573</v>
      </c>
      <c r="R261" s="40" t="s">
        <v>89</v>
      </c>
      <c r="S261" s="41" t="s">
        <v>1572</v>
      </c>
      <c r="T261" s="357" t="s">
        <v>1279</v>
      </c>
      <c r="U261" s="43">
        <f t="shared" si="58"/>
        <v>106</v>
      </c>
      <c r="V261" s="44" t="str">
        <f t="shared" si="59"/>
        <v/>
      </c>
      <c r="W261" s="44">
        <f t="shared" si="60"/>
        <v>55</v>
      </c>
      <c r="X261" s="45" t="str">
        <f t="shared" si="61"/>
        <v>★0.5</v>
      </c>
      <c r="Z261" s="46">
        <v>1960</v>
      </c>
      <c r="AA261" s="46"/>
      <c r="AB261" s="149">
        <f t="shared" si="62"/>
        <v>19.5</v>
      </c>
      <c r="AC261" s="209">
        <f t="shared" si="63"/>
        <v>55</v>
      </c>
      <c r="AD261" s="209" t="str">
        <f t="shared" si="64"/>
        <v>★0.5</v>
      </c>
      <c r="AE261" s="149" t="str">
        <f t="shared" si="68"/>
        <v/>
      </c>
      <c r="AF261" s="209" t="str">
        <f t="shared" si="69"/>
        <v/>
      </c>
      <c r="AG261" s="209" t="str">
        <f t="shared" si="70"/>
        <v/>
      </c>
      <c r="AH261" s="208"/>
    </row>
    <row r="262" spans="1:34" ht="24" customHeight="1">
      <c r="A262" s="50"/>
      <c r="B262" s="55"/>
      <c r="C262" s="602" t="s">
        <v>1608</v>
      </c>
      <c r="D262" s="27" t="s">
        <v>1606</v>
      </c>
      <c r="E262" s="28" t="s">
        <v>1603</v>
      </c>
      <c r="F262" s="29" t="s">
        <v>1600</v>
      </c>
      <c r="G262" s="362">
        <v>1.968</v>
      </c>
      <c r="H262" s="29" t="s">
        <v>1574</v>
      </c>
      <c r="I262" s="31">
        <v>2090</v>
      </c>
      <c r="J262" s="32">
        <v>7</v>
      </c>
      <c r="K262" s="53">
        <v>11.4</v>
      </c>
      <c r="L262" s="54">
        <f t="shared" si="54"/>
        <v>203.65438596491228</v>
      </c>
      <c r="M262" s="53">
        <f t="shared" si="55"/>
        <v>9.4</v>
      </c>
      <c r="N262" s="176">
        <f t="shared" si="56"/>
        <v>12.7</v>
      </c>
      <c r="O262" s="175" t="str">
        <f t="shared" si="57"/>
        <v>18.1</v>
      </c>
      <c r="P262" s="40" t="s">
        <v>1096</v>
      </c>
      <c r="Q262" s="39" t="s">
        <v>69</v>
      </c>
      <c r="R262" s="40" t="s">
        <v>89</v>
      </c>
      <c r="S262" s="41"/>
      <c r="T262" s="357" t="s">
        <v>1279</v>
      </c>
      <c r="U262" s="43">
        <f t="shared" si="58"/>
        <v>121</v>
      </c>
      <c r="V262" s="44" t="str">
        <f t="shared" si="59"/>
        <v/>
      </c>
      <c r="W262" s="44">
        <f t="shared" si="60"/>
        <v>62</v>
      </c>
      <c r="X262" s="45" t="str">
        <f t="shared" si="61"/>
        <v>★1.0</v>
      </c>
      <c r="Z262" s="46">
        <v>2090</v>
      </c>
      <c r="AA262" s="46"/>
      <c r="AB262" s="149">
        <f t="shared" si="62"/>
        <v>18.100000000000001</v>
      </c>
      <c r="AC262" s="209">
        <f t="shared" si="63"/>
        <v>62</v>
      </c>
      <c r="AD262" s="209" t="str">
        <f t="shared" si="64"/>
        <v>★1.0</v>
      </c>
      <c r="AE262" s="149" t="str">
        <f t="shared" si="68"/>
        <v/>
      </c>
      <c r="AF262" s="209" t="str">
        <f t="shared" si="69"/>
        <v/>
      </c>
      <c r="AG262" s="209" t="str">
        <f t="shared" si="70"/>
        <v/>
      </c>
      <c r="AH262" s="208"/>
    </row>
    <row r="263" spans="1:34" ht="24" customHeight="1">
      <c r="A263" s="50"/>
      <c r="B263" s="55"/>
      <c r="C263" s="380"/>
      <c r="D263" s="27" t="s">
        <v>1606</v>
      </c>
      <c r="E263" s="28" t="s">
        <v>1602</v>
      </c>
      <c r="F263" s="29" t="s">
        <v>1600</v>
      </c>
      <c r="G263" s="362">
        <v>1.968</v>
      </c>
      <c r="H263" s="29" t="s">
        <v>1574</v>
      </c>
      <c r="I263" s="31">
        <v>2110</v>
      </c>
      <c r="J263" s="32">
        <v>7</v>
      </c>
      <c r="K263" s="53">
        <v>11.4</v>
      </c>
      <c r="L263" s="54">
        <f t="shared" si="54"/>
        <v>203.65438596491228</v>
      </c>
      <c r="M263" s="53">
        <f t="shared" si="55"/>
        <v>8.6999999999999993</v>
      </c>
      <c r="N263" s="176">
        <f t="shared" si="56"/>
        <v>11.9</v>
      </c>
      <c r="O263" s="175" t="str">
        <f t="shared" si="57"/>
        <v>17.9</v>
      </c>
      <c r="P263" s="40" t="s">
        <v>1096</v>
      </c>
      <c r="Q263" s="39" t="s">
        <v>69</v>
      </c>
      <c r="R263" s="40" t="s">
        <v>89</v>
      </c>
      <c r="S263" s="41"/>
      <c r="T263" s="357" t="s">
        <v>1279</v>
      </c>
      <c r="U263" s="43">
        <f t="shared" si="58"/>
        <v>131</v>
      </c>
      <c r="V263" s="44" t="str">
        <f t="shared" si="59"/>
        <v/>
      </c>
      <c r="W263" s="44">
        <f t="shared" si="60"/>
        <v>63</v>
      </c>
      <c r="X263" s="45" t="str">
        <f t="shared" si="61"/>
        <v>★1.0</v>
      </c>
      <c r="Z263" s="46">
        <v>2110</v>
      </c>
      <c r="AA263" s="46"/>
      <c r="AB263" s="149">
        <f t="shared" si="62"/>
        <v>17.899999999999999</v>
      </c>
      <c r="AC263" s="209">
        <f t="shared" si="63"/>
        <v>63</v>
      </c>
      <c r="AD263" s="209" t="str">
        <f t="shared" si="64"/>
        <v>★1.0</v>
      </c>
      <c r="AE263" s="149" t="str">
        <f t="shared" si="68"/>
        <v/>
      </c>
      <c r="AF263" s="209" t="str">
        <f t="shared" si="69"/>
        <v/>
      </c>
      <c r="AG263" s="209" t="str">
        <f t="shared" si="70"/>
        <v/>
      </c>
      <c r="AH263" s="208"/>
    </row>
    <row r="264" spans="1:34" ht="24" customHeight="1">
      <c r="A264" s="50"/>
      <c r="B264" s="55"/>
      <c r="C264" s="380"/>
      <c r="D264" s="27" t="s">
        <v>1606</v>
      </c>
      <c r="E264" s="28" t="s">
        <v>1601</v>
      </c>
      <c r="F264" s="29" t="s">
        <v>1600</v>
      </c>
      <c r="G264" s="362">
        <v>1.968</v>
      </c>
      <c r="H264" s="29" t="s">
        <v>1574</v>
      </c>
      <c r="I264" s="31">
        <v>2130</v>
      </c>
      <c r="J264" s="32">
        <v>7</v>
      </c>
      <c r="K264" s="53">
        <v>11.4</v>
      </c>
      <c r="L264" s="54">
        <f t="shared" si="54"/>
        <v>203.65438596491228</v>
      </c>
      <c r="M264" s="53">
        <f t="shared" si="55"/>
        <v>8.6999999999999993</v>
      </c>
      <c r="N264" s="176">
        <f t="shared" si="56"/>
        <v>11.9</v>
      </c>
      <c r="O264" s="175" t="str">
        <f t="shared" si="57"/>
        <v>17.6</v>
      </c>
      <c r="P264" s="40" t="s">
        <v>1096</v>
      </c>
      <c r="Q264" s="39" t="s">
        <v>69</v>
      </c>
      <c r="R264" s="40" t="s">
        <v>89</v>
      </c>
      <c r="S264" s="41"/>
      <c r="T264" s="357" t="s">
        <v>1279</v>
      </c>
      <c r="U264" s="43">
        <f t="shared" si="58"/>
        <v>131</v>
      </c>
      <c r="V264" s="44" t="str">
        <f t="shared" si="59"/>
        <v/>
      </c>
      <c r="W264" s="44">
        <f t="shared" si="60"/>
        <v>64</v>
      </c>
      <c r="X264" s="45" t="str">
        <f t="shared" si="61"/>
        <v>★1.0</v>
      </c>
      <c r="Z264" s="46">
        <v>2130</v>
      </c>
      <c r="AA264" s="46"/>
      <c r="AB264" s="149">
        <f t="shared" si="62"/>
        <v>17.600000000000001</v>
      </c>
      <c r="AC264" s="209">
        <f t="shared" si="63"/>
        <v>64</v>
      </c>
      <c r="AD264" s="209" t="str">
        <f t="shared" si="64"/>
        <v>★1.0</v>
      </c>
      <c r="AE264" s="149" t="str">
        <f t="shared" si="68"/>
        <v/>
      </c>
      <c r="AF264" s="209" t="str">
        <f t="shared" si="69"/>
        <v/>
      </c>
      <c r="AG264" s="209" t="str">
        <f t="shared" si="70"/>
        <v/>
      </c>
      <c r="AH264" s="208"/>
    </row>
    <row r="265" spans="1:34" ht="24" customHeight="1">
      <c r="A265" s="50"/>
      <c r="B265" s="55"/>
      <c r="C265" s="380"/>
      <c r="D265" s="27" t="s">
        <v>1606</v>
      </c>
      <c r="E265" s="28" t="s">
        <v>1598</v>
      </c>
      <c r="F265" s="29" t="s">
        <v>1595</v>
      </c>
      <c r="G265" s="362">
        <v>1.968</v>
      </c>
      <c r="H265" s="29" t="s">
        <v>1574</v>
      </c>
      <c r="I265" s="463">
        <v>2110</v>
      </c>
      <c r="J265" s="32">
        <v>7</v>
      </c>
      <c r="K265" s="53">
        <v>12</v>
      </c>
      <c r="L265" s="54">
        <f t="shared" ref="L265:L305" si="71">IF(K265&gt;0,1/K265*34.6*67.1,"")</f>
        <v>193.47166666666664</v>
      </c>
      <c r="M265" s="53">
        <f t="shared" ref="M265:M305" si="72">IFERROR(VALUE(IF(Z265="","",(IF(Z265&gt;=2271,"7.4",IF(Z265&gt;=2101,"8.7",IF(Z265&gt;=1991,"9.4",IF(Z265&gt;=1871,"10.2",IF(Z265&gt;=1761,"11.1",IF(Z265&gt;=1651,"12.2",IF(Z265&gt;=1531,"13.2",IF(Z265&gt;=1421,"14.4",IF(Z265&gt;=1311,"15.8",IF(Z265&gt;=1196,"17.2",IF(Z265&gt;=1081,"18.7",IF(Z265&gt;=971,"20.5",IF(Z265&gt;=856,"20.8",IF(Z265&gt;=741,"21.0",IF(Z265&gt;=601,"21.8","22.5")))))))))))))))))),"")</f>
        <v>8.6999999999999993</v>
      </c>
      <c r="N265" s="176">
        <f t="shared" ref="N265:N305" si="73">IFERROR(VALUE(IF(Z265="","",(IF(Z265&gt;=2271,"10.6",IF(Z265&gt;=2101,"11.9",IF(Z265&gt;=1991,"12.7",IF(Z265&gt;=1871,"13.5",IF(Z265&gt;=1761,"14.4",IF(Z265&gt;=1651,"15.4",IF(Z265&gt;=1531,"16.5",IF(Z265&gt;=1421,"17.6",IF(Z265&gt;=1311,"19.0",IF(Z265&gt;=1196,"20.3",IF(Z265&gt;=1081,"21.8",IF(Z265&gt;=971,"23.4",IF(Z265&gt;=856,"23.7",IF(Z265&gt;=741,"24.5","24.6"))))))))))))))))),"")</f>
        <v>11.9</v>
      </c>
      <c r="O265" s="175" t="str">
        <f t="shared" ref="O265:O305" si="74">IF(Z265="","",IF(AE265="",TEXT(AB265,"#,##0.0"),IF(AB265-AE265&gt;0,CONCATENATE(TEXT(AE265,"#,##0.0"),"~",TEXT(AB265,"#,##0.0")),TEXT(AB265,"#,##0.0"))))</f>
        <v>17.9</v>
      </c>
      <c r="P265" s="362" t="s">
        <v>1594</v>
      </c>
      <c r="Q265" s="39" t="s">
        <v>69</v>
      </c>
      <c r="R265" s="40" t="s">
        <v>89</v>
      </c>
      <c r="S265" s="41"/>
      <c r="T265" s="357" t="s">
        <v>1279</v>
      </c>
      <c r="U265" s="43">
        <f t="shared" ref="U265:U305" si="75">IFERROR(IF(K265&lt;M265,"",(ROUNDDOWN(K265/M265*100,0))),"")</f>
        <v>137</v>
      </c>
      <c r="V265" s="44">
        <f t="shared" ref="V265:V305" si="76">IFERROR(IF(K265&lt;N265,"",(ROUNDDOWN(K265/N265*100,0))),"")</f>
        <v>100</v>
      </c>
      <c r="W265" s="44">
        <f t="shared" ref="W265:W305" si="77">IF(AC265&lt;55,"",IF(AA265="",AC265,IF(AF265-AC265&gt;0,CONCATENATE(AC265,"~",AF265),AC265)))</f>
        <v>67</v>
      </c>
      <c r="X265" s="45" t="str">
        <f t="shared" ref="X265:X305" si="78">IF(AC265&lt;55,"",AD265)</f>
        <v>★1.5</v>
      </c>
      <c r="Z265" s="46">
        <v>2110</v>
      </c>
      <c r="AA265" s="46"/>
      <c r="AB265" s="149">
        <f t="shared" ref="AB265:AB305" si="79">IF(Z265="","",(ROUND(IF(Z265&gt;=2759,9.5,IF(Z265&lt;2759,(-2.47/1000000*Z265*Z265)-(8.52/10000*Z265)+30.65)),1)))</f>
        <v>17.899999999999999</v>
      </c>
      <c r="AC265" s="209">
        <f t="shared" ref="AC265:AC305" si="80">IF(K265="","",ROUNDDOWN(K265/AB265*100,0))</f>
        <v>67</v>
      </c>
      <c r="AD265" s="209" t="str">
        <f t="shared" ref="AD265:AD305" si="81">IF(AC265="","",IF(AC265&gt;=125,"★7.5",IF(AC265&gt;=120,"★7.0",IF(AC265&gt;=115,"★6.5",IF(AC265&gt;=110,"★6.0",IF(AC265&gt;=105,"★5.5",IF(AC265&gt;=100,"★5.0",IF(AC265&gt;=95,"★4.5",IF(AC265&gt;=90,"★4.0",IF(AC265&gt;=85,"★3.5",IF(AC265&gt;=80,"★3.0",IF(AC265&gt;=75,"★2.5",IF(AC265&gt;=70,"★2.0",IF(AC265&gt;=65,"★1.5",IF(AC265&gt;=60,"★1.0",IF(AC265&gt;=55,"★0.5"," "))))))))))))))))</f>
        <v>★1.5</v>
      </c>
      <c r="AE265" s="149"/>
      <c r="AF265" s="209"/>
      <c r="AG265" s="209"/>
      <c r="AH265" s="208"/>
    </row>
    <row r="266" spans="1:34" ht="24" customHeight="1">
      <c r="A266" s="50"/>
      <c r="B266" s="55"/>
      <c r="C266" s="380"/>
      <c r="D266" s="27" t="s">
        <v>1606</v>
      </c>
      <c r="E266" s="28" t="s">
        <v>1596</v>
      </c>
      <c r="F266" s="29" t="s">
        <v>1595</v>
      </c>
      <c r="G266" s="362">
        <v>1.968</v>
      </c>
      <c r="H266" s="29" t="s">
        <v>1574</v>
      </c>
      <c r="I266" s="463">
        <v>2130</v>
      </c>
      <c r="J266" s="32">
        <v>7</v>
      </c>
      <c r="K266" s="53">
        <v>12</v>
      </c>
      <c r="L266" s="54">
        <f t="shared" si="71"/>
        <v>193.47166666666664</v>
      </c>
      <c r="M266" s="53">
        <f t="shared" si="72"/>
        <v>8.6999999999999993</v>
      </c>
      <c r="N266" s="176">
        <f t="shared" si="73"/>
        <v>11.9</v>
      </c>
      <c r="O266" s="175" t="str">
        <f t="shared" si="74"/>
        <v>17.6</v>
      </c>
      <c r="P266" s="362" t="s">
        <v>1594</v>
      </c>
      <c r="Q266" s="39" t="s">
        <v>69</v>
      </c>
      <c r="R266" s="40" t="s">
        <v>89</v>
      </c>
      <c r="S266" s="41"/>
      <c r="T266" s="357" t="s">
        <v>1279</v>
      </c>
      <c r="U266" s="43">
        <f t="shared" si="75"/>
        <v>137</v>
      </c>
      <c r="V266" s="44">
        <f t="shared" si="76"/>
        <v>100</v>
      </c>
      <c r="W266" s="44">
        <f t="shared" si="77"/>
        <v>68</v>
      </c>
      <c r="X266" s="45" t="str">
        <f t="shared" si="78"/>
        <v>★1.5</v>
      </c>
      <c r="Z266" s="46">
        <v>2130</v>
      </c>
      <c r="AA266" s="46"/>
      <c r="AB266" s="149">
        <f t="shared" si="79"/>
        <v>17.600000000000001</v>
      </c>
      <c r="AC266" s="209">
        <f t="shared" si="80"/>
        <v>68</v>
      </c>
      <c r="AD266" s="209" t="str">
        <f t="shared" si="81"/>
        <v>★1.5</v>
      </c>
      <c r="AE266" s="149"/>
      <c r="AF266" s="209"/>
      <c r="AG266" s="209"/>
      <c r="AH266" s="208"/>
    </row>
    <row r="267" spans="1:34" ht="24" customHeight="1">
      <c r="A267" s="50"/>
      <c r="B267" s="55"/>
      <c r="C267" s="380"/>
      <c r="D267" s="27" t="s">
        <v>1606</v>
      </c>
      <c r="E267" s="28" t="s">
        <v>1607</v>
      </c>
      <c r="F267" s="29" t="s">
        <v>1595</v>
      </c>
      <c r="G267" s="362">
        <v>1.968</v>
      </c>
      <c r="H267" s="29" t="s">
        <v>1574</v>
      </c>
      <c r="I267" s="463">
        <v>2130</v>
      </c>
      <c r="J267" s="462">
        <v>7</v>
      </c>
      <c r="K267" s="191">
        <v>12</v>
      </c>
      <c r="L267" s="461">
        <f t="shared" si="71"/>
        <v>193.47166666666664</v>
      </c>
      <c r="M267" s="191">
        <f t="shared" si="72"/>
        <v>8.6999999999999993</v>
      </c>
      <c r="N267" s="190">
        <f t="shared" si="73"/>
        <v>11.9</v>
      </c>
      <c r="O267" s="460" t="str">
        <f t="shared" si="74"/>
        <v>17.6</v>
      </c>
      <c r="P267" s="362" t="s">
        <v>1594</v>
      </c>
      <c r="Q267" s="29" t="s">
        <v>713</v>
      </c>
      <c r="R267" s="362" t="s">
        <v>89</v>
      </c>
      <c r="S267" s="601"/>
      <c r="T267" s="471" t="s">
        <v>1279</v>
      </c>
      <c r="U267" s="470">
        <f t="shared" si="75"/>
        <v>137</v>
      </c>
      <c r="V267" s="469">
        <f t="shared" si="76"/>
        <v>100</v>
      </c>
      <c r="W267" s="469">
        <f t="shared" si="77"/>
        <v>68</v>
      </c>
      <c r="X267" s="468" t="str">
        <f t="shared" si="78"/>
        <v>★1.5</v>
      </c>
      <c r="Z267" s="46">
        <v>2130</v>
      </c>
      <c r="AA267" s="46"/>
      <c r="AB267" s="149">
        <f t="shared" si="79"/>
        <v>17.600000000000001</v>
      </c>
      <c r="AC267" s="209">
        <f t="shared" si="80"/>
        <v>68</v>
      </c>
      <c r="AD267" s="209" t="str">
        <f t="shared" si="81"/>
        <v>★1.5</v>
      </c>
      <c r="AE267" s="149"/>
      <c r="AF267" s="209"/>
      <c r="AG267" s="209"/>
      <c r="AH267" s="208"/>
    </row>
    <row r="268" spans="1:34" ht="24" customHeight="1">
      <c r="A268" s="50"/>
      <c r="B268" s="55"/>
      <c r="C268" s="380"/>
      <c r="D268" s="27" t="s">
        <v>1606</v>
      </c>
      <c r="E268" s="28" t="s">
        <v>1605</v>
      </c>
      <c r="F268" s="29" t="s">
        <v>1595</v>
      </c>
      <c r="G268" s="362">
        <v>1.968</v>
      </c>
      <c r="H268" s="29" t="s">
        <v>1574</v>
      </c>
      <c r="I268" s="463">
        <v>2150</v>
      </c>
      <c r="J268" s="462">
        <v>7</v>
      </c>
      <c r="K268" s="191">
        <v>12</v>
      </c>
      <c r="L268" s="461">
        <f t="shared" si="71"/>
        <v>193.47166666666664</v>
      </c>
      <c r="M268" s="191">
        <f t="shared" si="72"/>
        <v>8.6999999999999993</v>
      </c>
      <c r="N268" s="190">
        <f t="shared" si="73"/>
        <v>11.9</v>
      </c>
      <c r="O268" s="460" t="str">
        <f t="shared" si="74"/>
        <v>17.4</v>
      </c>
      <c r="P268" s="362" t="s">
        <v>1594</v>
      </c>
      <c r="Q268" s="29" t="s">
        <v>713</v>
      </c>
      <c r="R268" s="362" t="s">
        <v>89</v>
      </c>
      <c r="S268" s="601"/>
      <c r="T268" s="471" t="s">
        <v>1279</v>
      </c>
      <c r="U268" s="470">
        <f t="shared" si="75"/>
        <v>137</v>
      </c>
      <c r="V268" s="469">
        <f t="shared" si="76"/>
        <v>100</v>
      </c>
      <c r="W268" s="469">
        <f t="shared" si="77"/>
        <v>68</v>
      </c>
      <c r="X268" s="468" t="str">
        <f t="shared" si="78"/>
        <v>★1.5</v>
      </c>
      <c r="Z268" s="46">
        <v>2150</v>
      </c>
      <c r="AA268" s="46"/>
      <c r="AB268" s="149">
        <f t="shared" si="79"/>
        <v>17.399999999999999</v>
      </c>
      <c r="AC268" s="209">
        <f t="shared" si="80"/>
        <v>68</v>
      </c>
      <c r="AD268" s="209" t="str">
        <f t="shared" si="81"/>
        <v>★1.5</v>
      </c>
      <c r="AE268" s="149"/>
      <c r="AF268" s="209"/>
      <c r="AG268" s="209"/>
      <c r="AH268" s="208"/>
    </row>
    <row r="269" spans="1:34" ht="24" customHeight="1">
      <c r="A269" s="50"/>
      <c r="B269" s="55"/>
      <c r="C269" s="602"/>
      <c r="D269" s="27" t="s">
        <v>1604</v>
      </c>
      <c r="E269" s="28" t="s">
        <v>1593</v>
      </c>
      <c r="F269" s="29" t="s">
        <v>1585</v>
      </c>
      <c r="G269" s="362">
        <v>1.968</v>
      </c>
      <c r="H269" s="29" t="s">
        <v>1574</v>
      </c>
      <c r="I269" s="31">
        <v>2100</v>
      </c>
      <c r="J269" s="32">
        <v>7</v>
      </c>
      <c r="K269" s="53">
        <v>10.9</v>
      </c>
      <c r="L269" s="54">
        <f t="shared" si="71"/>
        <v>212.99633027522933</v>
      </c>
      <c r="M269" s="53">
        <f t="shared" si="72"/>
        <v>9.4</v>
      </c>
      <c r="N269" s="176">
        <f t="shared" si="73"/>
        <v>12.7</v>
      </c>
      <c r="O269" s="175" t="str">
        <f t="shared" si="74"/>
        <v>18.0</v>
      </c>
      <c r="P269" s="40" t="s">
        <v>1049</v>
      </c>
      <c r="Q269" s="39" t="s">
        <v>69</v>
      </c>
      <c r="R269" s="40" t="s">
        <v>89</v>
      </c>
      <c r="S269" s="41"/>
      <c r="T269" s="357" t="s">
        <v>1279</v>
      </c>
      <c r="U269" s="43">
        <f t="shared" si="75"/>
        <v>115</v>
      </c>
      <c r="V269" s="44" t="str">
        <f t="shared" si="76"/>
        <v/>
      </c>
      <c r="W269" s="44">
        <f t="shared" si="77"/>
        <v>60</v>
      </c>
      <c r="X269" s="45" t="str">
        <f t="shared" si="78"/>
        <v>★1.0</v>
      </c>
      <c r="Z269" s="46">
        <v>2100</v>
      </c>
      <c r="AA269" s="46"/>
      <c r="AB269" s="149">
        <f t="shared" si="79"/>
        <v>18</v>
      </c>
      <c r="AC269" s="209">
        <f t="shared" si="80"/>
        <v>60</v>
      </c>
      <c r="AD269" s="209" t="str">
        <f t="shared" si="81"/>
        <v>★1.0</v>
      </c>
      <c r="AE269" s="149" t="str">
        <f t="shared" ref="AE269:AE287" si="82">IF(AA269="","",(ROUND(IF(AA269&gt;=2759,9.5,IF(AA269&lt;2759,(-2.47/1000000*AA269*AA269)-(8.52/10000*AA269)+30.65)),1)))</f>
        <v/>
      </c>
      <c r="AF269" s="209" t="str">
        <f t="shared" ref="AF269:AF287" si="83">IF(AE269="","",IF(K269="","",ROUNDDOWN(K269/AE269*100,0)))</f>
        <v/>
      </c>
      <c r="AG269" s="209" t="str">
        <f t="shared" ref="AG269:AG287" si="84">IF(AF269="","",IF(AF269&gt;=125,"★7.5",IF(AF269&gt;=120,"★7.0",IF(AF269&gt;=115,"★6.5",IF(AF269&gt;=110,"★6.0",IF(AF269&gt;=105,"★5.5",IF(AF269&gt;=100,"★5.0",IF(AF269&gt;=95,"★4.5",IF(AF269&gt;=90,"★4.0",IF(AF269&gt;=85,"★3.5",IF(AF269&gt;=80,"★3.0",IF(AF269&gt;=75,"★2.5",IF(AF269&gt;=70,"★2.0",IF(AF269&gt;=65,"★1.5",IF(AF269&gt;=60,"★1.0",IF(AF269&gt;=55,"★0.5"," "))))))))))))))))</f>
        <v/>
      </c>
      <c r="AH269" s="208"/>
    </row>
    <row r="270" spans="1:34" ht="24" customHeight="1">
      <c r="A270" s="50"/>
      <c r="B270" s="55"/>
      <c r="C270" s="380"/>
      <c r="D270" s="27" t="s">
        <v>1604</v>
      </c>
      <c r="E270" s="28" t="s">
        <v>1592</v>
      </c>
      <c r="F270" s="29" t="s">
        <v>1585</v>
      </c>
      <c r="G270" s="362">
        <v>1.968</v>
      </c>
      <c r="H270" s="29" t="s">
        <v>1574</v>
      </c>
      <c r="I270" s="31">
        <v>2120</v>
      </c>
      <c r="J270" s="32">
        <v>7</v>
      </c>
      <c r="K270" s="53">
        <v>10.9</v>
      </c>
      <c r="L270" s="54">
        <f t="shared" si="71"/>
        <v>212.99633027522933</v>
      </c>
      <c r="M270" s="53">
        <f t="shared" si="72"/>
        <v>8.6999999999999993</v>
      </c>
      <c r="N270" s="176">
        <f t="shared" si="73"/>
        <v>11.9</v>
      </c>
      <c r="O270" s="175" t="str">
        <f t="shared" si="74"/>
        <v>17.7</v>
      </c>
      <c r="P270" s="40" t="s">
        <v>1049</v>
      </c>
      <c r="Q270" s="39" t="s">
        <v>69</v>
      </c>
      <c r="R270" s="40" t="s">
        <v>89</v>
      </c>
      <c r="S270" s="41"/>
      <c r="T270" s="357" t="s">
        <v>1279</v>
      </c>
      <c r="U270" s="43">
        <f t="shared" si="75"/>
        <v>125</v>
      </c>
      <c r="V270" s="44" t="str">
        <f t="shared" si="76"/>
        <v/>
      </c>
      <c r="W270" s="44">
        <f t="shared" si="77"/>
        <v>61</v>
      </c>
      <c r="X270" s="45" t="str">
        <f t="shared" si="78"/>
        <v>★1.0</v>
      </c>
      <c r="Z270" s="46">
        <v>2120</v>
      </c>
      <c r="AA270" s="46"/>
      <c r="AB270" s="149">
        <f t="shared" si="79"/>
        <v>17.7</v>
      </c>
      <c r="AC270" s="209">
        <f t="shared" si="80"/>
        <v>61</v>
      </c>
      <c r="AD270" s="209" t="str">
        <f t="shared" si="81"/>
        <v>★1.0</v>
      </c>
      <c r="AE270" s="149" t="str">
        <f t="shared" si="82"/>
        <v/>
      </c>
      <c r="AF270" s="209" t="str">
        <f t="shared" si="83"/>
        <v/>
      </c>
      <c r="AG270" s="209" t="str">
        <f t="shared" si="84"/>
        <v/>
      </c>
      <c r="AH270" s="208"/>
    </row>
    <row r="271" spans="1:34" ht="24" customHeight="1">
      <c r="A271" s="50"/>
      <c r="B271" s="55"/>
      <c r="C271" s="380"/>
      <c r="D271" s="27" t="s">
        <v>1604</v>
      </c>
      <c r="E271" s="28" t="s">
        <v>1591</v>
      </c>
      <c r="F271" s="29" t="s">
        <v>1585</v>
      </c>
      <c r="G271" s="362">
        <v>1.968</v>
      </c>
      <c r="H271" s="29" t="s">
        <v>1574</v>
      </c>
      <c r="I271" s="31">
        <v>2100</v>
      </c>
      <c r="J271" s="32">
        <v>7</v>
      </c>
      <c r="K271" s="53">
        <v>10.8</v>
      </c>
      <c r="L271" s="54">
        <f t="shared" si="71"/>
        <v>214.96851851851849</v>
      </c>
      <c r="M271" s="53">
        <f t="shared" si="72"/>
        <v>9.4</v>
      </c>
      <c r="N271" s="176">
        <f t="shared" si="73"/>
        <v>12.7</v>
      </c>
      <c r="O271" s="175" t="str">
        <f t="shared" si="74"/>
        <v>18.0</v>
      </c>
      <c r="P271" s="40" t="s">
        <v>1049</v>
      </c>
      <c r="Q271" s="39" t="s">
        <v>69</v>
      </c>
      <c r="R271" s="40" t="s">
        <v>89</v>
      </c>
      <c r="S271" s="41" t="s">
        <v>1572</v>
      </c>
      <c r="T271" s="357" t="s">
        <v>1279</v>
      </c>
      <c r="U271" s="43">
        <f t="shared" si="75"/>
        <v>114</v>
      </c>
      <c r="V271" s="44" t="str">
        <f t="shared" si="76"/>
        <v/>
      </c>
      <c r="W271" s="44">
        <f t="shared" si="77"/>
        <v>60</v>
      </c>
      <c r="X271" s="45" t="str">
        <f t="shared" si="78"/>
        <v>★1.0</v>
      </c>
      <c r="Z271" s="46">
        <v>2100</v>
      </c>
      <c r="AA271" s="46"/>
      <c r="AB271" s="149">
        <f t="shared" si="79"/>
        <v>18</v>
      </c>
      <c r="AC271" s="209">
        <f t="shared" si="80"/>
        <v>60</v>
      </c>
      <c r="AD271" s="209" t="str">
        <f t="shared" si="81"/>
        <v>★1.0</v>
      </c>
      <c r="AE271" s="149" t="str">
        <f t="shared" si="82"/>
        <v/>
      </c>
      <c r="AF271" s="209" t="str">
        <f t="shared" si="83"/>
        <v/>
      </c>
      <c r="AG271" s="209" t="str">
        <f t="shared" si="84"/>
        <v/>
      </c>
      <c r="AH271" s="208"/>
    </row>
    <row r="272" spans="1:34" ht="24" customHeight="1">
      <c r="A272" s="50"/>
      <c r="B272" s="55"/>
      <c r="C272" s="380"/>
      <c r="D272" s="27" t="s">
        <v>1604</v>
      </c>
      <c r="E272" s="28" t="s">
        <v>1590</v>
      </c>
      <c r="F272" s="29" t="s">
        <v>1585</v>
      </c>
      <c r="G272" s="362">
        <v>1.968</v>
      </c>
      <c r="H272" s="29" t="s">
        <v>1574</v>
      </c>
      <c r="I272" s="31">
        <v>2120</v>
      </c>
      <c r="J272" s="32">
        <v>7</v>
      </c>
      <c r="K272" s="53">
        <v>10.8</v>
      </c>
      <c r="L272" s="54">
        <f t="shared" si="71"/>
        <v>214.96851851851849</v>
      </c>
      <c r="M272" s="53">
        <f t="shared" si="72"/>
        <v>8.6999999999999993</v>
      </c>
      <c r="N272" s="176">
        <f t="shared" si="73"/>
        <v>11.9</v>
      </c>
      <c r="O272" s="175" t="str">
        <f t="shared" si="74"/>
        <v>17.7</v>
      </c>
      <c r="P272" s="40" t="s">
        <v>1049</v>
      </c>
      <c r="Q272" s="39" t="s">
        <v>69</v>
      </c>
      <c r="R272" s="40" t="s">
        <v>89</v>
      </c>
      <c r="S272" s="41" t="s">
        <v>1572</v>
      </c>
      <c r="T272" s="357" t="s">
        <v>1279</v>
      </c>
      <c r="U272" s="43">
        <f t="shared" si="75"/>
        <v>124</v>
      </c>
      <c r="V272" s="44" t="str">
        <f t="shared" si="76"/>
        <v/>
      </c>
      <c r="W272" s="44">
        <f t="shared" si="77"/>
        <v>61</v>
      </c>
      <c r="X272" s="45" t="str">
        <f t="shared" si="78"/>
        <v>★1.0</v>
      </c>
      <c r="Z272" s="46">
        <v>2120</v>
      </c>
      <c r="AA272" s="46"/>
      <c r="AB272" s="149">
        <f t="shared" si="79"/>
        <v>17.7</v>
      </c>
      <c r="AC272" s="209">
        <f t="shared" si="80"/>
        <v>61</v>
      </c>
      <c r="AD272" s="209" t="str">
        <f t="shared" si="81"/>
        <v>★1.0</v>
      </c>
      <c r="AE272" s="149" t="str">
        <f t="shared" si="82"/>
        <v/>
      </c>
      <c r="AF272" s="209" t="str">
        <f t="shared" si="83"/>
        <v/>
      </c>
      <c r="AG272" s="209" t="str">
        <f t="shared" si="84"/>
        <v/>
      </c>
      <c r="AH272" s="208"/>
    </row>
    <row r="273" spans="1:34" ht="24" customHeight="1">
      <c r="A273" s="50"/>
      <c r="B273" s="55"/>
      <c r="C273" s="380"/>
      <c r="D273" s="27" t="s">
        <v>1604</v>
      </c>
      <c r="E273" s="28" t="s">
        <v>1589</v>
      </c>
      <c r="F273" s="29" t="s">
        <v>1585</v>
      </c>
      <c r="G273" s="362">
        <v>1.968</v>
      </c>
      <c r="H273" s="29" t="s">
        <v>1574</v>
      </c>
      <c r="I273" s="31">
        <v>2100</v>
      </c>
      <c r="J273" s="32">
        <v>7</v>
      </c>
      <c r="K273" s="53">
        <v>10.9</v>
      </c>
      <c r="L273" s="54">
        <f t="shared" si="71"/>
        <v>212.99633027522933</v>
      </c>
      <c r="M273" s="53">
        <f t="shared" si="72"/>
        <v>9.4</v>
      </c>
      <c r="N273" s="176">
        <f t="shared" si="73"/>
        <v>12.7</v>
      </c>
      <c r="O273" s="175" t="str">
        <f t="shared" si="74"/>
        <v>18.0</v>
      </c>
      <c r="P273" s="40" t="s">
        <v>1096</v>
      </c>
      <c r="Q273" s="39" t="s">
        <v>69</v>
      </c>
      <c r="R273" s="40" t="s">
        <v>89</v>
      </c>
      <c r="S273" s="41" t="s">
        <v>1572</v>
      </c>
      <c r="T273" s="357" t="s">
        <v>1279</v>
      </c>
      <c r="U273" s="43">
        <f t="shared" si="75"/>
        <v>115</v>
      </c>
      <c r="V273" s="44" t="str">
        <f t="shared" si="76"/>
        <v/>
      </c>
      <c r="W273" s="44">
        <f t="shared" si="77"/>
        <v>60</v>
      </c>
      <c r="X273" s="45" t="str">
        <f t="shared" si="78"/>
        <v>★1.0</v>
      </c>
      <c r="Z273" s="46">
        <v>2100</v>
      </c>
      <c r="AA273" s="46"/>
      <c r="AB273" s="149">
        <f t="shared" si="79"/>
        <v>18</v>
      </c>
      <c r="AC273" s="209">
        <f t="shared" si="80"/>
        <v>60</v>
      </c>
      <c r="AD273" s="209" t="str">
        <f t="shared" si="81"/>
        <v>★1.0</v>
      </c>
      <c r="AE273" s="149" t="str">
        <f t="shared" si="82"/>
        <v/>
      </c>
      <c r="AF273" s="209" t="str">
        <f t="shared" si="83"/>
        <v/>
      </c>
      <c r="AG273" s="209" t="str">
        <f t="shared" si="84"/>
        <v/>
      </c>
      <c r="AH273" s="208"/>
    </row>
    <row r="274" spans="1:34" ht="24" customHeight="1">
      <c r="A274" s="50"/>
      <c r="B274" s="55"/>
      <c r="C274" s="380"/>
      <c r="D274" s="27" t="s">
        <v>1604</v>
      </c>
      <c r="E274" s="28" t="s">
        <v>1588</v>
      </c>
      <c r="F274" s="29" t="s">
        <v>1585</v>
      </c>
      <c r="G274" s="362">
        <v>1.968</v>
      </c>
      <c r="H274" s="29" t="s">
        <v>1574</v>
      </c>
      <c r="I274" s="31">
        <v>2120</v>
      </c>
      <c r="J274" s="32">
        <v>7</v>
      </c>
      <c r="K274" s="53">
        <v>10.9</v>
      </c>
      <c r="L274" s="54">
        <f t="shared" si="71"/>
        <v>212.99633027522933</v>
      </c>
      <c r="M274" s="53">
        <f t="shared" si="72"/>
        <v>8.6999999999999993</v>
      </c>
      <c r="N274" s="176">
        <f t="shared" si="73"/>
        <v>11.9</v>
      </c>
      <c r="O274" s="175" t="str">
        <f t="shared" si="74"/>
        <v>17.7</v>
      </c>
      <c r="P274" s="40" t="s">
        <v>1096</v>
      </c>
      <c r="Q274" s="39" t="s">
        <v>69</v>
      </c>
      <c r="R274" s="40" t="s">
        <v>89</v>
      </c>
      <c r="S274" s="41" t="s">
        <v>1572</v>
      </c>
      <c r="T274" s="357" t="s">
        <v>1279</v>
      </c>
      <c r="U274" s="43">
        <f t="shared" si="75"/>
        <v>125</v>
      </c>
      <c r="V274" s="44" t="str">
        <f t="shared" si="76"/>
        <v/>
      </c>
      <c r="W274" s="44">
        <f t="shared" si="77"/>
        <v>61</v>
      </c>
      <c r="X274" s="45" t="str">
        <f t="shared" si="78"/>
        <v>★1.0</v>
      </c>
      <c r="Z274" s="46">
        <v>2120</v>
      </c>
      <c r="AA274" s="46"/>
      <c r="AB274" s="149">
        <f t="shared" si="79"/>
        <v>17.7</v>
      </c>
      <c r="AC274" s="209">
        <f t="shared" si="80"/>
        <v>61</v>
      </c>
      <c r="AD274" s="209" t="str">
        <f t="shared" si="81"/>
        <v>★1.0</v>
      </c>
      <c r="AE274" s="149" t="str">
        <f t="shared" si="82"/>
        <v/>
      </c>
      <c r="AF274" s="209" t="str">
        <f t="shared" si="83"/>
        <v/>
      </c>
      <c r="AG274" s="209" t="str">
        <f t="shared" si="84"/>
        <v/>
      </c>
      <c r="AH274" s="208"/>
    </row>
    <row r="275" spans="1:34" ht="24" customHeight="1">
      <c r="A275" s="50"/>
      <c r="B275" s="55"/>
      <c r="C275" s="380"/>
      <c r="D275" s="27" t="s">
        <v>1604</v>
      </c>
      <c r="E275" s="28" t="s">
        <v>1587</v>
      </c>
      <c r="F275" s="29" t="s">
        <v>1585</v>
      </c>
      <c r="G275" s="362">
        <v>1.968</v>
      </c>
      <c r="H275" s="29" t="s">
        <v>1574</v>
      </c>
      <c r="I275" s="31">
        <v>2100</v>
      </c>
      <c r="J275" s="32">
        <v>7</v>
      </c>
      <c r="K275" s="53">
        <v>10.8</v>
      </c>
      <c r="L275" s="54">
        <f t="shared" si="71"/>
        <v>214.96851851851849</v>
      </c>
      <c r="M275" s="53">
        <f t="shared" si="72"/>
        <v>9.4</v>
      </c>
      <c r="N275" s="176">
        <f t="shared" si="73"/>
        <v>12.7</v>
      </c>
      <c r="O275" s="175" t="str">
        <f t="shared" si="74"/>
        <v>18.0</v>
      </c>
      <c r="P275" s="40" t="s">
        <v>1096</v>
      </c>
      <c r="Q275" s="39" t="s">
        <v>69</v>
      </c>
      <c r="R275" s="40" t="s">
        <v>89</v>
      </c>
      <c r="S275" s="41" t="s">
        <v>1572</v>
      </c>
      <c r="T275" s="357" t="s">
        <v>1279</v>
      </c>
      <c r="U275" s="43">
        <f t="shared" si="75"/>
        <v>114</v>
      </c>
      <c r="V275" s="44" t="str">
        <f t="shared" si="76"/>
        <v/>
      </c>
      <c r="W275" s="44">
        <f t="shared" si="77"/>
        <v>60</v>
      </c>
      <c r="X275" s="45" t="str">
        <f t="shared" si="78"/>
        <v>★1.0</v>
      </c>
      <c r="Z275" s="46">
        <v>2100</v>
      </c>
      <c r="AA275" s="46"/>
      <c r="AB275" s="149">
        <f t="shared" si="79"/>
        <v>18</v>
      </c>
      <c r="AC275" s="209">
        <f t="shared" si="80"/>
        <v>60</v>
      </c>
      <c r="AD275" s="209" t="str">
        <f t="shared" si="81"/>
        <v>★1.0</v>
      </c>
      <c r="AE275" s="149" t="str">
        <f t="shared" si="82"/>
        <v/>
      </c>
      <c r="AF275" s="209" t="str">
        <f t="shared" si="83"/>
        <v/>
      </c>
      <c r="AG275" s="209" t="str">
        <f t="shared" si="84"/>
        <v/>
      </c>
      <c r="AH275" s="208"/>
    </row>
    <row r="276" spans="1:34" ht="24" customHeight="1">
      <c r="A276" s="50"/>
      <c r="B276" s="55"/>
      <c r="C276" s="380"/>
      <c r="D276" s="27" t="s">
        <v>1604</v>
      </c>
      <c r="E276" s="28" t="s">
        <v>1586</v>
      </c>
      <c r="F276" s="29" t="s">
        <v>1585</v>
      </c>
      <c r="G276" s="362">
        <v>1.968</v>
      </c>
      <c r="H276" s="29" t="s">
        <v>1574</v>
      </c>
      <c r="I276" s="31">
        <v>2120</v>
      </c>
      <c r="J276" s="32">
        <v>7</v>
      </c>
      <c r="K276" s="53">
        <v>10.8</v>
      </c>
      <c r="L276" s="54">
        <f t="shared" si="71"/>
        <v>214.96851851851849</v>
      </c>
      <c r="M276" s="53">
        <f t="shared" si="72"/>
        <v>8.6999999999999993</v>
      </c>
      <c r="N276" s="176">
        <f t="shared" si="73"/>
        <v>11.9</v>
      </c>
      <c r="O276" s="175" t="str">
        <f t="shared" si="74"/>
        <v>17.7</v>
      </c>
      <c r="P276" s="40" t="s">
        <v>1096</v>
      </c>
      <c r="Q276" s="39" t="s">
        <v>69</v>
      </c>
      <c r="R276" s="40" t="s">
        <v>89</v>
      </c>
      <c r="S276" s="41" t="s">
        <v>1572</v>
      </c>
      <c r="T276" s="357" t="s">
        <v>1279</v>
      </c>
      <c r="U276" s="43">
        <f t="shared" si="75"/>
        <v>124</v>
      </c>
      <c r="V276" s="44" t="str">
        <f t="shared" si="76"/>
        <v/>
      </c>
      <c r="W276" s="44">
        <f t="shared" si="77"/>
        <v>61</v>
      </c>
      <c r="X276" s="45" t="str">
        <f t="shared" si="78"/>
        <v>★1.0</v>
      </c>
      <c r="Z276" s="46">
        <v>2120</v>
      </c>
      <c r="AA276" s="46"/>
      <c r="AB276" s="149">
        <f t="shared" si="79"/>
        <v>17.7</v>
      </c>
      <c r="AC276" s="209">
        <f t="shared" si="80"/>
        <v>61</v>
      </c>
      <c r="AD276" s="209" t="str">
        <f t="shared" si="81"/>
        <v>★1.0</v>
      </c>
      <c r="AE276" s="149" t="str">
        <f t="shared" si="82"/>
        <v/>
      </c>
      <c r="AF276" s="209" t="str">
        <f t="shared" si="83"/>
        <v/>
      </c>
      <c r="AG276" s="209" t="str">
        <f t="shared" si="84"/>
        <v/>
      </c>
      <c r="AH276" s="208"/>
    </row>
    <row r="277" spans="1:34" ht="24" customHeight="1">
      <c r="A277" s="50"/>
      <c r="B277" s="55"/>
      <c r="C277" s="380"/>
      <c r="D277" s="27" t="s">
        <v>1604</v>
      </c>
      <c r="E277" s="28" t="s">
        <v>1584</v>
      </c>
      <c r="F277" s="29" t="s">
        <v>1575</v>
      </c>
      <c r="G277" s="362">
        <v>1.968</v>
      </c>
      <c r="H277" s="29" t="s">
        <v>1574</v>
      </c>
      <c r="I277" s="31">
        <v>2130</v>
      </c>
      <c r="J277" s="32">
        <v>7</v>
      </c>
      <c r="K277" s="53">
        <v>10.5</v>
      </c>
      <c r="L277" s="54">
        <f t="shared" si="71"/>
        <v>221.11047619047616</v>
      </c>
      <c r="M277" s="53">
        <f t="shared" si="72"/>
        <v>8.6999999999999993</v>
      </c>
      <c r="N277" s="176">
        <f t="shared" si="73"/>
        <v>11.9</v>
      </c>
      <c r="O277" s="175" t="str">
        <f t="shared" si="74"/>
        <v>17.6</v>
      </c>
      <c r="P277" s="40" t="s">
        <v>1049</v>
      </c>
      <c r="Q277" s="39" t="s">
        <v>1573</v>
      </c>
      <c r="R277" s="40" t="s">
        <v>89</v>
      </c>
      <c r="S277" s="41"/>
      <c r="T277" s="357" t="s">
        <v>1279</v>
      </c>
      <c r="U277" s="43">
        <f t="shared" si="75"/>
        <v>120</v>
      </c>
      <c r="V277" s="44" t="str">
        <f t="shared" si="76"/>
        <v/>
      </c>
      <c r="W277" s="44">
        <f t="shared" si="77"/>
        <v>59</v>
      </c>
      <c r="X277" s="45" t="str">
        <f t="shared" si="78"/>
        <v>★0.5</v>
      </c>
      <c r="Z277" s="46">
        <v>2130</v>
      </c>
      <c r="AA277" s="46"/>
      <c r="AB277" s="149">
        <f t="shared" si="79"/>
        <v>17.600000000000001</v>
      </c>
      <c r="AC277" s="209">
        <f t="shared" si="80"/>
        <v>59</v>
      </c>
      <c r="AD277" s="209" t="str">
        <f t="shared" si="81"/>
        <v>★0.5</v>
      </c>
      <c r="AE277" s="149" t="str">
        <f t="shared" si="82"/>
        <v/>
      </c>
      <c r="AF277" s="209" t="str">
        <f t="shared" si="83"/>
        <v/>
      </c>
      <c r="AG277" s="209" t="str">
        <f t="shared" si="84"/>
        <v/>
      </c>
      <c r="AH277" s="208"/>
    </row>
    <row r="278" spans="1:34" ht="24" customHeight="1">
      <c r="A278" s="50"/>
      <c r="B278" s="55"/>
      <c r="C278" s="380"/>
      <c r="D278" s="27" t="s">
        <v>1604</v>
      </c>
      <c r="E278" s="28" t="s">
        <v>1583</v>
      </c>
      <c r="F278" s="29" t="s">
        <v>1575</v>
      </c>
      <c r="G278" s="362">
        <v>1.968</v>
      </c>
      <c r="H278" s="29" t="s">
        <v>1574</v>
      </c>
      <c r="I278" s="31">
        <v>2150</v>
      </c>
      <c r="J278" s="32">
        <v>7</v>
      </c>
      <c r="K278" s="53">
        <v>10.5</v>
      </c>
      <c r="L278" s="54">
        <f t="shared" si="71"/>
        <v>221.11047619047616</v>
      </c>
      <c r="M278" s="53">
        <f t="shared" si="72"/>
        <v>8.6999999999999993</v>
      </c>
      <c r="N278" s="176">
        <f t="shared" si="73"/>
        <v>11.9</v>
      </c>
      <c r="O278" s="175" t="str">
        <f t="shared" si="74"/>
        <v>17.4</v>
      </c>
      <c r="P278" s="40" t="s">
        <v>1049</v>
      </c>
      <c r="Q278" s="39" t="s">
        <v>1573</v>
      </c>
      <c r="R278" s="40" t="s">
        <v>89</v>
      </c>
      <c r="S278" s="41"/>
      <c r="T278" s="357" t="s">
        <v>1279</v>
      </c>
      <c r="U278" s="43">
        <f t="shared" si="75"/>
        <v>120</v>
      </c>
      <c r="V278" s="44" t="str">
        <f t="shared" si="76"/>
        <v/>
      </c>
      <c r="W278" s="44">
        <f t="shared" si="77"/>
        <v>60</v>
      </c>
      <c r="X278" s="45" t="str">
        <f t="shared" si="78"/>
        <v>★1.0</v>
      </c>
      <c r="Z278" s="46">
        <v>2150</v>
      </c>
      <c r="AA278" s="46"/>
      <c r="AB278" s="149">
        <f t="shared" si="79"/>
        <v>17.399999999999999</v>
      </c>
      <c r="AC278" s="209">
        <f t="shared" si="80"/>
        <v>60</v>
      </c>
      <c r="AD278" s="209" t="str">
        <f t="shared" si="81"/>
        <v>★1.0</v>
      </c>
      <c r="AE278" s="149" t="str">
        <f t="shared" si="82"/>
        <v/>
      </c>
      <c r="AF278" s="209" t="str">
        <f t="shared" si="83"/>
        <v/>
      </c>
      <c r="AG278" s="209" t="str">
        <f t="shared" si="84"/>
        <v/>
      </c>
      <c r="AH278" s="208"/>
    </row>
    <row r="279" spans="1:34" ht="24" customHeight="1">
      <c r="A279" s="50"/>
      <c r="B279" s="55"/>
      <c r="C279" s="380"/>
      <c r="D279" s="27" t="s">
        <v>1604</v>
      </c>
      <c r="E279" s="28" t="s">
        <v>1582</v>
      </c>
      <c r="F279" s="29" t="s">
        <v>1575</v>
      </c>
      <c r="G279" s="362">
        <v>1.968</v>
      </c>
      <c r="H279" s="29" t="s">
        <v>1574</v>
      </c>
      <c r="I279" s="31">
        <v>2130</v>
      </c>
      <c r="J279" s="32">
        <v>7</v>
      </c>
      <c r="K279" s="53">
        <v>10.4</v>
      </c>
      <c r="L279" s="54">
        <f t="shared" si="71"/>
        <v>223.23653846153843</v>
      </c>
      <c r="M279" s="53">
        <f t="shared" si="72"/>
        <v>8.6999999999999993</v>
      </c>
      <c r="N279" s="176">
        <f t="shared" si="73"/>
        <v>11.9</v>
      </c>
      <c r="O279" s="175" t="str">
        <f t="shared" si="74"/>
        <v>17.6</v>
      </c>
      <c r="P279" s="40" t="s">
        <v>1049</v>
      </c>
      <c r="Q279" s="39" t="s">
        <v>1573</v>
      </c>
      <c r="R279" s="40" t="s">
        <v>89</v>
      </c>
      <c r="S279" s="41" t="s">
        <v>1572</v>
      </c>
      <c r="T279" s="357" t="s">
        <v>1279</v>
      </c>
      <c r="U279" s="43">
        <f t="shared" si="75"/>
        <v>119</v>
      </c>
      <c r="V279" s="44" t="str">
        <f t="shared" si="76"/>
        <v/>
      </c>
      <c r="W279" s="44">
        <f t="shared" si="77"/>
        <v>59</v>
      </c>
      <c r="X279" s="45" t="str">
        <f t="shared" si="78"/>
        <v>★0.5</v>
      </c>
      <c r="Z279" s="46">
        <v>2130</v>
      </c>
      <c r="AA279" s="46"/>
      <c r="AB279" s="149">
        <f t="shared" si="79"/>
        <v>17.600000000000001</v>
      </c>
      <c r="AC279" s="209">
        <f t="shared" si="80"/>
        <v>59</v>
      </c>
      <c r="AD279" s="209" t="str">
        <f t="shared" si="81"/>
        <v>★0.5</v>
      </c>
      <c r="AE279" s="149" t="str">
        <f t="shared" si="82"/>
        <v/>
      </c>
      <c r="AF279" s="209" t="str">
        <f t="shared" si="83"/>
        <v/>
      </c>
      <c r="AG279" s="209" t="str">
        <f t="shared" si="84"/>
        <v/>
      </c>
      <c r="AH279" s="208"/>
    </row>
    <row r="280" spans="1:34" ht="24" customHeight="1">
      <c r="A280" s="50"/>
      <c r="B280" s="55"/>
      <c r="C280" s="380"/>
      <c r="D280" s="27" t="s">
        <v>1604</v>
      </c>
      <c r="E280" s="28" t="s">
        <v>1581</v>
      </c>
      <c r="F280" s="29" t="s">
        <v>1575</v>
      </c>
      <c r="G280" s="362">
        <v>1.968</v>
      </c>
      <c r="H280" s="29" t="s">
        <v>1574</v>
      </c>
      <c r="I280" s="31">
        <v>2150</v>
      </c>
      <c r="J280" s="32">
        <v>7</v>
      </c>
      <c r="K280" s="53">
        <v>10.4</v>
      </c>
      <c r="L280" s="54">
        <f t="shared" si="71"/>
        <v>223.23653846153843</v>
      </c>
      <c r="M280" s="53">
        <f t="shared" si="72"/>
        <v>8.6999999999999993</v>
      </c>
      <c r="N280" s="176">
        <f t="shared" si="73"/>
        <v>11.9</v>
      </c>
      <c r="O280" s="175" t="str">
        <f t="shared" si="74"/>
        <v>17.4</v>
      </c>
      <c r="P280" s="40" t="s">
        <v>1049</v>
      </c>
      <c r="Q280" s="39" t="s">
        <v>1573</v>
      </c>
      <c r="R280" s="40" t="s">
        <v>89</v>
      </c>
      <c r="S280" s="41" t="s">
        <v>1572</v>
      </c>
      <c r="T280" s="357" t="s">
        <v>1279</v>
      </c>
      <c r="U280" s="43">
        <f t="shared" si="75"/>
        <v>119</v>
      </c>
      <c r="V280" s="44" t="str">
        <f t="shared" si="76"/>
        <v/>
      </c>
      <c r="W280" s="44">
        <f t="shared" si="77"/>
        <v>59</v>
      </c>
      <c r="X280" s="45" t="str">
        <f t="shared" si="78"/>
        <v>★0.5</v>
      </c>
      <c r="Z280" s="46">
        <v>2150</v>
      </c>
      <c r="AA280" s="46"/>
      <c r="AB280" s="149">
        <f t="shared" si="79"/>
        <v>17.399999999999999</v>
      </c>
      <c r="AC280" s="209">
        <f t="shared" si="80"/>
        <v>59</v>
      </c>
      <c r="AD280" s="209" t="str">
        <f t="shared" si="81"/>
        <v>★0.5</v>
      </c>
      <c r="AE280" s="149" t="str">
        <f t="shared" si="82"/>
        <v/>
      </c>
      <c r="AF280" s="209" t="str">
        <f t="shared" si="83"/>
        <v/>
      </c>
      <c r="AG280" s="209" t="str">
        <f t="shared" si="84"/>
        <v/>
      </c>
      <c r="AH280" s="208"/>
    </row>
    <row r="281" spans="1:34" ht="24" customHeight="1">
      <c r="A281" s="50"/>
      <c r="B281" s="55"/>
      <c r="C281" s="380"/>
      <c r="D281" s="27" t="s">
        <v>1604</v>
      </c>
      <c r="E281" s="28" t="s">
        <v>1580</v>
      </c>
      <c r="F281" s="29" t="s">
        <v>1575</v>
      </c>
      <c r="G281" s="362">
        <v>1.968</v>
      </c>
      <c r="H281" s="29" t="s">
        <v>1574</v>
      </c>
      <c r="I281" s="31">
        <v>2130</v>
      </c>
      <c r="J281" s="32">
        <v>7</v>
      </c>
      <c r="K281" s="53">
        <v>10.5</v>
      </c>
      <c r="L281" s="54">
        <f t="shared" si="71"/>
        <v>221.11047619047616</v>
      </c>
      <c r="M281" s="53">
        <f t="shared" si="72"/>
        <v>8.6999999999999993</v>
      </c>
      <c r="N281" s="176">
        <f t="shared" si="73"/>
        <v>11.9</v>
      </c>
      <c r="O281" s="175" t="str">
        <f t="shared" si="74"/>
        <v>17.6</v>
      </c>
      <c r="P281" s="40" t="s">
        <v>1096</v>
      </c>
      <c r="Q281" s="39" t="s">
        <v>1573</v>
      </c>
      <c r="R281" s="40" t="s">
        <v>89</v>
      </c>
      <c r="S281" s="41" t="s">
        <v>1572</v>
      </c>
      <c r="T281" s="357" t="s">
        <v>1279</v>
      </c>
      <c r="U281" s="43">
        <f t="shared" si="75"/>
        <v>120</v>
      </c>
      <c r="V281" s="44" t="str">
        <f t="shared" si="76"/>
        <v/>
      </c>
      <c r="W281" s="44">
        <f t="shared" si="77"/>
        <v>59</v>
      </c>
      <c r="X281" s="45" t="str">
        <f t="shared" si="78"/>
        <v>★0.5</v>
      </c>
      <c r="Z281" s="46">
        <v>2130</v>
      </c>
      <c r="AA281" s="46"/>
      <c r="AB281" s="149">
        <f t="shared" si="79"/>
        <v>17.600000000000001</v>
      </c>
      <c r="AC281" s="209">
        <f t="shared" si="80"/>
        <v>59</v>
      </c>
      <c r="AD281" s="209" t="str">
        <f t="shared" si="81"/>
        <v>★0.5</v>
      </c>
      <c r="AE281" s="149" t="str">
        <f t="shared" si="82"/>
        <v/>
      </c>
      <c r="AF281" s="209" t="str">
        <f t="shared" si="83"/>
        <v/>
      </c>
      <c r="AG281" s="209" t="str">
        <f t="shared" si="84"/>
        <v/>
      </c>
      <c r="AH281" s="208"/>
    </row>
    <row r="282" spans="1:34" ht="24" customHeight="1">
      <c r="A282" s="50"/>
      <c r="B282" s="55"/>
      <c r="C282" s="380"/>
      <c r="D282" s="27" t="s">
        <v>1604</v>
      </c>
      <c r="E282" s="28" t="s">
        <v>1579</v>
      </c>
      <c r="F282" s="29" t="s">
        <v>1575</v>
      </c>
      <c r="G282" s="362">
        <v>1.968</v>
      </c>
      <c r="H282" s="29" t="s">
        <v>1574</v>
      </c>
      <c r="I282" s="31">
        <v>2150</v>
      </c>
      <c r="J282" s="32">
        <v>7</v>
      </c>
      <c r="K282" s="53">
        <v>10.5</v>
      </c>
      <c r="L282" s="54">
        <f t="shared" si="71"/>
        <v>221.11047619047616</v>
      </c>
      <c r="M282" s="53">
        <f t="shared" si="72"/>
        <v>8.6999999999999993</v>
      </c>
      <c r="N282" s="176">
        <f t="shared" si="73"/>
        <v>11.9</v>
      </c>
      <c r="O282" s="175" t="str">
        <f t="shared" si="74"/>
        <v>17.4</v>
      </c>
      <c r="P282" s="40" t="s">
        <v>1096</v>
      </c>
      <c r="Q282" s="39" t="s">
        <v>1573</v>
      </c>
      <c r="R282" s="40" t="s">
        <v>89</v>
      </c>
      <c r="S282" s="41" t="s">
        <v>1572</v>
      </c>
      <c r="T282" s="357" t="s">
        <v>1279</v>
      </c>
      <c r="U282" s="43">
        <f t="shared" si="75"/>
        <v>120</v>
      </c>
      <c r="V282" s="44" t="str">
        <f t="shared" si="76"/>
        <v/>
      </c>
      <c r="W282" s="44">
        <f t="shared" si="77"/>
        <v>60</v>
      </c>
      <c r="X282" s="45" t="str">
        <f t="shared" si="78"/>
        <v>★1.0</v>
      </c>
      <c r="Z282" s="46">
        <v>2150</v>
      </c>
      <c r="AA282" s="46"/>
      <c r="AB282" s="149">
        <f t="shared" si="79"/>
        <v>17.399999999999999</v>
      </c>
      <c r="AC282" s="209">
        <f t="shared" si="80"/>
        <v>60</v>
      </c>
      <c r="AD282" s="209" t="str">
        <f t="shared" si="81"/>
        <v>★1.0</v>
      </c>
      <c r="AE282" s="149" t="str">
        <f t="shared" si="82"/>
        <v/>
      </c>
      <c r="AF282" s="209" t="str">
        <f t="shared" si="83"/>
        <v/>
      </c>
      <c r="AG282" s="209" t="str">
        <f t="shared" si="84"/>
        <v/>
      </c>
      <c r="AH282" s="208"/>
    </row>
    <row r="283" spans="1:34" ht="24" customHeight="1">
      <c r="A283" s="50"/>
      <c r="B283" s="55"/>
      <c r="C283" s="380"/>
      <c r="D283" s="27" t="s">
        <v>1604</v>
      </c>
      <c r="E283" s="28" t="s">
        <v>1578</v>
      </c>
      <c r="F283" s="29" t="s">
        <v>1575</v>
      </c>
      <c r="G283" s="362">
        <v>1.968</v>
      </c>
      <c r="H283" s="29" t="s">
        <v>1574</v>
      </c>
      <c r="I283" s="31">
        <v>2130</v>
      </c>
      <c r="J283" s="32">
        <v>7</v>
      </c>
      <c r="K283" s="53">
        <v>10.5</v>
      </c>
      <c r="L283" s="54">
        <f t="shared" si="71"/>
        <v>221.11047619047616</v>
      </c>
      <c r="M283" s="53">
        <f t="shared" si="72"/>
        <v>8.6999999999999993</v>
      </c>
      <c r="N283" s="176">
        <f t="shared" si="73"/>
        <v>11.9</v>
      </c>
      <c r="O283" s="175" t="str">
        <f t="shared" si="74"/>
        <v>17.6</v>
      </c>
      <c r="P283" s="40" t="s">
        <v>1096</v>
      </c>
      <c r="Q283" s="39" t="s">
        <v>1573</v>
      </c>
      <c r="R283" s="40" t="s">
        <v>89</v>
      </c>
      <c r="S283" s="41" t="s">
        <v>1572</v>
      </c>
      <c r="T283" s="357" t="s">
        <v>1279</v>
      </c>
      <c r="U283" s="43">
        <f t="shared" si="75"/>
        <v>120</v>
      </c>
      <c r="V283" s="44" t="str">
        <f t="shared" si="76"/>
        <v/>
      </c>
      <c r="W283" s="44">
        <f t="shared" si="77"/>
        <v>59</v>
      </c>
      <c r="X283" s="45" t="str">
        <f t="shared" si="78"/>
        <v>★0.5</v>
      </c>
      <c r="Z283" s="46">
        <v>2130</v>
      </c>
      <c r="AA283" s="46"/>
      <c r="AB283" s="149">
        <f t="shared" si="79"/>
        <v>17.600000000000001</v>
      </c>
      <c r="AC283" s="209">
        <f t="shared" si="80"/>
        <v>59</v>
      </c>
      <c r="AD283" s="209" t="str">
        <f t="shared" si="81"/>
        <v>★0.5</v>
      </c>
      <c r="AE283" s="149" t="str">
        <f t="shared" si="82"/>
        <v/>
      </c>
      <c r="AF283" s="209" t="str">
        <f t="shared" si="83"/>
        <v/>
      </c>
      <c r="AG283" s="209" t="str">
        <f t="shared" si="84"/>
        <v/>
      </c>
      <c r="AH283" s="208"/>
    </row>
    <row r="284" spans="1:34" ht="24" customHeight="1">
      <c r="A284" s="50"/>
      <c r="B284" s="55"/>
      <c r="C284" s="380"/>
      <c r="D284" s="27" t="s">
        <v>1604</v>
      </c>
      <c r="E284" s="28" t="s">
        <v>1576</v>
      </c>
      <c r="F284" s="29" t="s">
        <v>1575</v>
      </c>
      <c r="G284" s="362">
        <v>1.968</v>
      </c>
      <c r="H284" s="29" t="s">
        <v>1574</v>
      </c>
      <c r="I284" s="31">
        <v>2150</v>
      </c>
      <c r="J284" s="32">
        <v>7</v>
      </c>
      <c r="K284" s="53">
        <v>10.5</v>
      </c>
      <c r="L284" s="54">
        <f t="shared" si="71"/>
        <v>221.11047619047616</v>
      </c>
      <c r="M284" s="53">
        <f t="shared" si="72"/>
        <v>8.6999999999999993</v>
      </c>
      <c r="N284" s="176">
        <f t="shared" si="73"/>
        <v>11.9</v>
      </c>
      <c r="O284" s="175" t="str">
        <f t="shared" si="74"/>
        <v>17.4</v>
      </c>
      <c r="P284" s="40" t="s">
        <v>1096</v>
      </c>
      <c r="Q284" s="39" t="s">
        <v>1573</v>
      </c>
      <c r="R284" s="40" t="s">
        <v>89</v>
      </c>
      <c r="S284" s="41" t="s">
        <v>1572</v>
      </c>
      <c r="T284" s="357" t="s">
        <v>1279</v>
      </c>
      <c r="U284" s="43">
        <f t="shared" si="75"/>
        <v>120</v>
      </c>
      <c r="V284" s="44" t="str">
        <f t="shared" si="76"/>
        <v/>
      </c>
      <c r="W284" s="44">
        <f t="shared" si="77"/>
        <v>60</v>
      </c>
      <c r="X284" s="45" t="str">
        <f t="shared" si="78"/>
        <v>★1.0</v>
      </c>
      <c r="Z284" s="46">
        <v>2150</v>
      </c>
      <c r="AA284" s="46"/>
      <c r="AB284" s="149">
        <f t="shared" si="79"/>
        <v>17.399999999999999</v>
      </c>
      <c r="AC284" s="209">
        <f t="shared" si="80"/>
        <v>60</v>
      </c>
      <c r="AD284" s="209" t="str">
        <f t="shared" si="81"/>
        <v>★1.0</v>
      </c>
      <c r="AE284" s="149" t="str">
        <f t="shared" si="82"/>
        <v/>
      </c>
      <c r="AF284" s="209" t="str">
        <f t="shared" si="83"/>
        <v/>
      </c>
      <c r="AG284" s="209" t="str">
        <f t="shared" si="84"/>
        <v/>
      </c>
      <c r="AH284" s="208"/>
    </row>
    <row r="285" spans="1:34" ht="24" customHeight="1">
      <c r="A285" s="50"/>
      <c r="B285" s="55"/>
      <c r="C285" s="602"/>
      <c r="D285" s="27" t="s">
        <v>1597</v>
      </c>
      <c r="E285" s="28" t="s">
        <v>1603</v>
      </c>
      <c r="F285" s="29" t="s">
        <v>1600</v>
      </c>
      <c r="G285" s="362">
        <v>1.968</v>
      </c>
      <c r="H285" s="29" t="s">
        <v>1574</v>
      </c>
      <c r="I285" s="31">
        <v>2110</v>
      </c>
      <c r="J285" s="32">
        <v>7</v>
      </c>
      <c r="K285" s="53">
        <v>11.4</v>
      </c>
      <c r="L285" s="54">
        <f t="shared" si="71"/>
        <v>203.65438596491228</v>
      </c>
      <c r="M285" s="53">
        <f t="shared" si="72"/>
        <v>8.6999999999999993</v>
      </c>
      <c r="N285" s="176">
        <f t="shared" si="73"/>
        <v>11.9</v>
      </c>
      <c r="O285" s="175" t="str">
        <f t="shared" si="74"/>
        <v>17.9</v>
      </c>
      <c r="P285" s="40" t="s">
        <v>1096</v>
      </c>
      <c r="Q285" s="39" t="s">
        <v>69</v>
      </c>
      <c r="R285" s="40" t="s">
        <v>89</v>
      </c>
      <c r="S285" s="41"/>
      <c r="T285" s="357" t="s">
        <v>1279</v>
      </c>
      <c r="U285" s="43">
        <f t="shared" si="75"/>
        <v>131</v>
      </c>
      <c r="V285" s="44" t="str">
        <f t="shared" si="76"/>
        <v/>
      </c>
      <c r="W285" s="44">
        <f t="shared" si="77"/>
        <v>63</v>
      </c>
      <c r="X285" s="45" t="str">
        <f t="shared" si="78"/>
        <v>★1.0</v>
      </c>
      <c r="Z285" s="46">
        <v>2110</v>
      </c>
      <c r="AA285" s="46"/>
      <c r="AB285" s="149">
        <f t="shared" si="79"/>
        <v>17.899999999999999</v>
      </c>
      <c r="AC285" s="209">
        <f t="shared" si="80"/>
        <v>63</v>
      </c>
      <c r="AD285" s="209" t="str">
        <f t="shared" si="81"/>
        <v>★1.0</v>
      </c>
      <c r="AE285" s="149" t="str">
        <f t="shared" si="82"/>
        <v/>
      </c>
      <c r="AF285" s="209" t="str">
        <f t="shared" si="83"/>
        <v/>
      </c>
      <c r="AG285" s="209" t="str">
        <f t="shared" si="84"/>
        <v/>
      </c>
      <c r="AH285" s="208"/>
    </row>
    <row r="286" spans="1:34" ht="24" customHeight="1">
      <c r="A286" s="50"/>
      <c r="B286" s="55"/>
      <c r="C286" s="380"/>
      <c r="D286" s="27" t="s">
        <v>1597</v>
      </c>
      <c r="E286" s="28" t="s">
        <v>1602</v>
      </c>
      <c r="F286" s="29" t="s">
        <v>1600</v>
      </c>
      <c r="G286" s="362">
        <v>1.968</v>
      </c>
      <c r="H286" s="29" t="s">
        <v>1574</v>
      </c>
      <c r="I286" s="31">
        <v>2130</v>
      </c>
      <c r="J286" s="32">
        <v>7</v>
      </c>
      <c r="K286" s="53">
        <v>11.4</v>
      </c>
      <c r="L286" s="54">
        <f t="shared" si="71"/>
        <v>203.65438596491228</v>
      </c>
      <c r="M286" s="53">
        <f t="shared" si="72"/>
        <v>8.6999999999999993</v>
      </c>
      <c r="N286" s="176">
        <f t="shared" si="73"/>
        <v>11.9</v>
      </c>
      <c r="O286" s="175" t="str">
        <f t="shared" si="74"/>
        <v>17.6</v>
      </c>
      <c r="P286" s="40" t="s">
        <v>1096</v>
      </c>
      <c r="Q286" s="39" t="s">
        <v>69</v>
      </c>
      <c r="R286" s="40" t="s">
        <v>89</v>
      </c>
      <c r="S286" s="41"/>
      <c r="T286" s="357" t="s">
        <v>1279</v>
      </c>
      <c r="U286" s="43">
        <f t="shared" si="75"/>
        <v>131</v>
      </c>
      <c r="V286" s="44" t="str">
        <f t="shared" si="76"/>
        <v/>
      </c>
      <c r="W286" s="44">
        <f t="shared" si="77"/>
        <v>64</v>
      </c>
      <c r="X286" s="45" t="str">
        <f t="shared" si="78"/>
        <v>★1.0</v>
      </c>
      <c r="Z286" s="46">
        <v>2130</v>
      </c>
      <c r="AA286" s="46"/>
      <c r="AB286" s="149">
        <f t="shared" si="79"/>
        <v>17.600000000000001</v>
      </c>
      <c r="AC286" s="209">
        <f t="shared" si="80"/>
        <v>64</v>
      </c>
      <c r="AD286" s="209" t="str">
        <f t="shared" si="81"/>
        <v>★1.0</v>
      </c>
      <c r="AE286" s="149" t="str">
        <f t="shared" si="82"/>
        <v/>
      </c>
      <c r="AF286" s="209" t="str">
        <f t="shared" si="83"/>
        <v/>
      </c>
      <c r="AG286" s="209" t="str">
        <f t="shared" si="84"/>
        <v/>
      </c>
      <c r="AH286" s="208"/>
    </row>
    <row r="287" spans="1:34" ht="24" customHeight="1">
      <c r="A287" s="50"/>
      <c r="B287" s="55"/>
      <c r="C287" s="380"/>
      <c r="D287" s="27" t="s">
        <v>1597</v>
      </c>
      <c r="E287" s="28" t="s">
        <v>1601</v>
      </c>
      <c r="F287" s="29" t="s">
        <v>1600</v>
      </c>
      <c r="G287" s="362">
        <v>1.968</v>
      </c>
      <c r="H287" s="29" t="s">
        <v>1574</v>
      </c>
      <c r="I287" s="31">
        <v>2150</v>
      </c>
      <c r="J287" s="32">
        <v>7</v>
      </c>
      <c r="K287" s="53">
        <v>11.4</v>
      </c>
      <c r="L287" s="54">
        <f t="shared" si="71"/>
        <v>203.65438596491228</v>
      </c>
      <c r="M287" s="53">
        <f t="shared" si="72"/>
        <v>8.6999999999999993</v>
      </c>
      <c r="N287" s="176">
        <f t="shared" si="73"/>
        <v>11.9</v>
      </c>
      <c r="O287" s="175" t="str">
        <f t="shared" si="74"/>
        <v>17.4</v>
      </c>
      <c r="P287" s="362" t="s">
        <v>1599</v>
      </c>
      <c r="Q287" s="29" t="s">
        <v>713</v>
      </c>
      <c r="R287" s="362" t="s">
        <v>89</v>
      </c>
      <c r="S287" s="27"/>
      <c r="T287" s="357" t="s">
        <v>1279</v>
      </c>
      <c r="U287" s="43">
        <f t="shared" si="75"/>
        <v>131</v>
      </c>
      <c r="V287" s="44" t="str">
        <f t="shared" si="76"/>
        <v/>
      </c>
      <c r="W287" s="44">
        <f t="shared" si="77"/>
        <v>65</v>
      </c>
      <c r="X287" s="45" t="str">
        <f t="shared" si="78"/>
        <v>★1.5</v>
      </c>
      <c r="Z287" s="46">
        <v>2150</v>
      </c>
      <c r="AA287" s="46"/>
      <c r="AB287" s="149">
        <f t="shared" si="79"/>
        <v>17.399999999999999</v>
      </c>
      <c r="AC287" s="209">
        <f t="shared" si="80"/>
        <v>65</v>
      </c>
      <c r="AD287" s="209" t="str">
        <f t="shared" si="81"/>
        <v>★1.5</v>
      </c>
      <c r="AE287" s="149" t="str">
        <f t="shared" si="82"/>
        <v/>
      </c>
      <c r="AF287" s="209" t="str">
        <f t="shared" si="83"/>
        <v/>
      </c>
      <c r="AG287" s="209" t="str">
        <f t="shared" si="84"/>
        <v/>
      </c>
      <c r="AH287" s="208"/>
    </row>
    <row r="288" spans="1:34" ht="24" customHeight="1">
      <c r="A288" s="50"/>
      <c r="B288" s="55"/>
      <c r="C288" s="380"/>
      <c r="D288" s="27" t="s">
        <v>1597</v>
      </c>
      <c r="E288" s="28" t="s">
        <v>1598</v>
      </c>
      <c r="F288" s="29" t="s">
        <v>1595</v>
      </c>
      <c r="G288" s="362">
        <v>1.968</v>
      </c>
      <c r="H288" s="29" t="s">
        <v>1574</v>
      </c>
      <c r="I288" s="463">
        <v>2130</v>
      </c>
      <c r="J288" s="32">
        <v>7</v>
      </c>
      <c r="K288" s="53">
        <v>12</v>
      </c>
      <c r="L288" s="54">
        <f t="shared" si="71"/>
        <v>193.47166666666664</v>
      </c>
      <c r="M288" s="53">
        <f t="shared" si="72"/>
        <v>8.6999999999999993</v>
      </c>
      <c r="N288" s="176">
        <f t="shared" si="73"/>
        <v>11.9</v>
      </c>
      <c r="O288" s="175" t="str">
        <f t="shared" si="74"/>
        <v>17.6</v>
      </c>
      <c r="P288" s="362" t="s">
        <v>1594</v>
      </c>
      <c r="Q288" s="29" t="s">
        <v>713</v>
      </c>
      <c r="R288" s="362" t="s">
        <v>89</v>
      </c>
      <c r="S288" s="601"/>
      <c r="T288" s="357" t="s">
        <v>1279</v>
      </c>
      <c r="U288" s="43">
        <f t="shared" si="75"/>
        <v>137</v>
      </c>
      <c r="V288" s="44">
        <f t="shared" si="76"/>
        <v>100</v>
      </c>
      <c r="W288" s="44">
        <f t="shared" si="77"/>
        <v>68</v>
      </c>
      <c r="X288" s="45" t="str">
        <f t="shared" si="78"/>
        <v>★1.5</v>
      </c>
      <c r="Z288" s="46">
        <v>2130</v>
      </c>
      <c r="AA288" s="46"/>
      <c r="AB288" s="149">
        <f t="shared" si="79"/>
        <v>17.600000000000001</v>
      </c>
      <c r="AC288" s="209">
        <f t="shared" si="80"/>
        <v>68</v>
      </c>
      <c r="AD288" s="209" t="str">
        <f t="shared" si="81"/>
        <v>★1.5</v>
      </c>
      <c r="AE288" s="149"/>
      <c r="AF288" s="209"/>
      <c r="AG288" s="209"/>
      <c r="AH288" s="208"/>
    </row>
    <row r="289" spans="1:34" ht="24" customHeight="1">
      <c r="A289" s="50"/>
      <c r="B289" s="55"/>
      <c r="C289" s="380"/>
      <c r="D289" s="27" t="s">
        <v>1597</v>
      </c>
      <c r="E289" s="28" t="s">
        <v>1596</v>
      </c>
      <c r="F289" s="29" t="s">
        <v>1595</v>
      </c>
      <c r="G289" s="362">
        <v>1.968</v>
      </c>
      <c r="H289" s="29" t="s">
        <v>1574</v>
      </c>
      <c r="I289" s="463">
        <v>2150</v>
      </c>
      <c r="J289" s="32">
        <v>7</v>
      </c>
      <c r="K289" s="53">
        <v>12</v>
      </c>
      <c r="L289" s="54">
        <f t="shared" si="71"/>
        <v>193.47166666666664</v>
      </c>
      <c r="M289" s="53">
        <f t="shared" si="72"/>
        <v>8.6999999999999993</v>
      </c>
      <c r="N289" s="176">
        <f t="shared" si="73"/>
        <v>11.9</v>
      </c>
      <c r="O289" s="175" t="str">
        <f t="shared" si="74"/>
        <v>17.4</v>
      </c>
      <c r="P289" s="362" t="s">
        <v>1594</v>
      </c>
      <c r="Q289" s="29" t="s">
        <v>713</v>
      </c>
      <c r="R289" s="362" t="s">
        <v>89</v>
      </c>
      <c r="S289" s="601"/>
      <c r="T289" s="357" t="s">
        <v>1279</v>
      </c>
      <c r="U289" s="43">
        <f t="shared" si="75"/>
        <v>137</v>
      </c>
      <c r="V289" s="44">
        <f t="shared" si="76"/>
        <v>100</v>
      </c>
      <c r="W289" s="44">
        <f t="shared" si="77"/>
        <v>68</v>
      </c>
      <c r="X289" s="45" t="str">
        <f t="shared" si="78"/>
        <v>★1.5</v>
      </c>
      <c r="Z289" s="46">
        <v>2150</v>
      </c>
      <c r="AA289" s="46"/>
      <c r="AB289" s="149">
        <f t="shared" si="79"/>
        <v>17.399999999999999</v>
      </c>
      <c r="AC289" s="209">
        <f t="shared" si="80"/>
        <v>68</v>
      </c>
      <c r="AD289" s="209" t="str">
        <f t="shared" si="81"/>
        <v>★1.5</v>
      </c>
      <c r="AE289" s="149"/>
      <c r="AF289" s="209"/>
      <c r="AG289" s="209"/>
      <c r="AH289" s="208"/>
    </row>
    <row r="290" spans="1:34" ht="24" customHeight="1">
      <c r="A290" s="50"/>
      <c r="B290" s="55"/>
      <c r="C290" s="380"/>
      <c r="D290" s="27" t="s">
        <v>1577</v>
      </c>
      <c r="E290" s="28" t="s">
        <v>1593</v>
      </c>
      <c r="F290" s="29" t="s">
        <v>1585</v>
      </c>
      <c r="G290" s="362">
        <v>1.968</v>
      </c>
      <c r="H290" s="29" t="s">
        <v>1574</v>
      </c>
      <c r="I290" s="31">
        <v>2120</v>
      </c>
      <c r="J290" s="32">
        <v>7</v>
      </c>
      <c r="K290" s="53">
        <v>10.9</v>
      </c>
      <c r="L290" s="54">
        <f t="shared" si="71"/>
        <v>212.99633027522933</v>
      </c>
      <c r="M290" s="53">
        <f t="shared" si="72"/>
        <v>8.6999999999999993</v>
      </c>
      <c r="N290" s="176">
        <f t="shared" si="73"/>
        <v>11.9</v>
      </c>
      <c r="O290" s="175" t="str">
        <f t="shared" si="74"/>
        <v>17.7</v>
      </c>
      <c r="P290" s="40" t="s">
        <v>1049</v>
      </c>
      <c r="Q290" s="39" t="s">
        <v>69</v>
      </c>
      <c r="R290" s="40" t="s">
        <v>89</v>
      </c>
      <c r="S290" s="41"/>
      <c r="T290" s="357" t="s">
        <v>1279</v>
      </c>
      <c r="U290" s="43">
        <f t="shared" si="75"/>
        <v>125</v>
      </c>
      <c r="V290" s="44" t="str">
        <f t="shared" si="76"/>
        <v/>
      </c>
      <c r="W290" s="44">
        <f t="shared" si="77"/>
        <v>61</v>
      </c>
      <c r="X290" s="45" t="str">
        <f t="shared" si="78"/>
        <v>★1.0</v>
      </c>
      <c r="Z290" s="46">
        <v>2120</v>
      </c>
      <c r="AA290" s="46"/>
      <c r="AB290" s="149">
        <f t="shared" si="79"/>
        <v>17.7</v>
      </c>
      <c r="AC290" s="209">
        <f t="shared" si="80"/>
        <v>61</v>
      </c>
      <c r="AD290" s="209" t="str">
        <f t="shared" si="81"/>
        <v>★1.0</v>
      </c>
      <c r="AE290" s="149" t="str">
        <f t="shared" ref="AE290:AE305" si="85">IF(AA290="","",(ROUND(IF(AA290&gt;=2759,9.5,IF(AA290&lt;2759,(-2.47/1000000*AA290*AA290)-(8.52/10000*AA290)+30.65)),1)))</f>
        <v/>
      </c>
      <c r="AF290" s="209" t="str">
        <f t="shared" ref="AF290:AF305" si="86">IF(AE290="","",IF(K290="","",ROUNDDOWN(K290/AE290*100,0)))</f>
        <v/>
      </c>
      <c r="AG290" s="209" t="str">
        <f t="shared" ref="AG290:AG305" si="87">IF(AF290="","",IF(AF290&gt;=125,"★7.5",IF(AF290&gt;=120,"★7.0",IF(AF290&gt;=115,"★6.5",IF(AF290&gt;=110,"★6.0",IF(AF290&gt;=105,"★5.5",IF(AF290&gt;=100,"★5.0",IF(AF290&gt;=95,"★4.5",IF(AF290&gt;=90,"★4.0",IF(AF290&gt;=85,"★3.5",IF(AF290&gt;=80,"★3.0",IF(AF290&gt;=75,"★2.5",IF(AF290&gt;=70,"★2.0",IF(AF290&gt;=65,"★1.5",IF(AF290&gt;=60,"★1.0",IF(AF290&gt;=55,"★0.5"," "))))))))))))))))</f>
        <v/>
      </c>
      <c r="AH290" s="208"/>
    </row>
    <row r="291" spans="1:34" ht="24" customHeight="1">
      <c r="A291" s="50"/>
      <c r="B291" s="55"/>
      <c r="C291" s="380"/>
      <c r="D291" s="27" t="s">
        <v>1577</v>
      </c>
      <c r="E291" s="28" t="s">
        <v>1592</v>
      </c>
      <c r="F291" s="29" t="s">
        <v>1585</v>
      </c>
      <c r="G291" s="362">
        <v>1.968</v>
      </c>
      <c r="H291" s="29" t="s">
        <v>1574</v>
      </c>
      <c r="I291" s="31">
        <v>2140</v>
      </c>
      <c r="J291" s="32">
        <v>7</v>
      </c>
      <c r="K291" s="53">
        <v>10.9</v>
      </c>
      <c r="L291" s="54">
        <f t="shared" si="71"/>
        <v>212.99633027522933</v>
      </c>
      <c r="M291" s="53">
        <f t="shared" si="72"/>
        <v>8.6999999999999993</v>
      </c>
      <c r="N291" s="176">
        <f t="shared" si="73"/>
        <v>11.9</v>
      </c>
      <c r="O291" s="175" t="str">
        <f t="shared" si="74"/>
        <v>17.5</v>
      </c>
      <c r="P291" s="40" t="s">
        <v>1049</v>
      </c>
      <c r="Q291" s="39" t="s">
        <v>69</v>
      </c>
      <c r="R291" s="40" t="s">
        <v>89</v>
      </c>
      <c r="S291" s="41"/>
      <c r="T291" s="357" t="s">
        <v>1279</v>
      </c>
      <c r="U291" s="43">
        <f t="shared" si="75"/>
        <v>125</v>
      </c>
      <c r="V291" s="44" t="str">
        <f t="shared" si="76"/>
        <v/>
      </c>
      <c r="W291" s="44">
        <f t="shared" si="77"/>
        <v>62</v>
      </c>
      <c r="X291" s="45" t="str">
        <f t="shared" si="78"/>
        <v>★1.0</v>
      </c>
      <c r="Z291" s="46">
        <v>2140</v>
      </c>
      <c r="AA291" s="46"/>
      <c r="AB291" s="149">
        <f t="shared" si="79"/>
        <v>17.5</v>
      </c>
      <c r="AC291" s="209">
        <f t="shared" si="80"/>
        <v>62</v>
      </c>
      <c r="AD291" s="209" t="str">
        <f t="shared" si="81"/>
        <v>★1.0</v>
      </c>
      <c r="AE291" s="149" t="str">
        <f t="shared" si="85"/>
        <v/>
      </c>
      <c r="AF291" s="209" t="str">
        <f t="shared" si="86"/>
        <v/>
      </c>
      <c r="AG291" s="209" t="str">
        <f t="shared" si="87"/>
        <v/>
      </c>
      <c r="AH291" s="208"/>
    </row>
    <row r="292" spans="1:34" ht="24" customHeight="1">
      <c r="A292" s="50"/>
      <c r="B292" s="55"/>
      <c r="C292" s="380"/>
      <c r="D292" s="27" t="s">
        <v>1577</v>
      </c>
      <c r="E292" s="28" t="s">
        <v>1591</v>
      </c>
      <c r="F292" s="29" t="s">
        <v>1585</v>
      </c>
      <c r="G292" s="362">
        <v>1.968</v>
      </c>
      <c r="H292" s="29" t="s">
        <v>1574</v>
      </c>
      <c r="I292" s="31">
        <v>2120</v>
      </c>
      <c r="J292" s="32">
        <v>7</v>
      </c>
      <c r="K292" s="53">
        <v>10.8</v>
      </c>
      <c r="L292" s="54">
        <f t="shared" si="71"/>
        <v>214.96851851851849</v>
      </c>
      <c r="M292" s="53">
        <f t="shared" si="72"/>
        <v>8.6999999999999993</v>
      </c>
      <c r="N292" s="176">
        <f t="shared" si="73"/>
        <v>11.9</v>
      </c>
      <c r="O292" s="175" t="str">
        <f t="shared" si="74"/>
        <v>17.7</v>
      </c>
      <c r="P292" s="40" t="s">
        <v>1049</v>
      </c>
      <c r="Q292" s="39" t="s">
        <v>69</v>
      </c>
      <c r="R292" s="40" t="s">
        <v>89</v>
      </c>
      <c r="S292" s="41" t="s">
        <v>1572</v>
      </c>
      <c r="T292" s="357" t="s">
        <v>1279</v>
      </c>
      <c r="U292" s="43">
        <f t="shared" si="75"/>
        <v>124</v>
      </c>
      <c r="V292" s="44" t="str">
        <f t="shared" si="76"/>
        <v/>
      </c>
      <c r="W292" s="44">
        <f t="shared" si="77"/>
        <v>61</v>
      </c>
      <c r="X292" s="45" t="str">
        <f t="shared" si="78"/>
        <v>★1.0</v>
      </c>
      <c r="Z292" s="46">
        <v>2120</v>
      </c>
      <c r="AA292" s="46"/>
      <c r="AB292" s="149">
        <f t="shared" si="79"/>
        <v>17.7</v>
      </c>
      <c r="AC292" s="209">
        <f t="shared" si="80"/>
        <v>61</v>
      </c>
      <c r="AD292" s="209" t="str">
        <f t="shared" si="81"/>
        <v>★1.0</v>
      </c>
      <c r="AE292" s="149" t="str">
        <f t="shared" si="85"/>
        <v/>
      </c>
      <c r="AF292" s="209" t="str">
        <f t="shared" si="86"/>
        <v/>
      </c>
      <c r="AG292" s="209" t="str">
        <f t="shared" si="87"/>
        <v/>
      </c>
      <c r="AH292" s="208"/>
    </row>
    <row r="293" spans="1:34" ht="24" customHeight="1">
      <c r="A293" s="50"/>
      <c r="B293" s="55"/>
      <c r="C293" s="380"/>
      <c r="D293" s="27" t="s">
        <v>1577</v>
      </c>
      <c r="E293" s="28" t="s">
        <v>1590</v>
      </c>
      <c r="F293" s="29" t="s">
        <v>1585</v>
      </c>
      <c r="G293" s="362">
        <v>1.968</v>
      </c>
      <c r="H293" s="29" t="s">
        <v>1574</v>
      </c>
      <c r="I293" s="31">
        <v>2140</v>
      </c>
      <c r="J293" s="32">
        <v>7</v>
      </c>
      <c r="K293" s="53">
        <v>10.8</v>
      </c>
      <c r="L293" s="54">
        <f t="shared" si="71"/>
        <v>214.96851851851849</v>
      </c>
      <c r="M293" s="53">
        <f t="shared" si="72"/>
        <v>8.6999999999999993</v>
      </c>
      <c r="N293" s="176">
        <f t="shared" si="73"/>
        <v>11.9</v>
      </c>
      <c r="O293" s="175" t="str">
        <f t="shared" si="74"/>
        <v>17.5</v>
      </c>
      <c r="P293" s="40" t="s">
        <v>1049</v>
      </c>
      <c r="Q293" s="39" t="s">
        <v>69</v>
      </c>
      <c r="R293" s="40" t="s">
        <v>89</v>
      </c>
      <c r="S293" s="41" t="s">
        <v>1572</v>
      </c>
      <c r="T293" s="357" t="s">
        <v>1279</v>
      </c>
      <c r="U293" s="43">
        <f t="shared" si="75"/>
        <v>124</v>
      </c>
      <c r="V293" s="44" t="str">
        <f t="shared" si="76"/>
        <v/>
      </c>
      <c r="W293" s="44">
        <f t="shared" si="77"/>
        <v>61</v>
      </c>
      <c r="X293" s="45" t="str">
        <f t="shared" si="78"/>
        <v>★1.0</v>
      </c>
      <c r="Z293" s="46">
        <v>2140</v>
      </c>
      <c r="AA293" s="46"/>
      <c r="AB293" s="149">
        <f t="shared" si="79"/>
        <v>17.5</v>
      </c>
      <c r="AC293" s="209">
        <f t="shared" si="80"/>
        <v>61</v>
      </c>
      <c r="AD293" s="209" t="str">
        <f t="shared" si="81"/>
        <v>★1.0</v>
      </c>
      <c r="AE293" s="149" t="str">
        <f t="shared" si="85"/>
        <v/>
      </c>
      <c r="AF293" s="209" t="str">
        <f t="shared" si="86"/>
        <v/>
      </c>
      <c r="AG293" s="209" t="str">
        <f t="shared" si="87"/>
        <v/>
      </c>
      <c r="AH293" s="208"/>
    </row>
    <row r="294" spans="1:34" ht="24" customHeight="1">
      <c r="A294" s="50"/>
      <c r="B294" s="55"/>
      <c r="C294" s="380"/>
      <c r="D294" s="27" t="s">
        <v>1577</v>
      </c>
      <c r="E294" s="28" t="s">
        <v>1589</v>
      </c>
      <c r="F294" s="29" t="s">
        <v>1585</v>
      </c>
      <c r="G294" s="362">
        <v>1.968</v>
      </c>
      <c r="H294" s="29" t="s">
        <v>1574</v>
      </c>
      <c r="I294" s="31">
        <v>2120</v>
      </c>
      <c r="J294" s="32">
        <v>7</v>
      </c>
      <c r="K294" s="53">
        <v>10.9</v>
      </c>
      <c r="L294" s="54">
        <f t="shared" si="71"/>
        <v>212.99633027522933</v>
      </c>
      <c r="M294" s="53">
        <f t="shared" si="72"/>
        <v>8.6999999999999993</v>
      </c>
      <c r="N294" s="176">
        <f t="shared" si="73"/>
        <v>11.9</v>
      </c>
      <c r="O294" s="175" t="str">
        <f t="shared" si="74"/>
        <v>17.7</v>
      </c>
      <c r="P294" s="40" t="s">
        <v>1096</v>
      </c>
      <c r="Q294" s="39" t="s">
        <v>69</v>
      </c>
      <c r="R294" s="40" t="s">
        <v>89</v>
      </c>
      <c r="S294" s="41" t="s">
        <v>1572</v>
      </c>
      <c r="T294" s="357" t="s">
        <v>1279</v>
      </c>
      <c r="U294" s="43">
        <f t="shared" si="75"/>
        <v>125</v>
      </c>
      <c r="V294" s="44" t="str">
        <f t="shared" si="76"/>
        <v/>
      </c>
      <c r="W294" s="44">
        <f t="shared" si="77"/>
        <v>61</v>
      </c>
      <c r="X294" s="45" t="str">
        <f t="shared" si="78"/>
        <v>★1.0</v>
      </c>
      <c r="Z294" s="46">
        <v>2120</v>
      </c>
      <c r="AA294" s="46"/>
      <c r="AB294" s="149">
        <f t="shared" si="79"/>
        <v>17.7</v>
      </c>
      <c r="AC294" s="209">
        <f t="shared" si="80"/>
        <v>61</v>
      </c>
      <c r="AD294" s="209" t="str">
        <f t="shared" si="81"/>
        <v>★1.0</v>
      </c>
      <c r="AE294" s="149" t="str">
        <f t="shared" si="85"/>
        <v/>
      </c>
      <c r="AF294" s="209" t="str">
        <f t="shared" si="86"/>
        <v/>
      </c>
      <c r="AG294" s="209" t="str">
        <f t="shared" si="87"/>
        <v/>
      </c>
      <c r="AH294" s="208"/>
    </row>
    <row r="295" spans="1:34" ht="24" customHeight="1">
      <c r="A295" s="50"/>
      <c r="B295" s="55"/>
      <c r="C295" s="380"/>
      <c r="D295" s="27" t="s">
        <v>1577</v>
      </c>
      <c r="E295" s="28" t="s">
        <v>1588</v>
      </c>
      <c r="F295" s="29" t="s">
        <v>1585</v>
      </c>
      <c r="G295" s="362">
        <v>1.968</v>
      </c>
      <c r="H295" s="29" t="s">
        <v>1574</v>
      </c>
      <c r="I295" s="31">
        <v>2140</v>
      </c>
      <c r="J295" s="32">
        <v>7</v>
      </c>
      <c r="K295" s="53">
        <v>10.9</v>
      </c>
      <c r="L295" s="54">
        <f t="shared" si="71"/>
        <v>212.99633027522933</v>
      </c>
      <c r="M295" s="53">
        <f t="shared" si="72"/>
        <v>8.6999999999999993</v>
      </c>
      <c r="N295" s="176">
        <f t="shared" si="73"/>
        <v>11.9</v>
      </c>
      <c r="O295" s="175" t="str">
        <f t="shared" si="74"/>
        <v>17.5</v>
      </c>
      <c r="P295" s="40" t="s">
        <v>1096</v>
      </c>
      <c r="Q295" s="39" t="s">
        <v>69</v>
      </c>
      <c r="R295" s="40" t="s">
        <v>89</v>
      </c>
      <c r="S295" s="41" t="s">
        <v>1572</v>
      </c>
      <c r="T295" s="357" t="s">
        <v>1279</v>
      </c>
      <c r="U295" s="43">
        <f t="shared" si="75"/>
        <v>125</v>
      </c>
      <c r="V295" s="44" t="str">
        <f t="shared" si="76"/>
        <v/>
      </c>
      <c r="W295" s="44">
        <f t="shared" si="77"/>
        <v>62</v>
      </c>
      <c r="X295" s="45" t="str">
        <f t="shared" si="78"/>
        <v>★1.0</v>
      </c>
      <c r="Z295" s="46">
        <v>2140</v>
      </c>
      <c r="AA295" s="46"/>
      <c r="AB295" s="149">
        <f t="shared" si="79"/>
        <v>17.5</v>
      </c>
      <c r="AC295" s="209">
        <f t="shared" si="80"/>
        <v>62</v>
      </c>
      <c r="AD295" s="209" t="str">
        <f t="shared" si="81"/>
        <v>★1.0</v>
      </c>
      <c r="AE295" s="149" t="str">
        <f t="shared" si="85"/>
        <v/>
      </c>
      <c r="AF295" s="209" t="str">
        <f t="shared" si="86"/>
        <v/>
      </c>
      <c r="AG295" s="209" t="str">
        <f t="shared" si="87"/>
        <v/>
      </c>
      <c r="AH295" s="208"/>
    </row>
    <row r="296" spans="1:34" ht="24" customHeight="1">
      <c r="A296" s="50"/>
      <c r="B296" s="55"/>
      <c r="C296" s="380"/>
      <c r="D296" s="27" t="s">
        <v>1577</v>
      </c>
      <c r="E296" s="28" t="s">
        <v>1587</v>
      </c>
      <c r="F296" s="29" t="s">
        <v>1585</v>
      </c>
      <c r="G296" s="362">
        <v>1.968</v>
      </c>
      <c r="H296" s="29" t="s">
        <v>1574</v>
      </c>
      <c r="I296" s="31">
        <v>2120</v>
      </c>
      <c r="J296" s="32">
        <v>7</v>
      </c>
      <c r="K296" s="53">
        <v>10.8</v>
      </c>
      <c r="L296" s="54">
        <f t="shared" si="71"/>
        <v>214.96851851851849</v>
      </c>
      <c r="M296" s="53">
        <f t="shared" si="72"/>
        <v>8.6999999999999993</v>
      </c>
      <c r="N296" s="176">
        <f t="shared" si="73"/>
        <v>11.9</v>
      </c>
      <c r="O296" s="175" t="str">
        <f t="shared" si="74"/>
        <v>17.7</v>
      </c>
      <c r="P296" s="40" t="s">
        <v>1096</v>
      </c>
      <c r="Q296" s="39" t="s">
        <v>69</v>
      </c>
      <c r="R296" s="40" t="s">
        <v>89</v>
      </c>
      <c r="S296" s="41" t="s">
        <v>1572</v>
      </c>
      <c r="T296" s="357" t="s">
        <v>1279</v>
      </c>
      <c r="U296" s="43">
        <f t="shared" si="75"/>
        <v>124</v>
      </c>
      <c r="V296" s="44" t="str">
        <f t="shared" si="76"/>
        <v/>
      </c>
      <c r="W296" s="44">
        <f t="shared" si="77"/>
        <v>61</v>
      </c>
      <c r="X296" s="45" t="str">
        <f t="shared" si="78"/>
        <v>★1.0</v>
      </c>
      <c r="Z296" s="46">
        <v>2120</v>
      </c>
      <c r="AA296" s="46"/>
      <c r="AB296" s="149">
        <f t="shared" si="79"/>
        <v>17.7</v>
      </c>
      <c r="AC296" s="209">
        <f t="shared" si="80"/>
        <v>61</v>
      </c>
      <c r="AD296" s="209" t="str">
        <f t="shared" si="81"/>
        <v>★1.0</v>
      </c>
      <c r="AE296" s="149" t="str">
        <f t="shared" si="85"/>
        <v/>
      </c>
      <c r="AF296" s="209" t="str">
        <f t="shared" si="86"/>
        <v/>
      </c>
      <c r="AG296" s="209" t="str">
        <f t="shared" si="87"/>
        <v/>
      </c>
      <c r="AH296" s="208"/>
    </row>
    <row r="297" spans="1:34" ht="24" customHeight="1">
      <c r="A297" s="50"/>
      <c r="B297" s="55"/>
      <c r="C297" s="380"/>
      <c r="D297" s="27" t="s">
        <v>1577</v>
      </c>
      <c r="E297" s="28" t="s">
        <v>1586</v>
      </c>
      <c r="F297" s="29" t="s">
        <v>1585</v>
      </c>
      <c r="G297" s="362">
        <v>1.968</v>
      </c>
      <c r="H297" s="29" t="s">
        <v>1574</v>
      </c>
      <c r="I297" s="31">
        <v>2140</v>
      </c>
      <c r="J297" s="32">
        <v>7</v>
      </c>
      <c r="K297" s="53">
        <v>10.8</v>
      </c>
      <c r="L297" s="54">
        <f t="shared" si="71"/>
        <v>214.96851851851849</v>
      </c>
      <c r="M297" s="53">
        <f t="shared" si="72"/>
        <v>8.6999999999999993</v>
      </c>
      <c r="N297" s="176">
        <f t="shared" si="73"/>
        <v>11.9</v>
      </c>
      <c r="O297" s="175" t="str">
        <f t="shared" si="74"/>
        <v>17.5</v>
      </c>
      <c r="P297" s="40" t="s">
        <v>1096</v>
      </c>
      <c r="Q297" s="39" t="s">
        <v>69</v>
      </c>
      <c r="R297" s="40" t="s">
        <v>89</v>
      </c>
      <c r="S297" s="41" t="s">
        <v>1572</v>
      </c>
      <c r="T297" s="357" t="s">
        <v>1279</v>
      </c>
      <c r="U297" s="43">
        <f t="shared" si="75"/>
        <v>124</v>
      </c>
      <c r="V297" s="44" t="str">
        <f t="shared" si="76"/>
        <v/>
      </c>
      <c r="W297" s="44">
        <f t="shared" si="77"/>
        <v>61</v>
      </c>
      <c r="X297" s="45" t="str">
        <f t="shared" si="78"/>
        <v>★1.0</v>
      </c>
      <c r="Z297" s="46">
        <v>2140</v>
      </c>
      <c r="AA297" s="46"/>
      <c r="AB297" s="149">
        <f t="shared" si="79"/>
        <v>17.5</v>
      </c>
      <c r="AC297" s="209">
        <f t="shared" si="80"/>
        <v>61</v>
      </c>
      <c r="AD297" s="209" t="str">
        <f t="shared" si="81"/>
        <v>★1.0</v>
      </c>
      <c r="AE297" s="149" t="str">
        <f t="shared" si="85"/>
        <v/>
      </c>
      <c r="AF297" s="209" t="str">
        <f t="shared" si="86"/>
        <v/>
      </c>
      <c r="AG297" s="209" t="str">
        <f t="shared" si="87"/>
        <v/>
      </c>
      <c r="AH297" s="208"/>
    </row>
    <row r="298" spans="1:34" ht="24" customHeight="1">
      <c r="A298" s="50"/>
      <c r="B298" s="55"/>
      <c r="C298" s="380"/>
      <c r="D298" s="27" t="s">
        <v>1577</v>
      </c>
      <c r="E298" s="28" t="s">
        <v>1584</v>
      </c>
      <c r="F298" s="29" t="s">
        <v>1575</v>
      </c>
      <c r="G298" s="362">
        <v>1.968</v>
      </c>
      <c r="H298" s="29" t="s">
        <v>1574</v>
      </c>
      <c r="I298" s="31">
        <v>2150</v>
      </c>
      <c r="J298" s="32">
        <v>7</v>
      </c>
      <c r="K298" s="53">
        <v>10.5</v>
      </c>
      <c r="L298" s="54">
        <f t="shared" si="71"/>
        <v>221.11047619047616</v>
      </c>
      <c r="M298" s="53">
        <f t="shared" si="72"/>
        <v>8.6999999999999993</v>
      </c>
      <c r="N298" s="176">
        <f t="shared" si="73"/>
        <v>11.9</v>
      </c>
      <c r="O298" s="175" t="str">
        <f t="shared" si="74"/>
        <v>17.4</v>
      </c>
      <c r="P298" s="40" t="s">
        <v>1049</v>
      </c>
      <c r="Q298" s="39" t="s">
        <v>1573</v>
      </c>
      <c r="R298" s="40" t="s">
        <v>89</v>
      </c>
      <c r="S298" s="41"/>
      <c r="T298" s="357" t="s">
        <v>1279</v>
      </c>
      <c r="U298" s="43">
        <f t="shared" si="75"/>
        <v>120</v>
      </c>
      <c r="V298" s="44" t="str">
        <f t="shared" si="76"/>
        <v/>
      </c>
      <c r="W298" s="44">
        <f t="shared" si="77"/>
        <v>60</v>
      </c>
      <c r="X298" s="45" t="str">
        <f t="shared" si="78"/>
        <v>★1.0</v>
      </c>
      <c r="Z298" s="46">
        <v>2150</v>
      </c>
      <c r="AA298" s="46"/>
      <c r="AB298" s="149">
        <f t="shared" si="79"/>
        <v>17.399999999999999</v>
      </c>
      <c r="AC298" s="209">
        <f t="shared" si="80"/>
        <v>60</v>
      </c>
      <c r="AD298" s="209" t="str">
        <f t="shared" si="81"/>
        <v>★1.0</v>
      </c>
      <c r="AE298" s="149" t="str">
        <f t="shared" si="85"/>
        <v/>
      </c>
      <c r="AF298" s="209" t="str">
        <f t="shared" si="86"/>
        <v/>
      </c>
      <c r="AG298" s="209" t="str">
        <f t="shared" si="87"/>
        <v/>
      </c>
      <c r="AH298" s="208"/>
    </row>
    <row r="299" spans="1:34" ht="24" customHeight="1">
      <c r="A299" s="50"/>
      <c r="B299" s="55"/>
      <c r="C299" s="380"/>
      <c r="D299" s="27" t="s">
        <v>1577</v>
      </c>
      <c r="E299" s="28" t="s">
        <v>1583</v>
      </c>
      <c r="F299" s="29" t="s">
        <v>1575</v>
      </c>
      <c r="G299" s="362">
        <v>1.968</v>
      </c>
      <c r="H299" s="29" t="s">
        <v>1574</v>
      </c>
      <c r="I299" s="31">
        <v>2170</v>
      </c>
      <c r="J299" s="32">
        <v>7</v>
      </c>
      <c r="K299" s="53">
        <v>10.5</v>
      </c>
      <c r="L299" s="54">
        <f t="shared" si="71"/>
        <v>221.11047619047616</v>
      </c>
      <c r="M299" s="53">
        <f t="shared" si="72"/>
        <v>8.6999999999999993</v>
      </c>
      <c r="N299" s="176">
        <f t="shared" si="73"/>
        <v>11.9</v>
      </c>
      <c r="O299" s="175" t="str">
        <f t="shared" si="74"/>
        <v>17.2</v>
      </c>
      <c r="P299" s="40" t="s">
        <v>1049</v>
      </c>
      <c r="Q299" s="39" t="s">
        <v>1573</v>
      </c>
      <c r="R299" s="40" t="s">
        <v>89</v>
      </c>
      <c r="S299" s="41"/>
      <c r="T299" s="357" t="s">
        <v>1279</v>
      </c>
      <c r="U299" s="43">
        <f t="shared" si="75"/>
        <v>120</v>
      </c>
      <c r="V299" s="44" t="str">
        <f t="shared" si="76"/>
        <v/>
      </c>
      <c r="W299" s="44">
        <f t="shared" si="77"/>
        <v>61</v>
      </c>
      <c r="X299" s="45" t="str">
        <f t="shared" si="78"/>
        <v>★1.0</v>
      </c>
      <c r="Z299" s="46">
        <v>2170</v>
      </c>
      <c r="AA299" s="46"/>
      <c r="AB299" s="149">
        <f t="shared" si="79"/>
        <v>17.2</v>
      </c>
      <c r="AC299" s="209">
        <f t="shared" si="80"/>
        <v>61</v>
      </c>
      <c r="AD299" s="209" t="str">
        <f t="shared" si="81"/>
        <v>★1.0</v>
      </c>
      <c r="AE299" s="149" t="str">
        <f t="shared" si="85"/>
        <v/>
      </c>
      <c r="AF299" s="209" t="str">
        <f t="shared" si="86"/>
        <v/>
      </c>
      <c r="AG299" s="209" t="str">
        <f t="shared" si="87"/>
        <v/>
      </c>
      <c r="AH299" s="208"/>
    </row>
    <row r="300" spans="1:34" ht="24" customHeight="1">
      <c r="A300" s="50"/>
      <c r="B300" s="55"/>
      <c r="C300" s="380"/>
      <c r="D300" s="27" t="s">
        <v>1577</v>
      </c>
      <c r="E300" s="28" t="s">
        <v>1582</v>
      </c>
      <c r="F300" s="29" t="s">
        <v>1575</v>
      </c>
      <c r="G300" s="362">
        <v>1.968</v>
      </c>
      <c r="H300" s="29" t="s">
        <v>1574</v>
      </c>
      <c r="I300" s="31">
        <v>2150</v>
      </c>
      <c r="J300" s="32">
        <v>7</v>
      </c>
      <c r="K300" s="53">
        <v>10.4</v>
      </c>
      <c r="L300" s="54">
        <f t="shared" si="71"/>
        <v>223.23653846153843</v>
      </c>
      <c r="M300" s="53">
        <f t="shared" si="72"/>
        <v>8.6999999999999993</v>
      </c>
      <c r="N300" s="176">
        <f t="shared" si="73"/>
        <v>11.9</v>
      </c>
      <c r="O300" s="175" t="str">
        <f t="shared" si="74"/>
        <v>17.4</v>
      </c>
      <c r="P300" s="40" t="s">
        <v>1049</v>
      </c>
      <c r="Q300" s="39" t="s">
        <v>1573</v>
      </c>
      <c r="R300" s="40" t="s">
        <v>89</v>
      </c>
      <c r="S300" s="41" t="s">
        <v>1572</v>
      </c>
      <c r="T300" s="357" t="s">
        <v>1279</v>
      </c>
      <c r="U300" s="43">
        <f t="shared" si="75"/>
        <v>119</v>
      </c>
      <c r="V300" s="44" t="str">
        <f t="shared" si="76"/>
        <v/>
      </c>
      <c r="W300" s="44">
        <f t="shared" si="77"/>
        <v>59</v>
      </c>
      <c r="X300" s="45" t="str">
        <f t="shared" si="78"/>
        <v>★0.5</v>
      </c>
      <c r="Z300" s="46">
        <v>2150</v>
      </c>
      <c r="AA300" s="46"/>
      <c r="AB300" s="149">
        <f t="shared" si="79"/>
        <v>17.399999999999999</v>
      </c>
      <c r="AC300" s="209">
        <f t="shared" si="80"/>
        <v>59</v>
      </c>
      <c r="AD300" s="209" t="str">
        <f t="shared" si="81"/>
        <v>★0.5</v>
      </c>
      <c r="AE300" s="149" t="str">
        <f t="shared" si="85"/>
        <v/>
      </c>
      <c r="AF300" s="209" t="str">
        <f t="shared" si="86"/>
        <v/>
      </c>
      <c r="AG300" s="209" t="str">
        <f t="shared" si="87"/>
        <v/>
      </c>
      <c r="AH300" s="208"/>
    </row>
    <row r="301" spans="1:34" ht="24" customHeight="1">
      <c r="A301" s="50"/>
      <c r="B301" s="55"/>
      <c r="C301" s="380"/>
      <c r="D301" s="27" t="s">
        <v>1577</v>
      </c>
      <c r="E301" s="28" t="s">
        <v>1581</v>
      </c>
      <c r="F301" s="29" t="s">
        <v>1575</v>
      </c>
      <c r="G301" s="362">
        <v>1.968</v>
      </c>
      <c r="H301" s="29" t="s">
        <v>1574</v>
      </c>
      <c r="I301" s="31">
        <v>2170</v>
      </c>
      <c r="J301" s="32">
        <v>7</v>
      </c>
      <c r="K301" s="53">
        <v>10.4</v>
      </c>
      <c r="L301" s="54">
        <f t="shared" si="71"/>
        <v>223.23653846153843</v>
      </c>
      <c r="M301" s="53">
        <f t="shared" si="72"/>
        <v>8.6999999999999993</v>
      </c>
      <c r="N301" s="176">
        <f t="shared" si="73"/>
        <v>11.9</v>
      </c>
      <c r="O301" s="175" t="str">
        <f t="shared" si="74"/>
        <v>17.2</v>
      </c>
      <c r="P301" s="40" t="s">
        <v>1049</v>
      </c>
      <c r="Q301" s="39" t="s">
        <v>1573</v>
      </c>
      <c r="R301" s="40" t="s">
        <v>89</v>
      </c>
      <c r="S301" s="41" t="s">
        <v>1572</v>
      </c>
      <c r="T301" s="357" t="s">
        <v>1279</v>
      </c>
      <c r="U301" s="43">
        <f t="shared" si="75"/>
        <v>119</v>
      </c>
      <c r="V301" s="44" t="str">
        <f t="shared" si="76"/>
        <v/>
      </c>
      <c r="W301" s="44">
        <f t="shared" si="77"/>
        <v>60</v>
      </c>
      <c r="X301" s="45" t="str">
        <f t="shared" si="78"/>
        <v>★1.0</v>
      </c>
      <c r="Z301" s="46">
        <v>2170</v>
      </c>
      <c r="AA301" s="46"/>
      <c r="AB301" s="149">
        <f t="shared" si="79"/>
        <v>17.2</v>
      </c>
      <c r="AC301" s="209">
        <f t="shared" si="80"/>
        <v>60</v>
      </c>
      <c r="AD301" s="209" t="str">
        <f t="shared" si="81"/>
        <v>★1.0</v>
      </c>
      <c r="AE301" s="149" t="str">
        <f t="shared" si="85"/>
        <v/>
      </c>
      <c r="AF301" s="209" t="str">
        <f t="shared" si="86"/>
        <v/>
      </c>
      <c r="AG301" s="209" t="str">
        <f t="shared" si="87"/>
        <v/>
      </c>
      <c r="AH301" s="208"/>
    </row>
    <row r="302" spans="1:34" ht="24" customHeight="1">
      <c r="A302" s="50"/>
      <c r="B302" s="55"/>
      <c r="C302" s="380"/>
      <c r="D302" s="27" t="s">
        <v>1577</v>
      </c>
      <c r="E302" s="28" t="s">
        <v>1580</v>
      </c>
      <c r="F302" s="29" t="s">
        <v>1575</v>
      </c>
      <c r="G302" s="362">
        <v>1.968</v>
      </c>
      <c r="H302" s="29" t="s">
        <v>1574</v>
      </c>
      <c r="I302" s="31">
        <v>2150</v>
      </c>
      <c r="J302" s="32">
        <v>7</v>
      </c>
      <c r="K302" s="53">
        <v>10.5</v>
      </c>
      <c r="L302" s="54">
        <f t="shared" si="71"/>
        <v>221.11047619047616</v>
      </c>
      <c r="M302" s="53">
        <f t="shared" si="72"/>
        <v>8.6999999999999993</v>
      </c>
      <c r="N302" s="176">
        <f t="shared" si="73"/>
        <v>11.9</v>
      </c>
      <c r="O302" s="175" t="str">
        <f t="shared" si="74"/>
        <v>17.4</v>
      </c>
      <c r="P302" s="40" t="s">
        <v>1096</v>
      </c>
      <c r="Q302" s="39" t="s">
        <v>1573</v>
      </c>
      <c r="R302" s="40" t="s">
        <v>89</v>
      </c>
      <c r="S302" s="41" t="s">
        <v>1572</v>
      </c>
      <c r="T302" s="357" t="s">
        <v>1279</v>
      </c>
      <c r="U302" s="43">
        <f t="shared" si="75"/>
        <v>120</v>
      </c>
      <c r="V302" s="44" t="str">
        <f t="shared" si="76"/>
        <v/>
      </c>
      <c r="W302" s="44">
        <f t="shared" si="77"/>
        <v>60</v>
      </c>
      <c r="X302" s="45" t="str">
        <f t="shared" si="78"/>
        <v>★1.0</v>
      </c>
      <c r="Z302" s="46">
        <v>2150</v>
      </c>
      <c r="AA302" s="46"/>
      <c r="AB302" s="149">
        <f t="shared" si="79"/>
        <v>17.399999999999999</v>
      </c>
      <c r="AC302" s="209">
        <f t="shared" si="80"/>
        <v>60</v>
      </c>
      <c r="AD302" s="209" t="str">
        <f t="shared" si="81"/>
        <v>★1.0</v>
      </c>
      <c r="AE302" s="149" t="str">
        <f t="shared" si="85"/>
        <v/>
      </c>
      <c r="AF302" s="209" t="str">
        <f t="shared" si="86"/>
        <v/>
      </c>
      <c r="AG302" s="209" t="str">
        <f t="shared" si="87"/>
        <v/>
      </c>
      <c r="AH302" s="208"/>
    </row>
    <row r="303" spans="1:34" ht="24" customHeight="1">
      <c r="A303" s="50"/>
      <c r="B303" s="55"/>
      <c r="C303" s="380"/>
      <c r="D303" s="27" t="s">
        <v>1577</v>
      </c>
      <c r="E303" s="28" t="s">
        <v>1579</v>
      </c>
      <c r="F303" s="29" t="s">
        <v>1575</v>
      </c>
      <c r="G303" s="362">
        <v>1.968</v>
      </c>
      <c r="H303" s="29" t="s">
        <v>1574</v>
      </c>
      <c r="I303" s="31">
        <v>2170</v>
      </c>
      <c r="J303" s="32">
        <v>7</v>
      </c>
      <c r="K303" s="53">
        <v>10.5</v>
      </c>
      <c r="L303" s="54">
        <f t="shared" si="71"/>
        <v>221.11047619047616</v>
      </c>
      <c r="M303" s="53">
        <f t="shared" si="72"/>
        <v>8.6999999999999993</v>
      </c>
      <c r="N303" s="176">
        <f t="shared" si="73"/>
        <v>11.9</v>
      </c>
      <c r="O303" s="175" t="str">
        <f t="shared" si="74"/>
        <v>17.2</v>
      </c>
      <c r="P303" s="40" t="s">
        <v>1096</v>
      </c>
      <c r="Q303" s="39" t="s">
        <v>1573</v>
      </c>
      <c r="R303" s="40" t="s">
        <v>89</v>
      </c>
      <c r="S303" s="41" t="s">
        <v>1572</v>
      </c>
      <c r="T303" s="357" t="s">
        <v>1279</v>
      </c>
      <c r="U303" s="43">
        <f t="shared" si="75"/>
        <v>120</v>
      </c>
      <c r="V303" s="44" t="str">
        <f t="shared" si="76"/>
        <v/>
      </c>
      <c r="W303" s="44">
        <f t="shared" si="77"/>
        <v>61</v>
      </c>
      <c r="X303" s="45" t="str">
        <f t="shared" si="78"/>
        <v>★1.0</v>
      </c>
      <c r="Z303" s="46">
        <v>2170</v>
      </c>
      <c r="AA303" s="46"/>
      <c r="AB303" s="149">
        <f t="shared" si="79"/>
        <v>17.2</v>
      </c>
      <c r="AC303" s="209">
        <f t="shared" si="80"/>
        <v>61</v>
      </c>
      <c r="AD303" s="209" t="str">
        <f t="shared" si="81"/>
        <v>★1.0</v>
      </c>
      <c r="AE303" s="149" t="str">
        <f t="shared" si="85"/>
        <v/>
      </c>
      <c r="AF303" s="209" t="str">
        <f t="shared" si="86"/>
        <v/>
      </c>
      <c r="AG303" s="209" t="str">
        <f t="shared" si="87"/>
        <v/>
      </c>
      <c r="AH303" s="208"/>
    </row>
    <row r="304" spans="1:34" ht="24" customHeight="1">
      <c r="A304" s="50"/>
      <c r="B304" s="55"/>
      <c r="C304" s="380"/>
      <c r="D304" s="27" t="s">
        <v>1577</v>
      </c>
      <c r="E304" s="28" t="s">
        <v>1578</v>
      </c>
      <c r="F304" s="29" t="s">
        <v>1575</v>
      </c>
      <c r="G304" s="362">
        <v>1.968</v>
      </c>
      <c r="H304" s="29" t="s">
        <v>1574</v>
      </c>
      <c r="I304" s="31">
        <v>2150</v>
      </c>
      <c r="J304" s="32">
        <v>7</v>
      </c>
      <c r="K304" s="53">
        <v>10.5</v>
      </c>
      <c r="L304" s="54">
        <f t="shared" si="71"/>
        <v>221.11047619047616</v>
      </c>
      <c r="M304" s="53">
        <f t="shared" si="72"/>
        <v>8.6999999999999993</v>
      </c>
      <c r="N304" s="176">
        <f t="shared" si="73"/>
        <v>11.9</v>
      </c>
      <c r="O304" s="175" t="str">
        <f t="shared" si="74"/>
        <v>17.4</v>
      </c>
      <c r="P304" s="40" t="s">
        <v>1096</v>
      </c>
      <c r="Q304" s="39" t="s">
        <v>1573</v>
      </c>
      <c r="R304" s="40" t="s">
        <v>89</v>
      </c>
      <c r="S304" s="41" t="s">
        <v>1572</v>
      </c>
      <c r="T304" s="357" t="s">
        <v>1279</v>
      </c>
      <c r="U304" s="43">
        <f t="shared" si="75"/>
        <v>120</v>
      </c>
      <c r="V304" s="44" t="str">
        <f t="shared" si="76"/>
        <v/>
      </c>
      <c r="W304" s="44">
        <f t="shared" si="77"/>
        <v>60</v>
      </c>
      <c r="X304" s="45" t="str">
        <f t="shared" si="78"/>
        <v>★1.0</v>
      </c>
      <c r="Z304" s="46">
        <v>2150</v>
      </c>
      <c r="AA304" s="46"/>
      <c r="AB304" s="149">
        <f t="shared" si="79"/>
        <v>17.399999999999999</v>
      </c>
      <c r="AC304" s="209">
        <f t="shared" si="80"/>
        <v>60</v>
      </c>
      <c r="AD304" s="209" t="str">
        <f t="shared" si="81"/>
        <v>★1.0</v>
      </c>
      <c r="AE304" s="149" t="str">
        <f t="shared" si="85"/>
        <v/>
      </c>
      <c r="AF304" s="209" t="str">
        <f t="shared" si="86"/>
        <v/>
      </c>
      <c r="AG304" s="209" t="str">
        <f t="shared" si="87"/>
        <v/>
      </c>
      <c r="AH304" s="208"/>
    </row>
    <row r="305" spans="1:34" ht="24" customHeight="1">
      <c r="A305" s="56"/>
      <c r="B305" s="51"/>
      <c r="C305" s="52"/>
      <c r="D305" s="27" t="s">
        <v>1577</v>
      </c>
      <c r="E305" s="28" t="s">
        <v>1576</v>
      </c>
      <c r="F305" s="29" t="s">
        <v>1575</v>
      </c>
      <c r="G305" s="362">
        <v>1.968</v>
      </c>
      <c r="H305" s="29" t="s">
        <v>1574</v>
      </c>
      <c r="I305" s="31">
        <v>2170</v>
      </c>
      <c r="J305" s="32">
        <v>7</v>
      </c>
      <c r="K305" s="53">
        <v>10.5</v>
      </c>
      <c r="L305" s="54">
        <f t="shared" si="71"/>
        <v>221.11047619047616</v>
      </c>
      <c r="M305" s="53">
        <f t="shared" si="72"/>
        <v>8.6999999999999993</v>
      </c>
      <c r="N305" s="176">
        <f t="shared" si="73"/>
        <v>11.9</v>
      </c>
      <c r="O305" s="175" t="str">
        <f t="shared" si="74"/>
        <v>17.2</v>
      </c>
      <c r="P305" s="40" t="s">
        <v>1096</v>
      </c>
      <c r="Q305" s="39" t="s">
        <v>1573</v>
      </c>
      <c r="R305" s="40" t="s">
        <v>89</v>
      </c>
      <c r="S305" s="41" t="s">
        <v>1572</v>
      </c>
      <c r="T305" s="357" t="s">
        <v>1279</v>
      </c>
      <c r="U305" s="43">
        <f t="shared" si="75"/>
        <v>120</v>
      </c>
      <c r="V305" s="44" t="str">
        <f t="shared" si="76"/>
        <v/>
      </c>
      <c r="W305" s="44">
        <f t="shared" si="77"/>
        <v>61</v>
      </c>
      <c r="X305" s="45" t="str">
        <f t="shared" si="78"/>
        <v>★1.0</v>
      </c>
      <c r="Z305" s="46">
        <v>2170</v>
      </c>
      <c r="AA305" s="46"/>
      <c r="AB305" s="149">
        <f t="shared" si="79"/>
        <v>17.2</v>
      </c>
      <c r="AC305" s="209">
        <f t="shared" si="80"/>
        <v>61</v>
      </c>
      <c r="AD305" s="209" t="str">
        <f t="shared" si="81"/>
        <v>★1.0</v>
      </c>
      <c r="AE305" s="149" t="str">
        <f t="shared" si="85"/>
        <v/>
      </c>
      <c r="AF305" s="209" t="str">
        <f t="shared" si="86"/>
        <v/>
      </c>
      <c r="AG305" s="209" t="str">
        <f t="shared" si="87"/>
        <v/>
      </c>
      <c r="AH305" s="208"/>
    </row>
    <row r="306" spans="1:34">
      <c r="B306" s="2" t="s">
        <v>56</v>
      </c>
      <c r="E306" s="2"/>
    </row>
    <row r="307" spans="1:34">
      <c r="B307" s="2" t="s">
        <v>57</v>
      </c>
      <c r="E307" s="2"/>
    </row>
    <row r="308" spans="1:34">
      <c r="B308" s="2" t="s">
        <v>58</v>
      </c>
      <c r="E308" s="2"/>
    </row>
    <row r="309" spans="1:34">
      <c r="B309" s="2" t="s">
        <v>59</v>
      </c>
      <c r="E309" s="2"/>
    </row>
    <row r="310" spans="1:34">
      <c r="B310" s="2" t="s">
        <v>60</v>
      </c>
      <c r="E310" s="2"/>
    </row>
    <row r="311" spans="1:34">
      <c r="B311" s="2" t="s">
        <v>61</v>
      </c>
      <c r="E311" s="2"/>
    </row>
    <row r="312" spans="1:34">
      <c r="B312" s="2" t="s">
        <v>62</v>
      </c>
      <c r="E312" s="2"/>
    </row>
  </sheetData>
  <sheetProtection formatCells="0" formatColumns="0" formatRows="0" insertColumns="0" insertRows="0" insertHyperlinks="0" deleteColumns="0" deleteRows="0" sort="0" autoFilter="0" pivotTables="0"/>
  <autoFilter ref="A1:AI312" xr:uid="{00000000-0001-0000-0100-000000000000}"/>
  <mergeCells count="42"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AA4:AA8"/>
    <mergeCell ref="AB4:AB8"/>
    <mergeCell ref="AC4:AC8"/>
    <mergeCell ref="X5:X8"/>
    <mergeCell ref="N5:N8"/>
    <mergeCell ref="O5:O8"/>
    <mergeCell ref="AE4:AE8"/>
    <mergeCell ref="AF4:AF8"/>
    <mergeCell ref="AG4:AG8"/>
    <mergeCell ref="K5:K8"/>
    <mergeCell ref="L5:L8"/>
    <mergeCell ref="M5:M8"/>
    <mergeCell ref="W5:W8"/>
    <mergeCell ref="V4:V8"/>
    <mergeCell ref="W4:X4"/>
    <mergeCell ref="U4:U8"/>
    <mergeCell ref="Z4:Z8"/>
  </mergeCells>
  <phoneticPr fontId="2"/>
  <pageMargins left="0.70866141732283472" right="0.70866141732283472" top="0.74803149606299213" bottom="0.74803149606299213" header="0.31496062992125984" footer="0.31496062992125984"/>
  <pageSetup paperSize="9" scale="30" fitToHeight="0" orientation="portrait" r:id="rId1"/>
  <headerFooter>
    <oddHeader>&amp;L&amp;10
発出元 → 発出先&amp;R&amp;10【機密性２】 
作成日_作成担当課_用途_保存期間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" id="{2C74077A-BB47-4FF8-A370-8DBE1F65AF4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</xm:sqref>
        </x14:conditionalFormatting>
        <x14:conditionalFormatting xmlns:xm="http://schemas.microsoft.com/office/excel/2006/main">
          <x14:cfRule type="iconSet" priority="23" id="{7495AB9C-3E06-4A70-8901-CEA0169F418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</xm:sqref>
        </x14:conditionalFormatting>
        <x14:conditionalFormatting xmlns:xm="http://schemas.microsoft.com/office/excel/2006/main">
          <x14:cfRule type="iconSet" priority="278" id="{B6D32A8E-88EC-45AF-AB32-C1373342EF7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</xm:sqref>
        </x14:conditionalFormatting>
        <x14:conditionalFormatting xmlns:xm="http://schemas.microsoft.com/office/excel/2006/main">
          <x14:cfRule type="iconSet" priority="225" id="{635C2315-5C34-41B0-8EB7-94C3165AD69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</xm:sqref>
        </x14:conditionalFormatting>
        <x14:conditionalFormatting xmlns:xm="http://schemas.microsoft.com/office/excel/2006/main">
          <x14:cfRule type="iconSet" priority="224" id="{BF692189-430D-4E45-AE54-63CA75EEBDF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</xm:sqref>
        </x14:conditionalFormatting>
        <x14:conditionalFormatting xmlns:xm="http://schemas.microsoft.com/office/excel/2006/main">
          <x14:cfRule type="iconSet" priority="226" id="{A9ADB7D7-B13C-4526-9401-965FCFE2B13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</xm:sqref>
        </x14:conditionalFormatting>
        <x14:conditionalFormatting xmlns:xm="http://schemas.microsoft.com/office/excel/2006/main">
          <x14:cfRule type="iconSet" priority="228" id="{DE05E8EB-26F7-419B-82A6-EDE821FABD5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</xm:sqref>
        </x14:conditionalFormatting>
        <x14:conditionalFormatting xmlns:xm="http://schemas.microsoft.com/office/excel/2006/main">
          <x14:cfRule type="iconSet" priority="227" id="{B198766B-ECB1-4831-931C-1266EEA06E3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</xm:sqref>
        </x14:conditionalFormatting>
        <x14:conditionalFormatting xmlns:xm="http://schemas.microsoft.com/office/excel/2006/main">
          <x14:cfRule type="iconSet" priority="230" id="{4A20A448-B539-48CA-A51E-EEE2F9E06C2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</xm:sqref>
        </x14:conditionalFormatting>
        <x14:conditionalFormatting xmlns:xm="http://schemas.microsoft.com/office/excel/2006/main">
          <x14:cfRule type="iconSet" priority="229" id="{7DF8CBF7-1455-445B-A3CE-89C8511D431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</xm:sqref>
        </x14:conditionalFormatting>
        <x14:conditionalFormatting xmlns:xm="http://schemas.microsoft.com/office/excel/2006/main">
          <x14:cfRule type="iconSet" priority="232" id="{8A90BA8A-DCE9-436A-A5BB-45C21ECD6E3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</xm:sqref>
        </x14:conditionalFormatting>
        <x14:conditionalFormatting xmlns:xm="http://schemas.microsoft.com/office/excel/2006/main">
          <x14:cfRule type="iconSet" priority="231" id="{8C5085C4-C119-4AB7-86AF-1F0E5234D60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AH20</xm:sqref>
        </x14:conditionalFormatting>
        <x14:conditionalFormatting xmlns:xm="http://schemas.microsoft.com/office/excel/2006/main">
          <x14:cfRule type="iconSet" priority="233" id="{3B686FCE-A332-4159-8ADF-0FA46959A53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AH21</xm:sqref>
        </x14:conditionalFormatting>
        <x14:conditionalFormatting xmlns:xm="http://schemas.microsoft.com/office/excel/2006/main">
          <x14:cfRule type="iconSet" priority="235" id="{33CF81F6-544C-4C1E-ADEF-E2BFEB396B8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AH22</xm:sqref>
        </x14:conditionalFormatting>
        <x14:conditionalFormatting xmlns:xm="http://schemas.microsoft.com/office/excel/2006/main">
          <x14:cfRule type="iconSet" priority="234" id="{C06CFC3A-3F3F-4AB6-9F20-2CC317FD692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AH23</xm:sqref>
        </x14:conditionalFormatting>
        <x14:conditionalFormatting xmlns:xm="http://schemas.microsoft.com/office/excel/2006/main">
          <x14:cfRule type="iconSet" priority="237" id="{77FE94F6-3772-489B-B344-83BB740C600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AH24</xm:sqref>
        </x14:conditionalFormatting>
        <x14:conditionalFormatting xmlns:xm="http://schemas.microsoft.com/office/excel/2006/main">
          <x14:cfRule type="iconSet" priority="236" id="{1D7490F0-1BAB-4171-BB33-EDC8C00735B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</xm:sqref>
        </x14:conditionalFormatting>
        <x14:conditionalFormatting xmlns:xm="http://schemas.microsoft.com/office/excel/2006/main">
          <x14:cfRule type="iconSet" priority="239" id="{41DEE546-FF81-4CF4-B91D-B6DD40BF964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AH26</xm:sqref>
        </x14:conditionalFormatting>
        <x14:conditionalFormatting xmlns:xm="http://schemas.microsoft.com/office/excel/2006/main">
          <x14:cfRule type="iconSet" priority="238" id="{A0D9D62C-AE8A-4708-8741-A9DB7631894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AH27</xm:sqref>
        </x14:conditionalFormatting>
        <x14:conditionalFormatting xmlns:xm="http://schemas.microsoft.com/office/excel/2006/main">
          <x14:cfRule type="iconSet" priority="240" id="{C65FF901-147E-4E8F-A0C5-BD0A9E0D3EB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AH28</xm:sqref>
        </x14:conditionalFormatting>
        <x14:conditionalFormatting xmlns:xm="http://schemas.microsoft.com/office/excel/2006/main">
          <x14:cfRule type="iconSet" priority="242" id="{24AA4CE6-4728-4977-80AB-B42093688AD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AH29</xm:sqref>
        </x14:conditionalFormatting>
        <x14:conditionalFormatting xmlns:xm="http://schemas.microsoft.com/office/excel/2006/main">
          <x14:cfRule type="iconSet" priority="241" id="{0512A018-0867-4CEA-9FD8-EEB2B67B1D3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AH30</xm:sqref>
        </x14:conditionalFormatting>
        <x14:conditionalFormatting xmlns:xm="http://schemas.microsoft.com/office/excel/2006/main">
          <x14:cfRule type="iconSet" priority="244" id="{6CE39E4D-9959-420A-814F-D13062E06F1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AH31</xm:sqref>
        </x14:conditionalFormatting>
        <x14:conditionalFormatting xmlns:xm="http://schemas.microsoft.com/office/excel/2006/main">
          <x14:cfRule type="iconSet" priority="243" id="{6A1090D9-40B8-45CB-8687-D6CA71F4AE2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AH32</xm:sqref>
        </x14:conditionalFormatting>
        <x14:conditionalFormatting xmlns:xm="http://schemas.microsoft.com/office/excel/2006/main">
          <x14:cfRule type="iconSet" priority="246" id="{47AAD3A1-BDB0-4B58-8936-C5CDCA6E6E8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AH33</xm:sqref>
        </x14:conditionalFormatting>
        <x14:conditionalFormatting xmlns:xm="http://schemas.microsoft.com/office/excel/2006/main">
          <x14:cfRule type="iconSet" priority="22" id="{B6D14D38-8E8D-45D2-AC12-EC7E5478254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AH34</xm:sqref>
        </x14:conditionalFormatting>
        <x14:conditionalFormatting xmlns:xm="http://schemas.microsoft.com/office/excel/2006/main">
          <x14:cfRule type="iconSet" priority="21" id="{2C8511FA-CCB9-42C1-9FD6-00357C1FB00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AH35</xm:sqref>
        </x14:conditionalFormatting>
        <x14:conditionalFormatting xmlns:xm="http://schemas.microsoft.com/office/excel/2006/main">
          <x14:cfRule type="iconSet" priority="279" id="{0B474B78-6AE1-43D6-A18C-98C9A062A99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AH36:AH39</xm:sqref>
        </x14:conditionalFormatting>
        <x14:conditionalFormatting xmlns:xm="http://schemas.microsoft.com/office/excel/2006/main">
          <x14:cfRule type="iconSet" priority="245" id="{22BE02C6-2BB1-479C-B0D9-3E664C3F37E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AH40</xm:sqref>
        </x14:conditionalFormatting>
        <x14:conditionalFormatting xmlns:xm="http://schemas.microsoft.com/office/excel/2006/main">
          <x14:cfRule type="iconSet" priority="247" id="{4B022322-6D5F-4E9D-903F-A124826D6D7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AH41</xm:sqref>
        </x14:conditionalFormatting>
        <x14:conditionalFormatting xmlns:xm="http://schemas.microsoft.com/office/excel/2006/main">
          <x14:cfRule type="iconSet" priority="249" id="{4AC86757-0399-4926-9C49-6A43CB29192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AH42</xm:sqref>
        </x14:conditionalFormatting>
        <x14:conditionalFormatting xmlns:xm="http://schemas.microsoft.com/office/excel/2006/main">
          <x14:cfRule type="iconSet" priority="248" id="{9A9C9971-CA28-459E-9E42-83D7F5F1B5B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AH43</xm:sqref>
        </x14:conditionalFormatting>
        <x14:conditionalFormatting xmlns:xm="http://schemas.microsoft.com/office/excel/2006/main">
          <x14:cfRule type="iconSet" priority="251" id="{1107EBB4-33F3-4858-B7EF-718A592D8AC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AH44</xm:sqref>
        </x14:conditionalFormatting>
        <x14:conditionalFormatting xmlns:xm="http://schemas.microsoft.com/office/excel/2006/main">
          <x14:cfRule type="iconSet" priority="250" id="{6228C27F-E958-4FD6-BF14-8B80CD58712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AH45</xm:sqref>
        </x14:conditionalFormatting>
        <x14:conditionalFormatting xmlns:xm="http://schemas.microsoft.com/office/excel/2006/main">
          <x14:cfRule type="iconSet" priority="253" id="{C498A7A2-30DA-4B0B-A24E-3FD5D8A4831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AH46</xm:sqref>
        </x14:conditionalFormatting>
        <x14:conditionalFormatting xmlns:xm="http://schemas.microsoft.com/office/excel/2006/main">
          <x14:cfRule type="iconSet" priority="252" id="{D384F083-B6EF-44B5-9858-3DC95651F6F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AH47</xm:sqref>
        </x14:conditionalFormatting>
        <x14:conditionalFormatting xmlns:xm="http://schemas.microsoft.com/office/excel/2006/main">
          <x14:cfRule type="iconSet" priority="254" id="{974A091A-DF70-4A9F-9308-01F077BD686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AH48</xm:sqref>
        </x14:conditionalFormatting>
        <x14:conditionalFormatting xmlns:xm="http://schemas.microsoft.com/office/excel/2006/main">
          <x14:cfRule type="iconSet" priority="256" id="{85CFD431-C859-42B4-A148-964A718F869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AH49</xm:sqref>
        </x14:conditionalFormatting>
        <x14:conditionalFormatting xmlns:xm="http://schemas.microsoft.com/office/excel/2006/main">
          <x14:cfRule type="iconSet" priority="255" id="{321E4A6D-6743-4CD6-ABB0-34F9D952278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AH50</xm:sqref>
        </x14:conditionalFormatting>
        <x14:conditionalFormatting xmlns:xm="http://schemas.microsoft.com/office/excel/2006/main">
          <x14:cfRule type="iconSet" priority="258" id="{DB53C03B-5B21-4828-ADCB-DE06B481C07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AH51</xm:sqref>
        </x14:conditionalFormatting>
        <x14:conditionalFormatting xmlns:xm="http://schemas.microsoft.com/office/excel/2006/main">
          <x14:cfRule type="iconSet" priority="257" id="{A8D810E2-4644-4860-B83B-5E375B5FB39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AH52</xm:sqref>
        </x14:conditionalFormatting>
        <x14:conditionalFormatting xmlns:xm="http://schemas.microsoft.com/office/excel/2006/main">
          <x14:cfRule type="iconSet" priority="260" id="{96875C98-30BB-41C6-9473-E76D69A6A9B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AH53</xm:sqref>
        </x14:conditionalFormatting>
        <x14:conditionalFormatting xmlns:xm="http://schemas.microsoft.com/office/excel/2006/main">
          <x14:cfRule type="iconSet" priority="259" id="{2E88637F-A191-44DC-8F8C-083B19E164C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AH54</xm:sqref>
        </x14:conditionalFormatting>
        <x14:conditionalFormatting xmlns:xm="http://schemas.microsoft.com/office/excel/2006/main">
          <x14:cfRule type="iconSet" priority="261" id="{F04AE970-70BB-4732-9E15-BDC952A677E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AH55</xm:sqref>
        </x14:conditionalFormatting>
        <x14:conditionalFormatting xmlns:xm="http://schemas.microsoft.com/office/excel/2006/main">
          <x14:cfRule type="iconSet" priority="263" id="{22A86FA3-B422-43DA-B3DD-4C4833BA17D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AH56</xm:sqref>
        </x14:conditionalFormatting>
        <x14:conditionalFormatting xmlns:xm="http://schemas.microsoft.com/office/excel/2006/main">
          <x14:cfRule type="iconSet" priority="262" id="{636AD423-7E70-45B1-ACB5-E01575BF8C4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AH57</xm:sqref>
        </x14:conditionalFormatting>
        <x14:conditionalFormatting xmlns:xm="http://schemas.microsoft.com/office/excel/2006/main">
          <x14:cfRule type="iconSet" priority="265" id="{1B7F52E8-1C66-4C18-B3C9-3AF6AF7A570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AH58</xm:sqref>
        </x14:conditionalFormatting>
        <x14:conditionalFormatting xmlns:xm="http://schemas.microsoft.com/office/excel/2006/main">
          <x14:cfRule type="iconSet" priority="264" id="{671873EC-30CA-4FB0-BC16-5321DC2C9A6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AH59</xm:sqref>
        </x14:conditionalFormatting>
        <x14:conditionalFormatting xmlns:xm="http://schemas.microsoft.com/office/excel/2006/main">
          <x14:cfRule type="iconSet" priority="267" id="{EAB775C1-F030-4812-84BF-2F1399484AC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AH60</xm:sqref>
        </x14:conditionalFormatting>
        <x14:conditionalFormatting xmlns:xm="http://schemas.microsoft.com/office/excel/2006/main">
          <x14:cfRule type="iconSet" priority="266" id="{8A6084BB-7DA9-498A-9657-B2BB3178DBF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AH61</xm:sqref>
        </x14:conditionalFormatting>
        <x14:conditionalFormatting xmlns:xm="http://schemas.microsoft.com/office/excel/2006/main">
          <x14:cfRule type="iconSet" priority="268" id="{4997BFAD-27A0-4083-B95B-7BEBB93DED3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AH62</xm:sqref>
        </x14:conditionalFormatting>
        <x14:conditionalFormatting xmlns:xm="http://schemas.microsoft.com/office/excel/2006/main">
          <x14:cfRule type="iconSet" priority="270" id="{BE294572-7449-4194-8C62-45387A35D73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AH63</xm:sqref>
        </x14:conditionalFormatting>
        <x14:conditionalFormatting xmlns:xm="http://schemas.microsoft.com/office/excel/2006/main">
          <x14:cfRule type="iconSet" priority="269" id="{D259C00C-8DEF-4327-AA52-5F55ACA7EC0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AH64</xm:sqref>
        </x14:conditionalFormatting>
        <x14:conditionalFormatting xmlns:xm="http://schemas.microsoft.com/office/excel/2006/main">
          <x14:cfRule type="iconSet" priority="272" id="{7235EC93-21F4-42C2-AF1F-B7476555284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AH65</xm:sqref>
        </x14:conditionalFormatting>
        <x14:conditionalFormatting xmlns:xm="http://schemas.microsoft.com/office/excel/2006/main">
          <x14:cfRule type="iconSet" priority="271" id="{600A657C-1958-4DCF-A427-5F1F8BCEE36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AH66</xm:sqref>
        </x14:conditionalFormatting>
        <x14:conditionalFormatting xmlns:xm="http://schemas.microsoft.com/office/excel/2006/main">
          <x14:cfRule type="iconSet" priority="274" id="{64E3D06B-CB11-4B8E-8D48-F8AFD7007F0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AH67</xm:sqref>
        </x14:conditionalFormatting>
        <x14:conditionalFormatting xmlns:xm="http://schemas.microsoft.com/office/excel/2006/main">
          <x14:cfRule type="iconSet" priority="273" id="{0E95E5E7-DB36-4309-AB60-FF59BB25507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AH68</xm:sqref>
        </x14:conditionalFormatting>
        <x14:conditionalFormatting xmlns:xm="http://schemas.microsoft.com/office/excel/2006/main">
          <x14:cfRule type="iconSet" priority="275" id="{1D36064D-7A98-4DF6-8D7B-2FE13793990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AH69</xm:sqref>
        </x14:conditionalFormatting>
        <x14:conditionalFormatting xmlns:xm="http://schemas.microsoft.com/office/excel/2006/main">
          <x14:cfRule type="iconSet" priority="277" id="{B8D19FFC-6312-4309-ABE4-8C3B9BFB405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AH70</xm:sqref>
        </x14:conditionalFormatting>
        <x14:conditionalFormatting xmlns:xm="http://schemas.microsoft.com/office/excel/2006/main">
          <x14:cfRule type="iconSet" priority="276" id="{F3685832-E06D-4A6F-B561-65E91088C28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AH71</xm:sqref>
        </x14:conditionalFormatting>
        <x14:conditionalFormatting xmlns:xm="http://schemas.microsoft.com/office/excel/2006/main">
          <x14:cfRule type="iconSet" priority="20" id="{43471695-5700-4F21-A629-B9485B04EAB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AH72</xm:sqref>
        </x14:conditionalFormatting>
        <x14:conditionalFormatting xmlns:xm="http://schemas.microsoft.com/office/excel/2006/main">
          <x14:cfRule type="iconSet" priority="19" id="{FBAC630B-54C8-4EDB-AB57-B64A896D7D0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AH73</xm:sqref>
        </x14:conditionalFormatting>
        <x14:conditionalFormatting xmlns:xm="http://schemas.microsoft.com/office/excel/2006/main">
          <x14:cfRule type="iconSet" priority="18" id="{01CAD404-39E1-4CDD-8B6C-C1F228D89A3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AH74</xm:sqref>
        </x14:conditionalFormatting>
        <x14:conditionalFormatting xmlns:xm="http://schemas.microsoft.com/office/excel/2006/main">
          <x14:cfRule type="iconSet" priority="17" id="{98D4554E-D2A1-4747-B871-80DED3B0928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AH75</xm:sqref>
        </x14:conditionalFormatting>
        <x14:conditionalFormatting xmlns:xm="http://schemas.microsoft.com/office/excel/2006/main">
          <x14:cfRule type="iconSet" priority="32" id="{CAC375A9-1DEB-4353-9A64-43E3C1D533A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AH76</xm:sqref>
        </x14:conditionalFormatting>
        <x14:conditionalFormatting xmlns:xm="http://schemas.microsoft.com/office/excel/2006/main">
          <x14:cfRule type="iconSet" priority="31" id="{0B294EC9-A6B6-4469-8BEF-E69486F6360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AH77</xm:sqref>
        </x14:conditionalFormatting>
        <x14:conditionalFormatting xmlns:xm="http://schemas.microsoft.com/office/excel/2006/main">
          <x14:cfRule type="iconSet" priority="34" id="{93CA61F9-916A-4A88-B898-3465E288B5B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AH78</xm:sqref>
        </x14:conditionalFormatting>
        <x14:conditionalFormatting xmlns:xm="http://schemas.microsoft.com/office/excel/2006/main">
          <x14:cfRule type="iconSet" priority="33" id="{C9367AD4-C344-4D36-9576-B34AACA5272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AH79</xm:sqref>
        </x14:conditionalFormatting>
        <x14:conditionalFormatting xmlns:xm="http://schemas.microsoft.com/office/excel/2006/main">
          <x14:cfRule type="iconSet" priority="35" id="{83ED076B-1A73-4562-8E7A-606BCA75893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AH80</xm:sqref>
        </x14:conditionalFormatting>
        <x14:conditionalFormatting xmlns:xm="http://schemas.microsoft.com/office/excel/2006/main">
          <x14:cfRule type="iconSet" priority="37" id="{808DB627-8D3F-4ABA-978F-C4FAD978A8A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AH81</xm:sqref>
        </x14:conditionalFormatting>
        <x14:conditionalFormatting xmlns:xm="http://schemas.microsoft.com/office/excel/2006/main">
          <x14:cfRule type="iconSet" priority="36" id="{165C3AEA-C8E2-4732-938D-A7D422D8DBC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AH82</xm:sqref>
        </x14:conditionalFormatting>
        <x14:conditionalFormatting xmlns:xm="http://schemas.microsoft.com/office/excel/2006/main">
          <x14:cfRule type="iconSet" priority="39" id="{E9DF536F-9722-421A-9EB1-3564CF09B97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AH83</xm:sqref>
        </x14:conditionalFormatting>
        <x14:conditionalFormatting xmlns:xm="http://schemas.microsoft.com/office/excel/2006/main">
          <x14:cfRule type="iconSet" priority="38" id="{EFAD0C9A-991E-409A-81C6-C1FB2B214FC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AH84</xm:sqref>
        </x14:conditionalFormatting>
        <x14:conditionalFormatting xmlns:xm="http://schemas.microsoft.com/office/excel/2006/main">
          <x14:cfRule type="iconSet" priority="41" id="{01600C05-3156-47F7-89D2-9BE5F9E58F1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AH85</xm:sqref>
        </x14:conditionalFormatting>
        <x14:conditionalFormatting xmlns:xm="http://schemas.microsoft.com/office/excel/2006/main">
          <x14:cfRule type="iconSet" priority="40" id="{28AB501C-1D66-4FC1-922C-0E872EEBB06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AH86</xm:sqref>
        </x14:conditionalFormatting>
        <x14:conditionalFormatting xmlns:xm="http://schemas.microsoft.com/office/excel/2006/main">
          <x14:cfRule type="iconSet" priority="42" id="{30B55387-62F7-4480-AD28-03401D1141F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AH87</xm:sqref>
        </x14:conditionalFormatting>
        <x14:conditionalFormatting xmlns:xm="http://schemas.microsoft.com/office/excel/2006/main">
          <x14:cfRule type="iconSet" priority="44" id="{7B0C889E-5E8D-4C15-91FD-B9D834D1E7D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AH88</xm:sqref>
        </x14:conditionalFormatting>
        <x14:conditionalFormatting xmlns:xm="http://schemas.microsoft.com/office/excel/2006/main">
          <x14:cfRule type="iconSet" priority="43" id="{A806F969-02A6-4EA5-B37F-6AC828FF926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AH89</xm:sqref>
        </x14:conditionalFormatting>
        <x14:conditionalFormatting xmlns:xm="http://schemas.microsoft.com/office/excel/2006/main">
          <x14:cfRule type="iconSet" priority="46" id="{94DCAF1B-67E9-4964-8A49-5D1E8CB3C9B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AH90</xm:sqref>
        </x14:conditionalFormatting>
        <x14:conditionalFormatting xmlns:xm="http://schemas.microsoft.com/office/excel/2006/main">
          <x14:cfRule type="iconSet" priority="16" id="{9D81FAF0-979D-42C9-B704-D36E00ED2C8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AH91</xm:sqref>
        </x14:conditionalFormatting>
        <x14:conditionalFormatting xmlns:xm="http://schemas.microsoft.com/office/excel/2006/main">
          <x14:cfRule type="iconSet" priority="15" id="{A6B06DDE-2B30-4F7D-9290-0E41B48D712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AH92</xm:sqref>
        </x14:conditionalFormatting>
        <x14:conditionalFormatting xmlns:xm="http://schemas.microsoft.com/office/excel/2006/main">
          <x14:cfRule type="iconSet" priority="45" id="{609AE2B2-2EEE-4870-933F-3BC116B33B3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AH93</xm:sqref>
        </x14:conditionalFormatting>
        <x14:conditionalFormatting xmlns:xm="http://schemas.microsoft.com/office/excel/2006/main">
          <x14:cfRule type="iconSet" priority="48" id="{847C3FAF-5C11-46A6-A0CB-E3BD85BF02E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AH94</xm:sqref>
        </x14:conditionalFormatting>
        <x14:conditionalFormatting xmlns:xm="http://schemas.microsoft.com/office/excel/2006/main">
          <x14:cfRule type="iconSet" priority="47" id="{9E44646A-D99A-4942-A5F8-607D32F833D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AH95</xm:sqref>
        </x14:conditionalFormatting>
        <x14:conditionalFormatting xmlns:xm="http://schemas.microsoft.com/office/excel/2006/main">
          <x14:cfRule type="iconSet" priority="49" id="{7E561B1F-BE12-4414-9A3C-D1E16CF1EDB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AH96</xm:sqref>
        </x14:conditionalFormatting>
        <x14:conditionalFormatting xmlns:xm="http://schemas.microsoft.com/office/excel/2006/main">
          <x14:cfRule type="iconSet" priority="51" id="{AE87242E-DB12-48CF-9DFB-31CDE58520D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AH97</xm:sqref>
        </x14:conditionalFormatting>
        <x14:conditionalFormatting xmlns:xm="http://schemas.microsoft.com/office/excel/2006/main">
          <x14:cfRule type="iconSet" priority="50" id="{35235C2E-F5AB-417B-8391-DD193A9FAA4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AH98</xm:sqref>
        </x14:conditionalFormatting>
        <x14:conditionalFormatting xmlns:xm="http://schemas.microsoft.com/office/excel/2006/main">
          <x14:cfRule type="iconSet" priority="53" id="{0AE81C25-6DE8-4BC3-84F2-12558585B5C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AH99</xm:sqref>
        </x14:conditionalFormatting>
        <x14:conditionalFormatting xmlns:xm="http://schemas.microsoft.com/office/excel/2006/main">
          <x14:cfRule type="iconSet" priority="52" id="{D2D734F4-D8E5-4C3B-95E3-2C1A70E5038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AH100</xm:sqref>
        </x14:conditionalFormatting>
        <x14:conditionalFormatting xmlns:xm="http://schemas.microsoft.com/office/excel/2006/main">
          <x14:cfRule type="iconSet" priority="55" id="{9137BB8D-AFFA-4339-9FE9-403142648FA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AH101</xm:sqref>
        </x14:conditionalFormatting>
        <x14:conditionalFormatting xmlns:xm="http://schemas.microsoft.com/office/excel/2006/main">
          <x14:cfRule type="iconSet" priority="54" id="{B666633C-6496-4186-A97B-3E88A9A869D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AH102</xm:sqref>
        </x14:conditionalFormatting>
        <x14:conditionalFormatting xmlns:xm="http://schemas.microsoft.com/office/excel/2006/main">
          <x14:cfRule type="iconSet" priority="56" id="{F97C96FE-81BF-4A2A-AE03-31255A0DB35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AH103</xm:sqref>
        </x14:conditionalFormatting>
        <x14:conditionalFormatting xmlns:xm="http://schemas.microsoft.com/office/excel/2006/main">
          <x14:cfRule type="iconSet" priority="58" id="{B67A8EA1-B29E-4D64-BDD1-3AA9A78E931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AH104</xm:sqref>
        </x14:conditionalFormatting>
        <x14:conditionalFormatting xmlns:xm="http://schemas.microsoft.com/office/excel/2006/main">
          <x14:cfRule type="iconSet" priority="57" id="{9ABB57A8-C29E-46D9-A866-EE5549568D1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AH105</xm:sqref>
        </x14:conditionalFormatting>
        <x14:conditionalFormatting xmlns:xm="http://schemas.microsoft.com/office/excel/2006/main">
          <x14:cfRule type="iconSet" priority="60" id="{91FD1C7B-5F64-4CDD-BDBC-A6FB398AF1C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AH106</xm:sqref>
        </x14:conditionalFormatting>
        <x14:conditionalFormatting xmlns:xm="http://schemas.microsoft.com/office/excel/2006/main">
          <x14:cfRule type="iconSet" priority="59" id="{7F68FCB1-2926-4F9B-B0A1-27F35DDA37D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AH107</xm:sqref>
        </x14:conditionalFormatting>
        <x14:conditionalFormatting xmlns:xm="http://schemas.microsoft.com/office/excel/2006/main">
          <x14:cfRule type="iconSet" priority="62" id="{11FF05E7-FFED-46EE-9F95-5AD33A15E6F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AH108</xm:sqref>
        </x14:conditionalFormatting>
        <x14:conditionalFormatting xmlns:xm="http://schemas.microsoft.com/office/excel/2006/main">
          <x14:cfRule type="iconSet" priority="61" id="{6DABEE3C-7C0F-4DBD-A330-FF64FB91DFD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AH109</xm:sqref>
        </x14:conditionalFormatting>
        <x14:conditionalFormatting xmlns:xm="http://schemas.microsoft.com/office/excel/2006/main">
          <x14:cfRule type="iconSet" priority="63" id="{5FEF0927-9606-4676-80A6-C96094A67D9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AH110</xm:sqref>
        </x14:conditionalFormatting>
        <x14:conditionalFormatting xmlns:xm="http://schemas.microsoft.com/office/excel/2006/main">
          <x14:cfRule type="iconSet" priority="65" id="{49184506-78EF-4856-9BDB-685ED241025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AH111</xm:sqref>
        </x14:conditionalFormatting>
        <x14:conditionalFormatting xmlns:xm="http://schemas.microsoft.com/office/excel/2006/main">
          <x14:cfRule type="iconSet" priority="64" id="{742EC585-EE04-42F6-8AC5-7EFD58D94E6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AH112</xm:sqref>
        </x14:conditionalFormatting>
        <x14:conditionalFormatting xmlns:xm="http://schemas.microsoft.com/office/excel/2006/main">
          <x14:cfRule type="iconSet" priority="67" id="{4950297D-EF03-4362-9780-ACF780B1F77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AH113</xm:sqref>
        </x14:conditionalFormatting>
        <x14:conditionalFormatting xmlns:xm="http://schemas.microsoft.com/office/excel/2006/main">
          <x14:cfRule type="iconSet" priority="14" id="{847BECBD-6961-4CD7-9A57-E12EA323CDE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AH114</xm:sqref>
        </x14:conditionalFormatting>
        <x14:conditionalFormatting xmlns:xm="http://schemas.microsoft.com/office/excel/2006/main">
          <x14:cfRule type="iconSet" priority="13" id="{1B8F0B96-FE40-4BEF-867B-8FDCE1CE117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AH115</xm:sqref>
        </x14:conditionalFormatting>
        <x14:conditionalFormatting xmlns:xm="http://schemas.microsoft.com/office/excel/2006/main">
          <x14:cfRule type="iconSet" priority="66" id="{5EDD571C-ED0A-472D-8625-78DF14A640E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AH116</xm:sqref>
        </x14:conditionalFormatting>
        <x14:conditionalFormatting xmlns:xm="http://schemas.microsoft.com/office/excel/2006/main">
          <x14:cfRule type="iconSet" priority="69" id="{828A4FC6-DDEB-4BA7-B417-50914CAE9E6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AH117</xm:sqref>
        </x14:conditionalFormatting>
        <x14:conditionalFormatting xmlns:xm="http://schemas.microsoft.com/office/excel/2006/main">
          <x14:cfRule type="iconSet" priority="68" id="{00AA6702-D7D5-49FD-BB3A-1A766064564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AH118</xm:sqref>
        </x14:conditionalFormatting>
        <x14:conditionalFormatting xmlns:xm="http://schemas.microsoft.com/office/excel/2006/main">
          <x14:cfRule type="iconSet" priority="70" id="{5F1C5B2B-E132-47F3-8D1E-3780A5AFC74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AH119</xm:sqref>
        </x14:conditionalFormatting>
        <x14:conditionalFormatting xmlns:xm="http://schemas.microsoft.com/office/excel/2006/main">
          <x14:cfRule type="iconSet" priority="72" id="{D218F73A-F2E3-4ADA-B853-AD75F1C2E44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AH120</xm:sqref>
        </x14:conditionalFormatting>
        <x14:conditionalFormatting xmlns:xm="http://schemas.microsoft.com/office/excel/2006/main">
          <x14:cfRule type="iconSet" priority="71" id="{D0B5D195-7AD4-4A53-8D4A-0E51C5831B8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AH121</xm:sqref>
        </x14:conditionalFormatting>
        <x14:conditionalFormatting xmlns:xm="http://schemas.microsoft.com/office/excel/2006/main">
          <x14:cfRule type="iconSet" priority="74" id="{3FBD9B76-7907-429D-BF2F-6529DDD16E8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AH122</xm:sqref>
        </x14:conditionalFormatting>
        <x14:conditionalFormatting xmlns:xm="http://schemas.microsoft.com/office/excel/2006/main">
          <x14:cfRule type="iconSet" priority="73" id="{24EC1A8E-9B1A-4848-90F7-C2E462DC05C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AH123</xm:sqref>
        </x14:conditionalFormatting>
        <x14:conditionalFormatting xmlns:xm="http://schemas.microsoft.com/office/excel/2006/main">
          <x14:cfRule type="iconSet" priority="76" id="{6A29FB86-BE7D-4AA1-A6D1-E1BFBB6D942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AH124</xm:sqref>
        </x14:conditionalFormatting>
        <x14:conditionalFormatting xmlns:xm="http://schemas.microsoft.com/office/excel/2006/main">
          <x14:cfRule type="iconSet" priority="75" id="{787FB0CD-0844-4ADC-8E49-EB452AC7F3E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AH125</xm:sqref>
        </x14:conditionalFormatting>
        <x14:conditionalFormatting xmlns:xm="http://schemas.microsoft.com/office/excel/2006/main">
          <x14:cfRule type="iconSet" priority="77" id="{9D144F78-C840-44D5-8EF5-CC7F789AABE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AH126</xm:sqref>
        </x14:conditionalFormatting>
        <x14:conditionalFormatting xmlns:xm="http://schemas.microsoft.com/office/excel/2006/main">
          <x14:cfRule type="iconSet" priority="79" id="{AAA2190E-5AD3-4EBB-9CF2-60E25A6DA65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AH127</xm:sqref>
        </x14:conditionalFormatting>
        <x14:conditionalFormatting xmlns:xm="http://schemas.microsoft.com/office/excel/2006/main">
          <x14:cfRule type="iconSet" priority="78" id="{70F8AEFA-440E-45A2-A852-DD36965316D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AH128</xm:sqref>
        </x14:conditionalFormatting>
        <x14:conditionalFormatting xmlns:xm="http://schemas.microsoft.com/office/excel/2006/main">
          <x14:cfRule type="iconSet" priority="81" id="{6F03E4C4-795E-4932-85AE-59E3311F6C9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AH129</xm:sqref>
        </x14:conditionalFormatting>
        <x14:conditionalFormatting xmlns:xm="http://schemas.microsoft.com/office/excel/2006/main">
          <x14:cfRule type="iconSet" priority="80" id="{4E0EB855-19EC-4DE4-B075-774D8F8087D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AH130</xm:sqref>
        </x14:conditionalFormatting>
        <x14:conditionalFormatting xmlns:xm="http://schemas.microsoft.com/office/excel/2006/main">
          <x14:cfRule type="iconSet" priority="83" id="{D97CF13C-086A-409F-AA97-DCE4BBE46F4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AH131</xm:sqref>
        </x14:conditionalFormatting>
        <x14:conditionalFormatting xmlns:xm="http://schemas.microsoft.com/office/excel/2006/main">
          <x14:cfRule type="iconSet" priority="82" id="{F66FD951-00E6-4B26-9763-E0A2194ABF1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AH132</xm:sqref>
        </x14:conditionalFormatting>
        <x14:conditionalFormatting xmlns:xm="http://schemas.microsoft.com/office/excel/2006/main">
          <x14:cfRule type="iconSet" priority="84" id="{54A47B74-411A-4EDF-8DBA-5798391A242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AH133</xm:sqref>
        </x14:conditionalFormatting>
        <x14:conditionalFormatting xmlns:xm="http://schemas.microsoft.com/office/excel/2006/main">
          <x14:cfRule type="iconSet" priority="86" id="{114E87EF-D77A-4D4A-8A44-18DD2E9D93D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AH134</xm:sqref>
        </x14:conditionalFormatting>
        <x14:conditionalFormatting xmlns:xm="http://schemas.microsoft.com/office/excel/2006/main">
          <x14:cfRule type="iconSet" priority="85" id="{1C3EE42B-0BF2-49ED-AC67-D45E80007B0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AH135</xm:sqref>
        </x14:conditionalFormatting>
        <x14:conditionalFormatting xmlns:xm="http://schemas.microsoft.com/office/excel/2006/main">
          <x14:cfRule type="iconSet" priority="88" id="{152CE8F1-CDB0-4462-8D13-6C2B4BDC523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AH136</xm:sqref>
        </x14:conditionalFormatting>
        <x14:conditionalFormatting xmlns:xm="http://schemas.microsoft.com/office/excel/2006/main">
          <x14:cfRule type="iconSet" priority="87" id="{A5E49EB3-1DB9-41ED-A9DB-DA0C6081E75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AH137</xm:sqref>
        </x14:conditionalFormatting>
        <x14:conditionalFormatting xmlns:xm="http://schemas.microsoft.com/office/excel/2006/main">
          <x14:cfRule type="iconSet" priority="90" id="{4ED9B544-C84D-4A4C-8864-C5054D3F811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AH138</xm:sqref>
        </x14:conditionalFormatting>
        <x14:conditionalFormatting xmlns:xm="http://schemas.microsoft.com/office/excel/2006/main">
          <x14:cfRule type="iconSet" priority="89" id="{B409EA2C-6F4D-4312-BCAB-DBDC7C9A2A5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AH139</xm:sqref>
        </x14:conditionalFormatting>
        <x14:conditionalFormatting xmlns:xm="http://schemas.microsoft.com/office/excel/2006/main">
          <x14:cfRule type="iconSet" priority="91" id="{2D3DF5A9-DB0A-45DB-A986-40502E6CCF7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AH140</xm:sqref>
        </x14:conditionalFormatting>
        <x14:conditionalFormatting xmlns:xm="http://schemas.microsoft.com/office/excel/2006/main">
          <x14:cfRule type="iconSet" priority="93" id="{5AB92961-B199-4D77-81D9-CDE56C43241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AH141</xm:sqref>
        </x14:conditionalFormatting>
        <x14:conditionalFormatting xmlns:xm="http://schemas.microsoft.com/office/excel/2006/main">
          <x14:cfRule type="iconSet" priority="92" id="{410E3BF4-5075-4C06-878F-704687E8D36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AH142</xm:sqref>
        </x14:conditionalFormatting>
        <x14:conditionalFormatting xmlns:xm="http://schemas.microsoft.com/office/excel/2006/main">
          <x14:cfRule type="iconSet" priority="95" id="{E14023B2-BB47-423E-A9B3-8F3154ADF9E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AH143</xm:sqref>
        </x14:conditionalFormatting>
        <x14:conditionalFormatting xmlns:xm="http://schemas.microsoft.com/office/excel/2006/main">
          <x14:cfRule type="iconSet" priority="94" id="{8E020840-2DB1-4A37-AF27-EAA85CC18FF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AH144</xm:sqref>
        </x14:conditionalFormatting>
        <x14:conditionalFormatting xmlns:xm="http://schemas.microsoft.com/office/excel/2006/main">
          <x14:cfRule type="iconSet" priority="97" id="{E42D0183-3C15-4DD9-80C9-56D869351A1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AH145</xm:sqref>
        </x14:conditionalFormatting>
        <x14:conditionalFormatting xmlns:xm="http://schemas.microsoft.com/office/excel/2006/main">
          <x14:cfRule type="iconSet" priority="96" id="{365FDE79-07AE-4BAD-B1FA-73B45DE3CEB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AH146</xm:sqref>
        </x14:conditionalFormatting>
        <x14:conditionalFormatting xmlns:xm="http://schemas.microsoft.com/office/excel/2006/main">
          <x14:cfRule type="iconSet" priority="98" id="{157E042B-B6D6-440F-9EE3-BF0A618D22D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AH147</xm:sqref>
        </x14:conditionalFormatting>
        <x14:conditionalFormatting xmlns:xm="http://schemas.microsoft.com/office/excel/2006/main">
          <x14:cfRule type="iconSet" priority="100" id="{6AA9B6ED-52C0-4CCA-92A0-E10E98D2EF0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AH148</xm:sqref>
        </x14:conditionalFormatting>
        <x14:conditionalFormatting xmlns:xm="http://schemas.microsoft.com/office/excel/2006/main">
          <x14:cfRule type="iconSet" priority="99" id="{E6251A43-195E-4DF2-9318-C136E025C98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AH149</xm:sqref>
        </x14:conditionalFormatting>
        <x14:conditionalFormatting xmlns:xm="http://schemas.microsoft.com/office/excel/2006/main">
          <x14:cfRule type="iconSet" priority="102" id="{00CE558B-22F9-4BA5-8583-7B98DA93194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AH150</xm:sqref>
        </x14:conditionalFormatting>
        <x14:conditionalFormatting xmlns:xm="http://schemas.microsoft.com/office/excel/2006/main">
          <x14:cfRule type="iconSet" priority="101" id="{8C2E9825-E5A9-4921-857F-BA40F89ADCD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AH151</xm:sqref>
        </x14:conditionalFormatting>
        <x14:conditionalFormatting xmlns:xm="http://schemas.microsoft.com/office/excel/2006/main">
          <x14:cfRule type="iconSet" priority="104" id="{E0AC337A-715D-4698-A46E-FD269803E83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AH152</xm:sqref>
        </x14:conditionalFormatting>
        <x14:conditionalFormatting xmlns:xm="http://schemas.microsoft.com/office/excel/2006/main">
          <x14:cfRule type="iconSet" priority="103" id="{761E3FA5-4F7B-411E-9818-5F011A16FA8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AH153</xm:sqref>
        </x14:conditionalFormatting>
        <x14:conditionalFormatting xmlns:xm="http://schemas.microsoft.com/office/excel/2006/main">
          <x14:cfRule type="iconSet" priority="105" id="{2202B530-9860-4A00-B5C2-3D11529676D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AH154</xm:sqref>
        </x14:conditionalFormatting>
        <x14:conditionalFormatting xmlns:xm="http://schemas.microsoft.com/office/excel/2006/main">
          <x14:cfRule type="iconSet" priority="107" id="{C301A172-D634-43AC-8D15-8536318CD61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AH155</xm:sqref>
        </x14:conditionalFormatting>
        <x14:conditionalFormatting xmlns:xm="http://schemas.microsoft.com/office/excel/2006/main">
          <x14:cfRule type="iconSet" priority="106" id="{6E2AD76C-0C1A-4180-9C45-189AB83E7EE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AH156</xm:sqref>
        </x14:conditionalFormatting>
        <x14:conditionalFormatting xmlns:xm="http://schemas.microsoft.com/office/excel/2006/main">
          <x14:cfRule type="iconSet" priority="109" id="{72FE7D38-25AA-487A-BECF-FC92AB00FE2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AH157</xm:sqref>
        </x14:conditionalFormatting>
        <x14:conditionalFormatting xmlns:xm="http://schemas.microsoft.com/office/excel/2006/main">
          <x14:cfRule type="iconSet" priority="108" id="{2773974D-68DA-4F95-B5BF-66EA7B7292A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AH158</xm:sqref>
        </x14:conditionalFormatting>
        <x14:conditionalFormatting xmlns:xm="http://schemas.microsoft.com/office/excel/2006/main">
          <x14:cfRule type="iconSet" priority="111" id="{38898941-36B7-4CC9-AB44-FC2B12F4046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AH159</xm:sqref>
        </x14:conditionalFormatting>
        <x14:conditionalFormatting xmlns:xm="http://schemas.microsoft.com/office/excel/2006/main">
          <x14:cfRule type="iconSet" priority="110" id="{7F08572B-DDE1-4F73-B6C0-4AC8FEDAD6C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AH160</xm:sqref>
        </x14:conditionalFormatting>
        <x14:conditionalFormatting xmlns:xm="http://schemas.microsoft.com/office/excel/2006/main">
          <x14:cfRule type="iconSet" priority="112" id="{A245B7DA-3BE3-4AB1-9852-9C819C83694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AH161</xm:sqref>
        </x14:conditionalFormatting>
        <x14:conditionalFormatting xmlns:xm="http://schemas.microsoft.com/office/excel/2006/main">
          <x14:cfRule type="iconSet" priority="114" id="{C2169048-4940-44F0-9F34-22B400A9F78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AH162</xm:sqref>
        </x14:conditionalFormatting>
        <x14:conditionalFormatting xmlns:xm="http://schemas.microsoft.com/office/excel/2006/main">
          <x14:cfRule type="iconSet" priority="113" id="{CB211FC2-136B-4D42-BCCF-802BE9D4FFD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AH163</xm:sqref>
        </x14:conditionalFormatting>
        <x14:conditionalFormatting xmlns:xm="http://schemas.microsoft.com/office/excel/2006/main">
          <x14:cfRule type="iconSet" priority="116" id="{A3F8DB90-2D24-45FF-AD20-28270AE714F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AH164</xm:sqref>
        </x14:conditionalFormatting>
        <x14:conditionalFormatting xmlns:xm="http://schemas.microsoft.com/office/excel/2006/main">
          <x14:cfRule type="iconSet" priority="115" id="{FACE2E42-E05F-465C-B65D-B7A49A5283A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AH165</xm:sqref>
        </x14:conditionalFormatting>
        <x14:conditionalFormatting xmlns:xm="http://schemas.microsoft.com/office/excel/2006/main">
          <x14:cfRule type="iconSet" priority="118" id="{92432759-1353-4A2B-BA3B-A1A46A0DF16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AH166</xm:sqref>
        </x14:conditionalFormatting>
        <x14:conditionalFormatting xmlns:xm="http://schemas.microsoft.com/office/excel/2006/main">
          <x14:cfRule type="iconSet" priority="117" id="{DE1474D9-F2B2-4FF2-9832-3785524B9E6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AH167</xm:sqref>
        </x14:conditionalFormatting>
        <x14:conditionalFormatting xmlns:xm="http://schemas.microsoft.com/office/excel/2006/main">
          <x14:cfRule type="iconSet" priority="119" id="{CB225A14-15D9-4846-A0A7-2D79EE048A3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AH168</xm:sqref>
        </x14:conditionalFormatting>
        <x14:conditionalFormatting xmlns:xm="http://schemas.microsoft.com/office/excel/2006/main">
          <x14:cfRule type="iconSet" priority="26" id="{4E0D970D-04EF-4D64-916B-F93C12E77D0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AH169</xm:sqref>
        </x14:conditionalFormatting>
        <x14:conditionalFormatting xmlns:xm="http://schemas.microsoft.com/office/excel/2006/main">
          <x14:cfRule type="iconSet" priority="25" id="{4BDA1071-ECA7-4085-BEC5-6D009BECB23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AH170</xm:sqref>
        </x14:conditionalFormatting>
        <x14:conditionalFormatting xmlns:xm="http://schemas.microsoft.com/office/excel/2006/main">
          <x14:cfRule type="iconSet" priority="28" id="{C48E3093-B77A-401D-9BAA-68701B4903B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AH171</xm:sqref>
        </x14:conditionalFormatting>
        <x14:conditionalFormatting xmlns:xm="http://schemas.microsoft.com/office/excel/2006/main">
          <x14:cfRule type="iconSet" priority="27" id="{8F29A937-48C2-4599-AAA0-779AABFD4B8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AH172</xm:sqref>
        </x14:conditionalFormatting>
        <x14:conditionalFormatting xmlns:xm="http://schemas.microsoft.com/office/excel/2006/main">
          <x14:cfRule type="iconSet" priority="30" id="{5D859A22-AC38-462D-A112-386EA3802B8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AH173</xm:sqref>
        </x14:conditionalFormatting>
        <x14:conditionalFormatting xmlns:xm="http://schemas.microsoft.com/office/excel/2006/main">
          <x14:cfRule type="iconSet" priority="29" id="{A1042A7C-64FE-41B7-B05D-0273C43AE8E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AH174</xm:sqref>
        </x14:conditionalFormatting>
        <x14:conditionalFormatting xmlns:xm="http://schemas.microsoft.com/office/excel/2006/main">
          <x14:cfRule type="iconSet" priority="121" id="{5AB8B032-BFB7-4CDE-9FDA-A1F983A814E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AH175</xm:sqref>
        </x14:conditionalFormatting>
        <x14:conditionalFormatting xmlns:xm="http://schemas.microsoft.com/office/excel/2006/main">
          <x14:cfRule type="iconSet" priority="120" id="{C7276223-E425-4F68-A580-1768361ECFF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AH176</xm:sqref>
        </x14:conditionalFormatting>
        <x14:conditionalFormatting xmlns:xm="http://schemas.microsoft.com/office/excel/2006/main">
          <x14:cfRule type="iconSet" priority="123" id="{1C166810-1084-478F-BF01-95B5435006E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AH177</xm:sqref>
        </x14:conditionalFormatting>
        <x14:conditionalFormatting xmlns:xm="http://schemas.microsoft.com/office/excel/2006/main">
          <x14:cfRule type="iconSet" priority="122" id="{0363ACFB-7F3D-419F-AF2E-F37164EC99B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AH178</xm:sqref>
        </x14:conditionalFormatting>
        <x14:conditionalFormatting xmlns:xm="http://schemas.microsoft.com/office/excel/2006/main">
          <x14:cfRule type="iconSet" priority="125" id="{7D793415-5222-4773-BAF1-17B78D661A6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AH179</xm:sqref>
        </x14:conditionalFormatting>
        <x14:conditionalFormatting xmlns:xm="http://schemas.microsoft.com/office/excel/2006/main">
          <x14:cfRule type="iconSet" priority="124" id="{F600CC8F-FF82-4BAD-85F8-050BD4D5850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AH180</xm:sqref>
        </x14:conditionalFormatting>
        <x14:conditionalFormatting xmlns:xm="http://schemas.microsoft.com/office/excel/2006/main">
          <x14:cfRule type="iconSet" priority="126" id="{47783ADA-983A-4D57-ADBD-35E54AAE375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AH181</xm:sqref>
        </x14:conditionalFormatting>
        <x14:conditionalFormatting xmlns:xm="http://schemas.microsoft.com/office/excel/2006/main">
          <x14:cfRule type="iconSet" priority="128" id="{BAF786DC-C883-471E-98B0-693451390E8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AH182</xm:sqref>
        </x14:conditionalFormatting>
        <x14:conditionalFormatting xmlns:xm="http://schemas.microsoft.com/office/excel/2006/main">
          <x14:cfRule type="iconSet" priority="127" id="{A87A936F-B838-4490-930A-DF39E4726C4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AH183</xm:sqref>
        </x14:conditionalFormatting>
        <x14:conditionalFormatting xmlns:xm="http://schemas.microsoft.com/office/excel/2006/main">
          <x14:cfRule type="iconSet" priority="130" id="{3A7AFA34-B4BB-492C-B56B-FD72BA1B896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AH184</xm:sqref>
        </x14:conditionalFormatting>
        <x14:conditionalFormatting xmlns:xm="http://schemas.microsoft.com/office/excel/2006/main">
          <x14:cfRule type="iconSet" priority="129" id="{BB5816F4-645D-479C-8184-7692F849EE6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AH185</xm:sqref>
        </x14:conditionalFormatting>
        <x14:conditionalFormatting xmlns:xm="http://schemas.microsoft.com/office/excel/2006/main">
          <x14:cfRule type="iconSet" priority="132" id="{5DCE4D04-AE4A-454B-B1A2-F9155D900FF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AH186</xm:sqref>
        </x14:conditionalFormatting>
        <x14:conditionalFormatting xmlns:xm="http://schemas.microsoft.com/office/excel/2006/main">
          <x14:cfRule type="iconSet" priority="131" id="{040CA943-24C6-4709-BB7D-F80FC07715E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AH187</xm:sqref>
        </x14:conditionalFormatting>
        <x14:conditionalFormatting xmlns:xm="http://schemas.microsoft.com/office/excel/2006/main">
          <x14:cfRule type="iconSet" priority="133" id="{F2B6B930-5C87-4FB6-ADD5-EA75C66ADF8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AH188</xm:sqref>
        </x14:conditionalFormatting>
        <x14:conditionalFormatting xmlns:xm="http://schemas.microsoft.com/office/excel/2006/main">
          <x14:cfRule type="iconSet" priority="135" id="{5198A33F-89E0-4FB3-8249-A8967BF1D5A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AH189</xm:sqref>
        </x14:conditionalFormatting>
        <x14:conditionalFormatting xmlns:xm="http://schemas.microsoft.com/office/excel/2006/main">
          <x14:cfRule type="iconSet" priority="134" id="{80D1F539-0ECE-421B-A49C-BD2D4D1BE69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AH190</xm:sqref>
        </x14:conditionalFormatting>
        <x14:conditionalFormatting xmlns:xm="http://schemas.microsoft.com/office/excel/2006/main">
          <x14:cfRule type="iconSet" priority="137" id="{0D470145-AEE6-45D2-ACB9-82B5703C5B7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AH191</xm:sqref>
        </x14:conditionalFormatting>
        <x14:conditionalFormatting xmlns:xm="http://schemas.microsoft.com/office/excel/2006/main">
          <x14:cfRule type="iconSet" priority="136" id="{4FE0E56C-9D90-41D4-82E0-FD14F21D97D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AH192</xm:sqref>
        </x14:conditionalFormatting>
        <x14:conditionalFormatting xmlns:xm="http://schemas.microsoft.com/office/excel/2006/main">
          <x14:cfRule type="iconSet" priority="139" id="{DFC9BB80-180D-4C61-9832-823007B038D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AH193</xm:sqref>
        </x14:conditionalFormatting>
        <x14:conditionalFormatting xmlns:xm="http://schemas.microsoft.com/office/excel/2006/main">
          <x14:cfRule type="iconSet" priority="138" id="{8D12AA41-A87D-471F-9819-DAAEE88E378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AH194</xm:sqref>
        </x14:conditionalFormatting>
        <x14:conditionalFormatting xmlns:xm="http://schemas.microsoft.com/office/excel/2006/main">
          <x14:cfRule type="iconSet" priority="140" id="{E0735B07-1632-4D63-908E-633BEF76D92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AH195</xm:sqref>
        </x14:conditionalFormatting>
        <x14:conditionalFormatting xmlns:xm="http://schemas.microsoft.com/office/excel/2006/main">
          <x14:cfRule type="iconSet" priority="142" id="{77357F44-6A01-4374-A569-E918451C414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AH196</xm:sqref>
        </x14:conditionalFormatting>
        <x14:conditionalFormatting xmlns:xm="http://schemas.microsoft.com/office/excel/2006/main">
          <x14:cfRule type="iconSet" priority="141" id="{265B7370-A383-447C-A982-1BF4104233D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AH197</xm:sqref>
        </x14:conditionalFormatting>
        <x14:conditionalFormatting xmlns:xm="http://schemas.microsoft.com/office/excel/2006/main">
          <x14:cfRule type="iconSet" priority="144" id="{01E51EC7-7479-4AF6-8F0D-2D3CD77059F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AH198</xm:sqref>
        </x14:conditionalFormatting>
        <x14:conditionalFormatting xmlns:xm="http://schemas.microsoft.com/office/excel/2006/main">
          <x14:cfRule type="iconSet" priority="143" id="{079A0B94-5B2A-4EA9-9735-9A4E84DBC6B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AH199</xm:sqref>
        </x14:conditionalFormatting>
        <x14:conditionalFormatting xmlns:xm="http://schemas.microsoft.com/office/excel/2006/main">
          <x14:cfRule type="iconSet" priority="146" id="{DF601A2A-3BAA-49FE-9676-782826BD35F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AH200</xm:sqref>
        </x14:conditionalFormatting>
        <x14:conditionalFormatting xmlns:xm="http://schemas.microsoft.com/office/excel/2006/main">
          <x14:cfRule type="iconSet" priority="145" id="{EC80B6CD-D6FD-4D87-8C9B-04A82DA4018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AH201</xm:sqref>
        </x14:conditionalFormatting>
        <x14:conditionalFormatting xmlns:xm="http://schemas.microsoft.com/office/excel/2006/main">
          <x14:cfRule type="iconSet" priority="147" id="{4A57D03C-FAE9-4332-871E-5C91D67DA40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AH202</xm:sqref>
        </x14:conditionalFormatting>
        <x14:conditionalFormatting xmlns:xm="http://schemas.microsoft.com/office/excel/2006/main">
          <x14:cfRule type="iconSet" priority="149" id="{5548CC59-7099-4D31-8CC6-C3C4BE99F25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AH203</xm:sqref>
        </x14:conditionalFormatting>
        <x14:conditionalFormatting xmlns:xm="http://schemas.microsoft.com/office/excel/2006/main">
          <x14:cfRule type="iconSet" priority="148" id="{F7C73466-0D56-453C-9DFB-676BE623943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AH204</xm:sqref>
        </x14:conditionalFormatting>
        <x14:conditionalFormatting xmlns:xm="http://schemas.microsoft.com/office/excel/2006/main">
          <x14:cfRule type="iconSet" priority="151" id="{7B7E18D4-EDC4-4ECA-A108-2BACB59593C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AH205</xm:sqref>
        </x14:conditionalFormatting>
        <x14:conditionalFormatting xmlns:xm="http://schemas.microsoft.com/office/excel/2006/main">
          <x14:cfRule type="iconSet" priority="150" id="{422060C7-40B5-45A4-843A-231F9FC0219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AH206</xm:sqref>
        </x14:conditionalFormatting>
        <x14:conditionalFormatting xmlns:xm="http://schemas.microsoft.com/office/excel/2006/main">
          <x14:cfRule type="iconSet" priority="153" id="{29E1ADC8-E5D2-4763-9BF5-12F6C9E4936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AH207</xm:sqref>
        </x14:conditionalFormatting>
        <x14:conditionalFormatting xmlns:xm="http://schemas.microsoft.com/office/excel/2006/main">
          <x14:cfRule type="iconSet" priority="152" id="{B22C48AB-3A89-4D2A-8629-A52FDE7F517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AH208</xm:sqref>
        </x14:conditionalFormatting>
        <x14:conditionalFormatting xmlns:xm="http://schemas.microsoft.com/office/excel/2006/main">
          <x14:cfRule type="iconSet" priority="154" id="{50BA61CB-1D5D-41C7-AFB1-7DB42F10CB9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AH209</xm:sqref>
        </x14:conditionalFormatting>
        <x14:conditionalFormatting xmlns:xm="http://schemas.microsoft.com/office/excel/2006/main">
          <x14:cfRule type="iconSet" priority="156" id="{59E0CCD6-F470-4928-8BD6-F4CDD346985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AH210</xm:sqref>
        </x14:conditionalFormatting>
        <x14:conditionalFormatting xmlns:xm="http://schemas.microsoft.com/office/excel/2006/main">
          <x14:cfRule type="iconSet" priority="155" id="{5124B0E2-0CB4-4CBF-834E-B388132FEAA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AH211</xm:sqref>
        </x14:conditionalFormatting>
        <x14:conditionalFormatting xmlns:xm="http://schemas.microsoft.com/office/excel/2006/main">
          <x14:cfRule type="iconSet" priority="158" id="{8FDA6FF8-E993-4C6A-8892-1E11BDC1A67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AH212</xm:sqref>
        </x14:conditionalFormatting>
        <x14:conditionalFormatting xmlns:xm="http://schemas.microsoft.com/office/excel/2006/main">
          <x14:cfRule type="iconSet" priority="157" id="{EF20A9B8-78C3-4F68-B261-D2BD6FBEFDD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AH213</xm:sqref>
        </x14:conditionalFormatting>
        <x14:conditionalFormatting xmlns:xm="http://schemas.microsoft.com/office/excel/2006/main">
          <x14:cfRule type="iconSet" priority="160" id="{298674D6-F0AE-4A08-BD52-1800765D9EC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AH214</xm:sqref>
        </x14:conditionalFormatting>
        <x14:conditionalFormatting xmlns:xm="http://schemas.microsoft.com/office/excel/2006/main">
          <x14:cfRule type="iconSet" priority="170" id="{9D7A2143-89F7-4AFB-A04B-8BA12385874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AH215</xm:sqref>
        </x14:conditionalFormatting>
        <x14:conditionalFormatting xmlns:xm="http://schemas.microsoft.com/office/excel/2006/main">
          <x14:cfRule type="iconSet" priority="12" id="{58CF5D6C-FC0E-488D-8A35-1CEB2E36E46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AH216</xm:sqref>
        </x14:conditionalFormatting>
        <x14:conditionalFormatting xmlns:xm="http://schemas.microsoft.com/office/excel/2006/main">
          <x14:cfRule type="iconSet" priority="11" id="{E51B4131-DCB2-426E-AD71-29B9F836800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AH217</xm:sqref>
        </x14:conditionalFormatting>
        <x14:conditionalFormatting xmlns:xm="http://schemas.microsoft.com/office/excel/2006/main">
          <x14:cfRule type="iconSet" priority="10" id="{4C2E7FFD-AD29-4923-9803-B6CC0397BE0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AH218:AH222</xm:sqref>
        </x14:conditionalFormatting>
        <x14:conditionalFormatting xmlns:xm="http://schemas.microsoft.com/office/excel/2006/main">
          <x14:cfRule type="iconSet" priority="159" id="{AB0346D6-0DA1-480F-BE01-A0FC18D5ED6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AH223</xm:sqref>
        </x14:conditionalFormatting>
        <x14:conditionalFormatting xmlns:xm="http://schemas.microsoft.com/office/excel/2006/main">
          <x14:cfRule type="iconSet" priority="161" id="{516E6995-8CC4-4695-BCEB-5A139F06DDC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AH224</xm:sqref>
        </x14:conditionalFormatting>
        <x14:conditionalFormatting xmlns:xm="http://schemas.microsoft.com/office/excel/2006/main">
          <x14:cfRule type="iconSet" priority="163" id="{DE542D4E-A735-4DE4-9EC7-12D21DC29A8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AH225</xm:sqref>
        </x14:conditionalFormatting>
        <x14:conditionalFormatting xmlns:xm="http://schemas.microsoft.com/office/excel/2006/main">
          <x14:cfRule type="iconSet" priority="162" id="{9E0FA4B9-D426-40C2-BE80-72F55D6704C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AH226</xm:sqref>
        </x14:conditionalFormatting>
        <x14:conditionalFormatting xmlns:xm="http://schemas.microsoft.com/office/excel/2006/main">
          <x14:cfRule type="iconSet" priority="165" id="{E7F7ECDF-86F3-4A0D-8131-870BEB0B90E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AH227</xm:sqref>
        </x14:conditionalFormatting>
        <x14:conditionalFormatting xmlns:xm="http://schemas.microsoft.com/office/excel/2006/main">
          <x14:cfRule type="iconSet" priority="164" id="{FBDD4134-DC4A-424E-A74A-70B9263544D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AH228</xm:sqref>
        </x14:conditionalFormatting>
        <x14:conditionalFormatting xmlns:xm="http://schemas.microsoft.com/office/excel/2006/main">
          <x14:cfRule type="iconSet" priority="167" id="{95A95BFF-305B-4BF0-8F86-F5A5DB7B315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AH229</xm:sqref>
        </x14:conditionalFormatting>
        <x14:conditionalFormatting xmlns:xm="http://schemas.microsoft.com/office/excel/2006/main">
          <x14:cfRule type="iconSet" priority="166" id="{B60CDEC3-D36F-4DBA-8B68-B815F143B57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AH230</xm:sqref>
        </x14:conditionalFormatting>
        <x14:conditionalFormatting xmlns:xm="http://schemas.microsoft.com/office/excel/2006/main">
          <x14:cfRule type="iconSet" priority="168" id="{FB2542C4-3FC6-46A2-BF65-76C0F902C98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AH231</xm:sqref>
        </x14:conditionalFormatting>
        <x14:conditionalFormatting xmlns:xm="http://schemas.microsoft.com/office/excel/2006/main">
          <x14:cfRule type="iconSet" priority="169" id="{1263EB54-9490-4685-BDB7-3C64EB0CED2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AH232</xm:sqref>
        </x14:conditionalFormatting>
        <x14:conditionalFormatting xmlns:xm="http://schemas.microsoft.com/office/excel/2006/main">
          <x14:cfRule type="iconSet" priority="172" id="{D6E80423-01F8-46F4-97DD-3F0591178BD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AH233</xm:sqref>
        </x14:conditionalFormatting>
        <x14:conditionalFormatting xmlns:xm="http://schemas.microsoft.com/office/excel/2006/main">
          <x14:cfRule type="iconSet" priority="171" id="{ED20A552-146C-4B1E-AF75-A0EECB4BCE6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AH234</xm:sqref>
        </x14:conditionalFormatting>
        <x14:conditionalFormatting xmlns:xm="http://schemas.microsoft.com/office/excel/2006/main">
          <x14:cfRule type="iconSet" priority="174" id="{0A3353EA-8677-476A-9BBD-D273F7470C3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AH235</xm:sqref>
        </x14:conditionalFormatting>
        <x14:conditionalFormatting xmlns:xm="http://schemas.microsoft.com/office/excel/2006/main">
          <x14:cfRule type="iconSet" priority="9" id="{3E45B8A0-4343-41F2-8191-4B64C3923DA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AH236</xm:sqref>
        </x14:conditionalFormatting>
        <x14:conditionalFormatting xmlns:xm="http://schemas.microsoft.com/office/excel/2006/main">
          <x14:cfRule type="iconSet" priority="8" id="{C4689067-7580-41DC-AF31-3827C243786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AH237</xm:sqref>
        </x14:conditionalFormatting>
        <x14:conditionalFormatting xmlns:xm="http://schemas.microsoft.com/office/excel/2006/main">
          <x14:cfRule type="iconSet" priority="7" id="{A555D48D-3299-46A1-8E96-370008FB0F7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AH238</xm:sqref>
        </x14:conditionalFormatting>
        <x14:conditionalFormatting xmlns:xm="http://schemas.microsoft.com/office/excel/2006/main">
          <x14:cfRule type="iconSet" priority="6" id="{AE11EA3A-D2C2-4EA3-9E21-1BC75482074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AH239:AH243</xm:sqref>
        </x14:conditionalFormatting>
        <x14:conditionalFormatting xmlns:xm="http://schemas.microsoft.com/office/excel/2006/main">
          <x14:cfRule type="iconSet" priority="173" id="{66BF485A-7E7C-4BA8-BF6F-773AF4A2C74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AH244</xm:sqref>
        </x14:conditionalFormatting>
        <x14:conditionalFormatting xmlns:xm="http://schemas.microsoft.com/office/excel/2006/main">
          <x14:cfRule type="iconSet" priority="175" id="{6B47A4A0-9933-4B0F-B819-F5AE5383753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AH245</xm:sqref>
        </x14:conditionalFormatting>
        <x14:conditionalFormatting xmlns:xm="http://schemas.microsoft.com/office/excel/2006/main">
          <x14:cfRule type="iconSet" priority="177" id="{79C61DD8-917B-417A-87AC-ABC605237C0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AH246</xm:sqref>
        </x14:conditionalFormatting>
        <x14:conditionalFormatting xmlns:xm="http://schemas.microsoft.com/office/excel/2006/main">
          <x14:cfRule type="iconSet" priority="176" id="{7DE394C9-9516-45A6-9819-346AA9F0A28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AH247</xm:sqref>
        </x14:conditionalFormatting>
        <x14:conditionalFormatting xmlns:xm="http://schemas.microsoft.com/office/excel/2006/main">
          <x14:cfRule type="iconSet" priority="179" id="{C833233C-2656-4539-8402-12930B2BD66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AH248</xm:sqref>
        </x14:conditionalFormatting>
        <x14:conditionalFormatting xmlns:xm="http://schemas.microsoft.com/office/excel/2006/main">
          <x14:cfRule type="iconSet" priority="178" id="{7EF5E609-7407-45F1-8C48-DB18C490370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AH249</xm:sqref>
        </x14:conditionalFormatting>
        <x14:conditionalFormatting xmlns:xm="http://schemas.microsoft.com/office/excel/2006/main">
          <x14:cfRule type="iconSet" priority="181" id="{E89A7355-3968-49E1-AFD7-81D9F03B91E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AH250</xm:sqref>
        </x14:conditionalFormatting>
        <x14:conditionalFormatting xmlns:xm="http://schemas.microsoft.com/office/excel/2006/main">
          <x14:cfRule type="iconSet" priority="180" id="{AAECDF80-721D-4A7B-BE80-A3345A87EF8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AH251</xm:sqref>
        </x14:conditionalFormatting>
        <x14:conditionalFormatting xmlns:xm="http://schemas.microsoft.com/office/excel/2006/main">
          <x14:cfRule type="iconSet" priority="182" id="{C8BF2B39-7FA4-4107-A803-A3DE7BE9385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AH252</xm:sqref>
        </x14:conditionalFormatting>
        <x14:conditionalFormatting xmlns:xm="http://schemas.microsoft.com/office/excel/2006/main">
          <x14:cfRule type="iconSet" priority="184" id="{4071907D-47AB-4E72-86F5-DEA97E2A454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AH253</xm:sqref>
        </x14:conditionalFormatting>
        <x14:conditionalFormatting xmlns:xm="http://schemas.microsoft.com/office/excel/2006/main">
          <x14:cfRule type="iconSet" priority="183" id="{5DF8CD05-1EE0-4C65-B209-C23762BF763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AH254</xm:sqref>
        </x14:conditionalFormatting>
        <x14:conditionalFormatting xmlns:xm="http://schemas.microsoft.com/office/excel/2006/main">
          <x14:cfRule type="iconSet" priority="186" id="{A5FF567A-D5E3-4122-A7B4-DA2CCD8E03B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AH255</xm:sqref>
        </x14:conditionalFormatting>
        <x14:conditionalFormatting xmlns:xm="http://schemas.microsoft.com/office/excel/2006/main">
          <x14:cfRule type="iconSet" priority="185" id="{FF400705-457A-4AEE-87A2-7EA961E8074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AH256</xm:sqref>
        </x14:conditionalFormatting>
        <x14:conditionalFormatting xmlns:xm="http://schemas.microsoft.com/office/excel/2006/main">
          <x14:cfRule type="iconSet" priority="188" id="{009BC9A4-29F3-43DA-94A7-472433AE398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AH257</xm:sqref>
        </x14:conditionalFormatting>
        <x14:conditionalFormatting xmlns:xm="http://schemas.microsoft.com/office/excel/2006/main">
          <x14:cfRule type="iconSet" priority="187" id="{2584A7A4-EEF5-4102-9202-45EF06C51E5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AH258</xm:sqref>
        </x14:conditionalFormatting>
        <x14:conditionalFormatting xmlns:xm="http://schemas.microsoft.com/office/excel/2006/main">
          <x14:cfRule type="iconSet" priority="189" id="{79E4D300-70FD-4332-A705-64040221545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AH259</xm:sqref>
        </x14:conditionalFormatting>
        <x14:conditionalFormatting xmlns:xm="http://schemas.microsoft.com/office/excel/2006/main">
          <x14:cfRule type="iconSet" priority="191" id="{B815D75C-18E3-4379-B115-3240A0E05C3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AH260</xm:sqref>
        </x14:conditionalFormatting>
        <x14:conditionalFormatting xmlns:xm="http://schemas.microsoft.com/office/excel/2006/main">
          <x14:cfRule type="iconSet" priority="190" id="{79316191-0C5A-4739-BFEB-D1743E84D54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AH261</xm:sqref>
        </x14:conditionalFormatting>
        <x14:conditionalFormatting xmlns:xm="http://schemas.microsoft.com/office/excel/2006/main">
          <x14:cfRule type="iconSet" priority="5" id="{8C391B4B-06B3-4E16-A41C-B4A7E59A152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AH262</xm:sqref>
        </x14:conditionalFormatting>
        <x14:conditionalFormatting xmlns:xm="http://schemas.microsoft.com/office/excel/2006/main">
          <x14:cfRule type="iconSet" priority="4" id="{498CE1E9-8B74-4ED3-BB0F-4FE60DB26CEE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AH263</xm:sqref>
        </x14:conditionalFormatting>
        <x14:conditionalFormatting xmlns:xm="http://schemas.microsoft.com/office/excel/2006/main">
          <x14:cfRule type="iconSet" priority="193" id="{F245B811-BA38-448B-B9BF-657EDB16A29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AH269</xm:sqref>
        </x14:conditionalFormatting>
        <x14:conditionalFormatting xmlns:xm="http://schemas.microsoft.com/office/excel/2006/main">
          <x14:cfRule type="iconSet" priority="192" id="{CC56D8E9-A5C3-4501-B562-E663145850C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AH270</xm:sqref>
        </x14:conditionalFormatting>
        <x14:conditionalFormatting xmlns:xm="http://schemas.microsoft.com/office/excel/2006/main">
          <x14:cfRule type="iconSet" priority="195" id="{101458CC-FB5D-449B-852A-5542D608CD2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AH271</xm:sqref>
        </x14:conditionalFormatting>
        <x14:conditionalFormatting xmlns:xm="http://schemas.microsoft.com/office/excel/2006/main">
          <x14:cfRule type="iconSet" priority="194" id="{0D4EA72C-EDBF-49EE-96A1-C6D5BFF48D6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AH272</xm:sqref>
        </x14:conditionalFormatting>
        <x14:conditionalFormatting xmlns:xm="http://schemas.microsoft.com/office/excel/2006/main">
          <x14:cfRule type="iconSet" priority="196" id="{AF8B3613-A29B-4347-B204-8B8ACC33F33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AH273</xm:sqref>
        </x14:conditionalFormatting>
        <x14:conditionalFormatting xmlns:xm="http://schemas.microsoft.com/office/excel/2006/main">
          <x14:cfRule type="iconSet" priority="198" id="{F07EBE11-1B39-445F-BD39-79494E26968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AH274</xm:sqref>
        </x14:conditionalFormatting>
        <x14:conditionalFormatting xmlns:xm="http://schemas.microsoft.com/office/excel/2006/main">
          <x14:cfRule type="iconSet" priority="197" id="{D7B6B9AF-0DAC-47D5-9CE6-F5D58A8B178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AH275</xm:sqref>
        </x14:conditionalFormatting>
        <x14:conditionalFormatting xmlns:xm="http://schemas.microsoft.com/office/excel/2006/main">
          <x14:cfRule type="iconSet" priority="200" id="{D3B840D6-6ABE-42D0-BE89-479403AB86C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AH276</xm:sqref>
        </x14:conditionalFormatting>
        <x14:conditionalFormatting xmlns:xm="http://schemas.microsoft.com/office/excel/2006/main">
          <x14:cfRule type="iconSet" priority="199" id="{558D72A8-F2E9-4DD8-B055-7F1718B0D05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AH277</xm:sqref>
        </x14:conditionalFormatting>
        <x14:conditionalFormatting xmlns:xm="http://schemas.microsoft.com/office/excel/2006/main">
          <x14:cfRule type="iconSet" priority="202" id="{5D4077FA-CB26-4B07-B6C2-8BBA878C625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AH278</xm:sqref>
        </x14:conditionalFormatting>
        <x14:conditionalFormatting xmlns:xm="http://schemas.microsoft.com/office/excel/2006/main">
          <x14:cfRule type="iconSet" priority="201" id="{7B7FB83A-6105-4AC0-9CBA-96BB706EDFB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AH279</xm:sqref>
        </x14:conditionalFormatting>
        <x14:conditionalFormatting xmlns:xm="http://schemas.microsoft.com/office/excel/2006/main">
          <x14:cfRule type="iconSet" priority="204" id="{ECE841BC-E2B1-4453-BAE9-926725F7A0F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AH280</xm:sqref>
        </x14:conditionalFormatting>
        <x14:conditionalFormatting xmlns:xm="http://schemas.microsoft.com/office/excel/2006/main">
          <x14:cfRule type="iconSet" priority="203" id="{B5F87F80-7BD7-453E-84F1-565CF484E6D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AH281</xm:sqref>
        </x14:conditionalFormatting>
        <x14:conditionalFormatting xmlns:xm="http://schemas.microsoft.com/office/excel/2006/main">
          <x14:cfRule type="iconSet" priority="205" id="{DE18499B-6F6E-46A9-83C6-3EA6125EB1A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AH282</xm:sqref>
        </x14:conditionalFormatting>
        <x14:conditionalFormatting xmlns:xm="http://schemas.microsoft.com/office/excel/2006/main">
          <x14:cfRule type="iconSet" priority="207" id="{8E6BC279-8B02-474D-A4FD-D72E6997DE1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AH283</xm:sqref>
        </x14:conditionalFormatting>
        <x14:conditionalFormatting xmlns:xm="http://schemas.microsoft.com/office/excel/2006/main">
          <x14:cfRule type="iconSet" priority="206" id="{6C61C163-8FED-49CE-8E6E-A1BAB0603A31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AH284</xm:sqref>
        </x14:conditionalFormatting>
        <x14:conditionalFormatting xmlns:xm="http://schemas.microsoft.com/office/excel/2006/main">
          <x14:cfRule type="iconSet" priority="3" id="{ABA111B9-AC81-4664-B61F-04570DB14ED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AH285</xm:sqref>
        </x14:conditionalFormatting>
        <x14:conditionalFormatting xmlns:xm="http://schemas.microsoft.com/office/excel/2006/main">
          <x14:cfRule type="iconSet" priority="2" id="{768852FB-81ED-43CF-85FD-B9F89F641D0D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AH286</xm:sqref>
        </x14:conditionalFormatting>
        <x14:conditionalFormatting xmlns:xm="http://schemas.microsoft.com/office/excel/2006/main">
          <x14:cfRule type="iconSet" priority="1" id="{050E7862-66B2-4567-BDDD-7BDDF6033C4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AH287</xm:sqref>
        </x14:conditionalFormatting>
        <x14:conditionalFormatting xmlns:xm="http://schemas.microsoft.com/office/excel/2006/main">
          <x14:cfRule type="iconSet" priority="280" id="{9BDCE154-64C2-4D9F-955C-1EF82BA20CB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AH288:AH289 AH264:AH268</xm:sqref>
        </x14:conditionalFormatting>
        <x14:conditionalFormatting xmlns:xm="http://schemas.microsoft.com/office/excel/2006/main">
          <x14:cfRule type="iconSet" priority="209" id="{1B81A134-B2F8-4C3D-9A12-812998343EE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AH290</xm:sqref>
        </x14:conditionalFormatting>
        <x14:conditionalFormatting xmlns:xm="http://schemas.microsoft.com/office/excel/2006/main">
          <x14:cfRule type="iconSet" priority="208" id="{25A7FE32-D93E-4EB4-BCCD-F80A17EA4A7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AH291</xm:sqref>
        </x14:conditionalFormatting>
        <x14:conditionalFormatting xmlns:xm="http://schemas.microsoft.com/office/excel/2006/main">
          <x14:cfRule type="iconSet" priority="211" id="{4C458351-FBA6-4256-BC00-62BEF280C4A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AH292</xm:sqref>
        </x14:conditionalFormatting>
        <x14:conditionalFormatting xmlns:xm="http://schemas.microsoft.com/office/excel/2006/main">
          <x14:cfRule type="iconSet" priority="210" id="{ED5A7D22-4498-4373-BAA3-24D10DCAB37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AH293</xm:sqref>
        </x14:conditionalFormatting>
        <x14:conditionalFormatting xmlns:xm="http://schemas.microsoft.com/office/excel/2006/main">
          <x14:cfRule type="iconSet" priority="212" id="{424343D8-2C3A-4445-AC63-FB834DAF4713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AH294</xm:sqref>
        </x14:conditionalFormatting>
        <x14:conditionalFormatting xmlns:xm="http://schemas.microsoft.com/office/excel/2006/main">
          <x14:cfRule type="iconSet" priority="214" id="{C3ABD2CC-DA7E-472D-BA83-C0D2DBE3D17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AH295</xm:sqref>
        </x14:conditionalFormatting>
        <x14:conditionalFormatting xmlns:xm="http://schemas.microsoft.com/office/excel/2006/main">
          <x14:cfRule type="iconSet" priority="213" id="{8F862D2C-D3FA-4C9C-9B40-CB54892F1EC0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AH296</xm:sqref>
        </x14:conditionalFormatting>
        <x14:conditionalFormatting xmlns:xm="http://schemas.microsoft.com/office/excel/2006/main">
          <x14:cfRule type="iconSet" priority="216" id="{A251064A-B24B-4308-8522-35407029C85A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AH297</xm:sqref>
        </x14:conditionalFormatting>
        <x14:conditionalFormatting xmlns:xm="http://schemas.microsoft.com/office/excel/2006/main">
          <x14:cfRule type="iconSet" priority="215" id="{302A9EEF-9278-4B4B-B5B8-2FCF04C59C7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AH298</xm:sqref>
        </x14:conditionalFormatting>
        <x14:conditionalFormatting xmlns:xm="http://schemas.microsoft.com/office/excel/2006/main">
          <x14:cfRule type="iconSet" priority="218" id="{D6884B4B-E751-4E79-AE7F-1A9093DD08C6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AH299</xm:sqref>
        </x14:conditionalFormatting>
        <x14:conditionalFormatting xmlns:xm="http://schemas.microsoft.com/office/excel/2006/main">
          <x14:cfRule type="iconSet" priority="217" id="{6D64821F-5E07-4F5C-B1EB-EFCF048F99F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AH300</xm:sqref>
        </x14:conditionalFormatting>
        <x14:conditionalFormatting xmlns:xm="http://schemas.microsoft.com/office/excel/2006/main">
          <x14:cfRule type="iconSet" priority="219" id="{58C66430-7747-424F-90BD-3D2EBDDBEA2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AH301</xm:sqref>
        </x14:conditionalFormatting>
        <x14:conditionalFormatting xmlns:xm="http://schemas.microsoft.com/office/excel/2006/main">
          <x14:cfRule type="iconSet" priority="221" id="{BB0A99CF-651D-494F-93AA-7E8DB59F372C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AH302</xm:sqref>
        </x14:conditionalFormatting>
        <x14:conditionalFormatting xmlns:xm="http://schemas.microsoft.com/office/excel/2006/main">
          <x14:cfRule type="iconSet" priority="220" id="{580D1019-308D-4517-9196-30463F77BB6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AH303</xm:sqref>
        </x14:conditionalFormatting>
        <x14:conditionalFormatting xmlns:xm="http://schemas.microsoft.com/office/excel/2006/main">
          <x14:cfRule type="iconSet" priority="223" id="{AA374EE5-5EB2-4511-85C0-327A3C2CFB7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AH304</xm:sqref>
        </x14:conditionalFormatting>
        <x14:conditionalFormatting xmlns:xm="http://schemas.microsoft.com/office/excel/2006/main">
          <x14:cfRule type="iconSet" priority="222" id="{95507293-E1DC-4236-A9A4-60CB84D814FF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AH305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A036-781A-4AA3-A85A-25D2BC8E6747}">
  <sheetPr>
    <tabColor rgb="FFFFFF00"/>
    <pageSetUpPr fitToPage="1"/>
  </sheetPr>
  <dimension ref="A1:X306"/>
  <sheetViews>
    <sheetView showGridLines="0" zoomScaleNormal="100" zoomScaleSheetLayoutView="80" workbookViewId="0">
      <pane xSplit="5" ySplit="7" topLeftCell="F45" activePane="bottomRight" state="frozen"/>
      <selection activeCell="F8" sqref="F8:G8"/>
      <selection pane="topRight" activeCell="F8" sqref="F8:G8"/>
      <selection pane="bottomLeft" activeCell="F8" sqref="F8:G8"/>
      <selection pane="bottomRight" activeCell="Z68" sqref="Z68"/>
    </sheetView>
  </sheetViews>
  <sheetFormatPr defaultColWidth="9" defaultRowHeight="10.199999999999999"/>
  <cols>
    <col min="1" max="1" width="8.109375" style="64" customWidth="1"/>
    <col min="2" max="2" width="0.44140625" style="61" customWidth="1"/>
    <col min="3" max="3" width="25.6640625" style="63" customWidth="1"/>
    <col min="4" max="4" width="15.6640625" style="63" customWidth="1"/>
    <col min="5" max="5" width="12.77734375" style="62" customWidth="1"/>
    <col min="6" max="6" width="13.109375" style="61" customWidth="1"/>
    <col min="7" max="7" width="8" style="61" bestFit="1" customWidth="1"/>
    <col min="8" max="8" width="10.6640625" style="61" bestFit="1" customWidth="1"/>
    <col min="9" max="9" width="10.6640625" style="61" customWidth="1"/>
    <col min="10" max="10" width="7.44140625" style="61" bestFit="1" customWidth="1"/>
    <col min="11" max="11" width="8.6640625" style="61" bestFit="1" customWidth="1"/>
    <col min="12" max="12" width="11.77734375" style="61" bestFit="1" customWidth="1"/>
    <col min="13" max="13" width="8.6640625" style="61" bestFit="1" customWidth="1"/>
    <col min="14" max="14" width="8.6640625" style="61" customWidth="1"/>
    <col min="15" max="15" width="11.6640625" style="61" customWidth="1"/>
    <col min="16" max="16" width="13.21875" style="61" customWidth="1"/>
    <col min="17" max="18" width="6.33203125" style="61" customWidth="1"/>
    <col min="19" max="19" width="5.88671875" style="61" bestFit="1" customWidth="1"/>
    <col min="20" max="20" width="8.77734375" style="61" bestFit="1" customWidth="1"/>
    <col min="21" max="21" width="8" style="61" bestFit="1" customWidth="1"/>
    <col min="22" max="22" width="8.109375" style="62" customWidth="1"/>
    <col min="23" max="24" width="9" style="62" customWidth="1"/>
    <col min="25" max="25" width="9" style="61" customWidth="1"/>
    <col min="26" max="16384" width="9" style="61"/>
  </cols>
  <sheetData>
    <row r="1" spans="1:24" ht="15.6" customHeight="1">
      <c r="A1" s="63"/>
      <c r="F1" s="143"/>
      <c r="J1" s="692" t="s">
        <v>611</v>
      </c>
      <c r="K1" s="692"/>
      <c r="L1" s="692"/>
      <c r="M1" s="692"/>
      <c r="N1" s="692"/>
      <c r="O1" s="692"/>
      <c r="P1" s="692"/>
      <c r="Q1" s="692"/>
      <c r="R1" s="670" t="s">
        <v>610</v>
      </c>
      <c r="S1" s="670"/>
      <c r="T1" s="670"/>
      <c r="U1" s="670"/>
      <c r="V1" s="670"/>
      <c r="W1" s="142"/>
    </row>
    <row r="2" spans="1:24" ht="23.25" customHeight="1">
      <c r="A2" s="679" t="s">
        <v>1</v>
      </c>
      <c r="B2" s="679"/>
      <c r="C2" s="679"/>
      <c r="J2" s="141"/>
      <c r="R2" s="140"/>
      <c r="S2" s="671" t="s">
        <v>609</v>
      </c>
      <c r="T2" s="671"/>
      <c r="U2" s="671"/>
      <c r="V2" s="671"/>
      <c r="W2" s="671"/>
      <c r="X2" s="671"/>
    </row>
    <row r="3" spans="1:24" ht="10.8" thickBot="1">
      <c r="A3" s="662" t="s">
        <v>608</v>
      </c>
      <c r="B3" s="139"/>
      <c r="C3" s="682" t="s">
        <v>607</v>
      </c>
      <c r="D3" s="138"/>
      <c r="E3" s="137"/>
      <c r="F3" s="672" t="s">
        <v>606</v>
      </c>
      <c r="G3" s="673"/>
      <c r="H3" s="136"/>
      <c r="I3" s="135"/>
      <c r="J3" s="134"/>
      <c r="K3" s="676" t="s">
        <v>12</v>
      </c>
      <c r="L3" s="677"/>
      <c r="M3" s="677"/>
      <c r="N3" s="677"/>
      <c r="O3" s="678"/>
      <c r="P3" s="133"/>
      <c r="Q3" s="132"/>
      <c r="R3" s="131"/>
      <c r="S3" s="130"/>
      <c r="T3" s="129"/>
      <c r="U3" s="689" t="s">
        <v>605</v>
      </c>
      <c r="V3" s="660" t="s">
        <v>604</v>
      </c>
      <c r="W3" s="680" t="s">
        <v>603</v>
      </c>
      <c r="X3" s="681"/>
    </row>
    <row r="4" spans="1:24">
      <c r="A4" s="663"/>
      <c r="B4" s="120"/>
      <c r="C4" s="683"/>
      <c r="D4" s="128"/>
      <c r="E4" s="127"/>
      <c r="F4" s="674"/>
      <c r="G4" s="675"/>
      <c r="H4" s="687" t="s">
        <v>602</v>
      </c>
      <c r="I4" s="668" t="s">
        <v>601</v>
      </c>
      <c r="J4" s="665" t="s">
        <v>600</v>
      </c>
      <c r="K4" s="688" t="s">
        <v>599</v>
      </c>
      <c r="L4" s="664" t="s">
        <v>598</v>
      </c>
      <c r="M4" s="666" t="s">
        <v>597</v>
      </c>
      <c r="N4" s="660" t="s">
        <v>596</v>
      </c>
      <c r="O4" s="669" t="s">
        <v>595</v>
      </c>
      <c r="P4" s="126"/>
      <c r="Q4" s="684" t="s">
        <v>594</v>
      </c>
      <c r="R4" s="685"/>
      <c r="S4" s="686"/>
      <c r="T4" s="125" t="s">
        <v>593</v>
      </c>
      <c r="U4" s="690"/>
      <c r="V4" s="661"/>
      <c r="W4" s="660" t="s">
        <v>592</v>
      </c>
      <c r="X4" s="660" t="s">
        <v>591</v>
      </c>
    </row>
    <row r="5" spans="1:24">
      <c r="A5" s="663"/>
      <c r="B5" s="120"/>
      <c r="C5" s="683"/>
      <c r="D5" s="123"/>
      <c r="E5" s="124"/>
      <c r="F5" s="123"/>
      <c r="G5" s="660" t="s">
        <v>590</v>
      </c>
      <c r="H5" s="687"/>
      <c r="I5" s="668"/>
      <c r="J5" s="665"/>
      <c r="K5" s="667"/>
      <c r="L5" s="665"/>
      <c r="M5" s="667"/>
      <c r="N5" s="668"/>
      <c r="O5" s="668"/>
      <c r="P5" s="122" t="s">
        <v>589</v>
      </c>
      <c r="Q5" s="116" t="s">
        <v>588</v>
      </c>
      <c r="R5" s="121" t="s">
        <v>587</v>
      </c>
      <c r="S5" s="662" t="s">
        <v>586</v>
      </c>
      <c r="T5" s="115" t="s">
        <v>585</v>
      </c>
      <c r="U5" s="690"/>
      <c r="V5" s="661"/>
      <c r="W5" s="661"/>
      <c r="X5" s="661"/>
    </row>
    <row r="6" spans="1:24" ht="13.2">
      <c r="A6" s="663"/>
      <c r="B6" s="120"/>
      <c r="C6" s="683"/>
      <c r="D6" s="118" t="s">
        <v>583</v>
      </c>
      <c r="E6" s="119" t="s">
        <v>584</v>
      </c>
      <c r="F6" s="118" t="s">
        <v>583</v>
      </c>
      <c r="G6" s="661"/>
      <c r="H6" s="687"/>
      <c r="I6" s="668"/>
      <c r="J6" s="665"/>
      <c r="K6" s="667"/>
      <c r="L6" s="665"/>
      <c r="M6" s="667"/>
      <c r="N6" s="668"/>
      <c r="O6" s="668"/>
      <c r="P6" s="117" t="s">
        <v>582</v>
      </c>
      <c r="Q6" s="116" t="s">
        <v>581</v>
      </c>
      <c r="R6" s="116" t="s">
        <v>580</v>
      </c>
      <c r="S6" s="663"/>
      <c r="T6" s="115" t="s">
        <v>579</v>
      </c>
      <c r="U6" s="690"/>
      <c r="V6" s="661"/>
      <c r="W6" s="661"/>
      <c r="X6" s="661"/>
    </row>
    <row r="7" spans="1:24" ht="13.2">
      <c r="A7" s="103"/>
      <c r="B7" s="114"/>
      <c r="C7" s="113"/>
      <c r="D7" s="103"/>
      <c r="E7" s="103"/>
      <c r="F7" s="103"/>
      <c r="G7" s="112" t="s">
        <v>578</v>
      </c>
      <c r="H7" s="103"/>
      <c r="I7" s="103"/>
      <c r="J7" s="111"/>
      <c r="K7" s="103" t="s">
        <v>575</v>
      </c>
      <c r="L7" s="110" t="s">
        <v>577</v>
      </c>
      <c r="M7" s="109" t="s">
        <v>576</v>
      </c>
      <c r="N7" s="108" t="s">
        <v>575</v>
      </c>
      <c r="O7" s="108" t="s">
        <v>575</v>
      </c>
      <c r="P7" s="107"/>
      <c r="Q7" s="107"/>
      <c r="R7" s="107"/>
      <c r="S7" s="106"/>
      <c r="T7" s="105"/>
      <c r="U7" s="104"/>
      <c r="V7" s="103"/>
      <c r="W7" s="102"/>
      <c r="X7" s="102"/>
    </row>
    <row r="8" spans="1:24" ht="24" customHeight="1">
      <c r="A8" s="78" t="s">
        <v>503</v>
      </c>
      <c r="B8" s="80"/>
      <c r="C8" s="79" t="s">
        <v>574</v>
      </c>
      <c r="D8" s="78" t="s">
        <v>531</v>
      </c>
      <c r="E8" s="70" t="s">
        <v>112</v>
      </c>
      <c r="F8" s="71" t="s">
        <v>212</v>
      </c>
      <c r="G8" s="76">
        <v>1.498</v>
      </c>
      <c r="H8" s="82" t="s">
        <v>211</v>
      </c>
      <c r="I8" s="70" t="s">
        <v>529</v>
      </c>
      <c r="J8" s="75">
        <v>4</v>
      </c>
      <c r="K8" s="73">
        <v>14.9</v>
      </c>
      <c r="L8" s="74">
        <v>155.81610738255031</v>
      </c>
      <c r="M8" s="73">
        <v>17.2</v>
      </c>
      <c r="N8" s="72">
        <v>20.3</v>
      </c>
      <c r="O8" s="72" t="s">
        <v>528</v>
      </c>
      <c r="P8" s="65" t="s">
        <v>70</v>
      </c>
      <c r="Q8" s="71" t="s">
        <v>69</v>
      </c>
      <c r="R8" s="70" t="s">
        <v>44</v>
      </c>
      <c r="S8" s="69"/>
      <c r="T8" s="68" t="s">
        <v>67</v>
      </c>
      <c r="U8" s="67" t="s">
        <v>66</v>
      </c>
      <c r="V8" s="66" t="s">
        <v>66</v>
      </c>
      <c r="W8" s="65">
        <v>57</v>
      </c>
      <c r="X8" s="83" t="s">
        <v>133</v>
      </c>
    </row>
    <row r="9" spans="1:24" ht="24" customHeight="1">
      <c r="A9" s="78" t="s">
        <v>503</v>
      </c>
      <c r="B9" s="80"/>
      <c r="C9" s="79" t="s">
        <v>574</v>
      </c>
      <c r="D9" s="78" t="s">
        <v>531</v>
      </c>
      <c r="E9" s="70" t="s">
        <v>573</v>
      </c>
      <c r="F9" s="71" t="s">
        <v>212</v>
      </c>
      <c r="G9" s="76">
        <v>1.498</v>
      </c>
      <c r="H9" s="82" t="s">
        <v>211</v>
      </c>
      <c r="I9" s="70" t="s">
        <v>529</v>
      </c>
      <c r="J9" s="75">
        <v>4</v>
      </c>
      <c r="K9" s="73">
        <v>15.6</v>
      </c>
      <c r="L9" s="74">
        <v>148.824358974359</v>
      </c>
      <c r="M9" s="73">
        <v>17.2</v>
      </c>
      <c r="N9" s="72">
        <v>20.3</v>
      </c>
      <c r="O9" s="72" t="s">
        <v>528</v>
      </c>
      <c r="P9" s="65" t="s">
        <v>70</v>
      </c>
      <c r="Q9" s="71" t="s">
        <v>69</v>
      </c>
      <c r="R9" s="70" t="s">
        <v>44</v>
      </c>
      <c r="S9" s="69"/>
      <c r="T9" s="68" t="s">
        <v>67</v>
      </c>
      <c r="U9" s="67" t="s">
        <v>66</v>
      </c>
      <c r="V9" s="66" t="s">
        <v>66</v>
      </c>
      <c r="W9" s="65">
        <v>60</v>
      </c>
      <c r="X9" s="83" t="s">
        <v>105</v>
      </c>
    </row>
    <row r="10" spans="1:24" ht="24" customHeight="1">
      <c r="A10" s="78" t="s">
        <v>503</v>
      </c>
      <c r="B10" s="80"/>
      <c r="C10" s="79" t="s">
        <v>572</v>
      </c>
      <c r="D10" s="78" t="s">
        <v>526</v>
      </c>
      <c r="E10" s="70" t="s">
        <v>112</v>
      </c>
      <c r="F10" s="71" t="s">
        <v>212</v>
      </c>
      <c r="G10" s="76">
        <v>1.498</v>
      </c>
      <c r="H10" s="82" t="s">
        <v>211</v>
      </c>
      <c r="I10" s="70" t="s">
        <v>525</v>
      </c>
      <c r="J10" s="75">
        <v>5</v>
      </c>
      <c r="K10" s="73">
        <v>14.9</v>
      </c>
      <c r="L10" s="74">
        <v>155.81610738255031</v>
      </c>
      <c r="M10" s="73">
        <v>17.2</v>
      </c>
      <c r="N10" s="72">
        <v>20.3</v>
      </c>
      <c r="O10" s="84" t="s">
        <v>524</v>
      </c>
      <c r="P10" s="65" t="s">
        <v>70</v>
      </c>
      <c r="Q10" s="71" t="s">
        <v>69</v>
      </c>
      <c r="R10" s="70" t="s">
        <v>44</v>
      </c>
      <c r="S10" s="69"/>
      <c r="T10" s="68" t="s">
        <v>67</v>
      </c>
      <c r="U10" s="67" t="s">
        <v>66</v>
      </c>
      <c r="V10" s="66" t="s">
        <v>66</v>
      </c>
      <c r="W10" s="85" t="s">
        <v>439</v>
      </c>
      <c r="X10" s="83" t="s">
        <v>133</v>
      </c>
    </row>
    <row r="11" spans="1:24" ht="24" customHeight="1">
      <c r="A11" s="78" t="s">
        <v>503</v>
      </c>
      <c r="B11" s="80"/>
      <c r="C11" s="79" t="s">
        <v>572</v>
      </c>
      <c r="D11" s="78" t="s">
        <v>526</v>
      </c>
      <c r="E11" s="70" t="s">
        <v>571</v>
      </c>
      <c r="F11" s="71" t="s">
        <v>212</v>
      </c>
      <c r="G11" s="76">
        <v>1.498</v>
      </c>
      <c r="H11" s="82" t="s">
        <v>211</v>
      </c>
      <c r="I11" s="70" t="s">
        <v>525</v>
      </c>
      <c r="J11" s="75">
        <v>5</v>
      </c>
      <c r="K11" s="73">
        <v>15.6</v>
      </c>
      <c r="L11" s="74">
        <v>148.824358974359</v>
      </c>
      <c r="M11" s="73">
        <v>17.2</v>
      </c>
      <c r="N11" s="72">
        <v>20.3</v>
      </c>
      <c r="O11" s="84" t="s">
        <v>524</v>
      </c>
      <c r="P11" s="65" t="s">
        <v>70</v>
      </c>
      <c r="Q11" s="71" t="s">
        <v>69</v>
      </c>
      <c r="R11" s="70" t="s">
        <v>44</v>
      </c>
      <c r="S11" s="69"/>
      <c r="T11" s="68" t="s">
        <v>67</v>
      </c>
      <c r="U11" s="67" t="s">
        <v>66</v>
      </c>
      <c r="V11" s="66" t="s">
        <v>66</v>
      </c>
      <c r="W11" s="85" t="s">
        <v>570</v>
      </c>
      <c r="X11" s="83" t="s">
        <v>105</v>
      </c>
    </row>
    <row r="12" spans="1:24" ht="24" customHeight="1">
      <c r="A12" s="78" t="s">
        <v>503</v>
      </c>
      <c r="B12" s="80"/>
      <c r="C12" s="79" t="s">
        <v>569</v>
      </c>
      <c r="D12" s="78" t="s">
        <v>568</v>
      </c>
      <c r="E12" s="77" t="s">
        <v>98</v>
      </c>
      <c r="F12" s="71" t="s">
        <v>233</v>
      </c>
      <c r="G12" s="76">
        <v>1.498</v>
      </c>
      <c r="H12" s="71" t="s">
        <v>351</v>
      </c>
      <c r="I12" s="70">
        <v>1340</v>
      </c>
      <c r="J12" s="75">
        <v>5</v>
      </c>
      <c r="K12" s="73">
        <v>15.8</v>
      </c>
      <c r="L12" s="74">
        <v>146.9405063291139</v>
      </c>
      <c r="M12" s="73">
        <v>15.8</v>
      </c>
      <c r="N12" s="72">
        <v>19</v>
      </c>
      <c r="O12" s="72">
        <v>25.1</v>
      </c>
      <c r="P12" s="65" t="s">
        <v>70</v>
      </c>
      <c r="Q12" s="71" t="s">
        <v>69</v>
      </c>
      <c r="R12" s="70" t="s">
        <v>232</v>
      </c>
      <c r="S12" s="69"/>
      <c r="T12" s="68" t="s">
        <v>67</v>
      </c>
      <c r="U12" s="67">
        <v>100</v>
      </c>
      <c r="V12" s="66" t="s">
        <v>66</v>
      </c>
      <c r="W12" s="65">
        <v>62</v>
      </c>
      <c r="X12" s="65" t="s">
        <v>115</v>
      </c>
    </row>
    <row r="13" spans="1:24" ht="24" customHeight="1">
      <c r="A13" s="78" t="s">
        <v>503</v>
      </c>
      <c r="B13" s="80"/>
      <c r="C13" s="79" t="s">
        <v>567</v>
      </c>
      <c r="D13" s="78" t="s">
        <v>566</v>
      </c>
      <c r="E13" s="77" t="s">
        <v>98</v>
      </c>
      <c r="F13" s="71" t="s">
        <v>206</v>
      </c>
      <c r="G13" s="76">
        <v>1.998</v>
      </c>
      <c r="H13" s="71" t="s">
        <v>351</v>
      </c>
      <c r="I13" s="70">
        <v>1380</v>
      </c>
      <c r="J13" s="75">
        <v>5</v>
      </c>
      <c r="K13" s="73">
        <v>15.1</v>
      </c>
      <c r="L13" s="74">
        <v>153.75231788079469</v>
      </c>
      <c r="M13" s="73">
        <v>15.8</v>
      </c>
      <c r="N13" s="72">
        <v>19</v>
      </c>
      <c r="O13" s="72">
        <v>24.8</v>
      </c>
      <c r="P13" s="65" t="s">
        <v>70</v>
      </c>
      <c r="Q13" s="71" t="s">
        <v>69</v>
      </c>
      <c r="R13" s="70" t="s">
        <v>232</v>
      </c>
      <c r="S13" s="69"/>
      <c r="T13" s="68" t="s">
        <v>67</v>
      </c>
      <c r="U13" s="67" t="s">
        <v>66</v>
      </c>
      <c r="V13" s="66" t="s">
        <v>66</v>
      </c>
      <c r="W13" s="65">
        <v>60</v>
      </c>
      <c r="X13" s="65" t="s">
        <v>115</v>
      </c>
    </row>
    <row r="14" spans="1:24" ht="24" customHeight="1">
      <c r="A14" s="78" t="s">
        <v>503</v>
      </c>
      <c r="B14" s="80"/>
      <c r="C14" s="79" t="s">
        <v>565</v>
      </c>
      <c r="D14" s="78" t="s">
        <v>564</v>
      </c>
      <c r="E14" s="77" t="s">
        <v>98</v>
      </c>
      <c r="F14" s="71" t="s">
        <v>233</v>
      </c>
      <c r="G14" s="76">
        <v>1.498</v>
      </c>
      <c r="H14" s="71" t="s">
        <v>205</v>
      </c>
      <c r="I14" s="70">
        <v>1280</v>
      </c>
      <c r="J14" s="75">
        <v>4</v>
      </c>
      <c r="K14" s="73">
        <v>16.3</v>
      </c>
      <c r="L14" s="74">
        <v>142.43312883435584</v>
      </c>
      <c r="M14" s="73">
        <v>17.2</v>
      </c>
      <c r="N14" s="72">
        <v>20.3</v>
      </c>
      <c r="O14" s="72">
        <v>25.5</v>
      </c>
      <c r="P14" s="65" t="s">
        <v>70</v>
      </c>
      <c r="Q14" s="71" t="s">
        <v>69</v>
      </c>
      <c r="R14" s="70" t="s">
        <v>232</v>
      </c>
      <c r="S14" s="69"/>
      <c r="T14" s="68" t="s">
        <v>67</v>
      </c>
      <c r="U14" s="67" t="s">
        <v>66</v>
      </c>
      <c r="V14" s="66" t="s">
        <v>66</v>
      </c>
      <c r="W14" s="65">
        <v>63</v>
      </c>
      <c r="X14" s="65" t="s">
        <v>115</v>
      </c>
    </row>
    <row r="15" spans="1:24" ht="24" customHeight="1">
      <c r="A15" s="78" t="s">
        <v>503</v>
      </c>
      <c r="B15" s="80"/>
      <c r="C15" s="79" t="s">
        <v>563</v>
      </c>
      <c r="D15" s="78" t="s">
        <v>522</v>
      </c>
      <c r="E15" s="70" t="s">
        <v>400</v>
      </c>
      <c r="F15" s="71" t="s">
        <v>212</v>
      </c>
      <c r="G15" s="76">
        <v>1.498</v>
      </c>
      <c r="H15" s="82" t="s">
        <v>211</v>
      </c>
      <c r="I15" s="70" t="s">
        <v>521</v>
      </c>
      <c r="J15" s="75">
        <v>5</v>
      </c>
      <c r="K15" s="73">
        <v>14.7</v>
      </c>
      <c r="L15" s="74">
        <v>157.93605442176872</v>
      </c>
      <c r="M15" s="73">
        <v>14.4</v>
      </c>
      <c r="N15" s="72">
        <v>17.600000000000001</v>
      </c>
      <c r="O15" s="84" t="s">
        <v>520</v>
      </c>
      <c r="P15" s="65" t="s">
        <v>70</v>
      </c>
      <c r="Q15" s="71" t="s">
        <v>69</v>
      </c>
      <c r="R15" s="70" t="s">
        <v>44</v>
      </c>
      <c r="S15" s="69"/>
      <c r="T15" s="68" t="s">
        <v>67</v>
      </c>
      <c r="U15" s="67">
        <v>102</v>
      </c>
      <c r="V15" s="66" t="s">
        <v>66</v>
      </c>
      <c r="W15" s="65">
        <v>60</v>
      </c>
      <c r="X15" s="83" t="s">
        <v>105</v>
      </c>
    </row>
    <row r="16" spans="1:24" ht="24" customHeight="1">
      <c r="A16" s="78" t="s">
        <v>503</v>
      </c>
      <c r="B16" s="80"/>
      <c r="C16" s="79" t="s">
        <v>561</v>
      </c>
      <c r="D16" s="78" t="s">
        <v>562</v>
      </c>
      <c r="E16" s="77" t="s">
        <v>98</v>
      </c>
      <c r="F16" s="71" t="s">
        <v>206</v>
      </c>
      <c r="G16" s="76">
        <v>1.998</v>
      </c>
      <c r="H16" s="71" t="s">
        <v>205</v>
      </c>
      <c r="I16" s="70">
        <v>1320</v>
      </c>
      <c r="J16" s="75">
        <v>4</v>
      </c>
      <c r="K16" s="73">
        <v>15.3</v>
      </c>
      <c r="L16" s="74">
        <v>151.74248366013074</v>
      </c>
      <c r="M16" s="73">
        <v>15.8</v>
      </c>
      <c r="N16" s="72">
        <v>19</v>
      </c>
      <c r="O16" s="72">
        <v>25.2</v>
      </c>
      <c r="P16" s="65" t="s">
        <v>70</v>
      </c>
      <c r="Q16" s="71" t="s">
        <v>69</v>
      </c>
      <c r="R16" s="70" t="s">
        <v>232</v>
      </c>
      <c r="S16" s="69"/>
      <c r="T16" s="68" t="s">
        <v>67</v>
      </c>
      <c r="U16" s="67" t="s">
        <v>66</v>
      </c>
      <c r="V16" s="66" t="s">
        <v>66</v>
      </c>
      <c r="W16" s="65">
        <v>60</v>
      </c>
      <c r="X16" s="65" t="s">
        <v>115</v>
      </c>
    </row>
    <row r="17" spans="1:24" ht="24" customHeight="1">
      <c r="A17" s="78" t="s">
        <v>503</v>
      </c>
      <c r="B17" s="80"/>
      <c r="C17" s="79" t="s">
        <v>561</v>
      </c>
      <c r="D17" s="78" t="s">
        <v>560</v>
      </c>
      <c r="E17" s="70"/>
      <c r="F17" s="71" t="s">
        <v>555</v>
      </c>
      <c r="G17" s="76">
        <v>1.998</v>
      </c>
      <c r="H17" s="82" t="s">
        <v>211</v>
      </c>
      <c r="I17" s="70" t="s">
        <v>559</v>
      </c>
      <c r="J17" s="75">
        <v>4</v>
      </c>
      <c r="K17" s="73">
        <v>14.5</v>
      </c>
      <c r="L17" s="74">
        <v>160.11448275862068</v>
      </c>
      <c r="M17" s="73">
        <v>17.2</v>
      </c>
      <c r="N17" s="72">
        <v>20.3</v>
      </c>
      <c r="O17" s="84" t="s">
        <v>558</v>
      </c>
      <c r="P17" s="65" t="s">
        <v>70</v>
      </c>
      <c r="Q17" s="71" t="s">
        <v>69</v>
      </c>
      <c r="R17" s="70" t="s">
        <v>44</v>
      </c>
      <c r="S17" s="69"/>
      <c r="T17" s="68" t="s">
        <v>67</v>
      </c>
      <c r="U17" s="67" t="s">
        <v>66</v>
      </c>
      <c r="V17" s="66" t="s">
        <v>66</v>
      </c>
      <c r="W17" s="85" t="s">
        <v>544</v>
      </c>
      <c r="X17" s="83" t="s">
        <v>133</v>
      </c>
    </row>
    <row r="18" spans="1:24" ht="24" customHeight="1">
      <c r="A18" s="78" t="s">
        <v>503</v>
      </c>
      <c r="B18" s="80"/>
      <c r="C18" s="79" t="s">
        <v>557</v>
      </c>
      <c r="D18" s="78" t="s">
        <v>556</v>
      </c>
      <c r="E18" s="77" t="s">
        <v>485</v>
      </c>
      <c r="F18" s="71" t="s">
        <v>555</v>
      </c>
      <c r="G18" s="76">
        <v>1.998</v>
      </c>
      <c r="H18" s="82" t="s">
        <v>211</v>
      </c>
      <c r="I18" s="70">
        <v>1320</v>
      </c>
      <c r="J18" s="75">
        <v>5</v>
      </c>
      <c r="K18" s="73">
        <v>15</v>
      </c>
      <c r="L18" s="74">
        <v>154.77733333333333</v>
      </c>
      <c r="M18" s="73">
        <v>15.8</v>
      </c>
      <c r="N18" s="72">
        <v>19</v>
      </c>
      <c r="O18" s="72">
        <v>25.2</v>
      </c>
      <c r="P18" s="65" t="s">
        <v>70</v>
      </c>
      <c r="Q18" s="71" t="s">
        <v>69</v>
      </c>
      <c r="R18" s="70" t="s">
        <v>44</v>
      </c>
      <c r="S18" s="69"/>
      <c r="T18" s="68" t="s">
        <v>67</v>
      </c>
      <c r="U18" s="67" t="s">
        <v>66</v>
      </c>
      <c r="V18" s="66" t="s">
        <v>66</v>
      </c>
      <c r="W18" s="65">
        <v>59</v>
      </c>
      <c r="X18" s="83" t="s">
        <v>133</v>
      </c>
    </row>
    <row r="19" spans="1:24" ht="24" customHeight="1">
      <c r="A19" s="78" t="s">
        <v>503</v>
      </c>
      <c r="B19" s="80"/>
      <c r="C19" s="79" t="s">
        <v>557</v>
      </c>
      <c r="D19" s="78" t="s">
        <v>556</v>
      </c>
      <c r="E19" s="77" t="s">
        <v>482</v>
      </c>
      <c r="F19" s="71" t="s">
        <v>555</v>
      </c>
      <c r="G19" s="76">
        <v>1.998</v>
      </c>
      <c r="H19" s="82" t="s">
        <v>211</v>
      </c>
      <c r="I19" s="70">
        <v>1350</v>
      </c>
      <c r="J19" s="75">
        <v>5</v>
      </c>
      <c r="K19" s="73">
        <v>15</v>
      </c>
      <c r="L19" s="74">
        <v>154.77733333333333</v>
      </c>
      <c r="M19" s="73">
        <v>15.8</v>
      </c>
      <c r="N19" s="72">
        <v>19</v>
      </c>
      <c r="O19" s="72">
        <v>25</v>
      </c>
      <c r="P19" s="65" t="s">
        <v>70</v>
      </c>
      <c r="Q19" s="71" t="s">
        <v>69</v>
      </c>
      <c r="R19" s="70" t="s">
        <v>44</v>
      </c>
      <c r="S19" s="69"/>
      <c r="T19" s="68" t="s">
        <v>67</v>
      </c>
      <c r="U19" s="67" t="s">
        <v>66</v>
      </c>
      <c r="V19" s="66" t="s">
        <v>66</v>
      </c>
      <c r="W19" s="65">
        <v>60</v>
      </c>
      <c r="X19" s="83" t="s">
        <v>105</v>
      </c>
    </row>
    <row r="20" spans="1:24" ht="24" customHeight="1">
      <c r="A20" s="78" t="s">
        <v>503</v>
      </c>
      <c r="B20" s="80"/>
      <c r="C20" s="79" t="s">
        <v>557</v>
      </c>
      <c r="D20" s="78" t="s">
        <v>556</v>
      </c>
      <c r="E20" s="70" t="s">
        <v>446</v>
      </c>
      <c r="F20" s="71" t="s">
        <v>555</v>
      </c>
      <c r="G20" s="76">
        <v>1.998</v>
      </c>
      <c r="H20" s="82" t="s">
        <v>211</v>
      </c>
      <c r="I20" s="70" t="s">
        <v>554</v>
      </c>
      <c r="J20" s="75">
        <v>5</v>
      </c>
      <c r="K20" s="73">
        <v>14.5</v>
      </c>
      <c r="L20" s="74">
        <v>160.11448275862068</v>
      </c>
      <c r="M20" s="73">
        <v>15.8</v>
      </c>
      <c r="N20" s="72">
        <v>19</v>
      </c>
      <c r="O20" s="72" t="s">
        <v>553</v>
      </c>
      <c r="P20" s="65" t="s">
        <v>70</v>
      </c>
      <c r="Q20" s="71" t="s">
        <v>69</v>
      </c>
      <c r="R20" s="70" t="s">
        <v>44</v>
      </c>
      <c r="S20" s="69"/>
      <c r="T20" s="68" t="s">
        <v>67</v>
      </c>
      <c r="U20" s="67" t="s">
        <v>66</v>
      </c>
      <c r="V20" s="66" t="s">
        <v>66</v>
      </c>
      <c r="W20" s="85" t="s">
        <v>439</v>
      </c>
      <c r="X20" s="83" t="s">
        <v>133</v>
      </c>
    </row>
    <row r="21" spans="1:24" ht="24" customHeight="1">
      <c r="A21" s="78" t="s">
        <v>503</v>
      </c>
      <c r="B21" s="80"/>
      <c r="C21" s="79" t="s">
        <v>552</v>
      </c>
      <c r="D21" s="78" t="s">
        <v>548</v>
      </c>
      <c r="E21" s="70" t="s">
        <v>128</v>
      </c>
      <c r="F21" s="71" t="s">
        <v>547</v>
      </c>
      <c r="G21" s="76">
        <v>1.998</v>
      </c>
      <c r="H21" s="82" t="s">
        <v>211</v>
      </c>
      <c r="I21" s="70" t="s">
        <v>551</v>
      </c>
      <c r="J21" s="75">
        <v>5</v>
      </c>
      <c r="K21" s="73">
        <v>14</v>
      </c>
      <c r="L21" s="74">
        <v>165.83285714285714</v>
      </c>
      <c r="M21" s="73">
        <v>14.4</v>
      </c>
      <c r="N21" s="72">
        <v>17.600000000000001</v>
      </c>
      <c r="O21" s="84" t="s">
        <v>550</v>
      </c>
      <c r="P21" s="65" t="s">
        <v>70</v>
      </c>
      <c r="Q21" s="71" t="s">
        <v>69</v>
      </c>
      <c r="R21" s="70" t="s">
        <v>44</v>
      </c>
      <c r="S21" s="69"/>
      <c r="T21" s="68" t="s">
        <v>67</v>
      </c>
      <c r="U21" s="67" t="s">
        <v>66</v>
      </c>
      <c r="V21" s="66" t="s">
        <v>66</v>
      </c>
      <c r="W21" s="65">
        <v>58</v>
      </c>
      <c r="X21" s="83" t="s">
        <v>133</v>
      </c>
    </row>
    <row r="22" spans="1:24" ht="24" customHeight="1">
      <c r="A22" s="78" t="s">
        <v>503</v>
      </c>
      <c r="B22" s="80"/>
      <c r="C22" s="79" t="s">
        <v>549</v>
      </c>
      <c r="D22" s="78" t="s">
        <v>548</v>
      </c>
      <c r="E22" s="70" t="s">
        <v>400</v>
      </c>
      <c r="F22" s="71" t="s">
        <v>547</v>
      </c>
      <c r="G22" s="76">
        <v>1.998</v>
      </c>
      <c r="H22" s="71" t="s">
        <v>71</v>
      </c>
      <c r="I22" s="70" t="s">
        <v>546</v>
      </c>
      <c r="J22" s="75">
        <v>5</v>
      </c>
      <c r="K22" s="73">
        <v>13.3</v>
      </c>
      <c r="L22" s="74">
        <v>174.56090225563909</v>
      </c>
      <c r="M22" s="73">
        <v>13.2</v>
      </c>
      <c r="N22" s="72">
        <v>16.5</v>
      </c>
      <c r="O22" s="84" t="s">
        <v>545</v>
      </c>
      <c r="P22" s="65" t="s">
        <v>70</v>
      </c>
      <c r="Q22" s="71" t="s">
        <v>69</v>
      </c>
      <c r="R22" s="70" t="s">
        <v>48</v>
      </c>
      <c r="S22" s="69"/>
      <c r="T22" s="68" t="s">
        <v>67</v>
      </c>
      <c r="U22" s="67">
        <v>100</v>
      </c>
      <c r="V22" s="66" t="s">
        <v>66</v>
      </c>
      <c r="W22" s="85" t="s">
        <v>544</v>
      </c>
      <c r="X22" s="83" t="s">
        <v>133</v>
      </c>
    </row>
    <row r="23" spans="1:24" ht="24" customHeight="1">
      <c r="A23" s="78" t="s">
        <v>503</v>
      </c>
      <c r="B23" s="80"/>
      <c r="C23" s="79" t="s">
        <v>542</v>
      </c>
      <c r="D23" s="78" t="s">
        <v>543</v>
      </c>
      <c r="E23" s="77" t="s">
        <v>98</v>
      </c>
      <c r="F23" s="71" t="s">
        <v>533</v>
      </c>
      <c r="G23" s="76">
        <v>1.998</v>
      </c>
      <c r="H23" s="82" t="s">
        <v>211</v>
      </c>
      <c r="I23" s="70">
        <v>1350</v>
      </c>
      <c r="J23" s="75">
        <v>4</v>
      </c>
      <c r="K23" s="73">
        <v>14.5</v>
      </c>
      <c r="L23" s="74">
        <v>160.11448275862068</v>
      </c>
      <c r="M23" s="73">
        <v>15.8</v>
      </c>
      <c r="N23" s="72">
        <v>19</v>
      </c>
      <c r="O23" s="72">
        <v>25</v>
      </c>
      <c r="P23" s="65" t="s">
        <v>500</v>
      </c>
      <c r="Q23" s="71" t="s">
        <v>69</v>
      </c>
      <c r="R23" s="70" t="s">
        <v>232</v>
      </c>
      <c r="S23" s="69"/>
      <c r="T23" s="68" t="s">
        <v>67</v>
      </c>
      <c r="U23" s="67" t="s">
        <v>66</v>
      </c>
      <c r="V23" s="66" t="s">
        <v>66</v>
      </c>
      <c r="W23" s="65">
        <v>58</v>
      </c>
      <c r="X23" s="65" t="s">
        <v>75</v>
      </c>
    </row>
    <row r="24" spans="1:24" ht="24" customHeight="1">
      <c r="A24" s="78" t="s">
        <v>503</v>
      </c>
      <c r="B24" s="80"/>
      <c r="C24" s="79" t="s">
        <v>542</v>
      </c>
      <c r="D24" s="78" t="s">
        <v>541</v>
      </c>
      <c r="E24" s="77" t="s">
        <v>39</v>
      </c>
      <c r="F24" s="71" t="s">
        <v>540</v>
      </c>
      <c r="G24" s="76">
        <v>1.998</v>
      </c>
      <c r="H24" s="71" t="s">
        <v>71</v>
      </c>
      <c r="I24" s="70">
        <v>1290</v>
      </c>
      <c r="J24" s="75">
        <v>4</v>
      </c>
      <c r="K24" s="73">
        <v>13.2</v>
      </c>
      <c r="L24" s="74">
        <v>175.88333333333335</v>
      </c>
      <c r="M24" s="73">
        <v>17.2</v>
      </c>
      <c r="N24" s="72">
        <v>20.3</v>
      </c>
      <c r="O24" s="72">
        <v>25.4</v>
      </c>
      <c r="P24" s="65" t="s">
        <v>70</v>
      </c>
      <c r="Q24" s="71" t="s">
        <v>69</v>
      </c>
      <c r="R24" s="70" t="s">
        <v>44</v>
      </c>
      <c r="S24" s="69"/>
      <c r="T24" s="68" t="s">
        <v>67</v>
      </c>
      <c r="U24" s="67" t="s">
        <v>66</v>
      </c>
      <c r="V24" s="66" t="s">
        <v>66</v>
      </c>
      <c r="W24" s="65"/>
      <c r="X24" s="65"/>
    </row>
    <row r="25" spans="1:24" ht="24" customHeight="1">
      <c r="A25" s="78" t="s">
        <v>503</v>
      </c>
      <c r="B25" s="80"/>
      <c r="C25" s="79" t="s">
        <v>542</v>
      </c>
      <c r="D25" s="78" t="s">
        <v>541</v>
      </c>
      <c r="E25" s="77" t="s">
        <v>54</v>
      </c>
      <c r="F25" s="71" t="s">
        <v>540</v>
      </c>
      <c r="G25" s="76">
        <v>1.998</v>
      </c>
      <c r="H25" s="71" t="s">
        <v>71</v>
      </c>
      <c r="I25" s="70">
        <v>1320</v>
      </c>
      <c r="J25" s="75">
        <v>4</v>
      </c>
      <c r="K25" s="73">
        <v>13.2</v>
      </c>
      <c r="L25" s="74">
        <v>175.88333333333335</v>
      </c>
      <c r="M25" s="73">
        <v>15.8</v>
      </c>
      <c r="N25" s="72">
        <v>19</v>
      </c>
      <c r="O25" s="72">
        <v>25.2</v>
      </c>
      <c r="P25" s="65" t="s">
        <v>70</v>
      </c>
      <c r="Q25" s="71" t="s">
        <v>69</v>
      </c>
      <c r="R25" s="70" t="s">
        <v>44</v>
      </c>
      <c r="S25" s="69"/>
      <c r="T25" s="68" t="s">
        <v>67</v>
      </c>
      <c r="U25" s="67" t="s">
        <v>66</v>
      </c>
      <c r="V25" s="66" t="s">
        <v>66</v>
      </c>
      <c r="W25" s="65"/>
      <c r="X25" s="65"/>
    </row>
    <row r="26" spans="1:24" ht="24" customHeight="1">
      <c r="A26" s="78" t="s">
        <v>503</v>
      </c>
      <c r="B26" s="80"/>
      <c r="C26" s="79" t="s">
        <v>542</v>
      </c>
      <c r="D26" s="78" t="s">
        <v>541</v>
      </c>
      <c r="E26" s="70">
        <v>1001</v>
      </c>
      <c r="F26" s="71" t="s">
        <v>540</v>
      </c>
      <c r="G26" s="76">
        <v>1.998</v>
      </c>
      <c r="H26" s="71" t="s">
        <v>71</v>
      </c>
      <c r="I26" s="70">
        <v>1290</v>
      </c>
      <c r="J26" s="75">
        <v>4</v>
      </c>
      <c r="K26" s="73">
        <v>14.5</v>
      </c>
      <c r="L26" s="74">
        <v>160.11448275862068</v>
      </c>
      <c r="M26" s="73">
        <v>17.2</v>
      </c>
      <c r="N26" s="72">
        <v>20.3</v>
      </c>
      <c r="O26" s="72">
        <v>25.4</v>
      </c>
      <c r="P26" s="65" t="s">
        <v>70</v>
      </c>
      <c r="Q26" s="71" t="s">
        <v>69</v>
      </c>
      <c r="R26" s="70" t="s">
        <v>44</v>
      </c>
      <c r="S26" s="69"/>
      <c r="T26" s="68" t="s">
        <v>67</v>
      </c>
      <c r="U26" s="67" t="s">
        <v>66</v>
      </c>
      <c r="V26" s="66" t="s">
        <v>66</v>
      </c>
      <c r="W26" s="65">
        <v>57</v>
      </c>
      <c r="X26" s="83" t="s">
        <v>133</v>
      </c>
    </row>
    <row r="27" spans="1:24" ht="24" customHeight="1">
      <c r="A27" s="78" t="s">
        <v>503</v>
      </c>
      <c r="B27" s="80"/>
      <c r="C27" s="79" t="s">
        <v>542</v>
      </c>
      <c r="D27" s="78" t="s">
        <v>541</v>
      </c>
      <c r="E27" s="70">
        <v>1002</v>
      </c>
      <c r="F27" s="71" t="s">
        <v>540</v>
      </c>
      <c r="G27" s="76">
        <v>1.998</v>
      </c>
      <c r="H27" s="71" t="s">
        <v>71</v>
      </c>
      <c r="I27" s="70">
        <v>1320</v>
      </c>
      <c r="J27" s="75">
        <v>4</v>
      </c>
      <c r="K27" s="73">
        <v>14.5</v>
      </c>
      <c r="L27" s="74">
        <v>160.11448275862068</v>
      </c>
      <c r="M27" s="73">
        <v>15.8</v>
      </c>
      <c r="N27" s="72">
        <v>19</v>
      </c>
      <c r="O27" s="72">
        <v>25.2</v>
      </c>
      <c r="P27" s="65" t="s">
        <v>70</v>
      </c>
      <c r="Q27" s="71" t="s">
        <v>69</v>
      </c>
      <c r="R27" s="70" t="s">
        <v>44</v>
      </c>
      <c r="S27" s="69"/>
      <c r="T27" s="68" t="s">
        <v>67</v>
      </c>
      <c r="U27" s="67" t="s">
        <v>66</v>
      </c>
      <c r="V27" s="66" t="s">
        <v>66</v>
      </c>
      <c r="W27" s="65">
        <v>57</v>
      </c>
      <c r="X27" s="83" t="s">
        <v>133</v>
      </c>
    </row>
    <row r="28" spans="1:24" ht="24" customHeight="1">
      <c r="A28" s="78" t="s">
        <v>503</v>
      </c>
      <c r="B28" s="80"/>
      <c r="C28" s="79" t="s">
        <v>542</v>
      </c>
      <c r="D28" s="78" t="s">
        <v>541</v>
      </c>
      <c r="E28" s="70">
        <v>1101</v>
      </c>
      <c r="F28" s="71" t="s">
        <v>540</v>
      </c>
      <c r="G28" s="76">
        <v>1.998</v>
      </c>
      <c r="H28" s="71" t="s">
        <v>71</v>
      </c>
      <c r="I28" s="70">
        <v>1290</v>
      </c>
      <c r="J28" s="75">
        <v>4</v>
      </c>
      <c r="K28" s="73">
        <v>13.7</v>
      </c>
      <c r="L28" s="74">
        <v>169.46423357664233</v>
      </c>
      <c r="M28" s="73">
        <v>17.2</v>
      </c>
      <c r="N28" s="72">
        <v>20.3</v>
      </c>
      <c r="O28" s="72">
        <v>25.4</v>
      </c>
      <c r="P28" s="65" t="s">
        <v>70</v>
      </c>
      <c r="Q28" s="71" t="s">
        <v>69</v>
      </c>
      <c r="R28" s="70" t="s">
        <v>44</v>
      </c>
      <c r="S28" s="69"/>
      <c r="T28" s="68" t="s">
        <v>67</v>
      </c>
      <c r="U28" s="67" t="s">
        <v>66</v>
      </c>
      <c r="V28" s="66" t="s">
        <v>66</v>
      </c>
      <c r="W28" s="65"/>
      <c r="X28" s="83"/>
    </row>
    <row r="29" spans="1:24" ht="24" customHeight="1">
      <c r="A29" s="78" t="s">
        <v>503</v>
      </c>
      <c r="B29" s="80"/>
      <c r="C29" s="79" t="s">
        <v>542</v>
      </c>
      <c r="D29" s="78" t="s">
        <v>541</v>
      </c>
      <c r="E29" s="70">
        <v>1102</v>
      </c>
      <c r="F29" s="71" t="s">
        <v>540</v>
      </c>
      <c r="G29" s="76">
        <v>1.998</v>
      </c>
      <c r="H29" s="71" t="s">
        <v>71</v>
      </c>
      <c r="I29" s="70">
        <v>1320</v>
      </c>
      <c r="J29" s="75">
        <v>4</v>
      </c>
      <c r="K29" s="73">
        <v>13.7</v>
      </c>
      <c r="L29" s="74">
        <v>169.46423357664233</v>
      </c>
      <c r="M29" s="73">
        <v>15.8</v>
      </c>
      <c r="N29" s="72">
        <v>19</v>
      </c>
      <c r="O29" s="72">
        <v>25.2</v>
      </c>
      <c r="P29" s="65" t="s">
        <v>70</v>
      </c>
      <c r="Q29" s="71" t="s">
        <v>69</v>
      </c>
      <c r="R29" s="70" t="s">
        <v>44</v>
      </c>
      <c r="S29" s="69"/>
      <c r="T29" s="68" t="s">
        <v>67</v>
      </c>
      <c r="U29" s="67" t="s">
        <v>66</v>
      </c>
      <c r="V29" s="66" t="s">
        <v>66</v>
      </c>
      <c r="W29" s="65"/>
      <c r="X29" s="83"/>
    </row>
    <row r="30" spans="1:24" ht="24" customHeight="1">
      <c r="A30" s="78" t="s">
        <v>503</v>
      </c>
      <c r="B30" s="80"/>
      <c r="C30" s="79" t="s">
        <v>539</v>
      </c>
      <c r="D30" s="78" t="s">
        <v>538</v>
      </c>
      <c r="E30" s="70" t="s">
        <v>128</v>
      </c>
      <c r="F30" s="71" t="s">
        <v>218</v>
      </c>
      <c r="G30" s="76">
        <v>1.998</v>
      </c>
      <c r="H30" s="71" t="s">
        <v>71</v>
      </c>
      <c r="I30" s="70" t="s">
        <v>537</v>
      </c>
      <c r="J30" s="75">
        <v>5</v>
      </c>
      <c r="K30" s="73">
        <v>12.1</v>
      </c>
      <c r="L30" s="74">
        <v>191.87272727272727</v>
      </c>
      <c r="M30" s="73">
        <v>13.2</v>
      </c>
      <c r="N30" s="72">
        <v>16.5</v>
      </c>
      <c r="O30" s="72" t="s">
        <v>536</v>
      </c>
      <c r="P30" s="65" t="s">
        <v>70</v>
      </c>
      <c r="Q30" s="71" t="s">
        <v>69</v>
      </c>
      <c r="R30" s="70" t="s">
        <v>48</v>
      </c>
      <c r="S30" s="69"/>
      <c r="T30" s="68" t="s">
        <v>67</v>
      </c>
      <c r="U30" s="67" t="s">
        <v>66</v>
      </c>
      <c r="V30" s="66" t="s">
        <v>66</v>
      </c>
      <c r="W30" s="65"/>
      <c r="X30" s="83"/>
    </row>
    <row r="31" spans="1:24" ht="24" customHeight="1">
      <c r="A31" s="78" t="s">
        <v>503</v>
      </c>
      <c r="B31" s="80"/>
      <c r="C31" s="79" t="s">
        <v>539</v>
      </c>
      <c r="D31" s="78" t="s">
        <v>538</v>
      </c>
      <c r="E31" s="70" t="s">
        <v>400</v>
      </c>
      <c r="F31" s="71" t="s">
        <v>218</v>
      </c>
      <c r="G31" s="76">
        <v>1.998</v>
      </c>
      <c r="H31" s="71" t="s">
        <v>71</v>
      </c>
      <c r="I31" s="70" t="s">
        <v>537</v>
      </c>
      <c r="J31" s="75">
        <v>5</v>
      </c>
      <c r="K31" s="73">
        <v>11.7</v>
      </c>
      <c r="L31" s="74">
        <v>198.43247863247862</v>
      </c>
      <c r="M31" s="73">
        <v>13.2</v>
      </c>
      <c r="N31" s="72">
        <v>16.5</v>
      </c>
      <c r="O31" s="72" t="s">
        <v>536</v>
      </c>
      <c r="P31" s="65" t="s">
        <v>70</v>
      </c>
      <c r="Q31" s="71" t="s">
        <v>69</v>
      </c>
      <c r="R31" s="70" t="s">
        <v>48</v>
      </c>
      <c r="S31" s="69"/>
      <c r="T31" s="68" t="s">
        <v>67</v>
      </c>
      <c r="U31" s="67" t="s">
        <v>66</v>
      </c>
      <c r="V31" s="66" t="s">
        <v>66</v>
      </c>
      <c r="W31" s="65"/>
      <c r="X31" s="83"/>
    </row>
    <row r="32" spans="1:24" ht="24" customHeight="1">
      <c r="A32" s="78" t="s">
        <v>503</v>
      </c>
      <c r="B32" s="80"/>
      <c r="C32" s="79" t="s">
        <v>535</v>
      </c>
      <c r="D32" s="78" t="s">
        <v>534</v>
      </c>
      <c r="E32" s="77" t="s">
        <v>98</v>
      </c>
      <c r="F32" s="71" t="s">
        <v>533</v>
      </c>
      <c r="G32" s="76">
        <v>1.998</v>
      </c>
      <c r="H32" s="82" t="s">
        <v>211</v>
      </c>
      <c r="I32" s="70">
        <v>1430</v>
      </c>
      <c r="J32" s="75">
        <v>4</v>
      </c>
      <c r="K32" s="73">
        <v>14</v>
      </c>
      <c r="L32" s="74">
        <v>165.83285714285714</v>
      </c>
      <c r="M32" s="73">
        <v>14.4</v>
      </c>
      <c r="N32" s="72">
        <v>17.600000000000001</v>
      </c>
      <c r="O32" s="72">
        <v>24.4</v>
      </c>
      <c r="P32" s="65" t="s">
        <v>500</v>
      </c>
      <c r="Q32" s="71" t="s">
        <v>69</v>
      </c>
      <c r="R32" s="70" t="s">
        <v>232</v>
      </c>
      <c r="S32" s="69"/>
      <c r="T32" s="68" t="s">
        <v>67</v>
      </c>
      <c r="U32" s="67" t="s">
        <v>66</v>
      </c>
      <c r="V32" s="66" t="s">
        <v>66</v>
      </c>
      <c r="W32" s="65">
        <v>57</v>
      </c>
      <c r="X32" s="65" t="s">
        <v>75</v>
      </c>
    </row>
    <row r="33" spans="1:24" ht="24" customHeight="1">
      <c r="A33" s="78" t="s">
        <v>503</v>
      </c>
      <c r="B33" s="80"/>
      <c r="C33" s="79" t="s">
        <v>532</v>
      </c>
      <c r="D33" s="78" t="s">
        <v>531</v>
      </c>
      <c r="E33" s="70" t="s">
        <v>446</v>
      </c>
      <c r="F33" s="71" t="s">
        <v>212</v>
      </c>
      <c r="G33" s="76">
        <v>1.498</v>
      </c>
      <c r="H33" s="82" t="s">
        <v>211</v>
      </c>
      <c r="I33" s="70" t="s">
        <v>529</v>
      </c>
      <c r="J33" s="75">
        <v>4</v>
      </c>
      <c r="K33" s="73">
        <v>15.7</v>
      </c>
      <c r="L33" s="74">
        <v>147.87643312101909</v>
      </c>
      <c r="M33" s="73">
        <v>17.2</v>
      </c>
      <c r="N33" s="72">
        <v>20.3</v>
      </c>
      <c r="O33" s="72" t="s">
        <v>528</v>
      </c>
      <c r="P33" s="65" t="s">
        <v>70</v>
      </c>
      <c r="Q33" s="71" t="s">
        <v>69</v>
      </c>
      <c r="R33" s="70" t="s">
        <v>44</v>
      </c>
      <c r="S33" s="69"/>
      <c r="T33" s="68" t="s">
        <v>67</v>
      </c>
      <c r="U33" s="67" t="s">
        <v>66</v>
      </c>
      <c r="V33" s="66" t="s">
        <v>66</v>
      </c>
      <c r="W33" s="65">
        <v>60</v>
      </c>
      <c r="X33" s="83" t="s">
        <v>105</v>
      </c>
    </row>
    <row r="34" spans="1:24" ht="24" customHeight="1">
      <c r="A34" s="78" t="s">
        <v>503</v>
      </c>
      <c r="B34" s="80"/>
      <c r="C34" s="79" t="s">
        <v>532</v>
      </c>
      <c r="D34" s="78" t="s">
        <v>531</v>
      </c>
      <c r="E34" s="70" t="s">
        <v>530</v>
      </c>
      <c r="F34" s="71" t="s">
        <v>212</v>
      </c>
      <c r="G34" s="76">
        <v>1.498</v>
      </c>
      <c r="H34" s="82" t="s">
        <v>211</v>
      </c>
      <c r="I34" s="70" t="s">
        <v>529</v>
      </c>
      <c r="J34" s="75">
        <v>4</v>
      </c>
      <c r="K34" s="73">
        <v>16.2</v>
      </c>
      <c r="L34" s="74">
        <v>143.31234567901234</v>
      </c>
      <c r="M34" s="73">
        <v>17.2</v>
      </c>
      <c r="N34" s="72">
        <v>20.3</v>
      </c>
      <c r="O34" s="72" t="s">
        <v>528</v>
      </c>
      <c r="P34" s="65" t="s">
        <v>70</v>
      </c>
      <c r="Q34" s="71" t="s">
        <v>69</v>
      </c>
      <c r="R34" s="70" t="s">
        <v>44</v>
      </c>
      <c r="S34" s="69"/>
      <c r="T34" s="68" t="s">
        <v>67</v>
      </c>
      <c r="U34" s="67" t="s">
        <v>66</v>
      </c>
      <c r="V34" s="66" t="s">
        <v>66</v>
      </c>
      <c r="W34" s="65">
        <v>62</v>
      </c>
      <c r="X34" s="83" t="s">
        <v>105</v>
      </c>
    </row>
    <row r="35" spans="1:24" ht="24" customHeight="1">
      <c r="A35" s="78" t="s">
        <v>503</v>
      </c>
      <c r="B35" s="80"/>
      <c r="C35" s="79" t="s">
        <v>527</v>
      </c>
      <c r="D35" s="78" t="s">
        <v>526</v>
      </c>
      <c r="E35" s="70" t="s">
        <v>128</v>
      </c>
      <c r="F35" s="71" t="s">
        <v>212</v>
      </c>
      <c r="G35" s="76">
        <v>1.498</v>
      </c>
      <c r="H35" s="82" t="s">
        <v>211</v>
      </c>
      <c r="I35" s="70" t="s">
        <v>525</v>
      </c>
      <c r="J35" s="75">
        <v>5</v>
      </c>
      <c r="K35" s="73">
        <v>15.7</v>
      </c>
      <c r="L35" s="74">
        <v>147.87643312101909</v>
      </c>
      <c r="M35" s="73">
        <v>17.2</v>
      </c>
      <c r="N35" s="72">
        <v>20.3</v>
      </c>
      <c r="O35" s="84" t="s">
        <v>524</v>
      </c>
      <c r="P35" s="65" t="s">
        <v>70</v>
      </c>
      <c r="Q35" s="71" t="s">
        <v>69</v>
      </c>
      <c r="R35" s="70" t="s">
        <v>44</v>
      </c>
      <c r="S35" s="69"/>
      <c r="T35" s="68" t="s">
        <v>67</v>
      </c>
      <c r="U35" s="67" t="s">
        <v>66</v>
      </c>
      <c r="V35" s="66" t="s">
        <v>66</v>
      </c>
      <c r="W35" s="65">
        <v>61</v>
      </c>
      <c r="X35" s="83" t="s">
        <v>105</v>
      </c>
    </row>
    <row r="36" spans="1:24" ht="24" customHeight="1">
      <c r="A36" s="78" t="s">
        <v>503</v>
      </c>
      <c r="B36" s="80"/>
      <c r="C36" s="79" t="s">
        <v>527</v>
      </c>
      <c r="D36" s="78" t="s">
        <v>526</v>
      </c>
      <c r="E36" s="70" t="s">
        <v>506</v>
      </c>
      <c r="F36" s="71" t="s">
        <v>212</v>
      </c>
      <c r="G36" s="76">
        <v>1.498</v>
      </c>
      <c r="H36" s="82" t="s">
        <v>211</v>
      </c>
      <c r="I36" s="70" t="s">
        <v>525</v>
      </c>
      <c r="J36" s="75">
        <v>5</v>
      </c>
      <c r="K36" s="73">
        <v>16.2</v>
      </c>
      <c r="L36" s="74">
        <v>143.31234567901234</v>
      </c>
      <c r="M36" s="73">
        <v>17.2</v>
      </c>
      <c r="N36" s="72">
        <v>20.3</v>
      </c>
      <c r="O36" s="84" t="s">
        <v>524</v>
      </c>
      <c r="P36" s="65" t="s">
        <v>70</v>
      </c>
      <c r="Q36" s="71" t="s">
        <v>69</v>
      </c>
      <c r="R36" s="70" t="s">
        <v>44</v>
      </c>
      <c r="S36" s="69"/>
      <c r="T36" s="68" t="s">
        <v>67</v>
      </c>
      <c r="U36" s="67" t="s">
        <v>66</v>
      </c>
      <c r="V36" s="66" t="s">
        <v>66</v>
      </c>
      <c r="W36" s="65">
        <v>63</v>
      </c>
      <c r="X36" s="83" t="s">
        <v>105</v>
      </c>
    </row>
    <row r="37" spans="1:24" ht="24" customHeight="1">
      <c r="A37" s="78" t="s">
        <v>503</v>
      </c>
      <c r="B37" s="80"/>
      <c r="C37" s="79" t="s">
        <v>523</v>
      </c>
      <c r="D37" s="78" t="s">
        <v>522</v>
      </c>
      <c r="E37" s="70" t="s">
        <v>128</v>
      </c>
      <c r="F37" s="71" t="s">
        <v>212</v>
      </c>
      <c r="G37" s="76">
        <v>1.498</v>
      </c>
      <c r="H37" s="82" t="s">
        <v>211</v>
      </c>
      <c r="I37" s="70" t="s">
        <v>521</v>
      </c>
      <c r="J37" s="99">
        <v>5</v>
      </c>
      <c r="K37" s="73">
        <v>14.9</v>
      </c>
      <c r="L37" s="98">
        <v>155.81610738255031</v>
      </c>
      <c r="M37" s="97">
        <v>14.4</v>
      </c>
      <c r="N37" s="72">
        <v>17.600000000000001</v>
      </c>
      <c r="O37" s="101" t="s">
        <v>520</v>
      </c>
      <c r="P37" s="91" t="s">
        <v>70</v>
      </c>
      <c r="Q37" s="71" t="s">
        <v>69</v>
      </c>
      <c r="R37" s="70" t="s">
        <v>44</v>
      </c>
      <c r="S37" s="69"/>
      <c r="T37" s="68" t="s">
        <v>67</v>
      </c>
      <c r="U37" s="67">
        <v>103</v>
      </c>
      <c r="V37" s="66" t="s">
        <v>66</v>
      </c>
      <c r="W37" s="65">
        <v>61</v>
      </c>
      <c r="X37" s="83" t="s">
        <v>105</v>
      </c>
    </row>
    <row r="38" spans="1:24" ht="24" customHeight="1">
      <c r="A38" s="78" t="s">
        <v>503</v>
      </c>
      <c r="B38" s="80"/>
      <c r="C38" s="79" t="s">
        <v>519</v>
      </c>
      <c r="D38" s="78" t="s">
        <v>518</v>
      </c>
      <c r="E38" s="70" t="s">
        <v>128</v>
      </c>
      <c r="F38" s="71" t="s">
        <v>212</v>
      </c>
      <c r="G38" s="76">
        <v>1.498</v>
      </c>
      <c r="H38" s="82" t="s">
        <v>211</v>
      </c>
      <c r="I38" s="70" t="s">
        <v>517</v>
      </c>
      <c r="J38" s="99">
        <v>5</v>
      </c>
      <c r="K38" s="73">
        <v>13.7</v>
      </c>
      <c r="L38" s="98">
        <v>169.46423357664233</v>
      </c>
      <c r="M38" s="97">
        <v>14.4</v>
      </c>
      <c r="N38" s="72">
        <v>17.600000000000001</v>
      </c>
      <c r="O38" s="101" t="s">
        <v>516</v>
      </c>
      <c r="P38" s="91" t="s">
        <v>70</v>
      </c>
      <c r="Q38" s="71" t="s">
        <v>69</v>
      </c>
      <c r="R38" s="70" t="s">
        <v>44</v>
      </c>
      <c r="S38" s="69"/>
      <c r="T38" s="68" t="s">
        <v>67</v>
      </c>
      <c r="U38" s="67" t="s">
        <v>66</v>
      </c>
      <c r="V38" s="66" t="s">
        <v>66</v>
      </c>
      <c r="W38" s="85" t="s">
        <v>439</v>
      </c>
      <c r="X38" s="83" t="s">
        <v>133</v>
      </c>
    </row>
    <row r="39" spans="1:24" ht="24" customHeight="1">
      <c r="A39" s="78" t="s">
        <v>503</v>
      </c>
      <c r="B39" s="80"/>
      <c r="C39" s="79" t="s">
        <v>515</v>
      </c>
      <c r="D39" s="78" t="s">
        <v>514</v>
      </c>
      <c r="E39" s="77" t="s">
        <v>98</v>
      </c>
      <c r="F39" s="71" t="s">
        <v>233</v>
      </c>
      <c r="G39" s="76">
        <v>1.498</v>
      </c>
      <c r="H39" s="71" t="s">
        <v>205</v>
      </c>
      <c r="I39" s="70">
        <v>1520</v>
      </c>
      <c r="J39" s="99">
        <v>5</v>
      </c>
      <c r="K39" s="73">
        <v>14.7</v>
      </c>
      <c r="L39" s="98">
        <v>157.93605442176872</v>
      </c>
      <c r="M39" s="97">
        <v>14.4</v>
      </c>
      <c r="N39" s="72">
        <v>17.600000000000001</v>
      </c>
      <c r="O39" s="72">
        <v>23.6</v>
      </c>
      <c r="P39" s="100" t="s">
        <v>70</v>
      </c>
      <c r="Q39" s="71" t="s">
        <v>69</v>
      </c>
      <c r="R39" s="70" t="s">
        <v>89</v>
      </c>
      <c r="S39" s="69"/>
      <c r="T39" s="68" t="s">
        <v>67</v>
      </c>
      <c r="U39" s="67">
        <v>102</v>
      </c>
      <c r="V39" s="66" t="s">
        <v>66</v>
      </c>
      <c r="W39" s="65">
        <v>62</v>
      </c>
      <c r="X39" s="65" t="s">
        <v>115</v>
      </c>
    </row>
    <row r="40" spans="1:24" ht="24" customHeight="1">
      <c r="A40" s="78" t="s">
        <v>503</v>
      </c>
      <c r="B40" s="80"/>
      <c r="C40" s="79" t="s">
        <v>515</v>
      </c>
      <c r="D40" s="78" t="s">
        <v>514</v>
      </c>
      <c r="E40" s="77" t="s">
        <v>97</v>
      </c>
      <c r="F40" s="71" t="s">
        <v>233</v>
      </c>
      <c r="G40" s="76">
        <v>1.498</v>
      </c>
      <c r="H40" s="71" t="s">
        <v>205</v>
      </c>
      <c r="I40" s="70">
        <v>1550</v>
      </c>
      <c r="J40" s="99">
        <v>5</v>
      </c>
      <c r="K40" s="73">
        <v>14.7</v>
      </c>
      <c r="L40" s="98">
        <v>157.93605442176872</v>
      </c>
      <c r="M40" s="97">
        <v>13.2</v>
      </c>
      <c r="N40" s="72">
        <v>16.5</v>
      </c>
      <c r="O40" s="72">
        <v>23.4</v>
      </c>
      <c r="P40" s="100" t="s">
        <v>70</v>
      </c>
      <c r="Q40" s="71" t="s">
        <v>69</v>
      </c>
      <c r="R40" s="70" t="s">
        <v>89</v>
      </c>
      <c r="S40" s="69"/>
      <c r="T40" s="68" t="s">
        <v>67</v>
      </c>
      <c r="U40" s="67">
        <v>111</v>
      </c>
      <c r="V40" s="66" t="s">
        <v>66</v>
      </c>
      <c r="W40" s="65">
        <v>62</v>
      </c>
      <c r="X40" s="65" t="s">
        <v>115</v>
      </c>
    </row>
    <row r="41" spans="1:24" ht="24" customHeight="1">
      <c r="A41" s="78" t="s">
        <v>503</v>
      </c>
      <c r="B41" s="80"/>
      <c r="C41" s="79" t="s">
        <v>515</v>
      </c>
      <c r="D41" s="78" t="s">
        <v>514</v>
      </c>
      <c r="E41" s="77" t="s">
        <v>96</v>
      </c>
      <c r="F41" s="71" t="s">
        <v>233</v>
      </c>
      <c r="G41" s="76">
        <v>1.498</v>
      </c>
      <c r="H41" s="71" t="s">
        <v>205</v>
      </c>
      <c r="I41" s="70">
        <v>1520</v>
      </c>
      <c r="J41" s="99">
        <v>5</v>
      </c>
      <c r="K41" s="73">
        <v>14.7</v>
      </c>
      <c r="L41" s="98">
        <v>157.93605442176872</v>
      </c>
      <c r="M41" s="97">
        <v>14.4</v>
      </c>
      <c r="N41" s="72">
        <v>17.600000000000001</v>
      </c>
      <c r="O41" s="72">
        <v>23.6</v>
      </c>
      <c r="P41" s="82" t="s">
        <v>70</v>
      </c>
      <c r="Q41" s="71" t="s">
        <v>69</v>
      </c>
      <c r="R41" s="70" t="s">
        <v>89</v>
      </c>
      <c r="S41" s="69"/>
      <c r="T41" s="68" t="s">
        <v>67</v>
      </c>
      <c r="U41" s="67">
        <v>102</v>
      </c>
      <c r="V41" s="66" t="s">
        <v>66</v>
      </c>
      <c r="W41" s="65">
        <v>62</v>
      </c>
      <c r="X41" s="65" t="s">
        <v>115</v>
      </c>
    </row>
    <row r="42" spans="1:24" ht="24" customHeight="1">
      <c r="A42" s="78" t="s">
        <v>503</v>
      </c>
      <c r="B42" s="80"/>
      <c r="C42" s="79" t="s">
        <v>515</v>
      </c>
      <c r="D42" s="78" t="s">
        <v>514</v>
      </c>
      <c r="E42" s="77" t="s">
        <v>93</v>
      </c>
      <c r="F42" s="71" t="s">
        <v>233</v>
      </c>
      <c r="G42" s="76">
        <v>1.498</v>
      </c>
      <c r="H42" s="71" t="s">
        <v>205</v>
      </c>
      <c r="I42" s="70">
        <v>1550</v>
      </c>
      <c r="J42" s="99">
        <v>5</v>
      </c>
      <c r="K42" s="73">
        <v>14.7</v>
      </c>
      <c r="L42" s="98">
        <v>157.93605442176872</v>
      </c>
      <c r="M42" s="97">
        <v>13.2</v>
      </c>
      <c r="N42" s="72">
        <v>16.5</v>
      </c>
      <c r="O42" s="72">
        <v>23.4</v>
      </c>
      <c r="P42" s="100" t="s">
        <v>70</v>
      </c>
      <c r="Q42" s="71" t="s">
        <v>69</v>
      </c>
      <c r="R42" s="70" t="s">
        <v>89</v>
      </c>
      <c r="S42" s="69"/>
      <c r="T42" s="68" t="s">
        <v>67</v>
      </c>
      <c r="U42" s="67">
        <v>111</v>
      </c>
      <c r="V42" s="66" t="s">
        <v>66</v>
      </c>
      <c r="W42" s="65">
        <v>62</v>
      </c>
      <c r="X42" s="65" t="s">
        <v>115</v>
      </c>
    </row>
    <row r="43" spans="1:24" ht="24" customHeight="1">
      <c r="A43" s="78" t="s">
        <v>503</v>
      </c>
      <c r="B43" s="80"/>
      <c r="C43" s="79" t="s">
        <v>513</v>
      </c>
      <c r="D43" s="78" t="s">
        <v>512</v>
      </c>
      <c r="E43" s="77" t="s">
        <v>98</v>
      </c>
      <c r="F43" s="71" t="s">
        <v>206</v>
      </c>
      <c r="G43" s="76">
        <v>1.998</v>
      </c>
      <c r="H43" s="71" t="s">
        <v>205</v>
      </c>
      <c r="I43" s="70">
        <v>1640</v>
      </c>
      <c r="J43" s="99">
        <v>5</v>
      </c>
      <c r="K43" s="73">
        <v>13.1</v>
      </c>
      <c r="L43" s="98">
        <v>177.22595419847329</v>
      </c>
      <c r="M43" s="97">
        <v>13.2</v>
      </c>
      <c r="N43" s="72">
        <v>16.5</v>
      </c>
      <c r="O43" s="72">
        <v>22.6</v>
      </c>
      <c r="P43" s="65" t="s">
        <v>70</v>
      </c>
      <c r="Q43" s="71" t="s">
        <v>69</v>
      </c>
      <c r="R43" s="70" t="s">
        <v>89</v>
      </c>
      <c r="S43" s="69"/>
      <c r="T43" s="68" t="s">
        <v>67</v>
      </c>
      <c r="U43" s="67" t="s">
        <v>66</v>
      </c>
      <c r="V43" s="66" t="s">
        <v>66</v>
      </c>
      <c r="W43" s="65">
        <v>57</v>
      </c>
      <c r="X43" s="65" t="s">
        <v>75</v>
      </c>
    </row>
    <row r="44" spans="1:24" ht="24" customHeight="1">
      <c r="A44" s="78" t="s">
        <v>503</v>
      </c>
      <c r="B44" s="80"/>
      <c r="C44" s="79" t="s">
        <v>513</v>
      </c>
      <c r="D44" s="78" t="s">
        <v>512</v>
      </c>
      <c r="E44" s="81" t="s">
        <v>97</v>
      </c>
      <c r="F44" s="71" t="s">
        <v>206</v>
      </c>
      <c r="G44" s="76">
        <v>1.998</v>
      </c>
      <c r="H44" s="71" t="s">
        <v>205</v>
      </c>
      <c r="I44" s="70">
        <v>1670</v>
      </c>
      <c r="J44" s="75">
        <v>5</v>
      </c>
      <c r="K44" s="73">
        <v>13.1</v>
      </c>
      <c r="L44" s="74">
        <v>177.22595419847329</v>
      </c>
      <c r="M44" s="73">
        <v>12.2</v>
      </c>
      <c r="N44" s="72">
        <v>15.4</v>
      </c>
      <c r="O44" s="72">
        <v>22.3</v>
      </c>
      <c r="P44" s="65" t="s">
        <v>70</v>
      </c>
      <c r="Q44" s="71" t="s">
        <v>69</v>
      </c>
      <c r="R44" s="70" t="s">
        <v>89</v>
      </c>
      <c r="S44" s="69"/>
      <c r="T44" s="68" t="s">
        <v>67</v>
      </c>
      <c r="U44" s="67">
        <v>107</v>
      </c>
      <c r="V44" s="66" t="s">
        <v>66</v>
      </c>
      <c r="W44" s="65">
        <v>58</v>
      </c>
      <c r="X44" s="65" t="s">
        <v>75</v>
      </c>
    </row>
    <row r="45" spans="1:24" ht="24" customHeight="1">
      <c r="A45" s="78" t="s">
        <v>503</v>
      </c>
      <c r="B45" s="80"/>
      <c r="C45" s="79" t="s">
        <v>513</v>
      </c>
      <c r="D45" s="78" t="s">
        <v>512</v>
      </c>
      <c r="E45" s="77" t="s">
        <v>96</v>
      </c>
      <c r="F45" s="71" t="s">
        <v>206</v>
      </c>
      <c r="G45" s="76">
        <v>1.998</v>
      </c>
      <c r="H45" s="71" t="s">
        <v>205</v>
      </c>
      <c r="I45" s="70">
        <v>1640</v>
      </c>
      <c r="J45" s="75">
        <v>5</v>
      </c>
      <c r="K45" s="73">
        <v>13.1</v>
      </c>
      <c r="L45" s="74">
        <v>177.22595419847329</v>
      </c>
      <c r="M45" s="73">
        <v>13.2</v>
      </c>
      <c r="N45" s="72">
        <v>16.5</v>
      </c>
      <c r="O45" s="72">
        <v>22.6</v>
      </c>
      <c r="P45" s="65" t="s">
        <v>70</v>
      </c>
      <c r="Q45" s="71" t="s">
        <v>69</v>
      </c>
      <c r="R45" s="70" t="s">
        <v>89</v>
      </c>
      <c r="S45" s="69"/>
      <c r="T45" s="68" t="s">
        <v>67</v>
      </c>
      <c r="U45" s="67" t="s">
        <v>66</v>
      </c>
      <c r="V45" s="66" t="s">
        <v>66</v>
      </c>
      <c r="W45" s="65">
        <v>57</v>
      </c>
      <c r="X45" s="65" t="s">
        <v>75</v>
      </c>
    </row>
    <row r="46" spans="1:24" ht="24" customHeight="1">
      <c r="A46" s="78" t="s">
        <v>503</v>
      </c>
      <c r="B46" s="80"/>
      <c r="C46" s="79" t="s">
        <v>513</v>
      </c>
      <c r="D46" s="78" t="s">
        <v>512</v>
      </c>
      <c r="E46" s="81" t="s">
        <v>93</v>
      </c>
      <c r="F46" s="71" t="s">
        <v>206</v>
      </c>
      <c r="G46" s="76">
        <v>1.998</v>
      </c>
      <c r="H46" s="71" t="s">
        <v>205</v>
      </c>
      <c r="I46" s="70">
        <v>1670</v>
      </c>
      <c r="J46" s="75">
        <v>5</v>
      </c>
      <c r="K46" s="73">
        <v>13.1</v>
      </c>
      <c r="L46" s="74">
        <v>177.22595419847329</v>
      </c>
      <c r="M46" s="73">
        <v>12.2</v>
      </c>
      <c r="N46" s="72">
        <v>15.4</v>
      </c>
      <c r="O46" s="72">
        <v>22.3</v>
      </c>
      <c r="P46" s="65" t="s">
        <v>70</v>
      </c>
      <c r="Q46" s="71" t="s">
        <v>69</v>
      </c>
      <c r="R46" s="70" t="s">
        <v>89</v>
      </c>
      <c r="S46" s="69"/>
      <c r="T46" s="68" t="s">
        <v>67</v>
      </c>
      <c r="U46" s="67">
        <v>107</v>
      </c>
      <c r="V46" s="66" t="s">
        <v>66</v>
      </c>
      <c r="W46" s="65">
        <v>58</v>
      </c>
      <c r="X46" s="65" t="s">
        <v>75</v>
      </c>
    </row>
    <row r="47" spans="1:24" ht="24" customHeight="1">
      <c r="A47" s="78" t="s">
        <v>503</v>
      </c>
      <c r="B47" s="80"/>
      <c r="C47" s="79" t="s">
        <v>511</v>
      </c>
      <c r="D47" s="78" t="s">
        <v>510</v>
      </c>
      <c r="E47" s="70" t="s">
        <v>128</v>
      </c>
      <c r="F47" s="71" t="s">
        <v>509</v>
      </c>
      <c r="G47" s="76">
        <v>1.998</v>
      </c>
      <c r="H47" s="82" t="s">
        <v>211</v>
      </c>
      <c r="I47" s="70">
        <v>1370</v>
      </c>
      <c r="J47" s="75">
        <v>4</v>
      </c>
      <c r="K47" s="73">
        <v>14.5</v>
      </c>
      <c r="L47" s="74">
        <v>160.11448275862068</v>
      </c>
      <c r="M47" s="73">
        <v>15.8</v>
      </c>
      <c r="N47" s="72">
        <v>19</v>
      </c>
      <c r="O47" s="72">
        <v>24.8</v>
      </c>
      <c r="P47" s="65" t="s">
        <v>70</v>
      </c>
      <c r="Q47" s="71" t="s">
        <v>69</v>
      </c>
      <c r="R47" s="70" t="s">
        <v>44</v>
      </c>
      <c r="S47" s="69"/>
      <c r="T47" s="68" t="s">
        <v>67</v>
      </c>
      <c r="U47" s="67" t="s">
        <v>66</v>
      </c>
      <c r="V47" s="66" t="s">
        <v>66</v>
      </c>
      <c r="W47" s="65">
        <v>58</v>
      </c>
      <c r="X47" s="83" t="s">
        <v>133</v>
      </c>
    </row>
    <row r="48" spans="1:24" ht="24" customHeight="1">
      <c r="A48" s="78" t="s">
        <v>503</v>
      </c>
      <c r="B48" s="80"/>
      <c r="C48" s="79" t="s">
        <v>511</v>
      </c>
      <c r="D48" s="78" t="s">
        <v>510</v>
      </c>
      <c r="E48" s="70" t="s">
        <v>506</v>
      </c>
      <c r="F48" s="71" t="s">
        <v>509</v>
      </c>
      <c r="G48" s="76">
        <v>1.998</v>
      </c>
      <c r="H48" s="82" t="s">
        <v>211</v>
      </c>
      <c r="I48" s="70">
        <v>1370</v>
      </c>
      <c r="J48" s="75">
        <v>4</v>
      </c>
      <c r="K48" s="73">
        <v>14.8</v>
      </c>
      <c r="L48" s="74">
        <v>156.86891891891889</v>
      </c>
      <c r="M48" s="73">
        <v>15.8</v>
      </c>
      <c r="N48" s="72">
        <v>19</v>
      </c>
      <c r="O48" s="72">
        <v>24.8</v>
      </c>
      <c r="P48" s="65" t="s">
        <v>70</v>
      </c>
      <c r="Q48" s="71" t="s">
        <v>69</v>
      </c>
      <c r="R48" s="70" t="s">
        <v>44</v>
      </c>
      <c r="S48" s="69"/>
      <c r="T48" s="68" t="s">
        <v>67</v>
      </c>
      <c r="U48" s="67" t="s">
        <v>66</v>
      </c>
      <c r="V48" s="66" t="s">
        <v>66</v>
      </c>
      <c r="W48" s="65">
        <v>59</v>
      </c>
      <c r="X48" s="83" t="s">
        <v>133</v>
      </c>
    </row>
    <row r="49" spans="1:24" ht="24" customHeight="1">
      <c r="A49" s="78" t="s">
        <v>503</v>
      </c>
      <c r="B49" s="80"/>
      <c r="C49" s="79" t="s">
        <v>508</v>
      </c>
      <c r="D49" s="78" t="s">
        <v>507</v>
      </c>
      <c r="E49" s="70" t="s">
        <v>128</v>
      </c>
      <c r="F49" s="71" t="s">
        <v>212</v>
      </c>
      <c r="G49" s="76">
        <v>1.498</v>
      </c>
      <c r="H49" s="82" t="s">
        <v>211</v>
      </c>
      <c r="I49" s="70">
        <v>1330</v>
      </c>
      <c r="J49" s="75">
        <v>4</v>
      </c>
      <c r="K49" s="73">
        <v>14.9</v>
      </c>
      <c r="L49" s="74">
        <v>155.81610738255031</v>
      </c>
      <c r="M49" s="73">
        <v>15.8</v>
      </c>
      <c r="N49" s="72">
        <v>19</v>
      </c>
      <c r="O49" s="72">
        <v>25.1</v>
      </c>
      <c r="P49" s="65" t="s">
        <v>70</v>
      </c>
      <c r="Q49" s="71" t="s">
        <v>69</v>
      </c>
      <c r="R49" s="70" t="s">
        <v>44</v>
      </c>
      <c r="S49" s="69"/>
      <c r="T49" s="68" t="s">
        <v>67</v>
      </c>
      <c r="U49" s="67" t="s">
        <v>66</v>
      </c>
      <c r="V49" s="66" t="s">
        <v>66</v>
      </c>
      <c r="W49" s="65">
        <v>59</v>
      </c>
      <c r="X49" s="83" t="s">
        <v>133</v>
      </c>
    </row>
    <row r="50" spans="1:24" ht="24" customHeight="1">
      <c r="A50" s="78" t="s">
        <v>503</v>
      </c>
      <c r="B50" s="80"/>
      <c r="C50" s="79" t="s">
        <v>508</v>
      </c>
      <c r="D50" s="78" t="s">
        <v>507</v>
      </c>
      <c r="E50" s="70" t="s">
        <v>506</v>
      </c>
      <c r="F50" s="71" t="s">
        <v>212</v>
      </c>
      <c r="G50" s="76">
        <v>1.498</v>
      </c>
      <c r="H50" s="82" t="s">
        <v>211</v>
      </c>
      <c r="I50" s="70">
        <v>1330</v>
      </c>
      <c r="J50" s="75">
        <v>4</v>
      </c>
      <c r="K50" s="73">
        <v>15.6</v>
      </c>
      <c r="L50" s="74">
        <v>148.824358974359</v>
      </c>
      <c r="M50" s="73">
        <v>15.8</v>
      </c>
      <c r="N50" s="72">
        <v>19</v>
      </c>
      <c r="O50" s="72">
        <v>25.1</v>
      </c>
      <c r="P50" s="65" t="s">
        <v>70</v>
      </c>
      <c r="Q50" s="71" t="s">
        <v>69</v>
      </c>
      <c r="R50" s="70" t="s">
        <v>44</v>
      </c>
      <c r="S50" s="69"/>
      <c r="T50" s="68" t="s">
        <v>67</v>
      </c>
      <c r="U50" s="67" t="s">
        <v>66</v>
      </c>
      <c r="V50" s="66" t="s">
        <v>66</v>
      </c>
      <c r="W50" s="65">
        <v>62</v>
      </c>
      <c r="X50" s="83" t="s">
        <v>105</v>
      </c>
    </row>
    <row r="51" spans="1:24" ht="24" customHeight="1">
      <c r="A51" s="78" t="s">
        <v>503</v>
      </c>
      <c r="B51" s="80"/>
      <c r="C51" s="79" t="s">
        <v>505</v>
      </c>
      <c r="D51" s="78" t="s">
        <v>504</v>
      </c>
      <c r="E51" s="77" t="s">
        <v>98</v>
      </c>
      <c r="F51" s="71" t="s">
        <v>206</v>
      </c>
      <c r="G51" s="76">
        <v>1.998</v>
      </c>
      <c r="H51" s="82" t="s">
        <v>211</v>
      </c>
      <c r="I51" s="70">
        <v>1400</v>
      </c>
      <c r="J51" s="75">
        <v>4</v>
      </c>
      <c r="K51" s="73">
        <v>14.5</v>
      </c>
      <c r="L51" s="74">
        <v>160.11448275862068</v>
      </c>
      <c r="M51" s="73">
        <v>15.8</v>
      </c>
      <c r="N51" s="72">
        <v>19</v>
      </c>
      <c r="O51" s="72">
        <v>24.6</v>
      </c>
      <c r="P51" s="65" t="s">
        <v>500</v>
      </c>
      <c r="Q51" s="71" t="s">
        <v>69</v>
      </c>
      <c r="R51" s="70" t="s">
        <v>232</v>
      </c>
      <c r="S51" s="69"/>
      <c r="T51" s="68" t="s">
        <v>67</v>
      </c>
      <c r="U51" s="67" t="s">
        <v>66</v>
      </c>
      <c r="V51" s="66" t="s">
        <v>66</v>
      </c>
      <c r="W51" s="65">
        <v>58</v>
      </c>
      <c r="X51" s="65" t="s">
        <v>75</v>
      </c>
    </row>
    <row r="52" spans="1:24" ht="24" customHeight="1">
      <c r="A52" s="78" t="s">
        <v>503</v>
      </c>
      <c r="B52" s="80"/>
      <c r="C52" s="79" t="s">
        <v>502</v>
      </c>
      <c r="D52" s="78" t="s">
        <v>501</v>
      </c>
      <c r="E52" s="77" t="s">
        <v>98</v>
      </c>
      <c r="F52" s="71" t="s">
        <v>206</v>
      </c>
      <c r="G52" s="76">
        <v>1.998</v>
      </c>
      <c r="H52" s="82" t="s">
        <v>211</v>
      </c>
      <c r="I52" s="70">
        <v>1410</v>
      </c>
      <c r="J52" s="75">
        <v>4</v>
      </c>
      <c r="K52" s="73">
        <v>14.6</v>
      </c>
      <c r="L52" s="74">
        <v>159.01780821917808</v>
      </c>
      <c r="M52" s="73">
        <v>15.8</v>
      </c>
      <c r="N52" s="72">
        <v>19</v>
      </c>
      <c r="O52" s="72">
        <v>24.5</v>
      </c>
      <c r="P52" s="65" t="s">
        <v>500</v>
      </c>
      <c r="Q52" s="71" t="s">
        <v>69</v>
      </c>
      <c r="R52" s="70" t="s">
        <v>232</v>
      </c>
      <c r="S52" s="69"/>
      <c r="T52" s="68" t="s">
        <v>67</v>
      </c>
      <c r="U52" s="67" t="s">
        <v>66</v>
      </c>
      <c r="V52" s="66" t="s">
        <v>66</v>
      </c>
      <c r="W52" s="65">
        <v>59</v>
      </c>
      <c r="X52" s="65" t="s">
        <v>75</v>
      </c>
    </row>
    <row r="53" spans="1:24" ht="24" customHeight="1">
      <c r="A53" s="78" t="s">
        <v>65</v>
      </c>
      <c r="B53" s="80"/>
      <c r="C53" s="79" t="s">
        <v>499</v>
      </c>
      <c r="D53" s="78" t="s">
        <v>483</v>
      </c>
      <c r="E53" s="70"/>
      <c r="F53" s="71" t="s">
        <v>212</v>
      </c>
      <c r="G53" s="76">
        <v>1.498</v>
      </c>
      <c r="H53" s="71" t="s">
        <v>211</v>
      </c>
      <c r="I53" s="70" t="s">
        <v>498</v>
      </c>
      <c r="J53" s="75">
        <v>5</v>
      </c>
      <c r="K53" s="73">
        <v>13.7</v>
      </c>
      <c r="L53" s="74">
        <v>169.46423357664233</v>
      </c>
      <c r="M53" s="73">
        <v>15.8</v>
      </c>
      <c r="N53" s="72">
        <v>19</v>
      </c>
      <c r="O53" s="84" t="s">
        <v>497</v>
      </c>
      <c r="P53" s="65" t="s">
        <v>70</v>
      </c>
      <c r="Q53" s="71" t="s">
        <v>69</v>
      </c>
      <c r="R53" s="70" t="s">
        <v>44</v>
      </c>
      <c r="S53" s="69"/>
      <c r="T53" s="68" t="s">
        <v>67</v>
      </c>
      <c r="U53" s="67" t="s">
        <v>66</v>
      </c>
      <c r="V53" s="66" t="s">
        <v>66</v>
      </c>
      <c r="W53" s="65">
        <v>55</v>
      </c>
      <c r="X53" s="83" t="s">
        <v>133</v>
      </c>
    </row>
    <row r="54" spans="1:24" ht="24" customHeight="1">
      <c r="A54" s="78" t="s">
        <v>65</v>
      </c>
      <c r="B54" s="80"/>
      <c r="C54" s="79" t="s">
        <v>496</v>
      </c>
      <c r="D54" s="78" t="s">
        <v>475</v>
      </c>
      <c r="E54" s="77" t="s">
        <v>98</v>
      </c>
      <c r="F54" s="71" t="s">
        <v>473</v>
      </c>
      <c r="G54" s="76">
        <v>1.498</v>
      </c>
      <c r="H54" s="71" t="s">
        <v>351</v>
      </c>
      <c r="I54" s="70">
        <v>1460</v>
      </c>
      <c r="J54" s="75">
        <v>5</v>
      </c>
      <c r="K54" s="73">
        <v>16.8</v>
      </c>
      <c r="L54" s="74">
        <v>138.19404761904758</v>
      </c>
      <c r="M54" s="73">
        <v>14.4</v>
      </c>
      <c r="N54" s="72">
        <v>17.600000000000001</v>
      </c>
      <c r="O54" s="72">
        <v>24.1</v>
      </c>
      <c r="P54" s="65" t="s">
        <v>495</v>
      </c>
      <c r="Q54" s="71" t="s">
        <v>69</v>
      </c>
      <c r="R54" s="70" t="s">
        <v>232</v>
      </c>
      <c r="S54" s="69"/>
      <c r="T54" s="68" t="s">
        <v>67</v>
      </c>
      <c r="U54" s="67">
        <v>116</v>
      </c>
      <c r="V54" s="66" t="s">
        <v>66</v>
      </c>
      <c r="W54" s="65">
        <v>69</v>
      </c>
      <c r="X54" s="65" t="s">
        <v>200</v>
      </c>
    </row>
    <row r="55" spans="1:24" ht="24" customHeight="1">
      <c r="A55" s="78" t="s">
        <v>65</v>
      </c>
      <c r="B55" s="80"/>
      <c r="C55" s="79" t="s">
        <v>496</v>
      </c>
      <c r="D55" s="78" t="s">
        <v>475</v>
      </c>
      <c r="E55" s="77" t="s">
        <v>97</v>
      </c>
      <c r="F55" s="71" t="s">
        <v>473</v>
      </c>
      <c r="G55" s="76">
        <v>1.498</v>
      </c>
      <c r="H55" s="71" t="s">
        <v>351</v>
      </c>
      <c r="I55" s="70">
        <v>1480</v>
      </c>
      <c r="J55" s="75">
        <v>5</v>
      </c>
      <c r="K55" s="73">
        <v>16.8</v>
      </c>
      <c r="L55" s="74">
        <v>138.19404761904758</v>
      </c>
      <c r="M55" s="73">
        <v>14.4</v>
      </c>
      <c r="N55" s="72">
        <v>17.600000000000001</v>
      </c>
      <c r="O55" s="72">
        <v>24</v>
      </c>
      <c r="P55" s="65" t="s">
        <v>495</v>
      </c>
      <c r="Q55" s="71" t="s">
        <v>69</v>
      </c>
      <c r="R55" s="70" t="s">
        <v>232</v>
      </c>
      <c r="S55" s="69"/>
      <c r="T55" s="68" t="s">
        <v>67</v>
      </c>
      <c r="U55" s="67">
        <v>116</v>
      </c>
      <c r="V55" s="66" t="s">
        <v>66</v>
      </c>
      <c r="W55" s="65">
        <v>70</v>
      </c>
      <c r="X55" s="65" t="s">
        <v>88</v>
      </c>
    </row>
    <row r="56" spans="1:24" ht="24" customHeight="1">
      <c r="A56" s="78" t="s">
        <v>65</v>
      </c>
      <c r="B56" s="80"/>
      <c r="C56" s="79" t="s">
        <v>496</v>
      </c>
      <c r="D56" s="78" t="s">
        <v>475</v>
      </c>
      <c r="E56" s="77" t="s">
        <v>96</v>
      </c>
      <c r="F56" s="71" t="s">
        <v>473</v>
      </c>
      <c r="G56" s="76">
        <v>1.498</v>
      </c>
      <c r="H56" s="71" t="s">
        <v>351</v>
      </c>
      <c r="I56" s="70">
        <v>1460</v>
      </c>
      <c r="J56" s="75">
        <v>5</v>
      </c>
      <c r="K56" s="73">
        <v>16.8</v>
      </c>
      <c r="L56" s="74">
        <v>138.19404761904758</v>
      </c>
      <c r="M56" s="73">
        <v>14.4</v>
      </c>
      <c r="N56" s="72">
        <v>17.600000000000001</v>
      </c>
      <c r="O56" s="72">
        <v>24.1</v>
      </c>
      <c r="P56" s="65" t="s">
        <v>495</v>
      </c>
      <c r="Q56" s="71" t="s">
        <v>69</v>
      </c>
      <c r="R56" s="70" t="s">
        <v>232</v>
      </c>
      <c r="S56" s="69"/>
      <c r="T56" s="68" t="s">
        <v>67</v>
      </c>
      <c r="U56" s="67">
        <v>116</v>
      </c>
      <c r="V56" s="66" t="s">
        <v>66</v>
      </c>
      <c r="W56" s="65">
        <v>69</v>
      </c>
      <c r="X56" s="65" t="s">
        <v>200</v>
      </c>
    </row>
    <row r="57" spans="1:24" ht="24" customHeight="1">
      <c r="A57" s="78" t="s">
        <v>65</v>
      </c>
      <c r="B57" s="80"/>
      <c r="C57" s="79" t="s">
        <v>496</v>
      </c>
      <c r="D57" s="78" t="s">
        <v>475</v>
      </c>
      <c r="E57" s="77" t="s">
        <v>93</v>
      </c>
      <c r="F57" s="71" t="s">
        <v>473</v>
      </c>
      <c r="G57" s="76">
        <v>1.498</v>
      </c>
      <c r="H57" s="71" t="s">
        <v>351</v>
      </c>
      <c r="I57" s="70">
        <v>1480</v>
      </c>
      <c r="J57" s="75">
        <v>5</v>
      </c>
      <c r="K57" s="73">
        <v>16.8</v>
      </c>
      <c r="L57" s="74">
        <v>138.19404761904758</v>
      </c>
      <c r="M57" s="73">
        <v>14.4</v>
      </c>
      <c r="N57" s="72">
        <v>17.600000000000001</v>
      </c>
      <c r="O57" s="72">
        <v>24</v>
      </c>
      <c r="P57" s="65" t="s">
        <v>495</v>
      </c>
      <c r="Q57" s="71" t="s">
        <v>69</v>
      </c>
      <c r="R57" s="70" t="s">
        <v>232</v>
      </c>
      <c r="S57" s="69"/>
      <c r="T57" s="68" t="s">
        <v>67</v>
      </c>
      <c r="U57" s="67">
        <v>116</v>
      </c>
      <c r="V57" s="66" t="s">
        <v>66</v>
      </c>
      <c r="W57" s="65">
        <v>70</v>
      </c>
      <c r="X57" s="65" t="s">
        <v>88</v>
      </c>
    </row>
    <row r="58" spans="1:24" ht="24" customHeight="1">
      <c r="A58" s="78" t="s">
        <v>65</v>
      </c>
      <c r="B58" s="80"/>
      <c r="C58" s="79" t="s">
        <v>493</v>
      </c>
      <c r="D58" s="78" t="s">
        <v>479</v>
      </c>
      <c r="E58" s="77" t="s">
        <v>98</v>
      </c>
      <c r="F58" s="71" t="s">
        <v>233</v>
      </c>
      <c r="G58" s="76">
        <v>1.498</v>
      </c>
      <c r="H58" s="71" t="s">
        <v>494</v>
      </c>
      <c r="I58" s="70">
        <v>1530</v>
      </c>
      <c r="J58" s="75">
        <v>5</v>
      </c>
      <c r="K58" s="73">
        <v>14.1</v>
      </c>
      <c r="L58" s="74">
        <v>164.65673758865248</v>
      </c>
      <c r="M58" s="73">
        <v>14.4</v>
      </c>
      <c r="N58" s="72">
        <v>17.600000000000001</v>
      </c>
      <c r="O58" s="72">
        <v>23.6</v>
      </c>
      <c r="P58" s="65" t="s">
        <v>70</v>
      </c>
      <c r="Q58" s="71" t="s">
        <v>69</v>
      </c>
      <c r="R58" s="70" t="s">
        <v>232</v>
      </c>
      <c r="S58" s="69"/>
      <c r="T58" s="68" t="s">
        <v>67</v>
      </c>
      <c r="U58" s="67" t="s">
        <v>66</v>
      </c>
      <c r="V58" s="66" t="s">
        <v>66</v>
      </c>
      <c r="W58" s="65">
        <v>59</v>
      </c>
      <c r="X58" s="65" t="s">
        <v>75</v>
      </c>
    </row>
    <row r="59" spans="1:24" ht="24" customHeight="1">
      <c r="A59" s="78" t="s">
        <v>65</v>
      </c>
      <c r="B59" s="80"/>
      <c r="C59" s="79" t="s">
        <v>493</v>
      </c>
      <c r="D59" s="78" t="s">
        <v>479</v>
      </c>
      <c r="E59" s="77" t="s">
        <v>97</v>
      </c>
      <c r="F59" s="71" t="s">
        <v>233</v>
      </c>
      <c r="G59" s="76">
        <v>1.498</v>
      </c>
      <c r="H59" s="71" t="s">
        <v>494</v>
      </c>
      <c r="I59" s="70">
        <v>1550</v>
      </c>
      <c r="J59" s="75">
        <v>5</v>
      </c>
      <c r="K59" s="73">
        <v>14.1</v>
      </c>
      <c r="L59" s="74">
        <v>164.65673758865248</v>
      </c>
      <c r="M59" s="73">
        <v>13.2</v>
      </c>
      <c r="N59" s="72">
        <v>16.5</v>
      </c>
      <c r="O59" s="72">
        <v>23.4</v>
      </c>
      <c r="P59" s="65" t="s">
        <v>70</v>
      </c>
      <c r="Q59" s="71" t="s">
        <v>69</v>
      </c>
      <c r="R59" s="70" t="s">
        <v>232</v>
      </c>
      <c r="S59" s="69"/>
      <c r="T59" s="68" t="s">
        <v>67</v>
      </c>
      <c r="U59" s="67">
        <v>106</v>
      </c>
      <c r="V59" s="66" t="s">
        <v>66</v>
      </c>
      <c r="W59" s="65">
        <v>60</v>
      </c>
      <c r="X59" s="65" t="s">
        <v>115</v>
      </c>
    </row>
    <row r="60" spans="1:24" ht="24" customHeight="1">
      <c r="A60" s="78" t="s">
        <v>65</v>
      </c>
      <c r="B60" s="80"/>
      <c r="C60" s="79" t="s">
        <v>493</v>
      </c>
      <c r="D60" s="78" t="s">
        <v>479</v>
      </c>
      <c r="E60" s="77" t="s">
        <v>96</v>
      </c>
      <c r="F60" s="71" t="s">
        <v>233</v>
      </c>
      <c r="G60" s="76">
        <v>1.498</v>
      </c>
      <c r="H60" s="71" t="s">
        <v>494</v>
      </c>
      <c r="I60" s="70">
        <v>1530</v>
      </c>
      <c r="J60" s="75">
        <v>5</v>
      </c>
      <c r="K60" s="73">
        <v>14.1</v>
      </c>
      <c r="L60" s="74">
        <v>164.65673758865248</v>
      </c>
      <c r="M60" s="73">
        <v>14.4</v>
      </c>
      <c r="N60" s="72">
        <v>17.600000000000001</v>
      </c>
      <c r="O60" s="72">
        <v>23.6</v>
      </c>
      <c r="P60" s="65" t="s">
        <v>70</v>
      </c>
      <c r="Q60" s="71" t="s">
        <v>69</v>
      </c>
      <c r="R60" s="70" t="s">
        <v>232</v>
      </c>
      <c r="S60" s="69"/>
      <c r="T60" s="68" t="s">
        <v>67</v>
      </c>
      <c r="U60" s="67" t="s">
        <v>66</v>
      </c>
      <c r="V60" s="66" t="s">
        <v>66</v>
      </c>
      <c r="W60" s="65">
        <v>59</v>
      </c>
      <c r="X60" s="65" t="s">
        <v>75</v>
      </c>
    </row>
    <row r="61" spans="1:24" ht="24" customHeight="1">
      <c r="A61" s="78" t="s">
        <v>65</v>
      </c>
      <c r="B61" s="80"/>
      <c r="C61" s="79" t="s">
        <v>493</v>
      </c>
      <c r="D61" s="78" t="s">
        <v>479</v>
      </c>
      <c r="E61" s="77" t="s">
        <v>93</v>
      </c>
      <c r="F61" s="71" t="s">
        <v>233</v>
      </c>
      <c r="G61" s="76">
        <v>1.498</v>
      </c>
      <c r="H61" s="71" t="s">
        <v>494</v>
      </c>
      <c r="I61" s="70">
        <v>1550</v>
      </c>
      <c r="J61" s="75">
        <v>5</v>
      </c>
      <c r="K61" s="73">
        <v>14.1</v>
      </c>
      <c r="L61" s="74">
        <v>164.65673758865248</v>
      </c>
      <c r="M61" s="73">
        <v>13.2</v>
      </c>
      <c r="N61" s="72">
        <v>16.5</v>
      </c>
      <c r="O61" s="72">
        <v>23.4</v>
      </c>
      <c r="P61" s="65" t="s">
        <v>70</v>
      </c>
      <c r="Q61" s="71" t="s">
        <v>69</v>
      </c>
      <c r="R61" s="70" t="s">
        <v>232</v>
      </c>
      <c r="S61" s="69"/>
      <c r="T61" s="68" t="s">
        <v>67</v>
      </c>
      <c r="U61" s="67">
        <v>106</v>
      </c>
      <c r="V61" s="66" t="s">
        <v>66</v>
      </c>
      <c r="W61" s="65">
        <v>60</v>
      </c>
      <c r="X61" s="65" t="s">
        <v>115</v>
      </c>
    </row>
    <row r="62" spans="1:24" ht="24" customHeight="1">
      <c r="A62" s="78" t="s">
        <v>65</v>
      </c>
      <c r="B62" s="80"/>
      <c r="C62" s="79" t="s">
        <v>493</v>
      </c>
      <c r="D62" s="78" t="s">
        <v>479</v>
      </c>
      <c r="E62" s="77" t="s">
        <v>165</v>
      </c>
      <c r="F62" s="71" t="s">
        <v>233</v>
      </c>
      <c r="G62" s="76">
        <v>1.498</v>
      </c>
      <c r="H62" s="71" t="s">
        <v>205</v>
      </c>
      <c r="I62" s="70">
        <v>1530</v>
      </c>
      <c r="J62" s="75">
        <v>5</v>
      </c>
      <c r="K62" s="73">
        <v>14.5</v>
      </c>
      <c r="L62" s="74">
        <v>160.11448275862068</v>
      </c>
      <c r="M62" s="73">
        <v>14.4</v>
      </c>
      <c r="N62" s="72">
        <v>17.600000000000001</v>
      </c>
      <c r="O62" s="72">
        <v>23.6</v>
      </c>
      <c r="P62" s="65" t="s">
        <v>70</v>
      </c>
      <c r="Q62" s="71" t="s">
        <v>69</v>
      </c>
      <c r="R62" s="70" t="s">
        <v>232</v>
      </c>
      <c r="S62" s="69"/>
      <c r="T62" s="68" t="s">
        <v>67</v>
      </c>
      <c r="U62" s="67">
        <v>100</v>
      </c>
      <c r="V62" s="66" t="s">
        <v>66</v>
      </c>
      <c r="W62" s="65">
        <v>61</v>
      </c>
      <c r="X62" s="65" t="s">
        <v>115</v>
      </c>
    </row>
    <row r="63" spans="1:24" ht="24" customHeight="1">
      <c r="A63" s="78" t="s">
        <v>65</v>
      </c>
      <c r="B63" s="80"/>
      <c r="C63" s="79" t="s">
        <v>493</v>
      </c>
      <c r="D63" s="78" t="s">
        <v>479</v>
      </c>
      <c r="E63" s="77" t="s">
        <v>160</v>
      </c>
      <c r="F63" s="71" t="s">
        <v>233</v>
      </c>
      <c r="G63" s="76">
        <v>1.498</v>
      </c>
      <c r="H63" s="71" t="s">
        <v>205</v>
      </c>
      <c r="I63" s="70">
        <v>1550</v>
      </c>
      <c r="J63" s="75">
        <v>5</v>
      </c>
      <c r="K63" s="73">
        <v>14.5</v>
      </c>
      <c r="L63" s="74">
        <v>160.11448275862068</v>
      </c>
      <c r="M63" s="73">
        <v>13.2</v>
      </c>
      <c r="N63" s="72">
        <v>16.5</v>
      </c>
      <c r="O63" s="72">
        <v>23.4</v>
      </c>
      <c r="P63" s="65" t="s">
        <v>70</v>
      </c>
      <c r="Q63" s="71" t="s">
        <v>69</v>
      </c>
      <c r="R63" s="70" t="s">
        <v>232</v>
      </c>
      <c r="S63" s="69"/>
      <c r="T63" s="68" t="s">
        <v>67</v>
      </c>
      <c r="U63" s="67">
        <v>109</v>
      </c>
      <c r="V63" s="66" t="s">
        <v>66</v>
      </c>
      <c r="W63" s="65">
        <v>61</v>
      </c>
      <c r="X63" s="65" t="s">
        <v>115</v>
      </c>
    </row>
    <row r="64" spans="1:24" ht="24" customHeight="1">
      <c r="A64" s="78" t="s">
        <v>65</v>
      </c>
      <c r="B64" s="80"/>
      <c r="C64" s="79" t="s">
        <v>493</v>
      </c>
      <c r="D64" s="78" t="s">
        <v>479</v>
      </c>
      <c r="E64" s="77" t="s">
        <v>477</v>
      </c>
      <c r="F64" s="71" t="s">
        <v>233</v>
      </c>
      <c r="G64" s="76">
        <v>1.498</v>
      </c>
      <c r="H64" s="71" t="s">
        <v>205</v>
      </c>
      <c r="I64" s="70">
        <v>1530</v>
      </c>
      <c r="J64" s="75">
        <v>5</v>
      </c>
      <c r="K64" s="73">
        <v>14.5</v>
      </c>
      <c r="L64" s="74">
        <v>160.11448275862068</v>
      </c>
      <c r="M64" s="73">
        <v>14.4</v>
      </c>
      <c r="N64" s="72">
        <v>17.600000000000001</v>
      </c>
      <c r="O64" s="72">
        <v>23.6</v>
      </c>
      <c r="P64" s="65" t="s">
        <v>70</v>
      </c>
      <c r="Q64" s="71" t="s">
        <v>69</v>
      </c>
      <c r="R64" s="70" t="s">
        <v>232</v>
      </c>
      <c r="S64" s="69"/>
      <c r="T64" s="68" t="s">
        <v>67</v>
      </c>
      <c r="U64" s="67">
        <v>100</v>
      </c>
      <c r="V64" s="66" t="s">
        <v>66</v>
      </c>
      <c r="W64" s="65">
        <v>61</v>
      </c>
      <c r="X64" s="65" t="s">
        <v>115</v>
      </c>
    </row>
    <row r="65" spans="1:24" ht="24" customHeight="1">
      <c r="A65" s="78" t="s">
        <v>65</v>
      </c>
      <c r="B65" s="80"/>
      <c r="C65" s="79" t="s">
        <v>493</v>
      </c>
      <c r="D65" s="78" t="s">
        <v>479</v>
      </c>
      <c r="E65" s="77" t="s">
        <v>474</v>
      </c>
      <c r="F65" s="71" t="s">
        <v>233</v>
      </c>
      <c r="G65" s="76">
        <v>1.498</v>
      </c>
      <c r="H65" s="71" t="s">
        <v>205</v>
      </c>
      <c r="I65" s="70">
        <v>1550</v>
      </c>
      <c r="J65" s="75">
        <v>5</v>
      </c>
      <c r="K65" s="73">
        <v>14.5</v>
      </c>
      <c r="L65" s="74">
        <v>160.11448275862068</v>
      </c>
      <c r="M65" s="73">
        <v>13.2</v>
      </c>
      <c r="N65" s="72">
        <v>16.5</v>
      </c>
      <c r="O65" s="72">
        <v>23.4</v>
      </c>
      <c r="P65" s="65" t="s">
        <v>70</v>
      </c>
      <c r="Q65" s="71" t="s">
        <v>69</v>
      </c>
      <c r="R65" s="70" t="s">
        <v>232</v>
      </c>
      <c r="S65" s="69"/>
      <c r="T65" s="68" t="s">
        <v>67</v>
      </c>
      <c r="U65" s="67">
        <v>109</v>
      </c>
      <c r="V65" s="66" t="s">
        <v>66</v>
      </c>
      <c r="W65" s="65">
        <v>61</v>
      </c>
      <c r="X65" s="65" t="s">
        <v>115</v>
      </c>
    </row>
    <row r="66" spans="1:24" ht="24" customHeight="1">
      <c r="A66" s="78" t="s">
        <v>65</v>
      </c>
      <c r="B66" s="80"/>
      <c r="C66" s="79" t="s">
        <v>493</v>
      </c>
      <c r="D66" s="78" t="s">
        <v>492</v>
      </c>
      <c r="E66" s="70"/>
      <c r="F66" s="71" t="s">
        <v>212</v>
      </c>
      <c r="G66" s="76">
        <v>1.498</v>
      </c>
      <c r="H66" s="71" t="s">
        <v>211</v>
      </c>
      <c r="I66" s="70" t="s">
        <v>491</v>
      </c>
      <c r="J66" s="75">
        <v>5</v>
      </c>
      <c r="K66" s="73">
        <v>13.5</v>
      </c>
      <c r="L66" s="74">
        <v>171.97481481481481</v>
      </c>
      <c r="M66" s="73">
        <v>14.4</v>
      </c>
      <c r="N66" s="72">
        <v>17.600000000000001</v>
      </c>
      <c r="O66" s="84" t="s">
        <v>490</v>
      </c>
      <c r="P66" s="65" t="s">
        <v>70</v>
      </c>
      <c r="Q66" s="71" t="s">
        <v>69</v>
      </c>
      <c r="R66" s="70" t="s">
        <v>44</v>
      </c>
      <c r="S66" s="69"/>
      <c r="T66" s="68" t="s">
        <v>67</v>
      </c>
      <c r="U66" s="67" t="s">
        <v>66</v>
      </c>
      <c r="V66" s="66" t="s">
        <v>66</v>
      </c>
      <c r="W66" s="65">
        <v>56</v>
      </c>
      <c r="X66" s="83" t="s">
        <v>133</v>
      </c>
    </row>
    <row r="67" spans="1:24" ht="24" customHeight="1">
      <c r="A67" s="78" t="s">
        <v>65</v>
      </c>
      <c r="B67" s="80"/>
      <c r="C67" s="79" t="s">
        <v>489</v>
      </c>
      <c r="D67" s="78" t="s">
        <v>488</v>
      </c>
      <c r="E67" s="70"/>
      <c r="F67" s="71" t="s">
        <v>212</v>
      </c>
      <c r="G67" s="76">
        <v>1.498</v>
      </c>
      <c r="H67" s="71" t="s">
        <v>211</v>
      </c>
      <c r="I67" s="70" t="s">
        <v>487</v>
      </c>
      <c r="J67" s="75">
        <v>7</v>
      </c>
      <c r="K67" s="73">
        <v>13.5</v>
      </c>
      <c r="L67" s="74">
        <v>171.97481481481481</v>
      </c>
      <c r="M67" s="73">
        <v>13.2</v>
      </c>
      <c r="N67" s="72">
        <v>16.5</v>
      </c>
      <c r="O67" s="84" t="s">
        <v>486</v>
      </c>
      <c r="P67" s="65" t="s">
        <v>70</v>
      </c>
      <c r="Q67" s="71" t="s">
        <v>69</v>
      </c>
      <c r="R67" s="70" t="s">
        <v>44</v>
      </c>
      <c r="S67" s="69"/>
      <c r="T67" s="68" t="s">
        <v>67</v>
      </c>
      <c r="U67" s="67">
        <v>102</v>
      </c>
      <c r="V67" s="66" t="s">
        <v>66</v>
      </c>
      <c r="W67" s="65" t="s">
        <v>403</v>
      </c>
      <c r="X67" s="83" t="s">
        <v>133</v>
      </c>
    </row>
    <row r="68" spans="1:24" ht="24" customHeight="1">
      <c r="A68" s="78" t="s">
        <v>65</v>
      </c>
      <c r="B68" s="80"/>
      <c r="C68" s="79" t="s">
        <v>484</v>
      </c>
      <c r="D68" s="78" t="s">
        <v>483</v>
      </c>
      <c r="E68" s="81" t="s">
        <v>485</v>
      </c>
      <c r="F68" s="71" t="s">
        <v>212</v>
      </c>
      <c r="G68" s="76">
        <v>1.498</v>
      </c>
      <c r="H68" s="71" t="s">
        <v>211</v>
      </c>
      <c r="I68" s="70">
        <v>1420</v>
      </c>
      <c r="J68" s="75">
        <v>5</v>
      </c>
      <c r="K68" s="73">
        <v>13.8</v>
      </c>
      <c r="L68" s="74">
        <v>168.23623188405796</v>
      </c>
      <c r="M68" s="73">
        <v>15.8</v>
      </c>
      <c r="N68" s="72">
        <v>19</v>
      </c>
      <c r="O68" s="72">
        <v>24.5</v>
      </c>
      <c r="P68" s="65" t="s">
        <v>70</v>
      </c>
      <c r="Q68" s="71" t="s">
        <v>69</v>
      </c>
      <c r="R68" s="70" t="s">
        <v>44</v>
      </c>
      <c r="S68" s="69"/>
      <c r="T68" s="68" t="s">
        <v>67</v>
      </c>
      <c r="U68" s="67" t="s">
        <v>66</v>
      </c>
      <c r="V68" s="66" t="s">
        <v>66</v>
      </c>
      <c r="W68" s="65">
        <v>56</v>
      </c>
      <c r="X68" s="83" t="s">
        <v>133</v>
      </c>
    </row>
    <row r="69" spans="1:24" ht="24" customHeight="1">
      <c r="A69" s="78" t="s">
        <v>65</v>
      </c>
      <c r="B69" s="80"/>
      <c r="C69" s="79" t="s">
        <v>484</v>
      </c>
      <c r="D69" s="78" t="s">
        <v>483</v>
      </c>
      <c r="E69" s="81" t="s">
        <v>482</v>
      </c>
      <c r="F69" s="71" t="s">
        <v>212</v>
      </c>
      <c r="G69" s="76">
        <v>1.498</v>
      </c>
      <c r="H69" s="71" t="s">
        <v>211</v>
      </c>
      <c r="I69" s="70">
        <v>1440</v>
      </c>
      <c r="J69" s="75">
        <v>5</v>
      </c>
      <c r="K69" s="73">
        <v>13.8</v>
      </c>
      <c r="L69" s="74">
        <v>168.23623188405796</v>
      </c>
      <c r="M69" s="73">
        <v>14.4</v>
      </c>
      <c r="N69" s="72">
        <v>17.600000000000001</v>
      </c>
      <c r="O69" s="72">
        <v>24.3</v>
      </c>
      <c r="P69" s="65" t="s">
        <v>70</v>
      </c>
      <c r="Q69" s="71" t="s">
        <v>69</v>
      </c>
      <c r="R69" s="70" t="s">
        <v>44</v>
      </c>
      <c r="S69" s="69"/>
      <c r="T69" s="68" t="s">
        <v>67</v>
      </c>
      <c r="U69" s="67" t="s">
        <v>66</v>
      </c>
      <c r="V69" s="66" t="s">
        <v>66</v>
      </c>
      <c r="W69" s="65">
        <v>56</v>
      </c>
      <c r="X69" s="83" t="s">
        <v>133</v>
      </c>
    </row>
    <row r="70" spans="1:24" ht="24" customHeight="1">
      <c r="A70" s="95" t="s">
        <v>65</v>
      </c>
      <c r="B70" s="94"/>
      <c r="C70" s="79" t="s">
        <v>480</v>
      </c>
      <c r="D70" s="78" t="s">
        <v>479</v>
      </c>
      <c r="E70" s="77" t="s">
        <v>79</v>
      </c>
      <c r="F70" s="71" t="s">
        <v>233</v>
      </c>
      <c r="G70" s="76">
        <v>1.498</v>
      </c>
      <c r="H70" s="71" t="s">
        <v>205</v>
      </c>
      <c r="I70" s="70">
        <v>1530</v>
      </c>
      <c r="J70" s="75">
        <v>5</v>
      </c>
      <c r="K70" s="73">
        <v>14.5</v>
      </c>
      <c r="L70" s="74">
        <v>160.11448275862068</v>
      </c>
      <c r="M70" s="73">
        <v>14.4</v>
      </c>
      <c r="N70" s="72">
        <v>17.600000000000001</v>
      </c>
      <c r="O70" s="72">
        <v>23.6</v>
      </c>
      <c r="P70" s="65" t="s">
        <v>70</v>
      </c>
      <c r="Q70" s="71" t="s">
        <v>69</v>
      </c>
      <c r="R70" s="70" t="s">
        <v>232</v>
      </c>
      <c r="S70" s="69"/>
      <c r="T70" s="68" t="s">
        <v>67</v>
      </c>
      <c r="U70" s="67">
        <v>100</v>
      </c>
      <c r="V70" s="66" t="s">
        <v>66</v>
      </c>
      <c r="W70" s="65">
        <v>61</v>
      </c>
      <c r="X70" s="65" t="s">
        <v>115</v>
      </c>
    </row>
    <row r="71" spans="1:24" ht="24" customHeight="1">
      <c r="A71" s="95" t="s">
        <v>65</v>
      </c>
      <c r="B71" s="94"/>
      <c r="C71" s="79" t="s">
        <v>480</v>
      </c>
      <c r="D71" s="78" t="s">
        <v>479</v>
      </c>
      <c r="E71" s="77" t="s">
        <v>198</v>
      </c>
      <c r="F71" s="71" t="s">
        <v>233</v>
      </c>
      <c r="G71" s="76">
        <v>1.498</v>
      </c>
      <c r="H71" s="71" t="s">
        <v>205</v>
      </c>
      <c r="I71" s="70">
        <v>1550</v>
      </c>
      <c r="J71" s="75">
        <v>5</v>
      </c>
      <c r="K71" s="73">
        <v>14.5</v>
      </c>
      <c r="L71" s="74">
        <v>160.11448275862068</v>
      </c>
      <c r="M71" s="73">
        <v>13.2</v>
      </c>
      <c r="N71" s="72">
        <v>16.5</v>
      </c>
      <c r="O71" s="72">
        <v>23.4</v>
      </c>
      <c r="P71" s="65" t="s">
        <v>70</v>
      </c>
      <c r="Q71" s="71" t="s">
        <v>69</v>
      </c>
      <c r="R71" s="70" t="s">
        <v>232</v>
      </c>
      <c r="S71" s="69"/>
      <c r="T71" s="68" t="s">
        <v>67</v>
      </c>
      <c r="U71" s="67">
        <v>109</v>
      </c>
      <c r="V71" s="66" t="s">
        <v>66</v>
      </c>
      <c r="W71" s="65">
        <v>61</v>
      </c>
      <c r="X71" s="65" t="s">
        <v>115</v>
      </c>
    </row>
    <row r="72" spans="1:24" ht="24" customHeight="1">
      <c r="A72" s="95" t="s">
        <v>65</v>
      </c>
      <c r="B72" s="94"/>
      <c r="C72" s="79" t="s">
        <v>480</v>
      </c>
      <c r="D72" s="78" t="s">
        <v>479</v>
      </c>
      <c r="E72" s="77" t="s">
        <v>481</v>
      </c>
      <c r="F72" s="71" t="s">
        <v>233</v>
      </c>
      <c r="G72" s="76">
        <v>1.498</v>
      </c>
      <c r="H72" s="71" t="s">
        <v>205</v>
      </c>
      <c r="I72" s="70">
        <v>1530</v>
      </c>
      <c r="J72" s="75">
        <v>5</v>
      </c>
      <c r="K72" s="73">
        <v>14.5</v>
      </c>
      <c r="L72" s="74">
        <v>160.11448275862068</v>
      </c>
      <c r="M72" s="73">
        <v>14.4</v>
      </c>
      <c r="N72" s="72">
        <v>17.600000000000001</v>
      </c>
      <c r="O72" s="72">
        <v>23.6</v>
      </c>
      <c r="P72" s="65" t="s">
        <v>70</v>
      </c>
      <c r="Q72" s="71" t="s">
        <v>69</v>
      </c>
      <c r="R72" s="70" t="s">
        <v>232</v>
      </c>
      <c r="S72" s="69"/>
      <c r="T72" s="68" t="s">
        <v>67</v>
      </c>
      <c r="U72" s="67">
        <v>100</v>
      </c>
      <c r="V72" s="66" t="s">
        <v>66</v>
      </c>
      <c r="W72" s="65">
        <v>61</v>
      </c>
      <c r="X72" s="65" t="s">
        <v>115</v>
      </c>
    </row>
    <row r="73" spans="1:24" ht="24" customHeight="1">
      <c r="A73" s="95" t="s">
        <v>65</v>
      </c>
      <c r="B73" s="94"/>
      <c r="C73" s="79" t="s">
        <v>480</v>
      </c>
      <c r="D73" s="78" t="s">
        <v>479</v>
      </c>
      <c r="E73" s="77" t="s">
        <v>478</v>
      </c>
      <c r="F73" s="71" t="s">
        <v>233</v>
      </c>
      <c r="G73" s="76">
        <v>1.498</v>
      </c>
      <c r="H73" s="71" t="s">
        <v>205</v>
      </c>
      <c r="I73" s="70">
        <v>1550</v>
      </c>
      <c r="J73" s="75">
        <v>5</v>
      </c>
      <c r="K73" s="73">
        <v>14.5</v>
      </c>
      <c r="L73" s="74">
        <v>160.11448275862068</v>
      </c>
      <c r="M73" s="73">
        <v>13.2</v>
      </c>
      <c r="N73" s="72">
        <v>16.5</v>
      </c>
      <c r="O73" s="72">
        <v>23.4</v>
      </c>
      <c r="P73" s="65" t="s">
        <v>70</v>
      </c>
      <c r="Q73" s="71" t="s">
        <v>69</v>
      </c>
      <c r="R73" s="70" t="s">
        <v>232</v>
      </c>
      <c r="S73" s="69"/>
      <c r="T73" s="68" t="s">
        <v>67</v>
      </c>
      <c r="U73" s="67">
        <v>109</v>
      </c>
      <c r="V73" s="66" t="s">
        <v>66</v>
      </c>
      <c r="W73" s="65">
        <v>61</v>
      </c>
      <c r="X73" s="65" t="s">
        <v>115</v>
      </c>
    </row>
    <row r="74" spans="1:24" ht="24" customHeight="1">
      <c r="A74" s="78" t="s">
        <v>65</v>
      </c>
      <c r="B74" s="80"/>
      <c r="C74" s="79" t="s">
        <v>476</v>
      </c>
      <c r="D74" s="78" t="s">
        <v>475</v>
      </c>
      <c r="E74" s="77" t="s">
        <v>165</v>
      </c>
      <c r="F74" s="71" t="s">
        <v>473</v>
      </c>
      <c r="G74" s="76">
        <v>1.498</v>
      </c>
      <c r="H74" s="82" t="s">
        <v>211</v>
      </c>
      <c r="I74" s="70">
        <v>1490</v>
      </c>
      <c r="J74" s="75">
        <v>5</v>
      </c>
      <c r="K74" s="73">
        <v>17.5</v>
      </c>
      <c r="L74" s="74">
        <v>132.66628571428569</v>
      </c>
      <c r="M74" s="73">
        <v>14.4</v>
      </c>
      <c r="N74" s="72">
        <v>17.600000000000001</v>
      </c>
      <c r="O74" s="72">
        <v>23.9</v>
      </c>
      <c r="P74" s="65" t="s">
        <v>472</v>
      </c>
      <c r="Q74" s="71" t="s">
        <v>69</v>
      </c>
      <c r="R74" s="70" t="s">
        <v>232</v>
      </c>
      <c r="S74" s="69"/>
      <c r="T74" s="68" t="s">
        <v>67</v>
      </c>
      <c r="U74" s="67">
        <v>121</v>
      </c>
      <c r="V74" s="66" t="s">
        <v>66</v>
      </c>
      <c r="W74" s="65">
        <v>73</v>
      </c>
      <c r="X74" s="65" t="s">
        <v>88</v>
      </c>
    </row>
    <row r="75" spans="1:24" ht="24" customHeight="1">
      <c r="A75" s="78" t="s">
        <v>65</v>
      </c>
      <c r="B75" s="80"/>
      <c r="C75" s="79" t="s">
        <v>476</v>
      </c>
      <c r="D75" s="78" t="s">
        <v>475</v>
      </c>
      <c r="E75" s="77" t="s">
        <v>160</v>
      </c>
      <c r="F75" s="71" t="s">
        <v>473</v>
      </c>
      <c r="G75" s="76">
        <v>1.498</v>
      </c>
      <c r="H75" s="82" t="s">
        <v>211</v>
      </c>
      <c r="I75" s="70">
        <v>1510</v>
      </c>
      <c r="J75" s="75">
        <v>5</v>
      </c>
      <c r="K75" s="73">
        <v>17.5</v>
      </c>
      <c r="L75" s="74">
        <v>132.66628571428569</v>
      </c>
      <c r="M75" s="73">
        <v>14.4</v>
      </c>
      <c r="N75" s="72">
        <v>17.600000000000001</v>
      </c>
      <c r="O75" s="72">
        <v>23.7</v>
      </c>
      <c r="P75" s="65" t="s">
        <v>472</v>
      </c>
      <c r="Q75" s="71" t="s">
        <v>69</v>
      </c>
      <c r="R75" s="70" t="s">
        <v>232</v>
      </c>
      <c r="S75" s="69"/>
      <c r="T75" s="68" t="s">
        <v>67</v>
      </c>
      <c r="U75" s="67">
        <v>121</v>
      </c>
      <c r="V75" s="66" t="s">
        <v>66</v>
      </c>
      <c r="W75" s="65">
        <v>73</v>
      </c>
      <c r="X75" s="65" t="s">
        <v>88</v>
      </c>
    </row>
    <row r="76" spans="1:24" ht="24" customHeight="1">
      <c r="A76" s="78" t="s">
        <v>65</v>
      </c>
      <c r="B76" s="80"/>
      <c r="C76" s="79" t="s">
        <v>476</v>
      </c>
      <c r="D76" s="78" t="s">
        <v>475</v>
      </c>
      <c r="E76" s="77" t="s">
        <v>477</v>
      </c>
      <c r="F76" s="71" t="s">
        <v>473</v>
      </c>
      <c r="G76" s="76">
        <v>1.498</v>
      </c>
      <c r="H76" s="82" t="s">
        <v>211</v>
      </c>
      <c r="I76" s="70">
        <v>1490</v>
      </c>
      <c r="J76" s="75">
        <v>5</v>
      </c>
      <c r="K76" s="73">
        <v>17.5</v>
      </c>
      <c r="L76" s="74">
        <v>132.66628571428569</v>
      </c>
      <c r="M76" s="73">
        <v>14.4</v>
      </c>
      <c r="N76" s="72">
        <v>17.600000000000001</v>
      </c>
      <c r="O76" s="72">
        <v>23.9</v>
      </c>
      <c r="P76" s="65" t="s">
        <v>472</v>
      </c>
      <c r="Q76" s="71" t="s">
        <v>69</v>
      </c>
      <c r="R76" s="70" t="s">
        <v>232</v>
      </c>
      <c r="S76" s="69"/>
      <c r="T76" s="68" t="s">
        <v>67</v>
      </c>
      <c r="U76" s="67">
        <v>121</v>
      </c>
      <c r="V76" s="66" t="s">
        <v>66</v>
      </c>
      <c r="W76" s="65">
        <v>73</v>
      </c>
      <c r="X76" s="65" t="s">
        <v>88</v>
      </c>
    </row>
    <row r="77" spans="1:24" ht="24" customHeight="1">
      <c r="A77" s="78" t="s">
        <v>65</v>
      </c>
      <c r="B77" s="80"/>
      <c r="C77" s="79" t="s">
        <v>476</v>
      </c>
      <c r="D77" s="78" t="s">
        <v>475</v>
      </c>
      <c r="E77" s="77" t="s">
        <v>474</v>
      </c>
      <c r="F77" s="71" t="s">
        <v>473</v>
      </c>
      <c r="G77" s="76">
        <v>1.498</v>
      </c>
      <c r="H77" s="82" t="s">
        <v>211</v>
      </c>
      <c r="I77" s="70">
        <v>1510</v>
      </c>
      <c r="J77" s="75">
        <v>5</v>
      </c>
      <c r="K77" s="73">
        <v>17.5</v>
      </c>
      <c r="L77" s="74">
        <v>132.66628571428569</v>
      </c>
      <c r="M77" s="73">
        <v>14.4</v>
      </c>
      <c r="N77" s="72">
        <v>17.600000000000001</v>
      </c>
      <c r="O77" s="72">
        <v>23.7</v>
      </c>
      <c r="P77" s="65" t="s">
        <v>472</v>
      </c>
      <c r="Q77" s="71" t="s">
        <v>69</v>
      </c>
      <c r="R77" s="70" t="s">
        <v>232</v>
      </c>
      <c r="S77" s="69"/>
      <c r="T77" s="68" t="s">
        <v>67</v>
      </c>
      <c r="U77" s="67">
        <v>121</v>
      </c>
      <c r="V77" s="66" t="s">
        <v>66</v>
      </c>
      <c r="W77" s="65">
        <v>73</v>
      </c>
      <c r="X77" s="65" t="s">
        <v>88</v>
      </c>
    </row>
    <row r="78" spans="1:24" ht="24" customHeight="1">
      <c r="A78" s="78" t="s">
        <v>65</v>
      </c>
      <c r="B78" s="80"/>
      <c r="C78" s="79" t="s">
        <v>470</v>
      </c>
      <c r="D78" s="93" t="s">
        <v>471</v>
      </c>
      <c r="E78" s="77" t="s">
        <v>239</v>
      </c>
      <c r="F78" s="65" t="s">
        <v>182</v>
      </c>
      <c r="G78" s="65">
        <v>1.998</v>
      </c>
      <c r="H78" s="65" t="s">
        <v>159</v>
      </c>
      <c r="I78" s="65">
        <v>1530</v>
      </c>
      <c r="J78" s="91">
        <v>4</v>
      </c>
      <c r="K78" s="90">
        <v>13.3</v>
      </c>
      <c r="L78" s="74">
        <v>174.56090225563909</v>
      </c>
      <c r="M78" s="90">
        <v>14.4</v>
      </c>
      <c r="N78" s="72">
        <v>17.600000000000001</v>
      </c>
      <c r="O78" s="84">
        <v>23.6</v>
      </c>
      <c r="P78" s="65" t="s">
        <v>70</v>
      </c>
      <c r="Q78" s="65" t="s">
        <v>69</v>
      </c>
      <c r="R78" s="65" t="s">
        <v>337</v>
      </c>
      <c r="S78" s="96"/>
      <c r="T78" s="88" t="s">
        <v>67</v>
      </c>
      <c r="U78" s="67" t="s">
        <v>66</v>
      </c>
      <c r="V78" s="66" t="s">
        <v>66</v>
      </c>
      <c r="W78" s="65">
        <v>56</v>
      </c>
      <c r="X78" s="83" t="s">
        <v>133</v>
      </c>
    </row>
    <row r="79" spans="1:24" ht="24" customHeight="1">
      <c r="A79" s="78" t="s">
        <v>65</v>
      </c>
      <c r="B79" s="80"/>
      <c r="C79" s="79" t="s">
        <v>470</v>
      </c>
      <c r="D79" s="93" t="s">
        <v>471</v>
      </c>
      <c r="E79" s="77" t="s">
        <v>236</v>
      </c>
      <c r="F79" s="65" t="s">
        <v>182</v>
      </c>
      <c r="G79" s="65">
        <v>1.998</v>
      </c>
      <c r="H79" s="65" t="s">
        <v>159</v>
      </c>
      <c r="I79" s="65">
        <v>1550</v>
      </c>
      <c r="J79" s="91">
        <v>4</v>
      </c>
      <c r="K79" s="90">
        <v>13.3</v>
      </c>
      <c r="L79" s="74">
        <v>174.56090225563909</v>
      </c>
      <c r="M79" s="90">
        <v>13.2</v>
      </c>
      <c r="N79" s="72">
        <v>16.5</v>
      </c>
      <c r="O79" s="84">
        <v>23.4</v>
      </c>
      <c r="P79" s="65" t="s">
        <v>70</v>
      </c>
      <c r="Q79" s="65" t="s">
        <v>69</v>
      </c>
      <c r="R79" s="65" t="s">
        <v>337</v>
      </c>
      <c r="S79" s="96"/>
      <c r="T79" s="88" t="s">
        <v>67</v>
      </c>
      <c r="U79" s="67">
        <v>100</v>
      </c>
      <c r="V79" s="66" t="s">
        <v>66</v>
      </c>
      <c r="W79" s="65">
        <v>56</v>
      </c>
      <c r="X79" s="83" t="s">
        <v>133</v>
      </c>
    </row>
    <row r="80" spans="1:24" ht="24" customHeight="1">
      <c r="A80" s="78" t="s">
        <v>65</v>
      </c>
      <c r="B80" s="80"/>
      <c r="C80" s="79" t="s">
        <v>470</v>
      </c>
      <c r="D80" s="93" t="s">
        <v>469</v>
      </c>
      <c r="E80" s="77"/>
      <c r="F80" s="65" t="s">
        <v>182</v>
      </c>
      <c r="G80" s="65">
        <v>1.998</v>
      </c>
      <c r="H80" s="65" t="s">
        <v>159</v>
      </c>
      <c r="I80" s="65" t="s">
        <v>468</v>
      </c>
      <c r="J80" s="91">
        <v>4</v>
      </c>
      <c r="K80" s="90">
        <v>12.8</v>
      </c>
      <c r="L80" s="74">
        <v>181.37968749999999</v>
      </c>
      <c r="M80" s="90">
        <v>14.4</v>
      </c>
      <c r="N80" s="72">
        <v>17.600000000000001</v>
      </c>
      <c r="O80" s="84" t="s">
        <v>467</v>
      </c>
      <c r="P80" s="65" t="s">
        <v>70</v>
      </c>
      <c r="Q80" s="65" t="s">
        <v>69</v>
      </c>
      <c r="R80" s="65" t="s">
        <v>337</v>
      </c>
      <c r="S80" s="96"/>
      <c r="T80" s="88" t="s">
        <v>67</v>
      </c>
      <c r="U80" s="67" t="s">
        <v>66</v>
      </c>
      <c r="V80" s="66" t="s">
        <v>66</v>
      </c>
      <c r="W80" s="65"/>
      <c r="X80" s="65"/>
    </row>
    <row r="81" spans="1:24" ht="24" customHeight="1">
      <c r="A81" s="78" t="s">
        <v>65</v>
      </c>
      <c r="B81" s="80"/>
      <c r="C81" s="79" t="s">
        <v>466</v>
      </c>
      <c r="D81" s="78" t="s">
        <v>450</v>
      </c>
      <c r="E81" s="70" t="s">
        <v>465</v>
      </c>
      <c r="F81" s="71" t="s">
        <v>182</v>
      </c>
      <c r="G81" s="76">
        <v>1.998</v>
      </c>
      <c r="H81" s="71" t="s">
        <v>71</v>
      </c>
      <c r="I81" s="70" t="s">
        <v>458</v>
      </c>
      <c r="J81" s="75">
        <v>5</v>
      </c>
      <c r="K81" s="73">
        <v>13.4</v>
      </c>
      <c r="L81" s="74">
        <v>173.25820895522384</v>
      </c>
      <c r="M81" s="73">
        <v>13.2</v>
      </c>
      <c r="N81" s="72">
        <v>16.5</v>
      </c>
      <c r="O81" s="84" t="s">
        <v>457</v>
      </c>
      <c r="P81" s="65" t="s">
        <v>70</v>
      </c>
      <c r="Q81" s="71" t="s">
        <v>69</v>
      </c>
      <c r="R81" s="70" t="s">
        <v>68</v>
      </c>
      <c r="S81" s="69"/>
      <c r="T81" s="68" t="s">
        <v>67</v>
      </c>
      <c r="U81" s="67">
        <v>101</v>
      </c>
      <c r="V81" s="66" t="s">
        <v>66</v>
      </c>
      <c r="W81" s="65" t="s">
        <v>179</v>
      </c>
      <c r="X81" s="83" t="s">
        <v>133</v>
      </c>
    </row>
    <row r="82" spans="1:24" ht="24" customHeight="1">
      <c r="A82" s="78" t="s">
        <v>65</v>
      </c>
      <c r="B82" s="80"/>
      <c r="C82" s="79" t="s">
        <v>463</v>
      </c>
      <c r="D82" s="78" t="s">
        <v>447</v>
      </c>
      <c r="E82" s="77" t="s">
        <v>464</v>
      </c>
      <c r="F82" s="71" t="s">
        <v>182</v>
      </c>
      <c r="G82" s="76">
        <v>1.998</v>
      </c>
      <c r="H82" s="71" t="s">
        <v>71</v>
      </c>
      <c r="I82" s="70">
        <v>1660</v>
      </c>
      <c r="J82" s="75">
        <v>5</v>
      </c>
      <c r="K82" s="73">
        <v>13.3</v>
      </c>
      <c r="L82" s="74">
        <v>174.56090225563909</v>
      </c>
      <c r="M82" s="73">
        <v>12.2</v>
      </c>
      <c r="N82" s="72">
        <v>15.4</v>
      </c>
      <c r="O82" s="72">
        <v>22.4</v>
      </c>
      <c r="P82" s="65" t="s">
        <v>70</v>
      </c>
      <c r="Q82" s="71" t="s">
        <v>69</v>
      </c>
      <c r="R82" s="70" t="s">
        <v>68</v>
      </c>
      <c r="S82" s="69"/>
      <c r="T82" s="68" t="s">
        <v>67</v>
      </c>
      <c r="U82" s="67">
        <v>109</v>
      </c>
      <c r="V82" s="66" t="s">
        <v>66</v>
      </c>
      <c r="W82" s="65">
        <v>59</v>
      </c>
      <c r="X82" s="83" t="s">
        <v>133</v>
      </c>
    </row>
    <row r="83" spans="1:24" ht="24" customHeight="1">
      <c r="A83" s="78" t="s">
        <v>65</v>
      </c>
      <c r="B83" s="80"/>
      <c r="C83" s="79" t="s">
        <v>463</v>
      </c>
      <c r="D83" s="78" t="s">
        <v>447</v>
      </c>
      <c r="E83" s="71" t="s">
        <v>462</v>
      </c>
      <c r="F83" s="71" t="s">
        <v>182</v>
      </c>
      <c r="G83" s="76">
        <v>1.998</v>
      </c>
      <c r="H83" s="71" t="s">
        <v>71</v>
      </c>
      <c r="I83" s="70" t="s">
        <v>453</v>
      </c>
      <c r="J83" s="75">
        <v>5</v>
      </c>
      <c r="K83" s="73">
        <v>13.3</v>
      </c>
      <c r="L83" s="74">
        <v>174.56090225563909</v>
      </c>
      <c r="M83" s="73">
        <v>13.2</v>
      </c>
      <c r="N83" s="72">
        <v>16.5</v>
      </c>
      <c r="O83" s="84" t="s">
        <v>452</v>
      </c>
      <c r="P83" s="65" t="s">
        <v>70</v>
      </c>
      <c r="Q83" s="71" t="s">
        <v>69</v>
      </c>
      <c r="R83" s="70" t="s">
        <v>68</v>
      </c>
      <c r="S83" s="69"/>
      <c r="T83" s="68" t="s">
        <v>67</v>
      </c>
      <c r="U83" s="67">
        <v>100</v>
      </c>
      <c r="V83" s="66" t="s">
        <v>66</v>
      </c>
      <c r="W83" s="65">
        <v>58</v>
      </c>
      <c r="X83" s="83" t="s">
        <v>133</v>
      </c>
    </row>
    <row r="84" spans="1:24" ht="24" customHeight="1">
      <c r="A84" s="78" t="s">
        <v>65</v>
      </c>
      <c r="B84" s="80"/>
      <c r="C84" s="79" t="s">
        <v>460</v>
      </c>
      <c r="D84" s="78" t="s">
        <v>450</v>
      </c>
      <c r="E84" s="70" t="s">
        <v>461</v>
      </c>
      <c r="F84" s="71" t="s">
        <v>72</v>
      </c>
      <c r="G84" s="76">
        <v>1.998</v>
      </c>
      <c r="H84" s="71" t="s">
        <v>71</v>
      </c>
      <c r="I84" s="70" t="s">
        <v>426</v>
      </c>
      <c r="J84" s="75">
        <v>5</v>
      </c>
      <c r="K84" s="73">
        <v>13.1</v>
      </c>
      <c r="L84" s="74">
        <v>177.22595419847329</v>
      </c>
      <c r="M84" s="73">
        <v>13.2</v>
      </c>
      <c r="N84" s="72">
        <v>16.5</v>
      </c>
      <c r="O84" s="72" t="s">
        <v>425</v>
      </c>
      <c r="P84" s="65" t="s">
        <v>70</v>
      </c>
      <c r="Q84" s="71" t="s">
        <v>69</v>
      </c>
      <c r="R84" s="70" t="s">
        <v>68</v>
      </c>
      <c r="S84" s="69"/>
      <c r="T84" s="68" t="s">
        <v>67</v>
      </c>
      <c r="U84" s="67" t="s">
        <v>66</v>
      </c>
      <c r="V84" s="66" t="s">
        <v>66</v>
      </c>
      <c r="W84" s="65">
        <v>56</v>
      </c>
      <c r="X84" s="83" t="s">
        <v>133</v>
      </c>
    </row>
    <row r="85" spans="1:24" ht="24" customHeight="1">
      <c r="A85" s="78" t="s">
        <v>65</v>
      </c>
      <c r="B85" s="80"/>
      <c r="C85" s="79" t="s">
        <v>460</v>
      </c>
      <c r="D85" s="78" t="s">
        <v>450</v>
      </c>
      <c r="E85" s="70" t="s">
        <v>459</v>
      </c>
      <c r="F85" s="71" t="s">
        <v>182</v>
      </c>
      <c r="G85" s="76">
        <v>1.998</v>
      </c>
      <c r="H85" s="71" t="s">
        <v>71</v>
      </c>
      <c r="I85" s="70" t="s">
        <v>458</v>
      </c>
      <c r="J85" s="75">
        <v>5</v>
      </c>
      <c r="K85" s="73">
        <v>13.8</v>
      </c>
      <c r="L85" s="74">
        <v>168.23623188405796</v>
      </c>
      <c r="M85" s="73">
        <v>13.2</v>
      </c>
      <c r="N85" s="72">
        <v>16.5</v>
      </c>
      <c r="O85" s="84" t="s">
        <v>457</v>
      </c>
      <c r="P85" s="65" t="s">
        <v>70</v>
      </c>
      <c r="Q85" s="71" t="s">
        <v>69</v>
      </c>
      <c r="R85" s="70" t="s">
        <v>68</v>
      </c>
      <c r="S85" s="69"/>
      <c r="T85" s="68" t="s">
        <v>67</v>
      </c>
      <c r="U85" s="67">
        <v>104</v>
      </c>
      <c r="V85" s="66" t="s">
        <v>66</v>
      </c>
      <c r="W85" s="65" t="s">
        <v>403</v>
      </c>
      <c r="X85" s="83" t="s">
        <v>133</v>
      </c>
    </row>
    <row r="86" spans="1:24" ht="24" customHeight="1">
      <c r="A86" s="78" t="s">
        <v>65</v>
      </c>
      <c r="B86" s="80"/>
      <c r="C86" s="79" t="s">
        <v>455</v>
      </c>
      <c r="D86" s="78" t="s">
        <v>447</v>
      </c>
      <c r="E86" s="77" t="s">
        <v>456</v>
      </c>
      <c r="F86" s="71" t="s">
        <v>182</v>
      </c>
      <c r="G86" s="76">
        <v>1.998</v>
      </c>
      <c r="H86" s="71" t="s">
        <v>71</v>
      </c>
      <c r="I86" s="70">
        <v>1660</v>
      </c>
      <c r="J86" s="75">
        <v>5</v>
      </c>
      <c r="K86" s="73">
        <v>13.3</v>
      </c>
      <c r="L86" s="74">
        <v>174.56090225563909</v>
      </c>
      <c r="M86" s="73">
        <v>12.2</v>
      </c>
      <c r="N86" s="72">
        <v>15.4</v>
      </c>
      <c r="O86" s="72">
        <v>22.4</v>
      </c>
      <c r="P86" s="65" t="s">
        <v>70</v>
      </c>
      <c r="Q86" s="71" t="s">
        <v>69</v>
      </c>
      <c r="R86" s="70" t="s">
        <v>68</v>
      </c>
      <c r="S86" s="69"/>
      <c r="T86" s="68" t="s">
        <v>67</v>
      </c>
      <c r="U86" s="67">
        <v>109</v>
      </c>
      <c r="V86" s="66" t="s">
        <v>66</v>
      </c>
      <c r="W86" s="65">
        <v>59</v>
      </c>
      <c r="X86" s="83" t="s">
        <v>133</v>
      </c>
    </row>
    <row r="87" spans="1:24" ht="24" customHeight="1">
      <c r="A87" s="78" t="s">
        <v>65</v>
      </c>
      <c r="B87" s="80"/>
      <c r="C87" s="79" t="s">
        <v>455</v>
      </c>
      <c r="D87" s="78" t="s">
        <v>447</v>
      </c>
      <c r="E87" s="71" t="s">
        <v>454</v>
      </c>
      <c r="F87" s="71" t="s">
        <v>182</v>
      </c>
      <c r="G87" s="76">
        <v>1.998</v>
      </c>
      <c r="H87" s="71" t="s">
        <v>71</v>
      </c>
      <c r="I87" s="70" t="s">
        <v>453</v>
      </c>
      <c r="J87" s="75">
        <v>5</v>
      </c>
      <c r="K87" s="73">
        <v>13.3</v>
      </c>
      <c r="L87" s="74">
        <v>174.56090225563909</v>
      </c>
      <c r="M87" s="73">
        <v>13.2</v>
      </c>
      <c r="N87" s="72">
        <v>16.5</v>
      </c>
      <c r="O87" s="84" t="s">
        <v>452</v>
      </c>
      <c r="P87" s="65" t="s">
        <v>70</v>
      </c>
      <c r="Q87" s="71" t="s">
        <v>69</v>
      </c>
      <c r="R87" s="70" t="s">
        <v>68</v>
      </c>
      <c r="S87" s="69"/>
      <c r="T87" s="68" t="s">
        <v>67</v>
      </c>
      <c r="U87" s="67">
        <v>100</v>
      </c>
      <c r="V87" s="66" t="s">
        <v>66</v>
      </c>
      <c r="W87" s="65">
        <v>58</v>
      </c>
      <c r="X87" s="83" t="s">
        <v>133</v>
      </c>
    </row>
    <row r="88" spans="1:24" ht="24" customHeight="1">
      <c r="A88" s="78" t="s">
        <v>65</v>
      </c>
      <c r="B88" s="80"/>
      <c r="C88" s="79" t="s">
        <v>451</v>
      </c>
      <c r="D88" s="78" t="s">
        <v>450</v>
      </c>
      <c r="E88" s="70" t="s">
        <v>449</v>
      </c>
      <c r="F88" s="71" t="s">
        <v>72</v>
      </c>
      <c r="G88" s="76">
        <v>1.998</v>
      </c>
      <c r="H88" s="71" t="s">
        <v>71</v>
      </c>
      <c r="I88" s="70" t="s">
        <v>420</v>
      </c>
      <c r="J88" s="75">
        <v>5</v>
      </c>
      <c r="K88" s="73">
        <v>13.2</v>
      </c>
      <c r="L88" s="74">
        <v>175.88333333333335</v>
      </c>
      <c r="M88" s="73">
        <v>13.2</v>
      </c>
      <c r="N88" s="72">
        <v>16.5</v>
      </c>
      <c r="O88" s="84" t="s">
        <v>419</v>
      </c>
      <c r="P88" s="65" t="s">
        <v>70</v>
      </c>
      <c r="Q88" s="71" t="s">
        <v>69</v>
      </c>
      <c r="R88" s="70" t="s">
        <v>68</v>
      </c>
      <c r="S88" s="69"/>
      <c r="T88" s="68" t="s">
        <v>67</v>
      </c>
      <c r="U88" s="67">
        <v>100</v>
      </c>
      <c r="V88" s="66" t="s">
        <v>66</v>
      </c>
      <c r="W88" s="65">
        <v>58</v>
      </c>
      <c r="X88" s="83" t="s">
        <v>133</v>
      </c>
    </row>
    <row r="89" spans="1:24" ht="24" customHeight="1">
      <c r="A89" s="78" t="s">
        <v>65</v>
      </c>
      <c r="B89" s="80"/>
      <c r="C89" s="79" t="s">
        <v>448</v>
      </c>
      <c r="D89" s="78" t="s">
        <v>447</v>
      </c>
      <c r="E89" s="70" t="s">
        <v>446</v>
      </c>
      <c r="F89" s="71" t="s">
        <v>72</v>
      </c>
      <c r="G89" s="76">
        <v>1.998</v>
      </c>
      <c r="H89" s="71" t="s">
        <v>71</v>
      </c>
      <c r="I89" s="70" t="s">
        <v>445</v>
      </c>
      <c r="J89" s="75">
        <v>5</v>
      </c>
      <c r="K89" s="73">
        <v>12.8</v>
      </c>
      <c r="L89" s="74">
        <v>181.37968749999999</v>
      </c>
      <c r="M89" s="73">
        <v>12.2</v>
      </c>
      <c r="N89" s="72">
        <v>15.4</v>
      </c>
      <c r="O89" s="84" t="s">
        <v>444</v>
      </c>
      <c r="P89" s="65" t="s">
        <v>70</v>
      </c>
      <c r="Q89" s="71" t="s">
        <v>69</v>
      </c>
      <c r="R89" s="70" t="s">
        <v>68</v>
      </c>
      <c r="S89" s="69"/>
      <c r="T89" s="68" t="s">
        <v>67</v>
      </c>
      <c r="U89" s="67">
        <v>104</v>
      </c>
      <c r="V89" s="66" t="s">
        <v>66</v>
      </c>
      <c r="W89" s="65" t="s">
        <v>179</v>
      </c>
      <c r="X89" s="83" t="s">
        <v>133</v>
      </c>
    </row>
    <row r="90" spans="1:24" ht="24" customHeight="1">
      <c r="A90" s="78" t="s">
        <v>65</v>
      </c>
      <c r="B90" s="80"/>
      <c r="C90" s="79" t="s">
        <v>443</v>
      </c>
      <c r="D90" s="78" t="s">
        <v>442</v>
      </c>
      <c r="E90" s="71"/>
      <c r="F90" s="71" t="s">
        <v>182</v>
      </c>
      <c r="G90" s="76">
        <v>1.998</v>
      </c>
      <c r="H90" s="71" t="s">
        <v>71</v>
      </c>
      <c r="I90" s="70" t="s">
        <v>441</v>
      </c>
      <c r="J90" s="75">
        <v>5</v>
      </c>
      <c r="K90" s="73">
        <v>12.9</v>
      </c>
      <c r="L90" s="74">
        <v>179.9736434108527</v>
      </c>
      <c r="M90" s="73">
        <v>12.2</v>
      </c>
      <c r="N90" s="72">
        <v>15.4</v>
      </c>
      <c r="O90" s="84" t="s">
        <v>440</v>
      </c>
      <c r="P90" s="65" t="s">
        <v>70</v>
      </c>
      <c r="Q90" s="71" t="s">
        <v>69</v>
      </c>
      <c r="R90" s="70" t="s">
        <v>68</v>
      </c>
      <c r="S90" s="69"/>
      <c r="T90" s="68" t="s">
        <v>67</v>
      </c>
      <c r="U90" s="67">
        <v>105</v>
      </c>
      <c r="V90" s="66" t="s">
        <v>66</v>
      </c>
      <c r="W90" s="85" t="s">
        <v>439</v>
      </c>
      <c r="X90" s="83" t="s">
        <v>133</v>
      </c>
    </row>
    <row r="91" spans="1:24" ht="24" customHeight="1">
      <c r="A91" s="78" t="s">
        <v>65</v>
      </c>
      <c r="B91" s="80"/>
      <c r="C91" s="79" t="s">
        <v>438</v>
      </c>
      <c r="D91" s="78" t="s">
        <v>434</v>
      </c>
      <c r="E91" s="77" t="s">
        <v>276</v>
      </c>
      <c r="F91" s="71" t="s">
        <v>186</v>
      </c>
      <c r="G91" s="76">
        <v>1.998</v>
      </c>
      <c r="H91" s="71" t="s">
        <v>77</v>
      </c>
      <c r="I91" s="70">
        <v>1710</v>
      </c>
      <c r="J91" s="75">
        <v>4</v>
      </c>
      <c r="K91" s="73">
        <v>13.1</v>
      </c>
      <c r="L91" s="74">
        <v>177.22595419847329</v>
      </c>
      <c r="M91" s="73">
        <v>12.2</v>
      </c>
      <c r="N91" s="72">
        <v>15.4</v>
      </c>
      <c r="O91" s="72">
        <v>22</v>
      </c>
      <c r="P91" s="65" t="s">
        <v>269</v>
      </c>
      <c r="Q91" s="71" t="s">
        <v>69</v>
      </c>
      <c r="R91" s="70" t="s">
        <v>76</v>
      </c>
      <c r="S91" s="69"/>
      <c r="T91" s="68" t="s">
        <v>67</v>
      </c>
      <c r="U91" s="67">
        <v>107</v>
      </c>
      <c r="V91" s="66" t="s">
        <v>66</v>
      </c>
      <c r="W91" s="65">
        <v>59</v>
      </c>
      <c r="X91" s="65" t="s">
        <v>75</v>
      </c>
    </row>
    <row r="92" spans="1:24" ht="24" customHeight="1">
      <c r="A92" s="78" t="s">
        <v>65</v>
      </c>
      <c r="B92" s="80"/>
      <c r="C92" s="79" t="s">
        <v>438</v>
      </c>
      <c r="D92" s="78" t="s">
        <v>434</v>
      </c>
      <c r="E92" s="77" t="s">
        <v>437</v>
      </c>
      <c r="F92" s="71" t="s">
        <v>186</v>
      </c>
      <c r="G92" s="76">
        <v>1.998</v>
      </c>
      <c r="H92" s="71" t="s">
        <v>77</v>
      </c>
      <c r="I92" s="70">
        <v>1730</v>
      </c>
      <c r="J92" s="75">
        <v>4</v>
      </c>
      <c r="K92" s="73">
        <v>13.1</v>
      </c>
      <c r="L92" s="74">
        <v>177.22595419847329</v>
      </c>
      <c r="M92" s="73">
        <v>12.2</v>
      </c>
      <c r="N92" s="72">
        <v>15.4</v>
      </c>
      <c r="O92" s="72">
        <v>21.8</v>
      </c>
      <c r="P92" s="65" t="s">
        <v>269</v>
      </c>
      <c r="Q92" s="71" t="s">
        <v>69</v>
      </c>
      <c r="R92" s="70" t="s">
        <v>76</v>
      </c>
      <c r="S92" s="69"/>
      <c r="T92" s="68" t="s">
        <v>67</v>
      </c>
      <c r="U92" s="67">
        <v>107</v>
      </c>
      <c r="V92" s="66" t="s">
        <v>66</v>
      </c>
      <c r="W92" s="65">
        <v>60</v>
      </c>
      <c r="X92" s="65" t="s">
        <v>115</v>
      </c>
    </row>
    <row r="93" spans="1:24" ht="24" customHeight="1">
      <c r="A93" s="78" t="s">
        <v>65</v>
      </c>
      <c r="B93" s="80"/>
      <c r="C93" s="79" t="s">
        <v>435</v>
      </c>
      <c r="D93" s="78" t="s">
        <v>434</v>
      </c>
      <c r="E93" s="77" t="s">
        <v>285</v>
      </c>
      <c r="F93" s="71" t="s">
        <v>186</v>
      </c>
      <c r="G93" s="76">
        <v>1.998</v>
      </c>
      <c r="H93" s="71" t="s">
        <v>77</v>
      </c>
      <c r="I93" s="70">
        <v>1550</v>
      </c>
      <c r="J93" s="75">
        <v>4</v>
      </c>
      <c r="K93" s="73">
        <v>13.5</v>
      </c>
      <c r="L93" s="74">
        <v>171.97481481481481</v>
      </c>
      <c r="M93" s="73">
        <v>13.2</v>
      </c>
      <c r="N93" s="72">
        <v>16.5</v>
      </c>
      <c r="O93" s="72">
        <v>23.4</v>
      </c>
      <c r="P93" s="65" t="s">
        <v>269</v>
      </c>
      <c r="Q93" s="71" t="s">
        <v>69</v>
      </c>
      <c r="R93" s="70" t="s">
        <v>76</v>
      </c>
      <c r="S93" s="69"/>
      <c r="T93" s="68" t="s">
        <v>67</v>
      </c>
      <c r="U93" s="67">
        <v>102</v>
      </c>
      <c r="V93" s="66" t="s">
        <v>66</v>
      </c>
      <c r="W93" s="65">
        <v>57</v>
      </c>
      <c r="X93" s="65" t="s">
        <v>75</v>
      </c>
    </row>
    <row r="94" spans="1:24" ht="24" customHeight="1">
      <c r="A94" s="78" t="s">
        <v>65</v>
      </c>
      <c r="B94" s="80"/>
      <c r="C94" s="79" t="s">
        <v>435</v>
      </c>
      <c r="D94" s="78" t="s">
        <v>434</v>
      </c>
      <c r="E94" s="77" t="s">
        <v>283</v>
      </c>
      <c r="F94" s="71" t="s">
        <v>186</v>
      </c>
      <c r="G94" s="76">
        <v>1.998</v>
      </c>
      <c r="H94" s="71" t="s">
        <v>77</v>
      </c>
      <c r="I94" s="70">
        <v>1570</v>
      </c>
      <c r="J94" s="75">
        <v>4</v>
      </c>
      <c r="K94" s="73">
        <v>13.5</v>
      </c>
      <c r="L94" s="74">
        <v>171.97481481481481</v>
      </c>
      <c r="M94" s="73">
        <v>13.2</v>
      </c>
      <c r="N94" s="72">
        <v>16.5</v>
      </c>
      <c r="O94" s="72">
        <v>23.2</v>
      </c>
      <c r="P94" s="65" t="s">
        <v>269</v>
      </c>
      <c r="Q94" s="71" t="s">
        <v>69</v>
      </c>
      <c r="R94" s="70" t="s">
        <v>76</v>
      </c>
      <c r="S94" s="69"/>
      <c r="T94" s="68" t="s">
        <v>67</v>
      </c>
      <c r="U94" s="67">
        <v>102</v>
      </c>
      <c r="V94" s="66" t="s">
        <v>66</v>
      </c>
      <c r="W94" s="65">
        <v>58</v>
      </c>
      <c r="X94" s="65" t="s">
        <v>75</v>
      </c>
    </row>
    <row r="95" spans="1:24" ht="24" customHeight="1">
      <c r="A95" s="78" t="s">
        <v>65</v>
      </c>
      <c r="B95" s="80"/>
      <c r="C95" s="79" t="s">
        <v>435</v>
      </c>
      <c r="D95" s="78" t="s">
        <v>434</v>
      </c>
      <c r="E95" s="77" t="s">
        <v>436</v>
      </c>
      <c r="F95" s="71" t="s">
        <v>186</v>
      </c>
      <c r="G95" s="76">
        <v>1.998</v>
      </c>
      <c r="H95" s="71" t="s">
        <v>77</v>
      </c>
      <c r="I95" s="70">
        <v>1570</v>
      </c>
      <c r="J95" s="75">
        <v>4</v>
      </c>
      <c r="K95" s="73">
        <v>13.5</v>
      </c>
      <c r="L95" s="74">
        <v>171.97481481481481</v>
      </c>
      <c r="M95" s="73">
        <v>13.2</v>
      </c>
      <c r="N95" s="72">
        <v>16.5</v>
      </c>
      <c r="O95" s="72">
        <v>23.2</v>
      </c>
      <c r="P95" s="65" t="s">
        <v>269</v>
      </c>
      <c r="Q95" s="71" t="s">
        <v>69</v>
      </c>
      <c r="R95" s="70" t="s">
        <v>76</v>
      </c>
      <c r="S95" s="69"/>
      <c r="T95" s="68" t="s">
        <v>67</v>
      </c>
      <c r="U95" s="67">
        <v>102</v>
      </c>
      <c r="V95" s="66" t="s">
        <v>66</v>
      </c>
      <c r="W95" s="65">
        <v>58</v>
      </c>
      <c r="X95" s="65" t="s">
        <v>75</v>
      </c>
    </row>
    <row r="96" spans="1:24" ht="24" customHeight="1">
      <c r="A96" s="78" t="s">
        <v>65</v>
      </c>
      <c r="B96" s="80"/>
      <c r="C96" s="79" t="s">
        <v>435</v>
      </c>
      <c r="D96" s="78" t="s">
        <v>434</v>
      </c>
      <c r="E96" s="77" t="s">
        <v>433</v>
      </c>
      <c r="F96" s="71" t="s">
        <v>186</v>
      </c>
      <c r="G96" s="76">
        <v>1.998</v>
      </c>
      <c r="H96" s="71" t="s">
        <v>77</v>
      </c>
      <c r="I96" s="70">
        <v>1590</v>
      </c>
      <c r="J96" s="75">
        <v>4</v>
      </c>
      <c r="K96" s="73">
        <v>13.5</v>
      </c>
      <c r="L96" s="74">
        <v>171.97481481481481</v>
      </c>
      <c r="M96" s="73">
        <v>13.2</v>
      </c>
      <c r="N96" s="72">
        <v>16.5</v>
      </c>
      <c r="O96" s="72">
        <v>23.1</v>
      </c>
      <c r="P96" s="65" t="s">
        <v>269</v>
      </c>
      <c r="Q96" s="71" t="s">
        <v>69</v>
      </c>
      <c r="R96" s="70" t="s">
        <v>76</v>
      </c>
      <c r="S96" s="69"/>
      <c r="T96" s="68" t="s">
        <v>67</v>
      </c>
      <c r="U96" s="67">
        <v>102</v>
      </c>
      <c r="V96" s="66" t="s">
        <v>66</v>
      </c>
      <c r="W96" s="65">
        <v>58</v>
      </c>
      <c r="X96" s="65" t="s">
        <v>75</v>
      </c>
    </row>
    <row r="97" spans="1:24" ht="24" customHeight="1">
      <c r="A97" s="78" t="s">
        <v>65</v>
      </c>
      <c r="B97" s="80"/>
      <c r="C97" s="79" t="s">
        <v>432</v>
      </c>
      <c r="D97" s="78" t="s">
        <v>431</v>
      </c>
      <c r="E97" s="77" t="s">
        <v>272</v>
      </c>
      <c r="F97" s="71" t="s">
        <v>186</v>
      </c>
      <c r="G97" s="76">
        <v>1.998</v>
      </c>
      <c r="H97" s="71" t="s">
        <v>77</v>
      </c>
      <c r="I97" s="70">
        <v>1670</v>
      </c>
      <c r="J97" s="75">
        <v>5</v>
      </c>
      <c r="K97" s="73">
        <v>13.3</v>
      </c>
      <c r="L97" s="74">
        <v>174.56090225563909</v>
      </c>
      <c r="M97" s="73">
        <v>12.2</v>
      </c>
      <c r="N97" s="72">
        <v>15.4</v>
      </c>
      <c r="O97" s="72">
        <v>22.3</v>
      </c>
      <c r="P97" s="65" t="s">
        <v>269</v>
      </c>
      <c r="Q97" s="71" t="s">
        <v>69</v>
      </c>
      <c r="R97" s="70" t="s">
        <v>76</v>
      </c>
      <c r="S97" s="69"/>
      <c r="T97" s="68" t="s">
        <v>67</v>
      </c>
      <c r="U97" s="67">
        <v>109</v>
      </c>
      <c r="V97" s="66" t="s">
        <v>66</v>
      </c>
      <c r="W97" s="65">
        <v>59</v>
      </c>
      <c r="X97" s="65" t="s">
        <v>75</v>
      </c>
    </row>
    <row r="98" spans="1:24" ht="24" customHeight="1">
      <c r="A98" s="78" t="s">
        <v>65</v>
      </c>
      <c r="B98" s="80"/>
      <c r="C98" s="79" t="s">
        <v>432</v>
      </c>
      <c r="D98" s="78" t="s">
        <v>431</v>
      </c>
      <c r="E98" s="77" t="s">
        <v>270</v>
      </c>
      <c r="F98" s="71" t="s">
        <v>186</v>
      </c>
      <c r="G98" s="76">
        <v>1.998</v>
      </c>
      <c r="H98" s="71" t="s">
        <v>77</v>
      </c>
      <c r="I98" s="70">
        <v>1690</v>
      </c>
      <c r="J98" s="75">
        <v>5</v>
      </c>
      <c r="K98" s="73">
        <v>13.3</v>
      </c>
      <c r="L98" s="74">
        <v>174.56090225563909</v>
      </c>
      <c r="M98" s="73">
        <v>12.2</v>
      </c>
      <c r="N98" s="72">
        <v>15.4</v>
      </c>
      <c r="O98" s="72">
        <v>22.2</v>
      </c>
      <c r="P98" s="65" t="s">
        <v>269</v>
      </c>
      <c r="Q98" s="71" t="s">
        <v>69</v>
      </c>
      <c r="R98" s="70" t="s">
        <v>76</v>
      </c>
      <c r="S98" s="69"/>
      <c r="T98" s="68" t="s">
        <v>67</v>
      </c>
      <c r="U98" s="67">
        <v>109</v>
      </c>
      <c r="V98" s="66" t="s">
        <v>66</v>
      </c>
      <c r="W98" s="65">
        <v>59</v>
      </c>
      <c r="X98" s="65" t="s">
        <v>75</v>
      </c>
    </row>
    <row r="99" spans="1:24" ht="24" customHeight="1">
      <c r="A99" s="78" t="s">
        <v>65</v>
      </c>
      <c r="B99" s="80"/>
      <c r="C99" s="79" t="s">
        <v>432</v>
      </c>
      <c r="D99" s="78" t="s">
        <v>431</v>
      </c>
      <c r="E99" s="77" t="s">
        <v>345</v>
      </c>
      <c r="F99" s="71" t="s">
        <v>186</v>
      </c>
      <c r="G99" s="76">
        <v>1.998</v>
      </c>
      <c r="H99" s="71" t="s">
        <v>77</v>
      </c>
      <c r="I99" s="70">
        <v>1690</v>
      </c>
      <c r="J99" s="75">
        <v>5</v>
      </c>
      <c r="K99" s="73">
        <v>13.3</v>
      </c>
      <c r="L99" s="74">
        <v>174.56090225563909</v>
      </c>
      <c r="M99" s="73">
        <v>12.2</v>
      </c>
      <c r="N99" s="72">
        <v>15.4</v>
      </c>
      <c r="O99" s="72">
        <v>22.2</v>
      </c>
      <c r="P99" s="65" t="s">
        <v>269</v>
      </c>
      <c r="Q99" s="71" t="s">
        <v>69</v>
      </c>
      <c r="R99" s="70" t="s">
        <v>76</v>
      </c>
      <c r="S99" s="69"/>
      <c r="T99" s="68" t="s">
        <v>67</v>
      </c>
      <c r="U99" s="67">
        <v>109</v>
      </c>
      <c r="V99" s="66" t="s">
        <v>66</v>
      </c>
      <c r="W99" s="65">
        <v>59</v>
      </c>
      <c r="X99" s="65" t="s">
        <v>75</v>
      </c>
    </row>
    <row r="100" spans="1:24" ht="24" customHeight="1">
      <c r="A100" s="78" t="s">
        <v>65</v>
      </c>
      <c r="B100" s="80"/>
      <c r="C100" s="79" t="s">
        <v>432</v>
      </c>
      <c r="D100" s="78" t="s">
        <v>431</v>
      </c>
      <c r="E100" s="77" t="s">
        <v>342</v>
      </c>
      <c r="F100" s="71" t="s">
        <v>186</v>
      </c>
      <c r="G100" s="76">
        <v>1.998</v>
      </c>
      <c r="H100" s="71" t="s">
        <v>77</v>
      </c>
      <c r="I100" s="70">
        <v>1710</v>
      </c>
      <c r="J100" s="75">
        <v>5</v>
      </c>
      <c r="K100" s="73">
        <v>13.3</v>
      </c>
      <c r="L100" s="74">
        <v>174.56090225563909</v>
      </c>
      <c r="M100" s="73">
        <v>12.2</v>
      </c>
      <c r="N100" s="72">
        <v>15.4</v>
      </c>
      <c r="O100" s="72">
        <v>22</v>
      </c>
      <c r="P100" s="65" t="s">
        <v>269</v>
      </c>
      <c r="Q100" s="71" t="s">
        <v>69</v>
      </c>
      <c r="R100" s="70" t="s">
        <v>76</v>
      </c>
      <c r="S100" s="69"/>
      <c r="T100" s="68" t="s">
        <v>67</v>
      </c>
      <c r="U100" s="67">
        <v>109</v>
      </c>
      <c r="V100" s="66" t="s">
        <v>66</v>
      </c>
      <c r="W100" s="65">
        <v>60</v>
      </c>
      <c r="X100" s="65" t="s">
        <v>115</v>
      </c>
    </row>
    <row r="101" spans="1:24" ht="24" customHeight="1">
      <c r="A101" s="78" t="s">
        <v>65</v>
      </c>
      <c r="B101" s="80"/>
      <c r="C101" s="79" t="s">
        <v>430</v>
      </c>
      <c r="D101" s="78" t="s">
        <v>427</v>
      </c>
      <c r="E101" s="77" t="s">
        <v>273</v>
      </c>
      <c r="F101" s="71" t="s">
        <v>182</v>
      </c>
      <c r="G101" s="76">
        <v>1.998</v>
      </c>
      <c r="H101" s="71" t="s">
        <v>71</v>
      </c>
      <c r="I101" s="70" t="s">
        <v>316</v>
      </c>
      <c r="J101" s="75">
        <v>4</v>
      </c>
      <c r="K101" s="73">
        <v>13.3</v>
      </c>
      <c r="L101" s="74">
        <v>174.56090225563909</v>
      </c>
      <c r="M101" s="73">
        <v>12.2</v>
      </c>
      <c r="N101" s="72">
        <v>15.4</v>
      </c>
      <c r="O101" s="72" t="s">
        <v>315</v>
      </c>
      <c r="P101" s="65" t="s">
        <v>70</v>
      </c>
      <c r="Q101" s="71" t="s">
        <v>69</v>
      </c>
      <c r="R101" s="70" t="s">
        <v>68</v>
      </c>
      <c r="S101" s="69"/>
      <c r="T101" s="68" t="s">
        <v>67</v>
      </c>
      <c r="U101" s="67">
        <v>109</v>
      </c>
      <c r="V101" s="66" t="s">
        <v>66</v>
      </c>
      <c r="W101" s="65" t="s">
        <v>429</v>
      </c>
      <c r="X101" s="83" t="s">
        <v>105</v>
      </c>
    </row>
    <row r="102" spans="1:24" ht="24" customHeight="1">
      <c r="A102" s="78" t="s">
        <v>65</v>
      </c>
      <c r="B102" s="80"/>
      <c r="C102" s="79" t="s">
        <v>428</v>
      </c>
      <c r="D102" s="78" t="s">
        <v>427</v>
      </c>
      <c r="E102" s="71" t="s">
        <v>281</v>
      </c>
      <c r="F102" s="71" t="s">
        <v>182</v>
      </c>
      <c r="G102" s="76">
        <v>1.998</v>
      </c>
      <c r="H102" s="71" t="s">
        <v>71</v>
      </c>
      <c r="I102" s="70" t="s">
        <v>426</v>
      </c>
      <c r="J102" s="75">
        <v>4</v>
      </c>
      <c r="K102" s="73">
        <v>13.4</v>
      </c>
      <c r="L102" s="74">
        <v>173.25820895522384</v>
      </c>
      <c r="M102" s="73">
        <v>13.2</v>
      </c>
      <c r="N102" s="72">
        <v>16.5</v>
      </c>
      <c r="O102" s="72" t="s">
        <v>425</v>
      </c>
      <c r="P102" s="65" t="s">
        <v>70</v>
      </c>
      <c r="Q102" s="71" t="s">
        <v>69</v>
      </c>
      <c r="R102" s="70" t="s">
        <v>68</v>
      </c>
      <c r="S102" s="69"/>
      <c r="T102" s="68" t="s">
        <v>67</v>
      </c>
      <c r="U102" s="67">
        <v>101</v>
      </c>
      <c r="V102" s="66" t="s">
        <v>66</v>
      </c>
      <c r="W102" s="65" t="s">
        <v>179</v>
      </c>
      <c r="X102" s="83" t="s">
        <v>133</v>
      </c>
    </row>
    <row r="103" spans="1:24" ht="24" customHeight="1">
      <c r="A103" s="78" t="s">
        <v>65</v>
      </c>
      <c r="B103" s="80"/>
      <c r="C103" s="79" t="s">
        <v>422</v>
      </c>
      <c r="D103" s="78" t="s">
        <v>424</v>
      </c>
      <c r="E103" s="77" t="s">
        <v>98</v>
      </c>
      <c r="F103" s="71" t="s">
        <v>201</v>
      </c>
      <c r="G103" s="76">
        <v>1.998</v>
      </c>
      <c r="H103" s="71" t="s">
        <v>77</v>
      </c>
      <c r="I103" s="70">
        <v>1760</v>
      </c>
      <c r="J103" s="75">
        <v>5</v>
      </c>
      <c r="K103" s="73">
        <v>14.4</v>
      </c>
      <c r="L103" s="74">
        <v>161.22638888888889</v>
      </c>
      <c r="M103" s="73">
        <v>12.2</v>
      </c>
      <c r="N103" s="72">
        <v>15.4</v>
      </c>
      <c r="O103" s="72">
        <v>21.5</v>
      </c>
      <c r="P103" s="82" t="s">
        <v>188</v>
      </c>
      <c r="Q103" s="71" t="s">
        <v>69</v>
      </c>
      <c r="R103" s="70" t="s">
        <v>76</v>
      </c>
      <c r="S103" s="69"/>
      <c r="T103" s="68" t="s">
        <v>67</v>
      </c>
      <c r="U103" s="67">
        <v>118</v>
      </c>
      <c r="V103" s="66" t="s">
        <v>66</v>
      </c>
      <c r="W103" s="65">
        <v>66</v>
      </c>
      <c r="X103" s="65" t="s">
        <v>200</v>
      </c>
    </row>
    <row r="104" spans="1:24" ht="24" customHeight="1">
      <c r="A104" s="78" t="s">
        <v>65</v>
      </c>
      <c r="B104" s="80"/>
      <c r="C104" s="79" t="s">
        <v>422</v>
      </c>
      <c r="D104" s="78" t="s">
        <v>424</v>
      </c>
      <c r="E104" s="77" t="s">
        <v>97</v>
      </c>
      <c r="F104" s="71" t="s">
        <v>201</v>
      </c>
      <c r="G104" s="76">
        <v>1.998</v>
      </c>
      <c r="H104" s="71" t="s">
        <v>77</v>
      </c>
      <c r="I104" s="70">
        <v>1780</v>
      </c>
      <c r="J104" s="75">
        <v>5</v>
      </c>
      <c r="K104" s="73">
        <v>14.4</v>
      </c>
      <c r="L104" s="74">
        <v>161.22638888888889</v>
      </c>
      <c r="M104" s="73">
        <v>11.1</v>
      </c>
      <c r="N104" s="72">
        <v>14.4</v>
      </c>
      <c r="O104" s="72">
        <v>21.3</v>
      </c>
      <c r="P104" s="82" t="s">
        <v>188</v>
      </c>
      <c r="Q104" s="71" t="s">
        <v>69</v>
      </c>
      <c r="R104" s="70" t="s">
        <v>76</v>
      </c>
      <c r="S104" s="69"/>
      <c r="T104" s="68" t="s">
        <v>67</v>
      </c>
      <c r="U104" s="67">
        <v>129</v>
      </c>
      <c r="V104" s="66">
        <v>100</v>
      </c>
      <c r="W104" s="65">
        <v>67</v>
      </c>
      <c r="X104" s="65" t="s">
        <v>200</v>
      </c>
    </row>
    <row r="105" spans="1:24" ht="24" customHeight="1">
      <c r="A105" s="78" t="s">
        <v>65</v>
      </c>
      <c r="B105" s="80"/>
      <c r="C105" s="79" t="s">
        <v>422</v>
      </c>
      <c r="D105" s="78" t="s">
        <v>424</v>
      </c>
      <c r="E105" s="77" t="s">
        <v>96</v>
      </c>
      <c r="F105" s="71" t="s">
        <v>201</v>
      </c>
      <c r="G105" s="76">
        <v>1.998</v>
      </c>
      <c r="H105" s="71" t="s">
        <v>77</v>
      </c>
      <c r="I105" s="70">
        <v>1790</v>
      </c>
      <c r="J105" s="75">
        <v>5</v>
      </c>
      <c r="K105" s="73">
        <v>14.4</v>
      </c>
      <c r="L105" s="74">
        <v>161.22638888888889</v>
      </c>
      <c r="M105" s="73">
        <v>11.1</v>
      </c>
      <c r="N105" s="72">
        <v>14.4</v>
      </c>
      <c r="O105" s="72">
        <v>21.2</v>
      </c>
      <c r="P105" s="82" t="s">
        <v>188</v>
      </c>
      <c r="Q105" s="71" t="s">
        <v>69</v>
      </c>
      <c r="R105" s="70" t="s">
        <v>76</v>
      </c>
      <c r="S105" s="69"/>
      <c r="T105" s="68" t="s">
        <v>67</v>
      </c>
      <c r="U105" s="67">
        <v>129</v>
      </c>
      <c r="V105" s="66">
        <v>100</v>
      </c>
      <c r="W105" s="65">
        <v>67</v>
      </c>
      <c r="X105" s="65" t="s">
        <v>200</v>
      </c>
    </row>
    <row r="106" spans="1:24" ht="24" customHeight="1">
      <c r="A106" s="78" t="s">
        <v>65</v>
      </c>
      <c r="B106" s="80"/>
      <c r="C106" s="79" t="s">
        <v>422</v>
      </c>
      <c r="D106" s="78" t="s">
        <v>424</v>
      </c>
      <c r="E106" s="77" t="s">
        <v>93</v>
      </c>
      <c r="F106" s="71" t="s">
        <v>201</v>
      </c>
      <c r="G106" s="76">
        <v>1.998</v>
      </c>
      <c r="H106" s="71" t="s">
        <v>77</v>
      </c>
      <c r="I106" s="70">
        <v>1810</v>
      </c>
      <c r="J106" s="75">
        <v>5</v>
      </c>
      <c r="K106" s="73">
        <v>14.4</v>
      </c>
      <c r="L106" s="74">
        <v>161.22638888888889</v>
      </c>
      <c r="M106" s="73">
        <v>11.1</v>
      </c>
      <c r="N106" s="72">
        <v>14.4</v>
      </c>
      <c r="O106" s="72">
        <v>21</v>
      </c>
      <c r="P106" s="82" t="s">
        <v>188</v>
      </c>
      <c r="Q106" s="71" t="s">
        <v>69</v>
      </c>
      <c r="R106" s="70" t="s">
        <v>76</v>
      </c>
      <c r="S106" s="69"/>
      <c r="T106" s="68" t="s">
        <v>67</v>
      </c>
      <c r="U106" s="67">
        <v>129</v>
      </c>
      <c r="V106" s="66">
        <v>100</v>
      </c>
      <c r="W106" s="65">
        <v>68</v>
      </c>
      <c r="X106" s="65" t="s">
        <v>200</v>
      </c>
    </row>
    <row r="107" spans="1:24" ht="24" customHeight="1">
      <c r="A107" s="78" t="s">
        <v>65</v>
      </c>
      <c r="B107" s="80"/>
      <c r="C107" s="79" t="s">
        <v>422</v>
      </c>
      <c r="D107" s="78" t="s">
        <v>411</v>
      </c>
      <c r="E107" s="77" t="s">
        <v>423</v>
      </c>
      <c r="F107" s="71" t="s">
        <v>182</v>
      </c>
      <c r="G107" s="76">
        <v>1.998</v>
      </c>
      <c r="H107" s="71" t="s">
        <v>71</v>
      </c>
      <c r="I107" s="70">
        <v>1670</v>
      </c>
      <c r="J107" s="75">
        <v>5</v>
      </c>
      <c r="K107" s="73">
        <v>13.2</v>
      </c>
      <c r="L107" s="74">
        <v>175.88333333333335</v>
      </c>
      <c r="M107" s="73">
        <v>12.2</v>
      </c>
      <c r="N107" s="72">
        <v>15.4</v>
      </c>
      <c r="O107" s="72">
        <v>22.3</v>
      </c>
      <c r="P107" s="65" t="s">
        <v>70</v>
      </c>
      <c r="Q107" s="71" t="s">
        <v>69</v>
      </c>
      <c r="R107" s="70" t="s">
        <v>68</v>
      </c>
      <c r="S107" s="69"/>
      <c r="T107" s="68" t="s">
        <v>67</v>
      </c>
      <c r="U107" s="67">
        <v>108</v>
      </c>
      <c r="V107" s="66" t="s">
        <v>66</v>
      </c>
      <c r="W107" s="65">
        <v>59</v>
      </c>
      <c r="X107" s="83" t="s">
        <v>133</v>
      </c>
    </row>
    <row r="108" spans="1:24" ht="24" customHeight="1">
      <c r="A108" s="78" t="s">
        <v>65</v>
      </c>
      <c r="B108" s="80"/>
      <c r="C108" s="79" t="s">
        <v>422</v>
      </c>
      <c r="D108" s="78" t="s">
        <v>411</v>
      </c>
      <c r="E108" s="70" t="s">
        <v>421</v>
      </c>
      <c r="F108" s="71" t="s">
        <v>182</v>
      </c>
      <c r="G108" s="76">
        <v>1.998</v>
      </c>
      <c r="H108" s="71" t="s">
        <v>71</v>
      </c>
      <c r="I108" s="70" t="s">
        <v>420</v>
      </c>
      <c r="J108" s="75">
        <v>5</v>
      </c>
      <c r="K108" s="73">
        <v>13.2</v>
      </c>
      <c r="L108" s="74">
        <v>175.88333333333335</v>
      </c>
      <c r="M108" s="73">
        <v>13.2</v>
      </c>
      <c r="N108" s="72">
        <v>16.5</v>
      </c>
      <c r="O108" s="84" t="s">
        <v>419</v>
      </c>
      <c r="P108" s="65" t="s">
        <v>70</v>
      </c>
      <c r="Q108" s="71" t="s">
        <v>69</v>
      </c>
      <c r="R108" s="70" t="s">
        <v>68</v>
      </c>
      <c r="S108" s="69"/>
      <c r="T108" s="68" t="s">
        <v>67</v>
      </c>
      <c r="U108" s="67">
        <v>100</v>
      </c>
      <c r="V108" s="66" t="s">
        <v>66</v>
      </c>
      <c r="W108" s="65">
        <v>58</v>
      </c>
      <c r="X108" s="83" t="s">
        <v>133</v>
      </c>
    </row>
    <row r="109" spans="1:24" ht="24" customHeight="1">
      <c r="A109" s="78" t="s">
        <v>65</v>
      </c>
      <c r="B109" s="80"/>
      <c r="C109" s="79" t="s">
        <v>418</v>
      </c>
      <c r="D109" s="78" t="s">
        <v>417</v>
      </c>
      <c r="E109" s="77" t="s">
        <v>98</v>
      </c>
      <c r="F109" s="71" t="s">
        <v>201</v>
      </c>
      <c r="G109" s="76">
        <v>1.998</v>
      </c>
      <c r="H109" s="71" t="s">
        <v>91</v>
      </c>
      <c r="I109" s="70">
        <v>1810</v>
      </c>
      <c r="J109" s="75">
        <v>5</v>
      </c>
      <c r="K109" s="73">
        <v>14.3</v>
      </c>
      <c r="L109" s="74">
        <v>162.35384615384615</v>
      </c>
      <c r="M109" s="73">
        <v>11.1</v>
      </c>
      <c r="N109" s="72">
        <v>14.4</v>
      </c>
      <c r="O109" s="72">
        <v>21</v>
      </c>
      <c r="P109" s="82" t="s">
        <v>188</v>
      </c>
      <c r="Q109" s="71" t="s">
        <v>69</v>
      </c>
      <c r="R109" s="70" t="s">
        <v>76</v>
      </c>
      <c r="S109" s="69"/>
      <c r="T109" s="68" t="s">
        <v>67</v>
      </c>
      <c r="U109" s="67">
        <v>128</v>
      </c>
      <c r="V109" s="66" t="s">
        <v>66</v>
      </c>
      <c r="W109" s="65">
        <v>68</v>
      </c>
      <c r="X109" s="65" t="s">
        <v>200</v>
      </c>
    </row>
    <row r="110" spans="1:24" ht="24" customHeight="1">
      <c r="A110" s="78" t="s">
        <v>65</v>
      </c>
      <c r="B110" s="80"/>
      <c r="C110" s="79" t="s">
        <v>418</v>
      </c>
      <c r="D110" s="78" t="s">
        <v>417</v>
      </c>
      <c r="E110" s="77" t="s">
        <v>97</v>
      </c>
      <c r="F110" s="71" t="s">
        <v>201</v>
      </c>
      <c r="G110" s="76">
        <v>1.998</v>
      </c>
      <c r="H110" s="71" t="s">
        <v>91</v>
      </c>
      <c r="I110" s="70">
        <v>1830</v>
      </c>
      <c r="J110" s="75">
        <v>5</v>
      </c>
      <c r="K110" s="73">
        <v>14.3</v>
      </c>
      <c r="L110" s="74">
        <v>162.35384615384615</v>
      </c>
      <c r="M110" s="73">
        <v>11.1</v>
      </c>
      <c r="N110" s="72">
        <v>14.4</v>
      </c>
      <c r="O110" s="72">
        <v>20.8</v>
      </c>
      <c r="P110" s="82" t="s">
        <v>188</v>
      </c>
      <c r="Q110" s="71" t="s">
        <v>69</v>
      </c>
      <c r="R110" s="70" t="s">
        <v>76</v>
      </c>
      <c r="S110" s="69"/>
      <c r="T110" s="68" t="s">
        <v>67</v>
      </c>
      <c r="U110" s="67">
        <v>128</v>
      </c>
      <c r="V110" s="66" t="s">
        <v>66</v>
      </c>
      <c r="W110" s="65">
        <v>68</v>
      </c>
      <c r="X110" s="65" t="s">
        <v>200</v>
      </c>
    </row>
    <row r="111" spans="1:24" ht="24" customHeight="1">
      <c r="A111" s="78" t="s">
        <v>65</v>
      </c>
      <c r="B111" s="80"/>
      <c r="C111" s="79" t="s">
        <v>418</v>
      </c>
      <c r="D111" s="78" t="s">
        <v>417</v>
      </c>
      <c r="E111" s="77" t="s">
        <v>96</v>
      </c>
      <c r="F111" s="71" t="s">
        <v>201</v>
      </c>
      <c r="G111" s="76">
        <v>1.998</v>
      </c>
      <c r="H111" s="71" t="s">
        <v>91</v>
      </c>
      <c r="I111" s="70">
        <v>1840</v>
      </c>
      <c r="J111" s="75">
        <v>5</v>
      </c>
      <c r="K111" s="73">
        <v>14.3</v>
      </c>
      <c r="L111" s="74">
        <v>162.35384615384615</v>
      </c>
      <c r="M111" s="73">
        <v>11.1</v>
      </c>
      <c r="N111" s="72">
        <v>14.4</v>
      </c>
      <c r="O111" s="72">
        <v>20.7</v>
      </c>
      <c r="P111" s="82" t="s">
        <v>188</v>
      </c>
      <c r="Q111" s="71" t="s">
        <v>69</v>
      </c>
      <c r="R111" s="70" t="s">
        <v>76</v>
      </c>
      <c r="S111" s="69"/>
      <c r="T111" s="68" t="s">
        <v>67</v>
      </c>
      <c r="U111" s="67">
        <v>128</v>
      </c>
      <c r="V111" s="66" t="s">
        <v>66</v>
      </c>
      <c r="W111" s="65">
        <v>69</v>
      </c>
      <c r="X111" s="65" t="s">
        <v>200</v>
      </c>
    </row>
    <row r="112" spans="1:24" ht="24" customHeight="1">
      <c r="A112" s="78" t="s">
        <v>65</v>
      </c>
      <c r="B112" s="80"/>
      <c r="C112" s="79" t="s">
        <v>418</v>
      </c>
      <c r="D112" s="78" t="s">
        <v>417</v>
      </c>
      <c r="E112" s="77" t="s">
        <v>93</v>
      </c>
      <c r="F112" s="71" t="s">
        <v>201</v>
      </c>
      <c r="G112" s="76">
        <v>1.998</v>
      </c>
      <c r="H112" s="71" t="s">
        <v>91</v>
      </c>
      <c r="I112" s="70">
        <v>1860</v>
      </c>
      <c r="J112" s="75">
        <v>5</v>
      </c>
      <c r="K112" s="73">
        <v>14.3</v>
      </c>
      <c r="L112" s="74">
        <v>162.35384615384615</v>
      </c>
      <c r="M112" s="73">
        <v>11.1</v>
      </c>
      <c r="N112" s="72">
        <v>14.4</v>
      </c>
      <c r="O112" s="72">
        <v>20.5</v>
      </c>
      <c r="P112" s="82" t="s">
        <v>188</v>
      </c>
      <c r="Q112" s="71" t="s">
        <v>69</v>
      </c>
      <c r="R112" s="70" t="s">
        <v>76</v>
      </c>
      <c r="S112" s="69"/>
      <c r="T112" s="68" t="s">
        <v>67</v>
      </c>
      <c r="U112" s="67">
        <v>128</v>
      </c>
      <c r="V112" s="66" t="s">
        <v>66</v>
      </c>
      <c r="W112" s="65">
        <v>69</v>
      </c>
      <c r="X112" s="65" t="s">
        <v>200</v>
      </c>
    </row>
    <row r="113" spans="1:24" ht="24" customHeight="1">
      <c r="A113" s="78" t="s">
        <v>65</v>
      </c>
      <c r="B113" s="80"/>
      <c r="C113" s="79" t="s">
        <v>416</v>
      </c>
      <c r="D113" s="78" t="s">
        <v>415</v>
      </c>
      <c r="E113" s="77" t="s">
        <v>98</v>
      </c>
      <c r="F113" s="71" t="s">
        <v>414</v>
      </c>
      <c r="G113" s="76">
        <v>1.998</v>
      </c>
      <c r="H113" s="71" t="s">
        <v>413</v>
      </c>
      <c r="I113" s="70">
        <v>1790</v>
      </c>
      <c r="J113" s="75">
        <v>5</v>
      </c>
      <c r="K113" s="73">
        <v>15.1</v>
      </c>
      <c r="L113" s="74">
        <v>153.75231788079469</v>
      </c>
      <c r="M113" s="73">
        <v>11.1</v>
      </c>
      <c r="N113" s="72">
        <v>14.4</v>
      </c>
      <c r="O113" s="72">
        <v>21.2</v>
      </c>
      <c r="P113" s="82" t="s">
        <v>188</v>
      </c>
      <c r="Q113" s="71" t="s">
        <v>69</v>
      </c>
      <c r="R113" s="70" t="s">
        <v>76</v>
      </c>
      <c r="S113" s="69"/>
      <c r="T113" s="68" t="s">
        <v>67</v>
      </c>
      <c r="U113" s="67">
        <v>136</v>
      </c>
      <c r="V113" s="66">
        <v>104</v>
      </c>
      <c r="W113" s="65">
        <v>71</v>
      </c>
      <c r="X113" s="65" t="s">
        <v>88</v>
      </c>
    </row>
    <row r="114" spans="1:24" ht="24" customHeight="1">
      <c r="A114" s="78" t="s">
        <v>65</v>
      </c>
      <c r="B114" s="80"/>
      <c r="C114" s="79" t="s">
        <v>412</v>
      </c>
      <c r="D114" s="78" t="s">
        <v>411</v>
      </c>
      <c r="E114" s="70" t="s">
        <v>410</v>
      </c>
      <c r="F114" s="71" t="s">
        <v>72</v>
      </c>
      <c r="G114" s="76">
        <v>1.998</v>
      </c>
      <c r="H114" s="71" t="s">
        <v>71</v>
      </c>
      <c r="I114" s="70" t="s">
        <v>409</v>
      </c>
      <c r="J114" s="75">
        <v>5</v>
      </c>
      <c r="K114" s="73">
        <v>12.5</v>
      </c>
      <c r="L114" s="74">
        <v>185.7328</v>
      </c>
      <c r="M114" s="73">
        <v>12.2</v>
      </c>
      <c r="N114" s="72">
        <v>15.4</v>
      </c>
      <c r="O114" s="72" t="s">
        <v>408</v>
      </c>
      <c r="P114" s="65" t="s">
        <v>70</v>
      </c>
      <c r="Q114" s="71" t="s">
        <v>69</v>
      </c>
      <c r="R114" s="70" t="s">
        <v>68</v>
      </c>
      <c r="S114" s="69"/>
      <c r="T114" s="68" t="s">
        <v>67</v>
      </c>
      <c r="U114" s="67">
        <v>102</v>
      </c>
      <c r="V114" s="66" t="s">
        <v>66</v>
      </c>
      <c r="W114" s="65">
        <v>56</v>
      </c>
      <c r="X114" s="83" t="s">
        <v>133</v>
      </c>
    </row>
    <row r="115" spans="1:24" ht="24" customHeight="1">
      <c r="A115" s="78" t="s">
        <v>65</v>
      </c>
      <c r="B115" s="80"/>
      <c r="C115" s="79" t="s">
        <v>407</v>
      </c>
      <c r="D115" s="78" t="s">
        <v>406</v>
      </c>
      <c r="E115" s="81" t="s">
        <v>244</v>
      </c>
      <c r="F115" s="71" t="s">
        <v>72</v>
      </c>
      <c r="G115" s="76">
        <v>1.998</v>
      </c>
      <c r="H115" s="71" t="s">
        <v>71</v>
      </c>
      <c r="I115" s="70" t="s">
        <v>405</v>
      </c>
      <c r="J115" s="75">
        <v>5</v>
      </c>
      <c r="K115" s="73">
        <v>12.5</v>
      </c>
      <c r="L115" s="74">
        <v>185.7328</v>
      </c>
      <c r="M115" s="73">
        <v>11.1</v>
      </c>
      <c r="N115" s="72">
        <v>14.4</v>
      </c>
      <c r="O115" s="84" t="s">
        <v>404</v>
      </c>
      <c r="P115" s="65" t="s">
        <v>70</v>
      </c>
      <c r="Q115" s="71" t="s">
        <v>69</v>
      </c>
      <c r="R115" s="70" t="s">
        <v>68</v>
      </c>
      <c r="S115" s="69"/>
      <c r="T115" s="68" t="s">
        <v>67</v>
      </c>
      <c r="U115" s="67">
        <v>112</v>
      </c>
      <c r="V115" s="66" t="s">
        <v>66</v>
      </c>
      <c r="W115" s="65" t="s">
        <v>403</v>
      </c>
      <c r="X115" s="83" t="s">
        <v>133</v>
      </c>
    </row>
    <row r="116" spans="1:24" ht="24" customHeight="1">
      <c r="A116" s="78" t="s">
        <v>65</v>
      </c>
      <c r="B116" s="80"/>
      <c r="C116" s="79" t="s">
        <v>402</v>
      </c>
      <c r="D116" s="78" t="s">
        <v>401</v>
      </c>
      <c r="E116" s="70" t="s">
        <v>400</v>
      </c>
      <c r="F116" s="71" t="s">
        <v>86</v>
      </c>
      <c r="G116" s="76">
        <v>2.9969999999999999</v>
      </c>
      <c r="H116" s="71" t="s">
        <v>71</v>
      </c>
      <c r="I116" s="70" t="s">
        <v>399</v>
      </c>
      <c r="J116" s="75">
        <v>5</v>
      </c>
      <c r="K116" s="73">
        <v>10.5</v>
      </c>
      <c r="L116" s="74">
        <v>221.11047619047616</v>
      </c>
      <c r="M116" s="73">
        <v>11.1</v>
      </c>
      <c r="N116" s="72">
        <v>14.4</v>
      </c>
      <c r="O116" s="72" t="s">
        <v>398</v>
      </c>
      <c r="P116" s="65" t="s">
        <v>70</v>
      </c>
      <c r="Q116" s="71" t="s">
        <v>69</v>
      </c>
      <c r="R116" s="70" t="s">
        <v>48</v>
      </c>
      <c r="S116" s="69"/>
      <c r="T116" s="68" t="s">
        <v>67</v>
      </c>
      <c r="U116" s="67" t="s">
        <v>66</v>
      </c>
      <c r="V116" s="66" t="s">
        <v>66</v>
      </c>
      <c r="W116" s="65"/>
      <c r="X116" s="65"/>
    </row>
    <row r="117" spans="1:24" ht="24" customHeight="1">
      <c r="A117" s="78" t="s">
        <v>65</v>
      </c>
      <c r="B117" s="80"/>
      <c r="C117" s="79" t="s">
        <v>397</v>
      </c>
      <c r="D117" s="78" t="s">
        <v>396</v>
      </c>
      <c r="E117" s="81" t="s">
        <v>244</v>
      </c>
      <c r="F117" s="71" t="s">
        <v>86</v>
      </c>
      <c r="G117" s="76">
        <v>2.9969999999999999</v>
      </c>
      <c r="H117" s="71" t="s">
        <v>71</v>
      </c>
      <c r="I117" s="70" t="s">
        <v>395</v>
      </c>
      <c r="J117" s="75">
        <v>5</v>
      </c>
      <c r="K117" s="73">
        <v>10.5</v>
      </c>
      <c r="L117" s="74">
        <v>221.11047619047616</v>
      </c>
      <c r="M117" s="73">
        <v>10.199999999999999</v>
      </c>
      <c r="N117" s="72">
        <v>13.5</v>
      </c>
      <c r="O117" s="84" t="s">
        <v>394</v>
      </c>
      <c r="P117" s="65" t="s">
        <v>70</v>
      </c>
      <c r="Q117" s="71" t="s">
        <v>69</v>
      </c>
      <c r="R117" s="70" t="s">
        <v>48</v>
      </c>
      <c r="S117" s="69"/>
      <c r="T117" s="68" t="s">
        <v>67</v>
      </c>
      <c r="U117" s="67">
        <v>102</v>
      </c>
      <c r="V117" s="66" t="s">
        <v>66</v>
      </c>
      <c r="W117" s="65"/>
      <c r="X117" s="65"/>
    </row>
    <row r="118" spans="1:24" ht="24" customHeight="1">
      <c r="A118" s="78" t="s">
        <v>65</v>
      </c>
      <c r="B118" s="80"/>
      <c r="C118" s="79" t="s">
        <v>393</v>
      </c>
      <c r="D118" s="78" t="s">
        <v>392</v>
      </c>
      <c r="E118" s="77" t="s">
        <v>98</v>
      </c>
      <c r="F118" s="71" t="s">
        <v>189</v>
      </c>
      <c r="G118" s="76">
        <v>2.9969999999999999</v>
      </c>
      <c r="H118" s="71" t="s">
        <v>391</v>
      </c>
      <c r="I118" s="70">
        <v>2090</v>
      </c>
      <c r="J118" s="75">
        <v>5</v>
      </c>
      <c r="K118" s="73">
        <v>12.8</v>
      </c>
      <c r="L118" s="74">
        <v>181.37968749999999</v>
      </c>
      <c r="M118" s="73">
        <v>9.4</v>
      </c>
      <c r="N118" s="72">
        <v>12.7</v>
      </c>
      <c r="O118" s="72">
        <v>18.100000000000001</v>
      </c>
      <c r="P118" s="65" t="s">
        <v>390</v>
      </c>
      <c r="Q118" s="71" t="s">
        <v>69</v>
      </c>
      <c r="R118" s="70" t="s">
        <v>76</v>
      </c>
      <c r="S118" s="69"/>
      <c r="T118" s="68" t="s">
        <v>67</v>
      </c>
      <c r="U118" s="67">
        <v>136</v>
      </c>
      <c r="V118" s="66">
        <v>100</v>
      </c>
      <c r="W118" s="65">
        <v>70</v>
      </c>
      <c r="X118" s="65" t="s">
        <v>88</v>
      </c>
    </row>
    <row r="119" spans="1:24" ht="24" customHeight="1">
      <c r="A119" s="78" t="s">
        <v>65</v>
      </c>
      <c r="B119" s="80"/>
      <c r="C119" s="79" t="s">
        <v>393</v>
      </c>
      <c r="D119" s="78" t="s">
        <v>392</v>
      </c>
      <c r="E119" s="77" t="s">
        <v>97</v>
      </c>
      <c r="F119" s="71" t="s">
        <v>189</v>
      </c>
      <c r="G119" s="76">
        <v>2.9969999999999999</v>
      </c>
      <c r="H119" s="71" t="s">
        <v>391</v>
      </c>
      <c r="I119" s="70">
        <v>2100</v>
      </c>
      <c r="J119" s="75">
        <v>5</v>
      </c>
      <c r="K119" s="73">
        <v>12.8</v>
      </c>
      <c r="L119" s="74">
        <v>181.37968749999999</v>
      </c>
      <c r="M119" s="73">
        <v>9.4</v>
      </c>
      <c r="N119" s="72">
        <v>12.7</v>
      </c>
      <c r="O119" s="72">
        <v>18</v>
      </c>
      <c r="P119" s="65" t="s">
        <v>390</v>
      </c>
      <c r="Q119" s="71" t="s">
        <v>69</v>
      </c>
      <c r="R119" s="70" t="s">
        <v>76</v>
      </c>
      <c r="S119" s="69"/>
      <c r="T119" s="68" t="s">
        <v>67</v>
      </c>
      <c r="U119" s="67">
        <v>136</v>
      </c>
      <c r="V119" s="66">
        <v>100</v>
      </c>
      <c r="W119" s="65">
        <v>71</v>
      </c>
      <c r="X119" s="65" t="s">
        <v>88</v>
      </c>
    </row>
    <row r="120" spans="1:24" ht="24" customHeight="1">
      <c r="A120" s="78" t="s">
        <v>65</v>
      </c>
      <c r="B120" s="80"/>
      <c r="C120" s="79" t="s">
        <v>393</v>
      </c>
      <c r="D120" s="78" t="s">
        <v>392</v>
      </c>
      <c r="E120" s="77" t="s">
        <v>96</v>
      </c>
      <c r="F120" s="71" t="s">
        <v>189</v>
      </c>
      <c r="G120" s="76">
        <v>2.9969999999999999</v>
      </c>
      <c r="H120" s="71" t="s">
        <v>391</v>
      </c>
      <c r="I120" s="70">
        <v>2120</v>
      </c>
      <c r="J120" s="75">
        <v>5</v>
      </c>
      <c r="K120" s="73">
        <v>12.8</v>
      </c>
      <c r="L120" s="74">
        <v>181.37968749999999</v>
      </c>
      <c r="M120" s="73">
        <v>8.6999999999999993</v>
      </c>
      <c r="N120" s="72">
        <v>11.9</v>
      </c>
      <c r="O120" s="72">
        <v>17.7</v>
      </c>
      <c r="P120" s="65" t="s">
        <v>390</v>
      </c>
      <c r="Q120" s="71" t="s">
        <v>69</v>
      </c>
      <c r="R120" s="70" t="s">
        <v>76</v>
      </c>
      <c r="S120" s="69"/>
      <c r="T120" s="68" t="s">
        <v>67</v>
      </c>
      <c r="U120" s="67">
        <v>147</v>
      </c>
      <c r="V120" s="66">
        <v>107</v>
      </c>
      <c r="W120" s="65">
        <v>72</v>
      </c>
      <c r="X120" s="65" t="s">
        <v>88</v>
      </c>
    </row>
    <row r="121" spans="1:24" ht="24" customHeight="1">
      <c r="A121" s="78" t="s">
        <v>65</v>
      </c>
      <c r="B121" s="80"/>
      <c r="C121" s="79" t="s">
        <v>393</v>
      </c>
      <c r="D121" s="78" t="s">
        <v>392</v>
      </c>
      <c r="E121" s="77" t="s">
        <v>93</v>
      </c>
      <c r="F121" s="71" t="s">
        <v>189</v>
      </c>
      <c r="G121" s="76">
        <v>2.9969999999999999</v>
      </c>
      <c r="H121" s="71" t="s">
        <v>391</v>
      </c>
      <c r="I121" s="70">
        <v>2160</v>
      </c>
      <c r="J121" s="75">
        <v>5</v>
      </c>
      <c r="K121" s="73">
        <v>12.8</v>
      </c>
      <c r="L121" s="74">
        <v>181.37968749999999</v>
      </c>
      <c r="M121" s="73">
        <v>8.6999999999999993</v>
      </c>
      <c r="N121" s="72">
        <v>11.9</v>
      </c>
      <c r="O121" s="72">
        <v>17.3</v>
      </c>
      <c r="P121" s="65" t="s">
        <v>390</v>
      </c>
      <c r="Q121" s="71" t="s">
        <v>69</v>
      </c>
      <c r="R121" s="70" t="s">
        <v>76</v>
      </c>
      <c r="S121" s="69"/>
      <c r="T121" s="68" t="s">
        <v>67</v>
      </c>
      <c r="U121" s="67">
        <v>147</v>
      </c>
      <c r="V121" s="66">
        <v>107</v>
      </c>
      <c r="W121" s="65">
        <v>73</v>
      </c>
      <c r="X121" s="65" t="s">
        <v>88</v>
      </c>
    </row>
    <row r="122" spans="1:24" ht="24" customHeight="1">
      <c r="A122" s="78" t="s">
        <v>65</v>
      </c>
      <c r="B122" s="80"/>
      <c r="C122" s="79" t="s">
        <v>385</v>
      </c>
      <c r="D122" s="78" t="s">
        <v>384</v>
      </c>
      <c r="E122" s="81" t="s">
        <v>39</v>
      </c>
      <c r="F122" s="71" t="s">
        <v>86</v>
      </c>
      <c r="G122" s="76">
        <v>2.9969999999999999</v>
      </c>
      <c r="H122" s="71" t="s">
        <v>71</v>
      </c>
      <c r="I122" s="70">
        <v>1940</v>
      </c>
      <c r="J122" s="75">
        <v>5</v>
      </c>
      <c r="K122" s="73">
        <v>10.8</v>
      </c>
      <c r="L122" s="74">
        <v>214.96851851851849</v>
      </c>
      <c r="M122" s="73">
        <v>10.199999999999999</v>
      </c>
      <c r="N122" s="72">
        <v>13.5</v>
      </c>
      <c r="O122" s="72">
        <v>19.7</v>
      </c>
      <c r="P122" s="65" t="s">
        <v>70</v>
      </c>
      <c r="Q122" s="71" t="s">
        <v>69</v>
      </c>
      <c r="R122" s="70" t="s">
        <v>68</v>
      </c>
      <c r="S122" s="69"/>
      <c r="T122" s="68" t="s">
        <v>67</v>
      </c>
      <c r="U122" s="67">
        <v>105</v>
      </c>
      <c r="V122" s="66" t="s">
        <v>66</v>
      </c>
      <c r="W122" s="65"/>
      <c r="X122" s="65"/>
    </row>
    <row r="123" spans="1:24" ht="24" customHeight="1">
      <c r="A123" s="78" t="s">
        <v>65</v>
      </c>
      <c r="B123" s="80"/>
      <c r="C123" s="79" t="s">
        <v>385</v>
      </c>
      <c r="D123" s="78" t="s">
        <v>384</v>
      </c>
      <c r="E123" s="81" t="s">
        <v>389</v>
      </c>
      <c r="F123" s="71" t="s">
        <v>86</v>
      </c>
      <c r="G123" s="76">
        <v>2.9969999999999999</v>
      </c>
      <c r="H123" s="71" t="s">
        <v>71</v>
      </c>
      <c r="I123" s="70" t="s">
        <v>388</v>
      </c>
      <c r="J123" s="75">
        <v>5</v>
      </c>
      <c r="K123" s="73">
        <v>10.8</v>
      </c>
      <c r="L123" s="74">
        <v>214.96851851851849</v>
      </c>
      <c r="M123" s="73">
        <v>9.4</v>
      </c>
      <c r="N123" s="72">
        <v>12.7</v>
      </c>
      <c r="O123" s="84" t="s">
        <v>387</v>
      </c>
      <c r="P123" s="65" t="s">
        <v>70</v>
      </c>
      <c r="Q123" s="71" t="s">
        <v>69</v>
      </c>
      <c r="R123" s="70" t="s">
        <v>68</v>
      </c>
      <c r="S123" s="69"/>
      <c r="T123" s="68" t="s">
        <v>67</v>
      </c>
      <c r="U123" s="67">
        <v>114</v>
      </c>
      <c r="V123" s="66" t="s">
        <v>66</v>
      </c>
      <c r="W123" s="65" t="s">
        <v>386</v>
      </c>
      <c r="X123" s="83" t="s">
        <v>133</v>
      </c>
    </row>
    <row r="124" spans="1:24" ht="24" customHeight="1">
      <c r="A124" s="78" t="s">
        <v>65</v>
      </c>
      <c r="B124" s="80"/>
      <c r="C124" s="79" t="s">
        <v>385</v>
      </c>
      <c r="D124" s="78" t="s">
        <v>384</v>
      </c>
      <c r="E124" s="81" t="s">
        <v>383</v>
      </c>
      <c r="F124" s="71" t="s">
        <v>86</v>
      </c>
      <c r="G124" s="76">
        <v>2.9969999999999999</v>
      </c>
      <c r="H124" s="71" t="s">
        <v>71</v>
      </c>
      <c r="I124" s="70" t="s">
        <v>382</v>
      </c>
      <c r="J124" s="75">
        <v>5</v>
      </c>
      <c r="K124" s="73">
        <v>10.8</v>
      </c>
      <c r="L124" s="74">
        <v>214.96851851851849</v>
      </c>
      <c r="M124" s="73">
        <v>10.199999999999999</v>
      </c>
      <c r="N124" s="72">
        <v>13.5</v>
      </c>
      <c r="O124" s="84" t="s">
        <v>381</v>
      </c>
      <c r="P124" s="65" t="s">
        <v>70</v>
      </c>
      <c r="Q124" s="71" t="s">
        <v>69</v>
      </c>
      <c r="R124" s="70" t="s">
        <v>68</v>
      </c>
      <c r="S124" s="69"/>
      <c r="T124" s="68" t="s">
        <v>67</v>
      </c>
      <c r="U124" s="67">
        <v>105</v>
      </c>
      <c r="V124" s="66" t="s">
        <v>66</v>
      </c>
      <c r="W124" s="65" t="s">
        <v>134</v>
      </c>
      <c r="X124" s="83" t="s">
        <v>133</v>
      </c>
    </row>
    <row r="125" spans="1:24" ht="24" customHeight="1">
      <c r="A125" s="78" t="s">
        <v>65</v>
      </c>
      <c r="B125" s="80"/>
      <c r="C125" s="79" t="s">
        <v>377</v>
      </c>
      <c r="D125" s="78" t="s">
        <v>376</v>
      </c>
      <c r="E125" s="71" t="s">
        <v>380</v>
      </c>
      <c r="F125" s="71" t="s">
        <v>101</v>
      </c>
      <c r="G125" s="76">
        <v>4.3940000000000001</v>
      </c>
      <c r="H125" s="71" t="s">
        <v>71</v>
      </c>
      <c r="I125" s="70" t="s">
        <v>379</v>
      </c>
      <c r="J125" s="75">
        <v>5</v>
      </c>
      <c r="K125" s="73">
        <v>8.4</v>
      </c>
      <c r="L125" s="74">
        <v>276.38809523809516</v>
      </c>
      <c r="M125" s="73">
        <v>9.4</v>
      </c>
      <c r="N125" s="72">
        <v>12.7</v>
      </c>
      <c r="O125" s="72" t="s">
        <v>378</v>
      </c>
      <c r="P125" s="65" t="s">
        <v>70</v>
      </c>
      <c r="Q125" s="71" t="s">
        <v>69</v>
      </c>
      <c r="R125" s="70" t="s">
        <v>48</v>
      </c>
      <c r="S125" s="69"/>
      <c r="T125" s="68" t="s">
        <v>67</v>
      </c>
      <c r="U125" s="67" t="s">
        <v>66</v>
      </c>
      <c r="V125" s="66" t="s">
        <v>66</v>
      </c>
      <c r="W125" s="65"/>
      <c r="X125" s="65"/>
    </row>
    <row r="126" spans="1:24" ht="24" customHeight="1">
      <c r="A126" s="78" t="s">
        <v>65</v>
      </c>
      <c r="B126" s="80"/>
      <c r="C126" s="79" t="s">
        <v>377</v>
      </c>
      <c r="D126" s="78" t="s">
        <v>376</v>
      </c>
      <c r="E126" s="71" t="s">
        <v>375</v>
      </c>
      <c r="F126" s="71" t="s">
        <v>101</v>
      </c>
      <c r="G126" s="76">
        <v>4.3940000000000001</v>
      </c>
      <c r="H126" s="71" t="s">
        <v>71</v>
      </c>
      <c r="I126" s="70" t="s">
        <v>374</v>
      </c>
      <c r="J126" s="75">
        <v>5</v>
      </c>
      <c r="K126" s="73">
        <v>8.4</v>
      </c>
      <c r="L126" s="74">
        <v>276.38809523809516</v>
      </c>
      <c r="M126" s="73">
        <v>8.6999999999999993</v>
      </c>
      <c r="N126" s="72">
        <v>11.9</v>
      </c>
      <c r="O126" s="84" t="s">
        <v>373</v>
      </c>
      <c r="P126" s="65" t="s">
        <v>70</v>
      </c>
      <c r="Q126" s="71" t="s">
        <v>69</v>
      </c>
      <c r="R126" s="70" t="s">
        <v>48</v>
      </c>
      <c r="S126" s="69"/>
      <c r="T126" s="68" t="s">
        <v>67</v>
      </c>
      <c r="U126" s="67" t="s">
        <v>66</v>
      </c>
      <c r="V126" s="66" t="s">
        <v>66</v>
      </c>
      <c r="W126" s="65"/>
      <c r="X126" s="65"/>
    </row>
    <row r="127" spans="1:24" ht="24" customHeight="1">
      <c r="A127" s="78" t="s">
        <v>65</v>
      </c>
      <c r="B127" s="80"/>
      <c r="C127" s="79" t="s">
        <v>372</v>
      </c>
      <c r="D127" s="78" t="s">
        <v>371</v>
      </c>
      <c r="E127" s="70"/>
      <c r="F127" s="71" t="s">
        <v>101</v>
      </c>
      <c r="G127" s="76">
        <v>4.3940000000000001</v>
      </c>
      <c r="H127" s="71" t="s">
        <v>71</v>
      </c>
      <c r="I127" s="70" t="s">
        <v>370</v>
      </c>
      <c r="J127" s="75">
        <v>5</v>
      </c>
      <c r="K127" s="73">
        <v>8.3000000000000007</v>
      </c>
      <c r="L127" s="74">
        <v>279.71807228915657</v>
      </c>
      <c r="M127" s="73">
        <v>8.6999999999999993</v>
      </c>
      <c r="N127" s="72">
        <v>11.9</v>
      </c>
      <c r="O127" s="84" t="s">
        <v>369</v>
      </c>
      <c r="P127" s="65" t="s">
        <v>70</v>
      </c>
      <c r="Q127" s="71" t="s">
        <v>69</v>
      </c>
      <c r="R127" s="70" t="s">
        <v>48</v>
      </c>
      <c r="S127" s="69"/>
      <c r="T127" s="68" t="s">
        <v>67</v>
      </c>
      <c r="U127" s="67" t="s">
        <v>66</v>
      </c>
      <c r="V127" s="66" t="s">
        <v>66</v>
      </c>
      <c r="W127" s="65"/>
      <c r="X127" s="65"/>
    </row>
    <row r="128" spans="1:24" ht="24" customHeight="1">
      <c r="A128" s="78" t="s">
        <v>65</v>
      </c>
      <c r="B128" s="80"/>
      <c r="C128" s="79" t="s">
        <v>368</v>
      </c>
      <c r="D128" s="78" t="s">
        <v>367</v>
      </c>
      <c r="E128" s="70"/>
      <c r="F128" s="71" t="s">
        <v>366</v>
      </c>
      <c r="G128" s="76">
        <v>6.5910000000000002</v>
      </c>
      <c r="H128" s="71" t="s">
        <v>71</v>
      </c>
      <c r="I128" s="70" t="s">
        <v>365</v>
      </c>
      <c r="J128" s="75" t="s">
        <v>364</v>
      </c>
      <c r="K128" s="73">
        <v>6.7</v>
      </c>
      <c r="L128" s="74">
        <v>346.51641791044767</v>
      </c>
      <c r="M128" s="73">
        <v>7.4</v>
      </c>
      <c r="N128" s="72">
        <v>10.6</v>
      </c>
      <c r="O128" s="72" t="s">
        <v>363</v>
      </c>
      <c r="P128" s="65" t="s">
        <v>70</v>
      </c>
      <c r="Q128" s="71" t="s">
        <v>69</v>
      </c>
      <c r="R128" s="70" t="s">
        <v>48</v>
      </c>
      <c r="S128" s="69"/>
      <c r="T128" s="68" t="s">
        <v>67</v>
      </c>
      <c r="U128" s="67" t="s">
        <v>66</v>
      </c>
      <c r="V128" s="66" t="s">
        <v>66</v>
      </c>
      <c r="W128" s="65"/>
      <c r="X128" s="65"/>
    </row>
    <row r="129" spans="1:24" ht="24" customHeight="1">
      <c r="A129" s="78" t="s">
        <v>65</v>
      </c>
      <c r="B129" s="80"/>
      <c r="C129" s="79" t="s">
        <v>362</v>
      </c>
      <c r="D129" s="78" t="s">
        <v>359</v>
      </c>
      <c r="E129" s="81" t="s">
        <v>361</v>
      </c>
      <c r="F129" s="71" t="s">
        <v>86</v>
      </c>
      <c r="G129" s="76">
        <v>2.9969999999999999</v>
      </c>
      <c r="H129" s="71" t="s">
        <v>71</v>
      </c>
      <c r="I129" s="70">
        <v>1900</v>
      </c>
      <c r="J129" s="75">
        <v>4</v>
      </c>
      <c r="K129" s="73">
        <v>11.3</v>
      </c>
      <c r="L129" s="74">
        <v>205.45663716814155</v>
      </c>
      <c r="M129" s="73">
        <v>10.199999999999999</v>
      </c>
      <c r="N129" s="72">
        <v>13.5</v>
      </c>
      <c r="O129" s="72">
        <v>20.100000000000001</v>
      </c>
      <c r="P129" s="65" t="s">
        <v>70</v>
      </c>
      <c r="Q129" s="71" t="s">
        <v>69</v>
      </c>
      <c r="R129" s="70" t="s">
        <v>68</v>
      </c>
      <c r="S129" s="69"/>
      <c r="T129" s="68" t="s">
        <v>67</v>
      </c>
      <c r="U129" s="67">
        <v>110</v>
      </c>
      <c r="V129" s="66" t="s">
        <v>66</v>
      </c>
      <c r="W129" s="65">
        <v>56</v>
      </c>
      <c r="X129" s="83" t="s">
        <v>133</v>
      </c>
    </row>
    <row r="130" spans="1:24" ht="24" customHeight="1">
      <c r="A130" s="78" t="s">
        <v>65</v>
      </c>
      <c r="B130" s="80"/>
      <c r="C130" s="79" t="s">
        <v>360</v>
      </c>
      <c r="D130" s="78" t="s">
        <v>359</v>
      </c>
      <c r="E130" s="81" t="s">
        <v>39</v>
      </c>
      <c r="F130" s="71" t="s">
        <v>86</v>
      </c>
      <c r="G130" s="76">
        <v>2.9969999999999999</v>
      </c>
      <c r="H130" s="71" t="s">
        <v>71</v>
      </c>
      <c r="I130" s="70">
        <v>1780</v>
      </c>
      <c r="J130" s="75">
        <v>4</v>
      </c>
      <c r="K130" s="73">
        <v>11.3</v>
      </c>
      <c r="L130" s="74">
        <v>205.45663716814155</v>
      </c>
      <c r="M130" s="73">
        <v>11.1</v>
      </c>
      <c r="N130" s="72">
        <v>14.4</v>
      </c>
      <c r="O130" s="72">
        <v>21.3</v>
      </c>
      <c r="P130" s="65" t="s">
        <v>70</v>
      </c>
      <c r="Q130" s="71" t="s">
        <v>69</v>
      </c>
      <c r="R130" s="70" t="s">
        <v>68</v>
      </c>
      <c r="S130" s="69"/>
      <c r="T130" s="68" t="s">
        <v>67</v>
      </c>
      <c r="U130" s="67">
        <v>101</v>
      </c>
      <c r="V130" s="66" t="s">
        <v>66</v>
      </c>
      <c r="W130" s="65"/>
      <c r="X130" s="65"/>
    </row>
    <row r="131" spans="1:24" ht="24" customHeight="1">
      <c r="A131" s="78" t="s">
        <v>65</v>
      </c>
      <c r="B131" s="80"/>
      <c r="C131" s="79" t="s">
        <v>357</v>
      </c>
      <c r="D131" s="78" t="s">
        <v>356</v>
      </c>
      <c r="E131" s="81" t="s">
        <v>39</v>
      </c>
      <c r="F131" s="71" t="s">
        <v>86</v>
      </c>
      <c r="G131" s="76">
        <v>2.9969999999999999</v>
      </c>
      <c r="H131" s="71" t="s">
        <v>71</v>
      </c>
      <c r="I131" s="70">
        <v>1870</v>
      </c>
      <c r="J131" s="75">
        <v>5</v>
      </c>
      <c r="K131" s="73">
        <v>10.8</v>
      </c>
      <c r="L131" s="74">
        <v>214.96851851851849</v>
      </c>
      <c r="M131" s="73">
        <v>11.1</v>
      </c>
      <c r="N131" s="72">
        <v>14.4</v>
      </c>
      <c r="O131" s="72">
        <v>20.399999999999999</v>
      </c>
      <c r="P131" s="65" t="s">
        <v>70</v>
      </c>
      <c r="Q131" s="71" t="s">
        <v>69</v>
      </c>
      <c r="R131" s="70" t="s">
        <v>68</v>
      </c>
      <c r="S131" s="69"/>
      <c r="T131" s="68" t="s">
        <v>67</v>
      </c>
      <c r="U131" s="67" t="s">
        <v>66</v>
      </c>
      <c r="V131" s="66" t="s">
        <v>66</v>
      </c>
      <c r="W131" s="65"/>
      <c r="X131" s="65"/>
    </row>
    <row r="132" spans="1:24" ht="24" customHeight="1">
      <c r="A132" s="78" t="s">
        <v>65</v>
      </c>
      <c r="B132" s="80"/>
      <c r="C132" s="79" t="s">
        <v>357</v>
      </c>
      <c r="D132" s="78" t="s">
        <v>356</v>
      </c>
      <c r="E132" s="81" t="s">
        <v>358</v>
      </c>
      <c r="F132" s="71" t="s">
        <v>86</v>
      </c>
      <c r="G132" s="76">
        <v>2.9969999999999999</v>
      </c>
      <c r="H132" s="71" t="s">
        <v>71</v>
      </c>
      <c r="I132" s="70">
        <v>1960</v>
      </c>
      <c r="J132" s="75">
        <v>5</v>
      </c>
      <c r="K132" s="73">
        <v>10.8</v>
      </c>
      <c r="L132" s="74">
        <v>214.96851851851849</v>
      </c>
      <c r="M132" s="73">
        <v>10.199999999999999</v>
      </c>
      <c r="N132" s="72">
        <v>13.5</v>
      </c>
      <c r="O132" s="72">
        <v>19.5</v>
      </c>
      <c r="P132" s="65" t="s">
        <v>70</v>
      </c>
      <c r="Q132" s="71" t="s">
        <v>69</v>
      </c>
      <c r="R132" s="70" t="s">
        <v>68</v>
      </c>
      <c r="S132" s="69"/>
      <c r="T132" s="68" t="s">
        <v>67</v>
      </c>
      <c r="U132" s="67">
        <v>105</v>
      </c>
      <c r="V132" s="66" t="s">
        <v>66</v>
      </c>
      <c r="W132" s="65">
        <v>55</v>
      </c>
      <c r="X132" s="83" t="s">
        <v>133</v>
      </c>
    </row>
    <row r="133" spans="1:24" ht="24" customHeight="1">
      <c r="A133" s="78" t="s">
        <v>65</v>
      </c>
      <c r="B133" s="80"/>
      <c r="C133" s="79" t="s">
        <v>357</v>
      </c>
      <c r="D133" s="78" t="s">
        <v>356</v>
      </c>
      <c r="E133" s="81" t="s">
        <v>355</v>
      </c>
      <c r="F133" s="71" t="s">
        <v>86</v>
      </c>
      <c r="G133" s="76">
        <v>2.9969999999999999</v>
      </c>
      <c r="H133" s="71" t="s">
        <v>71</v>
      </c>
      <c r="I133" s="70" t="s">
        <v>354</v>
      </c>
      <c r="J133" s="75">
        <v>5</v>
      </c>
      <c r="K133" s="73">
        <v>10.8</v>
      </c>
      <c r="L133" s="74">
        <v>214.96851851851849</v>
      </c>
      <c r="M133" s="73">
        <v>10.199999999999999</v>
      </c>
      <c r="N133" s="72">
        <v>13.5</v>
      </c>
      <c r="O133" s="72" t="s">
        <v>353</v>
      </c>
      <c r="P133" s="65" t="s">
        <v>70</v>
      </c>
      <c r="Q133" s="71" t="s">
        <v>69</v>
      </c>
      <c r="R133" s="70" t="s">
        <v>68</v>
      </c>
      <c r="S133" s="69"/>
      <c r="T133" s="68" t="s">
        <v>67</v>
      </c>
      <c r="U133" s="67">
        <v>105</v>
      </c>
      <c r="V133" s="66" t="s">
        <v>66</v>
      </c>
      <c r="W133" s="65"/>
      <c r="X133" s="65"/>
    </row>
    <row r="134" spans="1:24" ht="24" customHeight="1">
      <c r="A134" s="78" t="s">
        <v>65</v>
      </c>
      <c r="B134" s="80"/>
      <c r="C134" s="79" t="s">
        <v>352</v>
      </c>
      <c r="D134" s="78" t="s">
        <v>331</v>
      </c>
      <c r="E134" s="77" t="s">
        <v>98</v>
      </c>
      <c r="F134" s="71" t="s">
        <v>215</v>
      </c>
      <c r="G134" s="76">
        <v>1.998</v>
      </c>
      <c r="H134" s="71" t="s">
        <v>351</v>
      </c>
      <c r="I134" s="70">
        <v>1570</v>
      </c>
      <c r="J134" s="75">
        <v>5</v>
      </c>
      <c r="K134" s="73">
        <v>12.5</v>
      </c>
      <c r="L134" s="74">
        <v>185.7328</v>
      </c>
      <c r="M134" s="73">
        <v>13.2</v>
      </c>
      <c r="N134" s="72">
        <v>16.5</v>
      </c>
      <c r="O134" s="72">
        <v>23.2</v>
      </c>
      <c r="P134" s="65" t="s">
        <v>341</v>
      </c>
      <c r="Q134" s="71" t="s">
        <v>69</v>
      </c>
      <c r="R134" s="70" t="s">
        <v>89</v>
      </c>
      <c r="S134" s="69"/>
      <c r="T134" s="68" t="s">
        <v>67</v>
      </c>
      <c r="U134" s="67" t="s">
        <v>66</v>
      </c>
      <c r="V134" s="66" t="s">
        <v>66</v>
      </c>
      <c r="W134" s="65">
        <v>53</v>
      </c>
      <c r="X134" s="65" t="s">
        <v>66</v>
      </c>
    </row>
    <row r="135" spans="1:24" ht="24" customHeight="1">
      <c r="A135" s="78" t="s">
        <v>65</v>
      </c>
      <c r="B135" s="80"/>
      <c r="C135" s="79" t="s">
        <v>352</v>
      </c>
      <c r="D135" s="78" t="s">
        <v>331</v>
      </c>
      <c r="E135" s="77" t="s">
        <v>97</v>
      </c>
      <c r="F135" s="71" t="s">
        <v>215</v>
      </c>
      <c r="G135" s="76">
        <v>1.998</v>
      </c>
      <c r="H135" s="71" t="s">
        <v>351</v>
      </c>
      <c r="I135" s="70">
        <v>1590</v>
      </c>
      <c r="J135" s="75">
        <v>5</v>
      </c>
      <c r="K135" s="73">
        <v>12.5</v>
      </c>
      <c r="L135" s="74">
        <v>185.7328</v>
      </c>
      <c r="M135" s="73">
        <v>13.2</v>
      </c>
      <c r="N135" s="72">
        <v>16.5</v>
      </c>
      <c r="O135" s="72">
        <v>23.1</v>
      </c>
      <c r="P135" s="65" t="s">
        <v>341</v>
      </c>
      <c r="Q135" s="71" t="s">
        <v>69</v>
      </c>
      <c r="R135" s="70" t="s">
        <v>89</v>
      </c>
      <c r="S135" s="69"/>
      <c r="T135" s="68" t="s">
        <v>67</v>
      </c>
      <c r="U135" s="67" t="s">
        <v>66</v>
      </c>
      <c r="V135" s="66" t="s">
        <v>66</v>
      </c>
      <c r="W135" s="65">
        <v>54</v>
      </c>
      <c r="X135" s="65" t="s">
        <v>66</v>
      </c>
    </row>
    <row r="136" spans="1:24" ht="24" customHeight="1">
      <c r="A136" s="78" t="s">
        <v>65</v>
      </c>
      <c r="B136" s="80"/>
      <c r="C136" s="79" t="s">
        <v>350</v>
      </c>
      <c r="D136" s="78" t="s">
        <v>327</v>
      </c>
      <c r="E136" s="71" t="s">
        <v>349</v>
      </c>
      <c r="F136" s="71" t="s">
        <v>218</v>
      </c>
      <c r="G136" s="76">
        <v>1.998</v>
      </c>
      <c r="H136" s="71" t="s">
        <v>71</v>
      </c>
      <c r="I136" s="70" t="s">
        <v>348</v>
      </c>
      <c r="J136" s="75">
        <v>5</v>
      </c>
      <c r="K136" s="73">
        <v>12</v>
      </c>
      <c r="L136" s="74">
        <v>193.47166666666664</v>
      </c>
      <c r="M136" s="73">
        <v>13.2</v>
      </c>
      <c r="N136" s="72">
        <v>16.5</v>
      </c>
      <c r="O136" s="72" t="s">
        <v>347</v>
      </c>
      <c r="P136" s="65" t="s">
        <v>70</v>
      </c>
      <c r="Q136" s="71" t="s">
        <v>69</v>
      </c>
      <c r="R136" s="70" t="s">
        <v>48</v>
      </c>
      <c r="S136" s="69"/>
      <c r="T136" s="68" t="s">
        <v>67</v>
      </c>
      <c r="U136" s="67" t="s">
        <v>66</v>
      </c>
      <c r="V136" s="66" t="s">
        <v>66</v>
      </c>
      <c r="W136" s="65"/>
      <c r="X136" s="65"/>
    </row>
    <row r="137" spans="1:24" ht="24" customHeight="1">
      <c r="A137" s="78" t="s">
        <v>65</v>
      </c>
      <c r="B137" s="80"/>
      <c r="C137" s="79" t="s">
        <v>343</v>
      </c>
      <c r="D137" s="78" t="s">
        <v>335</v>
      </c>
      <c r="E137" s="77" t="s">
        <v>98</v>
      </c>
      <c r="F137" s="71" t="s">
        <v>172</v>
      </c>
      <c r="G137" s="76">
        <v>2.992</v>
      </c>
      <c r="H137" s="71" t="s">
        <v>344</v>
      </c>
      <c r="I137" s="70">
        <v>1710</v>
      </c>
      <c r="J137" s="75">
        <v>4</v>
      </c>
      <c r="K137" s="73">
        <v>9.9</v>
      </c>
      <c r="L137" s="74">
        <v>234.51111111111112</v>
      </c>
      <c r="M137" s="73">
        <v>12.2</v>
      </c>
      <c r="N137" s="72">
        <v>15.4</v>
      </c>
      <c r="O137" s="72">
        <v>22</v>
      </c>
      <c r="P137" s="65" t="s">
        <v>333</v>
      </c>
      <c r="Q137" s="71" t="s">
        <v>69</v>
      </c>
      <c r="R137" s="70" t="s">
        <v>76</v>
      </c>
      <c r="S137" s="69"/>
      <c r="T137" s="68" t="s">
        <v>67</v>
      </c>
      <c r="U137" s="67" t="s">
        <v>66</v>
      </c>
      <c r="V137" s="66" t="s">
        <v>66</v>
      </c>
      <c r="W137" s="65">
        <v>45</v>
      </c>
      <c r="X137" s="65" t="s">
        <v>66</v>
      </c>
    </row>
    <row r="138" spans="1:24" ht="24" customHeight="1">
      <c r="A138" s="78" t="s">
        <v>65</v>
      </c>
      <c r="B138" s="80"/>
      <c r="C138" s="79" t="s">
        <v>343</v>
      </c>
      <c r="D138" s="78" t="s">
        <v>335</v>
      </c>
      <c r="E138" s="77" t="s">
        <v>97</v>
      </c>
      <c r="F138" s="71" t="s">
        <v>172</v>
      </c>
      <c r="G138" s="76">
        <v>2.992</v>
      </c>
      <c r="H138" s="71" t="s">
        <v>346</v>
      </c>
      <c r="I138" s="70">
        <v>1730</v>
      </c>
      <c r="J138" s="75">
        <v>4</v>
      </c>
      <c r="K138" s="73">
        <v>10.1</v>
      </c>
      <c r="L138" s="74">
        <v>229.86732673267326</v>
      </c>
      <c r="M138" s="73">
        <v>12.2</v>
      </c>
      <c r="N138" s="72">
        <v>15.4</v>
      </c>
      <c r="O138" s="72">
        <v>21.8</v>
      </c>
      <c r="P138" s="65" t="s">
        <v>333</v>
      </c>
      <c r="Q138" s="71" t="s">
        <v>69</v>
      </c>
      <c r="R138" s="70" t="s">
        <v>76</v>
      </c>
      <c r="S138" s="69"/>
      <c r="T138" s="68" t="s">
        <v>67</v>
      </c>
      <c r="U138" s="67" t="s">
        <v>66</v>
      </c>
      <c r="V138" s="66" t="s">
        <v>66</v>
      </c>
      <c r="W138" s="65">
        <v>46</v>
      </c>
      <c r="X138" s="65" t="s">
        <v>66</v>
      </c>
    </row>
    <row r="139" spans="1:24" ht="24" customHeight="1">
      <c r="A139" s="78" t="s">
        <v>65</v>
      </c>
      <c r="B139" s="80"/>
      <c r="C139" s="79" t="s">
        <v>343</v>
      </c>
      <c r="D139" s="78" t="s">
        <v>335</v>
      </c>
      <c r="E139" s="77" t="s">
        <v>96</v>
      </c>
      <c r="F139" s="71" t="s">
        <v>172</v>
      </c>
      <c r="G139" s="76">
        <v>2.992</v>
      </c>
      <c r="H139" s="71" t="s">
        <v>344</v>
      </c>
      <c r="I139" s="70">
        <v>1710</v>
      </c>
      <c r="J139" s="75">
        <v>4</v>
      </c>
      <c r="K139" s="73">
        <v>9.9</v>
      </c>
      <c r="L139" s="74">
        <v>234.51111111111112</v>
      </c>
      <c r="M139" s="73">
        <v>12.2</v>
      </c>
      <c r="N139" s="72">
        <v>15.4</v>
      </c>
      <c r="O139" s="72">
        <v>22</v>
      </c>
      <c r="P139" s="65" t="s">
        <v>333</v>
      </c>
      <c r="Q139" s="71" t="s">
        <v>69</v>
      </c>
      <c r="R139" s="70" t="s">
        <v>76</v>
      </c>
      <c r="S139" s="69"/>
      <c r="T139" s="68" t="s">
        <v>67</v>
      </c>
      <c r="U139" s="67" t="s">
        <v>66</v>
      </c>
      <c r="V139" s="66" t="s">
        <v>66</v>
      </c>
      <c r="W139" s="65">
        <v>45</v>
      </c>
      <c r="X139" s="65" t="s">
        <v>66</v>
      </c>
    </row>
    <row r="140" spans="1:24" ht="24" customHeight="1">
      <c r="A140" s="78" t="s">
        <v>65</v>
      </c>
      <c r="B140" s="80"/>
      <c r="C140" s="79" t="s">
        <v>343</v>
      </c>
      <c r="D140" s="78" t="s">
        <v>335</v>
      </c>
      <c r="E140" s="77" t="s">
        <v>93</v>
      </c>
      <c r="F140" s="71" t="s">
        <v>172</v>
      </c>
      <c r="G140" s="76">
        <v>2.992</v>
      </c>
      <c r="H140" s="71" t="s">
        <v>346</v>
      </c>
      <c r="I140" s="70">
        <v>1730</v>
      </c>
      <c r="J140" s="75">
        <v>4</v>
      </c>
      <c r="K140" s="73">
        <v>10.1</v>
      </c>
      <c r="L140" s="74">
        <v>229.86732673267326</v>
      </c>
      <c r="M140" s="73">
        <v>12.2</v>
      </c>
      <c r="N140" s="72">
        <v>15.4</v>
      </c>
      <c r="O140" s="72">
        <v>21.8</v>
      </c>
      <c r="P140" s="65" t="s">
        <v>333</v>
      </c>
      <c r="Q140" s="71" t="s">
        <v>69</v>
      </c>
      <c r="R140" s="70" t="s">
        <v>76</v>
      </c>
      <c r="S140" s="69"/>
      <c r="T140" s="68" t="s">
        <v>67</v>
      </c>
      <c r="U140" s="67" t="s">
        <v>66</v>
      </c>
      <c r="V140" s="66" t="s">
        <v>66</v>
      </c>
      <c r="W140" s="65">
        <v>46</v>
      </c>
      <c r="X140" s="65" t="s">
        <v>66</v>
      </c>
    </row>
    <row r="141" spans="1:24" ht="24" customHeight="1">
      <c r="A141" s="78" t="s">
        <v>65</v>
      </c>
      <c r="B141" s="80"/>
      <c r="C141" s="79" t="s">
        <v>343</v>
      </c>
      <c r="D141" s="78" t="s">
        <v>335</v>
      </c>
      <c r="E141" s="77" t="s">
        <v>272</v>
      </c>
      <c r="F141" s="71" t="s">
        <v>172</v>
      </c>
      <c r="G141" s="76">
        <v>2.992</v>
      </c>
      <c r="H141" s="71" t="s">
        <v>344</v>
      </c>
      <c r="I141" s="70">
        <v>1710</v>
      </c>
      <c r="J141" s="75">
        <v>4</v>
      </c>
      <c r="K141" s="73">
        <v>9.8000000000000007</v>
      </c>
      <c r="L141" s="74">
        <v>236.90408163265303</v>
      </c>
      <c r="M141" s="73">
        <v>12.2</v>
      </c>
      <c r="N141" s="72">
        <v>15.4</v>
      </c>
      <c r="O141" s="72">
        <v>22</v>
      </c>
      <c r="P141" s="65" t="s">
        <v>341</v>
      </c>
      <c r="Q141" s="71" t="s">
        <v>69</v>
      </c>
      <c r="R141" s="70" t="s">
        <v>76</v>
      </c>
      <c r="S141" s="69"/>
      <c r="T141" s="68" t="s">
        <v>67</v>
      </c>
      <c r="U141" s="67" t="s">
        <v>66</v>
      </c>
      <c r="V141" s="66" t="s">
        <v>66</v>
      </c>
      <c r="W141" s="65">
        <v>44</v>
      </c>
      <c r="X141" s="65" t="s">
        <v>66</v>
      </c>
    </row>
    <row r="142" spans="1:24" ht="24" customHeight="1">
      <c r="A142" s="78" t="s">
        <v>65</v>
      </c>
      <c r="B142" s="80"/>
      <c r="C142" s="79" t="s">
        <v>343</v>
      </c>
      <c r="D142" s="78" t="s">
        <v>335</v>
      </c>
      <c r="E142" s="77" t="s">
        <v>270</v>
      </c>
      <c r="F142" s="71" t="s">
        <v>172</v>
      </c>
      <c r="G142" s="76">
        <v>2.992</v>
      </c>
      <c r="H142" s="71" t="s">
        <v>77</v>
      </c>
      <c r="I142" s="70">
        <v>1730</v>
      </c>
      <c r="J142" s="75">
        <v>4</v>
      </c>
      <c r="K142" s="73">
        <v>10</v>
      </c>
      <c r="L142" s="74">
        <v>232.166</v>
      </c>
      <c r="M142" s="73">
        <v>12.2</v>
      </c>
      <c r="N142" s="72">
        <v>15.4</v>
      </c>
      <c r="O142" s="72">
        <v>21.8</v>
      </c>
      <c r="P142" s="65" t="s">
        <v>341</v>
      </c>
      <c r="Q142" s="71" t="s">
        <v>69</v>
      </c>
      <c r="R142" s="70" t="s">
        <v>76</v>
      </c>
      <c r="S142" s="69"/>
      <c r="T142" s="68" t="s">
        <v>67</v>
      </c>
      <c r="U142" s="67" t="s">
        <v>66</v>
      </c>
      <c r="V142" s="66" t="s">
        <v>66</v>
      </c>
      <c r="W142" s="65">
        <v>45</v>
      </c>
      <c r="X142" s="65" t="s">
        <v>66</v>
      </c>
    </row>
    <row r="143" spans="1:24" ht="24" customHeight="1">
      <c r="A143" s="78" t="s">
        <v>65</v>
      </c>
      <c r="B143" s="80"/>
      <c r="C143" s="79" t="s">
        <v>343</v>
      </c>
      <c r="D143" s="78" t="s">
        <v>335</v>
      </c>
      <c r="E143" s="77" t="s">
        <v>345</v>
      </c>
      <c r="F143" s="71" t="s">
        <v>172</v>
      </c>
      <c r="G143" s="76">
        <v>2.992</v>
      </c>
      <c r="H143" s="71" t="s">
        <v>344</v>
      </c>
      <c r="I143" s="70">
        <v>1710</v>
      </c>
      <c r="J143" s="75">
        <v>4</v>
      </c>
      <c r="K143" s="73">
        <v>9.8000000000000007</v>
      </c>
      <c r="L143" s="74">
        <v>236.90408163265303</v>
      </c>
      <c r="M143" s="73">
        <v>12.2</v>
      </c>
      <c r="N143" s="72">
        <v>15.4</v>
      </c>
      <c r="O143" s="72">
        <v>22</v>
      </c>
      <c r="P143" s="65" t="s">
        <v>341</v>
      </c>
      <c r="Q143" s="71" t="s">
        <v>69</v>
      </c>
      <c r="R143" s="70" t="s">
        <v>76</v>
      </c>
      <c r="S143" s="69"/>
      <c r="T143" s="68" t="s">
        <v>67</v>
      </c>
      <c r="U143" s="67" t="s">
        <v>66</v>
      </c>
      <c r="V143" s="66" t="s">
        <v>66</v>
      </c>
      <c r="W143" s="65">
        <v>44</v>
      </c>
      <c r="X143" s="65" t="s">
        <v>66</v>
      </c>
    </row>
    <row r="144" spans="1:24" ht="24" customHeight="1">
      <c r="A144" s="78" t="s">
        <v>65</v>
      </c>
      <c r="B144" s="80"/>
      <c r="C144" s="79" t="s">
        <v>343</v>
      </c>
      <c r="D144" s="78" t="s">
        <v>335</v>
      </c>
      <c r="E144" s="77" t="s">
        <v>342</v>
      </c>
      <c r="F144" s="71" t="s">
        <v>172</v>
      </c>
      <c r="G144" s="76">
        <v>2.992</v>
      </c>
      <c r="H144" s="71" t="s">
        <v>77</v>
      </c>
      <c r="I144" s="70">
        <v>1730</v>
      </c>
      <c r="J144" s="75">
        <v>4</v>
      </c>
      <c r="K144" s="73">
        <v>10</v>
      </c>
      <c r="L144" s="74">
        <v>232.166</v>
      </c>
      <c r="M144" s="73">
        <v>12.2</v>
      </c>
      <c r="N144" s="72">
        <v>15.4</v>
      </c>
      <c r="O144" s="72">
        <v>21.8</v>
      </c>
      <c r="P144" s="65" t="s">
        <v>341</v>
      </c>
      <c r="Q144" s="71" t="s">
        <v>69</v>
      </c>
      <c r="R144" s="70" t="s">
        <v>76</v>
      </c>
      <c r="S144" s="69"/>
      <c r="T144" s="68" t="s">
        <v>67</v>
      </c>
      <c r="U144" s="67" t="s">
        <v>66</v>
      </c>
      <c r="V144" s="66" t="s">
        <v>66</v>
      </c>
      <c r="W144" s="65">
        <v>45</v>
      </c>
      <c r="X144" s="65" t="s">
        <v>66</v>
      </c>
    </row>
    <row r="145" spans="1:24" ht="24" customHeight="1">
      <c r="A145" s="78" t="s">
        <v>65</v>
      </c>
      <c r="B145" s="80"/>
      <c r="C145" s="79" t="s">
        <v>340</v>
      </c>
      <c r="D145" s="93" t="s">
        <v>339</v>
      </c>
      <c r="E145" s="77" t="s">
        <v>39</v>
      </c>
      <c r="F145" s="65" t="s">
        <v>338</v>
      </c>
      <c r="G145" s="65">
        <v>2.9790000000000001</v>
      </c>
      <c r="H145" s="65" t="s">
        <v>290</v>
      </c>
      <c r="I145" s="65">
        <v>1610</v>
      </c>
      <c r="J145" s="91">
        <v>4</v>
      </c>
      <c r="K145" s="90">
        <v>10.5</v>
      </c>
      <c r="L145" s="74">
        <v>221.11047619047616</v>
      </c>
      <c r="M145" s="90">
        <v>13.2</v>
      </c>
      <c r="N145" s="72">
        <v>16.5</v>
      </c>
      <c r="O145" s="72">
        <v>22.9</v>
      </c>
      <c r="P145" s="65" t="s">
        <v>70</v>
      </c>
      <c r="Q145" s="65" t="s">
        <v>69</v>
      </c>
      <c r="R145" s="65" t="s">
        <v>337</v>
      </c>
      <c r="S145" s="96"/>
      <c r="T145" s="88" t="s">
        <v>67</v>
      </c>
      <c r="U145" s="67" t="s">
        <v>66</v>
      </c>
      <c r="V145" s="66" t="s">
        <v>66</v>
      </c>
      <c r="W145" s="65"/>
      <c r="X145" s="65"/>
    </row>
    <row r="146" spans="1:24" ht="24" customHeight="1">
      <c r="A146" s="78" t="s">
        <v>65</v>
      </c>
      <c r="B146" s="80"/>
      <c r="C146" s="79" t="s">
        <v>340</v>
      </c>
      <c r="D146" s="93" t="s">
        <v>339</v>
      </c>
      <c r="E146" s="77" t="s">
        <v>54</v>
      </c>
      <c r="F146" s="65" t="s">
        <v>338</v>
      </c>
      <c r="G146" s="65">
        <v>2.9790000000000001</v>
      </c>
      <c r="H146" s="65" t="s">
        <v>211</v>
      </c>
      <c r="I146" s="65">
        <v>1630</v>
      </c>
      <c r="J146" s="91">
        <v>4</v>
      </c>
      <c r="K146" s="90">
        <v>10.3</v>
      </c>
      <c r="L146" s="74">
        <v>225.40388349514564</v>
      </c>
      <c r="M146" s="90">
        <v>13.2</v>
      </c>
      <c r="N146" s="72">
        <v>16.5</v>
      </c>
      <c r="O146" s="72">
        <v>22.7</v>
      </c>
      <c r="P146" s="65" t="s">
        <v>70</v>
      </c>
      <c r="Q146" s="65" t="s">
        <v>69</v>
      </c>
      <c r="R146" s="65" t="s">
        <v>337</v>
      </c>
      <c r="S146" s="96"/>
      <c r="T146" s="88" t="s">
        <v>67</v>
      </c>
      <c r="U146" s="67" t="s">
        <v>66</v>
      </c>
      <c r="V146" s="66" t="s">
        <v>66</v>
      </c>
      <c r="W146" s="65"/>
      <c r="X146" s="65"/>
    </row>
    <row r="147" spans="1:24" ht="24" customHeight="1">
      <c r="A147" s="95" t="s">
        <v>65</v>
      </c>
      <c r="B147" s="94"/>
      <c r="C147" s="79" t="s">
        <v>336</v>
      </c>
      <c r="D147" s="78" t="s">
        <v>335</v>
      </c>
      <c r="E147" s="77" t="s">
        <v>297</v>
      </c>
      <c r="F147" s="71" t="s">
        <v>172</v>
      </c>
      <c r="G147" s="76">
        <v>2.992</v>
      </c>
      <c r="H147" s="71" t="s">
        <v>334</v>
      </c>
      <c r="I147" s="70">
        <v>1700</v>
      </c>
      <c r="J147" s="75">
        <v>4</v>
      </c>
      <c r="K147" s="73">
        <v>9.9</v>
      </c>
      <c r="L147" s="74">
        <v>234.51111111111112</v>
      </c>
      <c r="M147" s="73">
        <v>12.2</v>
      </c>
      <c r="N147" s="72">
        <v>15.4</v>
      </c>
      <c r="O147" s="72">
        <v>22.1</v>
      </c>
      <c r="P147" s="65" t="s">
        <v>333</v>
      </c>
      <c r="Q147" s="71" t="s">
        <v>69</v>
      </c>
      <c r="R147" s="70" t="s">
        <v>76</v>
      </c>
      <c r="S147" s="69"/>
      <c r="T147" s="68" t="s">
        <v>67</v>
      </c>
      <c r="U147" s="67" t="s">
        <v>66</v>
      </c>
      <c r="V147" s="66" t="s">
        <v>66</v>
      </c>
      <c r="W147" s="65">
        <v>44</v>
      </c>
      <c r="X147" s="65" t="s">
        <v>66</v>
      </c>
    </row>
    <row r="148" spans="1:24" ht="24" customHeight="1">
      <c r="A148" s="78" t="s">
        <v>65</v>
      </c>
      <c r="B148" s="80"/>
      <c r="C148" s="79" t="s">
        <v>332</v>
      </c>
      <c r="D148" s="78" t="s">
        <v>331</v>
      </c>
      <c r="E148" s="77" t="s">
        <v>165</v>
      </c>
      <c r="F148" s="71" t="s">
        <v>215</v>
      </c>
      <c r="G148" s="76">
        <v>1.998</v>
      </c>
      <c r="H148" s="82" t="s">
        <v>211</v>
      </c>
      <c r="I148" s="70">
        <v>1590</v>
      </c>
      <c r="J148" s="75">
        <v>5</v>
      </c>
      <c r="K148" s="73">
        <v>12.6</v>
      </c>
      <c r="L148" s="74">
        <v>184.25873015873015</v>
      </c>
      <c r="M148" s="73">
        <v>13.2</v>
      </c>
      <c r="N148" s="72">
        <v>16.5</v>
      </c>
      <c r="O148" s="72">
        <v>23.1</v>
      </c>
      <c r="P148" s="65" t="s">
        <v>330</v>
      </c>
      <c r="Q148" s="71" t="s">
        <v>69</v>
      </c>
      <c r="R148" s="70" t="s">
        <v>89</v>
      </c>
      <c r="S148" s="69"/>
      <c r="T148" s="68" t="s">
        <v>67</v>
      </c>
      <c r="U148" s="67" t="s">
        <v>66</v>
      </c>
      <c r="V148" s="66" t="s">
        <v>66</v>
      </c>
      <c r="W148" s="65">
        <v>54</v>
      </c>
      <c r="X148" s="65" t="s">
        <v>66</v>
      </c>
    </row>
    <row r="149" spans="1:24" ht="24" customHeight="1">
      <c r="A149" s="78" t="s">
        <v>65</v>
      </c>
      <c r="B149" s="80"/>
      <c r="C149" s="79" t="s">
        <v>332</v>
      </c>
      <c r="D149" s="78" t="s">
        <v>331</v>
      </c>
      <c r="E149" s="77" t="s">
        <v>160</v>
      </c>
      <c r="F149" s="71" t="s">
        <v>215</v>
      </c>
      <c r="G149" s="76">
        <v>1.998</v>
      </c>
      <c r="H149" s="82" t="s">
        <v>211</v>
      </c>
      <c r="I149" s="70">
        <v>1610</v>
      </c>
      <c r="J149" s="75">
        <v>5</v>
      </c>
      <c r="K149" s="73">
        <v>12.6</v>
      </c>
      <c r="L149" s="74">
        <v>184.25873015873015</v>
      </c>
      <c r="M149" s="73">
        <v>13.2</v>
      </c>
      <c r="N149" s="72">
        <v>16.5</v>
      </c>
      <c r="O149" s="72">
        <v>22.9</v>
      </c>
      <c r="P149" s="65" t="s">
        <v>330</v>
      </c>
      <c r="Q149" s="71" t="s">
        <v>69</v>
      </c>
      <c r="R149" s="70" t="s">
        <v>89</v>
      </c>
      <c r="S149" s="69"/>
      <c r="T149" s="68" t="s">
        <v>67</v>
      </c>
      <c r="U149" s="67" t="s">
        <v>66</v>
      </c>
      <c r="V149" s="66" t="s">
        <v>66</v>
      </c>
      <c r="W149" s="65">
        <v>55</v>
      </c>
      <c r="X149" s="65" t="s">
        <v>75</v>
      </c>
    </row>
    <row r="150" spans="1:24" ht="24" customHeight="1">
      <c r="A150" s="78" t="s">
        <v>65</v>
      </c>
      <c r="B150" s="80"/>
      <c r="C150" s="79" t="s">
        <v>328</v>
      </c>
      <c r="D150" s="78" t="s">
        <v>327</v>
      </c>
      <c r="E150" s="71" t="s">
        <v>329</v>
      </c>
      <c r="F150" s="71" t="s">
        <v>218</v>
      </c>
      <c r="G150" s="76">
        <v>1.998</v>
      </c>
      <c r="H150" s="71" t="s">
        <v>71</v>
      </c>
      <c r="I150" s="70" t="s">
        <v>325</v>
      </c>
      <c r="J150" s="75">
        <v>5</v>
      </c>
      <c r="K150" s="73">
        <v>11.9</v>
      </c>
      <c r="L150" s="74">
        <v>195.0974789915966</v>
      </c>
      <c r="M150" s="73">
        <v>13.2</v>
      </c>
      <c r="N150" s="72">
        <v>16.5</v>
      </c>
      <c r="O150" s="84" t="s">
        <v>324</v>
      </c>
      <c r="P150" s="65" t="s">
        <v>70</v>
      </c>
      <c r="Q150" s="71" t="s">
        <v>69</v>
      </c>
      <c r="R150" s="70" t="s">
        <v>48</v>
      </c>
      <c r="S150" s="69"/>
      <c r="T150" s="68" t="s">
        <v>67</v>
      </c>
      <c r="U150" s="67" t="s">
        <v>66</v>
      </c>
      <c r="V150" s="66" t="s">
        <v>66</v>
      </c>
      <c r="W150" s="65"/>
      <c r="X150" s="65"/>
    </row>
    <row r="151" spans="1:24" ht="24" customHeight="1">
      <c r="A151" s="78" t="s">
        <v>65</v>
      </c>
      <c r="B151" s="80"/>
      <c r="C151" s="79" t="s">
        <v>328</v>
      </c>
      <c r="D151" s="78" t="s">
        <v>327</v>
      </c>
      <c r="E151" s="71" t="s">
        <v>326</v>
      </c>
      <c r="F151" s="71" t="s">
        <v>218</v>
      </c>
      <c r="G151" s="76">
        <v>1.998</v>
      </c>
      <c r="H151" s="71" t="s">
        <v>71</v>
      </c>
      <c r="I151" s="70" t="s">
        <v>325</v>
      </c>
      <c r="J151" s="75">
        <v>5</v>
      </c>
      <c r="K151" s="73">
        <v>12.1</v>
      </c>
      <c r="L151" s="74">
        <v>191.87272727272727</v>
      </c>
      <c r="M151" s="73">
        <v>13.2</v>
      </c>
      <c r="N151" s="72">
        <v>16.5</v>
      </c>
      <c r="O151" s="84" t="s">
        <v>324</v>
      </c>
      <c r="P151" s="65" t="s">
        <v>70</v>
      </c>
      <c r="Q151" s="71" t="s">
        <v>69</v>
      </c>
      <c r="R151" s="70" t="s">
        <v>48</v>
      </c>
      <c r="S151" s="69"/>
      <c r="T151" s="68" t="s">
        <v>67</v>
      </c>
      <c r="U151" s="67" t="s">
        <v>66</v>
      </c>
      <c r="V151" s="66" t="s">
        <v>66</v>
      </c>
      <c r="W151" s="65"/>
      <c r="X151" s="65"/>
    </row>
    <row r="152" spans="1:24" ht="24" customHeight="1">
      <c r="A152" s="78" t="s">
        <v>65</v>
      </c>
      <c r="B152" s="80"/>
      <c r="C152" s="79" t="s">
        <v>323</v>
      </c>
      <c r="D152" s="93" t="s">
        <v>322</v>
      </c>
      <c r="E152" s="92"/>
      <c r="F152" s="65" t="s">
        <v>321</v>
      </c>
      <c r="G152" s="65">
        <v>2.9969999999999999</v>
      </c>
      <c r="H152" s="65" t="s">
        <v>159</v>
      </c>
      <c r="I152" s="65" t="s">
        <v>320</v>
      </c>
      <c r="J152" s="91">
        <v>4</v>
      </c>
      <c r="K152" s="90">
        <v>11.2</v>
      </c>
      <c r="L152" s="74">
        <v>207.29107142857143</v>
      </c>
      <c r="M152" s="90">
        <v>13.2</v>
      </c>
      <c r="N152" s="72">
        <v>16.5</v>
      </c>
      <c r="O152" s="84" t="s">
        <v>319</v>
      </c>
      <c r="P152" s="65" t="s">
        <v>70</v>
      </c>
      <c r="Q152" s="65" t="s">
        <v>69</v>
      </c>
      <c r="R152" s="65" t="s">
        <v>76</v>
      </c>
      <c r="S152" s="89"/>
      <c r="T152" s="88" t="s">
        <v>67</v>
      </c>
      <c r="U152" s="67" t="s">
        <v>66</v>
      </c>
      <c r="V152" s="66" t="s">
        <v>66</v>
      </c>
      <c r="W152" s="65"/>
      <c r="X152" s="65"/>
    </row>
    <row r="153" spans="1:24" ht="24" customHeight="1">
      <c r="A153" s="78" t="s">
        <v>65</v>
      </c>
      <c r="B153" s="80"/>
      <c r="C153" s="79" t="s">
        <v>318</v>
      </c>
      <c r="D153" s="93" t="s">
        <v>317</v>
      </c>
      <c r="E153" s="92"/>
      <c r="F153" s="65" t="s">
        <v>81</v>
      </c>
      <c r="G153" s="65">
        <v>2.9969999999999999</v>
      </c>
      <c r="H153" s="65" t="s">
        <v>159</v>
      </c>
      <c r="I153" s="65" t="s">
        <v>316</v>
      </c>
      <c r="J153" s="91">
        <v>4</v>
      </c>
      <c r="K153" s="90">
        <v>10.9</v>
      </c>
      <c r="L153" s="74">
        <v>212.99633027522933</v>
      </c>
      <c r="M153" s="90">
        <v>12.2</v>
      </c>
      <c r="N153" s="72">
        <v>15.4</v>
      </c>
      <c r="O153" s="84" t="s">
        <v>315</v>
      </c>
      <c r="P153" s="65" t="s">
        <v>70</v>
      </c>
      <c r="Q153" s="65" t="s">
        <v>69</v>
      </c>
      <c r="R153" s="65" t="s">
        <v>48</v>
      </c>
      <c r="S153" s="89"/>
      <c r="T153" s="88" t="s">
        <v>67</v>
      </c>
      <c r="U153" s="67" t="s">
        <v>66</v>
      </c>
      <c r="V153" s="66" t="s">
        <v>66</v>
      </c>
      <c r="W153" s="65"/>
      <c r="X153" s="65"/>
    </row>
    <row r="154" spans="1:24" ht="24" customHeight="1">
      <c r="A154" s="78" t="s">
        <v>65</v>
      </c>
      <c r="B154" s="80"/>
      <c r="C154" s="79" t="s">
        <v>314</v>
      </c>
      <c r="D154" s="78" t="s">
        <v>313</v>
      </c>
      <c r="E154" s="77" t="s">
        <v>272</v>
      </c>
      <c r="F154" s="71" t="s">
        <v>172</v>
      </c>
      <c r="G154" s="76">
        <v>2.992</v>
      </c>
      <c r="H154" s="71" t="s">
        <v>292</v>
      </c>
      <c r="I154" s="70">
        <v>1800</v>
      </c>
      <c r="J154" s="75">
        <v>5</v>
      </c>
      <c r="K154" s="73">
        <v>9.8000000000000007</v>
      </c>
      <c r="L154" s="74">
        <v>236.90408163265303</v>
      </c>
      <c r="M154" s="73">
        <v>11.1</v>
      </c>
      <c r="N154" s="72">
        <v>14.4</v>
      </c>
      <c r="O154" s="72">
        <v>21.1</v>
      </c>
      <c r="P154" s="65" t="s">
        <v>70</v>
      </c>
      <c r="Q154" s="71" t="s">
        <v>69</v>
      </c>
      <c r="R154" s="70" t="s">
        <v>89</v>
      </c>
      <c r="S154" s="69"/>
      <c r="T154" s="68" t="s">
        <v>67</v>
      </c>
      <c r="U154" s="67" t="s">
        <v>66</v>
      </c>
      <c r="V154" s="66" t="s">
        <v>66</v>
      </c>
      <c r="W154" s="65">
        <v>46</v>
      </c>
      <c r="X154" s="65" t="s">
        <v>66</v>
      </c>
    </row>
    <row r="155" spans="1:24" ht="24" customHeight="1">
      <c r="A155" s="78" t="s">
        <v>65</v>
      </c>
      <c r="B155" s="80"/>
      <c r="C155" s="79" t="s">
        <v>312</v>
      </c>
      <c r="D155" s="78" t="s">
        <v>309</v>
      </c>
      <c r="E155" s="81" t="s">
        <v>311</v>
      </c>
      <c r="F155" s="71" t="s">
        <v>172</v>
      </c>
      <c r="G155" s="76">
        <v>2.992</v>
      </c>
      <c r="H155" s="71" t="s">
        <v>71</v>
      </c>
      <c r="I155" s="70">
        <v>1800</v>
      </c>
      <c r="J155" s="75">
        <v>5</v>
      </c>
      <c r="K155" s="73">
        <v>9.8000000000000007</v>
      </c>
      <c r="L155" s="74">
        <v>236.90408163265303</v>
      </c>
      <c r="M155" s="73">
        <v>11.1</v>
      </c>
      <c r="N155" s="72">
        <v>14.4</v>
      </c>
      <c r="O155" s="72">
        <v>21.1</v>
      </c>
      <c r="P155" s="65" t="s">
        <v>70</v>
      </c>
      <c r="Q155" s="71" t="s">
        <v>69</v>
      </c>
      <c r="R155" s="70" t="s">
        <v>48</v>
      </c>
      <c r="S155" s="69"/>
      <c r="T155" s="68" t="s">
        <v>67</v>
      </c>
      <c r="U155" s="67" t="s">
        <v>66</v>
      </c>
      <c r="V155" s="66" t="s">
        <v>66</v>
      </c>
      <c r="W155" s="65"/>
      <c r="X155" s="83"/>
    </row>
    <row r="156" spans="1:24" ht="24" customHeight="1">
      <c r="A156" s="78" t="s">
        <v>65</v>
      </c>
      <c r="B156" s="80"/>
      <c r="C156" s="79" t="s">
        <v>310</v>
      </c>
      <c r="D156" s="78" t="s">
        <v>309</v>
      </c>
      <c r="E156" s="81" t="s">
        <v>291</v>
      </c>
      <c r="F156" s="71" t="s">
        <v>172</v>
      </c>
      <c r="G156" s="76">
        <v>2.992</v>
      </c>
      <c r="H156" s="71" t="s">
        <v>71</v>
      </c>
      <c r="I156" s="70">
        <v>1740</v>
      </c>
      <c r="J156" s="75">
        <v>5</v>
      </c>
      <c r="K156" s="73">
        <v>10</v>
      </c>
      <c r="L156" s="74">
        <v>232.166</v>
      </c>
      <c r="M156" s="73">
        <v>12.2</v>
      </c>
      <c r="N156" s="72">
        <v>15.4</v>
      </c>
      <c r="O156" s="72">
        <v>21.7</v>
      </c>
      <c r="P156" s="65" t="s">
        <v>70</v>
      </c>
      <c r="Q156" s="71" t="s">
        <v>69</v>
      </c>
      <c r="R156" s="70" t="s">
        <v>68</v>
      </c>
      <c r="S156" s="69"/>
      <c r="T156" s="68" t="s">
        <v>67</v>
      </c>
      <c r="U156" s="67" t="s">
        <v>66</v>
      </c>
      <c r="V156" s="66" t="s">
        <v>66</v>
      </c>
      <c r="W156" s="65"/>
      <c r="X156" s="83"/>
    </row>
    <row r="157" spans="1:24" ht="24" customHeight="1">
      <c r="A157" s="78" t="s">
        <v>65</v>
      </c>
      <c r="B157" s="80"/>
      <c r="C157" s="79" t="s">
        <v>308</v>
      </c>
      <c r="D157" s="78" t="s">
        <v>307</v>
      </c>
      <c r="E157" s="77" t="s">
        <v>98</v>
      </c>
      <c r="F157" s="71" t="s">
        <v>172</v>
      </c>
      <c r="G157" s="76">
        <v>2.992</v>
      </c>
      <c r="H157" s="71" t="s">
        <v>292</v>
      </c>
      <c r="I157" s="70">
        <v>1870</v>
      </c>
      <c r="J157" s="75">
        <v>5</v>
      </c>
      <c r="K157" s="73">
        <v>9.8000000000000007</v>
      </c>
      <c r="L157" s="74">
        <v>236.90408163265303</v>
      </c>
      <c r="M157" s="73">
        <v>11.1</v>
      </c>
      <c r="N157" s="72">
        <v>14.4</v>
      </c>
      <c r="O157" s="72">
        <v>20.399999999999999</v>
      </c>
      <c r="P157" s="65" t="s">
        <v>70</v>
      </c>
      <c r="Q157" s="71" t="s">
        <v>69</v>
      </c>
      <c r="R157" s="70" t="s">
        <v>89</v>
      </c>
      <c r="S157" s="69"/>
      <c r="T157" s="68" t="s">
        <v>67</v>
      </c>
      <c r="U157" s="67" t="s">
        <v>66</v>
      </c>
      <c r="V157" s="66" t="s">
        <v>66</v>
      </c>
      <c r="W157" s="65">
        <v>48</v>
      </c>
      <c r="X157" s="65" t="s">
        <v>66</v>
      </c>
    </row>
    <row r="158" spans="1:24" ht="24" customHeight="1">
      <c r="A158" s="78" t="s">
        <v>65</v>
      </c>
      <c r="B158" s="80"/>
      <c r="C158" s="79" t="s">
        <v>308</v>
      </c>
      <c r="D158" s="78" t="s">
        <v>307</v>
      </c>
      <c r="E158" s="77" t="s">
        <v>272</v>
      </c>
      <c r="F158" s="71" t="s">
        <v>172</v>
      </c>
      <c r="G158" s="76">
        <v>2.992</v>
      </c>
      <c r="H158" s="71" t="s">
        <v>292</v>
      </c>
      <c r="I158" s="70">
        <v>1860</v>
      </c>
      <c r="J158" s="75">
        <v>5</v>
      </c>
      <c r="K158" s="73">
        <v>9.6</v>
      </c>
      <c r="L158" s="74">
        <v>241.83958333333334</v>
      </c>
      <c r="M158" s="73">
        <v>11.1</v>
      </c>
      <c r="N158" s="72">
        <v>14.4</v>
      </c>
      <c r="O158" s="72">
        <v>20.5</v>
      </c>
      <c r="P158" s="65" t="s">
        <v>70</v>
      </c>
      <c r="Q158" s="71" t="s">
        <v>69</v>
      </c>
      <c r="R158" s="70" t="s">
        <v>89</v>
      </c>
      <c r="S158" s="69"/>
      <c r="T158" s="68" t="s">
        <v>67</v>
      </c>
      <c r="U158" s="67" t="s">
        <v>66</v>
      </c>
      <c r="V158" s="66" t="s">
        <v>66</v>
      </c>
      <c r="W158" s="65">
        <v>46</v>
      </c>
      <c r="X158" s="65" t="s">
        <v>66</v>
      </c>
    </row>
    <row r="159" spans="1:24" ht="24" customHeight="1">
      <c r="A159" s="78" t="s">
        <v>65</v>
      </c>
      <c r="B159" s="80"/>
      <c r="C159" s="79" t="s">
        <v>308</v>
      </c>
      <c r="D159" s="78" t="s">
        <v>307</v>
      </c>
      <c r="E159" s="77" t="s">
        <v>270</v>
      </c>
      <c r="F159" s="71" t="s">
        <v>172</v>
      </c>
      <c r="G159" s="76">
        <v>2.992</v>
      </c>
      <c r="H159" s="71" t="s">
        <v>77</v>
      </c>
      <c r="I159" s="70">
        <v>1840</v>
      </c>
      <c r="J159" s="75">
        <v>5</v>
      </c>
      <c r="K159" s="73">
        <v>9.6</v>
      </c>
      <c r="L159" s="74">
        <v>241.83958333333334</v>
      </c>
      <c r="M159" s="73">
        <v>11.1</v>
      </c>
      <c r="N159" s="72">
        <v>14.4</v>
      </c>
      <c r="O159" s="72">
        <v>20.7</v>
      </c>
      <c r="P159" s="65" t="s">
        <v>70</v>
      </c>
      <c r="Q159" s="71" t="s">
        <v>69</v>
      </c>
      <c r="R159" s="70" t="s">
        <v>89</v>
      </c>
      <c r="S159" s="69"/>
      <c r="T159" s="68" t="s">
        <v>67</v>
      </c>
      <c r="U159" s="67" t="s">
        <v>66</v>
      </c>
      <c r="V159" s="66" t="s">
        <v>66</v>
      </c>
      <c r="W159" s="65">
        <v>46</v>
      </c>
      <c r="X159" s="65" t="s">
        <v>66</v>
      </c>
    </row>
    <row r="160" spans="1:24" ht="24" customHeight="1">
      <c r="A160" s="78" t="s">
        <v>65</v>
      </c>
      <c r="B160" s="80"/>
      <c r="C160" s="79" t="s">
        <v>306</v>
      </c>
      <c r="D160" s="78" t="s">
        <v>305</v>
      </c>
      <c r="E160" s="70"/>
      <c r="F160" s="71" t="s">
        <v>81</v>
      </c>
      <c r="G160" s="76">
        <v>2.9969999999999999</v>
      </c>
      <c r="H160" s="71" t="s">
        <v>71</v>
      </c>
      <c r="I160" s="70" t="s">
        <v>304</v>
      </c>
      <c r="J160" s="75">
        <v>5</v>
      </c>
      <c r="K160" s="73">
        <v>11.7</v>
      </c>
      <c r="L160" s="74">
        <v>198.43247863247862</v>
      </c>
      <c r="M160" s="73">
        <v>12.2</v>
      </c>
      <c r="N160" s="72">
        <v>15.4</v>
      </c>
      <c r="O160" s="84" t="s">
        <v>303</v>
      </c>
      <c r="P160" s="65" t="s">
        <v>70</v>
      </c>
      <c r="Q160" s="71" t="s">
        <v>69</v>
      </c>
      <c r="R160" s="70" t="s">
        <v>48</v>
      </c>
      <c r="S160" s="69"/>
      <c r="T160" s="68" t="s">
        <v>67</v>
      </c>
      <c r="U160" s="67" t="s">
        <v>66</v>
      </c>
      <c r="V160" s="66" t="s">
        <v>66</v>
      </c>
      <c r="W160" s="65"/>
      <c r="X160" s="65"/>
    </row>
    <row r="161" spans="1:24" ht="24" customHeight="1">
      <c r="A161" s="78" t="s">
        <v>65</v>
      </c>
      <c r="B161" s="80"/>
      <c r="C161" s="79" t="s">
        <v>302</v>
      </c>
      <c r="D161" s="78" t="s">
        <v>301</v>
      </c>
      <c r="E161" s="70"/>
      <c r="F161" s="71" t="s">
        <v>81</v>
      </c>
      <c r="G161" s="76">
        <v>2.9969999999999999</v>
      </c>
      <c r="H161" s="71" t="s">
        <v>71</v>
      </c>
      <c r="I161" s="70" t="s">
        <v>300</v>
      </c>
      <c r="J161" s="75">
        <v>5</v>
      </c>
      <c r="K161" s="73">
        <v>10.7</v>
      </c>
      <c r="L161" s="74">
        <v>216.97757009345796</v>
      </c>
      <c r="M161" s="73">
        <v>11.1</v>
      </c>
      <c r="N161" s="72">
        <v>14.4</v>
      </c>
      <c r="O161" s="84" t="s">
        <v>299</v>
      </c>
      <c r="P161" s="65" t="s">
        <v>70</v>
      </c>
      <c r="Q161" s="71" t="s">
        <v>69</v>
      </c>
      <c r="R161" s="70" t="s">
        <v>48</v>
      </c>
      <c r="S161" s="69"/>
      <c r="T161" s="68" t="s">
        <v>67</v>
      </c>
      <c r="U161" s="67" t="s">
        <v>66</v>
      </c>
      <c r="V161" s="66" t="s">
        <v>66</v>
      </c>
      <c r="W161" s="65"/>
      <c r="X161" s="65"/>
    </row>
    <row r="162" spans="1:24" ht="24" customHeight="1">
      <c r="A162" s="78" t="s">
        <v>65</v>
      </c>
      <c r="B162" s="80"/>
      <c r="C162" s="79" t="s">
        <v>298</v>
      </c>
      <c r="D162" s="78" t="s">
        <v>287</v>
      </c>
      <c r="E162" s="87" t="s">
        <v>273</v>
      </c>
      <c r="F162" s="71" t="s">
        <v>172</v>
      </c>
      <c r="G162" s="76">
        <v>2.992</v>
      </c>
      <c r="H162" s="71" t="s">
        <v>71</v>
      </c>
      <c r="I162" s="70">
        <v>1930</v>
      </c>
      <c r="J162" s="75">
        <v>4</v>
      </c>
      <c r="K162" s="73">
        <v>9.6</v>
      </c>
      <c r="L162" s="74">
        <v>241.83958333333334</v>
      </c>
      <c r="M162" s="73">
        <v>10.199999999999999</v>
      </c>
      <c r="N162" s="72">
        <v>13.5</v>
      </c>
      <c r="O162" s="72">
        <v>19.8</v>
      </c>
      <c r="P162" s="65" t="s">
        <v>70</v>
      </c>
      <c r="Q162" s="71" t="s">
        <v>69</v>
      </c>
      <c r="R162" s="70" t="s">
        <v>48</v>
      </c>
      <c r="S162" s="69"/>
      <c r="T162" s="68" t="s">
        <v>67</v>
      </c>
      <c r="U162" s="67" t="s">
        <v>66</v>
      </c>
      <c r="V162" s="66" t="s">
        <v>66</v>
      </c>
      <c r="W162" s="65"/>
      <c r="X162" s="83"/>
    </row>
    <row r="163" spans="1:24" ht="24" customHeight="1">
      <c r="A163" s="78" t="s">
        <v>65</v>
      </c>
      <c r="B163" s="80"/>
      <c r="C163" s="79" t="s">
        <v>295</v>
      </c>
      <c r="D163" s="78" t="s">
        <v>294</v>
      </c>
      <c r="E163" s="77" t="s">
        <v>297</v>
      </c>
      <c r="F163" s="71" t="s">
        <v>172</v>
      </c>
      <c r="G163" s="76">
        <v>2.992</v>
      </c>
      <c r="H163" s="71" t="s">
        <v>91</v>
      </c>
      <c r="I163" s="70">
        <v>1630</v>
      </c>
      <c r="J163" s="75">
        <v>2</v>
      </c>
      <c r="K163" s="73">
        <v>9.8000000000000007</v>
      </c>
      <c r="L163" s="74">
        <v>236.90408163265303</v>
      </c>
      <c r="M163" s="73">
        <v>13.2</v>
      </c>
      <c r="N163" s="72">
        <v>16.5</v>
      </c>
      <c r="O163" s="72">
        <v>22.7</v>
      </c>
      <c r="P163" s="65" t="s">
        <v>296</v>
      </c>
      <c r="Q163" s="71" t="s">
        <v>69</v>
      </c>
      <c r="R163" s="70" t="s">
        <v>76</v>
      </c>
      <c r="S163" s="69"/>
      <c r="T163" s="68" t="s">
        <v>67</v>
      </c>
      <c r="U163" s="67" t="s">
        <v>66</v>
      </c>
      <c r="V163" s="66" t="s">
        <v>66</v>
      </c>
      <c r="W163" s="65">
        <v>43</v>
      </c>
      <c r="X163" s="65" t="s">
        <v>66</v>
      </c>
    </row>
    <row r="164" spans="1:24" ht="24" customHeight="1">
      <c r="A164" s="78" t="s">
        <v>65</v>
      </c>
      <c r="B164" s="80"/>
      <c r="C164" s="79" t="s">
        <v>295</v>
      </c>
      <c r="D164" s="78" t="s">
        <v>294</v>
      </c>
      <c r="E164" s="77" t="s">
        <v>293</v>
      </c>
      <c r="F164" s="71" t="s">
        <v>172</v>
      </c>
      <c r="G164" s="76">
        <v>2.992</v>
      </c>
      <c r="H164" s="71" t="s">
        <v>292</v>
      </c>
      <c r="I164" s="70">
        <v>1750</v>
      </c>
      <c r="J164" s="75">
        <v>4</v>
      </c>
      <c r="K164" s="73">
        <v>9.8000000000000007</v>
      </c>
      <c r="L164" s="74">
        <v>236.90408163265303</v>
      </c>
      <c r="M164" s="73">
        <v>12.2</v>
      </c>
      <c r="N164" s="72">
        <v>15.4</v>
      </c>
      <c r="O164" s="72">
        <v>21.6</v>
      </c>
      <c r="P164" s="65" t="s">
        <v>70</v>
      </c>
      <c r="Q164" s="71" t="s">
        <v>69</v>
      </c>
      <c r="R164" s="70" t="s">
        <v>89</v>
      </c>
      <c r="S164" s="69"/>
      <c r="T164" s="68" t="s">
        <v>67</v>
      </c>
      <c r="U164" s="67" t="s">
        <v>66</v>
      </c>
      <c r="V164" s="66" t="s">
        <v>66</v>
      </c>
      <c r="W164" s="65">
        <v>45</v>
      </c>
      <c r="X164" s="65" t="s">
        <v>66</v>
      </c>
    </row>
    <row r="165" spans="1:24" ht="24" customHeight="1">
      <c r="A165" s="78" t="s">
        <v>65</v>
      </c>
      <c r="B165" s="80"/>
      <c r="C165" s="79" t="s">
        <v>288</v>
      </c>
      <c r="D165" s="78" t="s">
        <v>287</v>
      </c>
      <c r="E165" s="77" t="s">
        <v>291</v>
      </c>
      <c r="F165" s="71" t="s">
        <v>172</v>
      </c>
      <c r="G165" s="76">
        <v>2.992</v>
      </c>
      <c r="H165" s="71" t="s">
        <v>290</v>
      </c>
      <c r="I165" s="70">
        <v>1710</v>
      </c>
      <c r="J165" s="75">
        <v>4</v>
      </c>
      <c r="K165" s="73">
        <v>9.8000000000000007</v>
      </c>
      <c r="L165" s="74">
        <v>236.90408163265303</v>
      </c>
      <c r="M165" s="73">
        <v>12.2</v>
      </c>
      <c r="N165" s="72">
        <v>15.4</v>
      </c>
      <c r="O165" s="72">
        <v>22</v>
      </c>
      <c r="P165" s="65" t="s">
        <v>70</v>
      </c>
      <c r="Q165" s="71" t="s">
        <v>69</v>
      </c>
      <c r="R165" s="70" t="s">
        <v>68</v>
      </c>
      <c r="S165" s="69"/>
      <c r="T165" s="68" t="s">
        <v>67</v>
      </c>
      <c r="U165" s="67" t="s">
        <v>66</v>
      </c>
      <c r="V165" s="66" t="s">
        <v>66</v>
      </c>
      <c r="W165" s="65"/>
      <c r="X165" s="83"/>
    </row>
    <row r="166" spans="1:24" ht="24" customHeight="1">
      <c r="A166" s="78" t="s">
        <v>65</v>
      </c>
      <c r="B166" s="80"/>
      <c r="C166" s="79" t="s">
        <v>288</v>
      </c>
      <c r="D166" s="78" t="s">
        <v>287</v>
      </c>
      <c r="E166" s="77" t="s">
        <v>289</v>
      </c>
      <c r="F166" s="71" t="s">
        <v>172</v>
      </c>
      <c r="G166" s="76">
        <v>2.992</v>
      </c>
      <c r="H166" s="71" t="s">
        <v>71</v>
      </c>
      <c r="I166" s="70">
        <v>1730</v>
      </c>
      <c r="J166" s="75">
        <v>4</v>
      </c>
      <c r="K166" s="73">
        <v>10.1</v>
      </c>
      <c r="L166" s="74">
        <v>229.86732673267326</v>
      </c>
      <c r="M166" s="73">
        <v>12.2</v>
      </c>
      <c r="N166" s="72">
        <v>15.4</v>
      </c>
      <c r="O166" s="72">
        <v>21.8</v>
      </c>
      <c r="P166" s="65" t="s">
        <v>70</v>
      </c>
      <c r="Q166" s="71" t="s">
        <v>69</v>
      </c>
      <c r="R166" s="70" t="s">
        <v>68</v>
      </c>
      <c r="S166" s="86"/>
      <c r="T166" s="68" t="s">
        <v>67</v>
      </c>
      <c r="U166" s="67" t="s">
        <v>66</v>
      </c>
      <c r="V166" s="66" t="s">
        <v>66</v>
      </c>
      <c r="W166" s="65"/>
      <c r="X166" s="83"/>
    </row>
    <row r="167" spans="1:24" ht="24" customHeight="1">
      <c r="A167" s="78" t="s">
        <v>65</v>
      </c>
      <c r="B167" s="80"/>
      <c r="C167" s="79" t="s">
        <v>288</v>
      </c>
      <c r="D167" s="78" t="s">
        <v>287</v>
      </c>
      <c r="E167" s="81" t="s">
        <v>286</v>
      </c>
      <c r="F167" s="71" t="s">
        <v>172</v>
      </c>
      <c r="G167" s="76">
        <v>2.992</v>
      </c>
      <c r="H167" s="71" t="s">
        <v>71</v>
      </c>
      <c r="I167" s="70">
        <v>1790</v>
      </c>
      <c r="J167" s="75">
        <v>4</v>
      </c>
      <c r="K167" s="73">
        <v>9.8000000000000007</v>
      </c>
      <c r="L167" s="74">
        <v>236.90408163265303</v>
      </c>
      <c r="M167" s="73">
        <v>11.1</v>
      </c>
      <c r="N167" s="72">
        <v>14.4</v>
      </c>
      <c r="O167" s="72">
        <v>21.2</v>
      </c>
      <c r="P167" s="65" t="s">
        <v>70</v>
      </c>
      <c r="Q167" s="71" t="s">
        <v>69</v>
      </c>
      <c r="R167" s="70" t="s">
        <v>48</v>
      </c>
      <c r="S167" s="69"/>
      <c r="T167" s="68" t="s">
        <v>67</v>
      </c>
      <c r="U167" s="67" t="s">
        <v>66</v>
      </c>
      <c r="V167" s="66" t="s">
        <v>66</v>
      </c>
      <c r="W167" s="65"/>
      <c r="X167" s="83"/>
    </row>
    <row r="168" spans="1:24" ht="24" customHeight="1">
      <c r="A168" s="78" t="s">
        <v>65</v>
      </c>
      <c r="B168" s="80"/>
      <c r="C168" s="79" t="s">
        <v>284</v>
      </c>
      <c r="D168" s="78" t="s">
        <v>277</v>
      </c>
      <c r="E168" s="77" t="s">
        <v>285</v>
      </c>
      <c r="F168" s="71" t="s">
        <v>84</v>
      </c>
      <c r="G168" s="76">
        <v>2.9969999999999999</v>
      </c>
      <c r="H168" s="71" t="s">
        <v>77</v>
      </c>
      <c r="I168" s="70">
        <v>1730</v>
      </c>
      <c r="J168" s="75">
        <v>4</v>
      </c>
      <c r="K168" s="73">
        <v>11.3</v>
      </c>
      <c r="L168" s="74">
        <v>205.45663716814155</v>
      </c>
      <c r="M168" s="73">
        <v>12.2</v>
      </c>
      <c r="N168" s="72">
        <v>15.4</v>
      </c>
      <c r="O168" s="72">
        <v>21.8</v>
      </c>
      <c r="P168" s="65" t="s">
        <v>269</v>
      </c>
      <c r="Q168" s="71" t="s">
        <v>69</v>
      </c>
      <c r="R168" s="70" t="s">
        <v>89</v>
      </c>
      <c r="S168" s="69"/>
      <c r="T168" s="68" t="s">
        <v>67</v>
      </c>
      <c r="U168" s="67" t="s">
        <v>66</v>
      </c>
      <c r="V168" s="66" t="s">
        <v>66</v>
      </c>
      <c r="W168" s="65">
        <v>51</v>
      </c>
      <c r="X168" s="65" t="s">
        <v>66</v>
      </c>
    </row>
    <row r="169" spans="1:24" ht="24" customHeight="1">
      <c r="A169" s="78" t="s">
        <v>65</v>
      </c>
      <c r="B169" s="80"/>
      <c r="C169" s="79" t="s">
        <v>284</v>
      </c>
      <c r="D169" s="78" t="s">
        <v>277</v>
      </c>
      <c r="E169" s="77" t="s">
        <v>283</v>
      </c>
      <c r="F169" s="71" t="s">
        <v>84</v>
      </c>
      <c r="G169" s="76">
        <v>2.9969999999999999</v>
      </c>
      <c r="H169" s="71" t="s">
        <v>77</v>
      </c>
      <c r="I169" s="70">
        <v>1750</v>
      </c>
      <c r="J169" s="75">
        <v>4</v>
      </c>
      <c r="K169" s="73">
        <v>11.3</v>
      </c>
      <c r="L169" s="74">
        <v>205.45663716814155</v>
      </c>
      <c r="M169" s="73">
        <v>12.2</v>
      </c>
      <c r="N169" s="72">
        <v>15.4</v>
      </c>
      <c r="O169" s="72">
        <v>21.6</v>
      </c>
      <c r="P169" s="65" t="s">
        <v>269</v>
      </c>
      <c r="Q169" s="71" t="s">
        <v>69</v>
      </c>
      <c r="R169" s="70" t="s">
        <v>89</v>
      </c>
      <c r="S169" s="69"/>
      <c r="T169" s="68" t="s">
        <v>67</v>
      </c>
      <c r="U169" s="67" t="s">
        <v>66</v>
      </c>
      <c r="V169" s="66" t="s">
        <v>66</v>
      </c>
      <c r="W169" s="65">
        <v>52</v>
      </c>
      <c r="X169" s="65" t="s">
        <v>66</v>
      </c>
    </row>
    <row r="170" spans="1:24" ht="24" customHeight="1">
      <c r="A170" s="78" t="s">
        <v>65</v>
      </c>
      <c r="B170" s="80"/>
      <c r="C170" s="79" t="s">
        <v>282</v>
      </c>
      <c r="D170" s="78" t="s">
        <v>274</v>
      </c>
      <c r="E170" s="71" t="s">
        <v>281</v>
      </c>
      <c r="F170" s="71" t="s">
        <v>86</v>
      </c>
      <c r="G170" s="76">
        <v>2.9969999999999999</v>
      </c>
      <c r="H170" s="71" t="s">
        <v>71</v>
      </c>
      <c r="I170" s="70" t="s">
        <v>280</v>
      </c>
      <c r="J170" s="75">
        <v>4</v>
      </c>
      <c r="K170" s="73">
        <v>11.2</v>
      </c>
      <c r="L170" s="74">
        <v>207.29107142857143</v>
      </c>
      <c r="M170" s="73">
        <v>12.2</v>
      </c>
      <c r="N170" s="72">
        <v>15.4</v>
      </c>
      <c r="O170" s="84" t="s">
        <v>279</v>
      </c>
      <c r="P170" s="65" t="s">
        <v>70</v>
      </c>
      <c r="Q170" s="71" t="s">
        <v>69</v>
      </c>
      <c r="R170" s="70" t="s">
        <v>48</v>
      </c>
      <c r="S170" s="69"/>
      <c r="T170" s="68" t="s">
        <v>67</v>
      </c>
      <c r="U170" s="67" t="s">
        <v>66</v>
      </c>
      <c r="V170" s="66" t="s">
        <v>66</v>
      </c>
      <c r="W170" s="65"/>
      <c r="X170" s="65"/>
    </row>
    <row r="171" spans="1:24" ht="24" customHeight="1">
      <c r="A171" s="78" t="s">
        <v>65</v>
      </c>
      <c r="B171" s="80"/>
      <c r="C171" s="79" t="s">
        <v>278</v>
      </c>
      <c r="D171" s="78" t="s">
        <v>277</v>
      </c>
      <c r="E171" s="77" t="s">
        <v>276</v>
      </c>
      <c r="F171" s="71" t="s">
        <v>84</v>
      </c>
      <c r="G171" s="76">
        <v>2.9969999999999999</v>
      </c>
      <c r="H171" s="71" t="s">
        <v>77</v>
      </c>
      <c r="I171" s="70">
        <v>1880</v>
      </c>
      <c r="J171" s="75">
        <v>4</v>
      </c>
      <c r="K171" s="73">
        <v>11.1</v>
      </c>
      <c r="L171" s="74">
        <v>209.15855855855858</v>
      </c>
      <c r="M171" s="73">
        <v>10.199999999999999</v>
      </c>
      <c r="N171" s="72">
        <v>13.5</v>
      </c>
      <c r="O171" s="72">
        <v>20.3</v>
      </c>
      <c r="P171" s="65" t="s">
        <v>269</v>
      </c>
      <c r="Q171" s="71" t="s">
        <v>69</v>
      </c>
      <c r="R171" s="70" t="s">
        <v>89</v>
      </c>
      <c r="S171" s="69"/>
      <c r="T171" s="68" t="s">
        <v>67</v>
      </c>
      <c r="U171" s="67">
        <v>108</v>
      </c>
      <c r="V171" s="66" t="s">
        <v>66</v>
      </c>
      <c r="W171" s="65">
        <v>54</v>
      </c>
      <c r="X171" s="65" t="s">
        <v>66</v>
      </c>
    </row>
    <row r="172" spans="1:24" ht="24" customHeight="1">
      <c r="A172" s="78" t="s">
        <v>65</v>
      </c>
      <c r="B172" s="80"/>
      <c r="C172" s="79" t="s">
        <v>275</v>
      </c>
      <c r="D172" s="78" t="s">
        <v>274</v>
      </c>
      <c r="E172" s="77" t="s">
        <v>273</v>
      </c>
      <c r="F172" s="71" t="s">
        <v>86</v>
      </c>
      <c r="G172" s="76">
        <v>2.9969999999999999</v>
      </c>
      <c r="H172" s="71" t="s">
        <v>71</v>
      </c>
      <c r="I172" s="70">
        <v>1880</v>
      </c>
      <c r="J172" s="75">
        <v>4</v>
      </c>
      <c r="K172" s="73">
        <v>10.9</v>
      </c>
      <c r="L172" s="74">
        <v>212.99633027522933</v>
      </c>
      <c r="M172" s="73">
        <v>10.199999999999999</v>
      </c>
      <c r="N172" s="72">
        <v>13.5</v>
      </c>
      <c r="O172" s="72">
        <v>20.3</v>
      </c>
      <c r="P172" s="65" t="s">
        <v>70</v>
      </c>
      <c r="Q172" s="71" t="s">
        <v>69</v>
      </c>
      <c r="R172" s="70" t="s">
        <v>48</v>
      </c>
      <c r="S172" s="69"/>
      <c r="T172" s="68" t="s">
        <v>67</v>
      </c>
      <c r="U172" s="67">
        <v>106</v>
      </c>
      <c r="V172" s="66" t="s">
        <v>66</v>
      </c>
      <c r="W172" s="65"/>
      <c r="X172" s="65"/>
    </row>
    <row r="173" spans="1:24" ht="24" customHeight="1">
      <c r="A173" s="78" t="s">
        <v>65</v>
      </c>
      <c r="B173" s="80"/>
      <c r="C173" s="79" t="s">
        <v>268</v>
      </c>
      <c r="D173" s="78" t="s">
        <v>271</v>
      </c>
      <c r="E173" s="77" t="s">
        <v>272</v>
      </c>
      <c r="F173" s="71" t="s">
        <v>84</v>
      </c>
      <c r="G173" s="76">
        <v>2.9969999999999999</v>
      </c>
      <c r="H173" s="71" t="s">
        <v>77</v>
      </c>
      <c r="I173" s="70">
        <v>1830</v>
      </c>
      <c r="J173" s="75">
        <v>5</v>
      </c>
      <c r="K173" s="73">
        <v>11.3</v>
      </c>
      <c r="L173" s="74">
        <v>205.45663716814155</v>
      </c>
      <c r="M173" s="73">
        <v>11.1</v>
      </c>
      <c r="N173" s="72">
        <v>14.4</v>
      </c>
      <c r="O173" s="72">
        <v>20.8</v>
      </c>
      <c r="P173" s="65" t="s">
        <v>269</v>
      </c>
      <c r="Q173" s="71" t="s">
        <v>69</v>
      </c>
      <c r="R173" s="70" t="s">
        <v>89</v>
      </c>
      <c r="S173" s="69"/>
      <c r="T173" s="68" t="s">
        <v>67</v>
      </c>
      <c r="U173" s="67">
        <v>101</v>
      </c>
      <c r="V173" s="66" t="s">
        <v>66</v>
      </c>
      <c r="W173" s="65">
        <v>54</v>
      </c>
      <c r="X173" s="65" t="s">
        <v>66</v>
      </c>
    </row>
    <row r="174" spans="1:24" ht="24" customHeight="1">
      <c r="A174" s="78" t="s">
        <v>65</v>
      </c>
      <c r="B174" s="80"/>
      <c r="C174" s="79" t="s">
        <v>268</v>
      </c>
      <c r="D174" s="78" t="s">
        <v>271</v>
      </c>
      <c r="E174" s="77" t="s">
        <v>270</v>
      </c>
      <c r="F174" s="71" t="s">
        <v>84</v>
      </c>
      <c r="G174" s="76">
        <v>2.9969999999999999</v>
      </c>
      <c r="H174" s="71" t="s">
        <v>77</v>
      </c>
      <c r="I174" s="70">
        <v>1850</v>
      </c>
      <c r="J174" s="75">
        <v>5</v>
      </c>
      <c r="K174" s="73">
        <v>11.3</v>
      </c>
      <c r="L174" s="74">
        <v>205.45663716814155</v>
      </c>
      <c r="M174" s="73">
        <v>11.1</v>
      </c>
      <c r="N174" s="72">
        <v>14.4</v>
      </c>
      <c r="O174" s="72">
        <v>20.6</v>
      </c>
      <c r="P174" s="65" t="s">
        <v>269</v>
      </c>
      <c r="Q174" s="71" t="s">
        <v>69</v>
      </c>
      <c r="R174" s="70" t="s">
        <v>89</v>
      </c>
      <c r="S174" s="69"/>
      <c r="T174" s="68" t="s">
        <v>67</v>
      </c>
      <c r="U174" s="67">
        <v>101</v>
      </c>
      <c r="V174" s="66" t="s">
        <v>66</v>
      </c>
      <c r="W174" s="65">
        <v>54</v>
      </c>
      <c r="X174" s="65" t="s">
        <v>66</v>
      </c>
    </row>
    <row r="175" spans="1:24" ht="24" customHeight="1">
      <c r="A175" s="78" t="s">
        <v>65</v>
      </c>
      <c r="B175" s="80"/>
      <c r="C175" s="79" t="s">
        <v>268</v>
      </c>
      <c r="D175" s="78" t="s">
        <v>267</v>
      </c>
      <c r="E175" s="77" t="s">
        <v>266</v>
      </c>
      <c r="F175" s="71" t="s">
        <v>81</v>
      </c>
      <c r="G175" s="76">
        <v>2.9969999999999999</v>
      </c>
      <c r="H175" s="71" t="s">
        <v>71</v>
      </c>
      <c r="I175" s="70" t="s">
        <v>265</v>
      </c>
      <c r="J175" s="75">
        <v>5</v>
      </c>
      <c r="K175" s="73">
        <v>10.8</v>
      </c>
      <c r="L175" s="74">
        <v>214.96851851851849</v>
      </c>
      <c r="M175" s="73">
        <v>11.1</v>
      </c>
      <c r="N175" s="72">
        <v>14.4</v>
      </c>
      <c r="O175" s="84" t="s">
        <v>264</v>
      </c>
      <c r="P175" s="65" t="s">
        <v>70</v>
      </c>
      <c r="Q175" s="71" t="s">
        <v>69</v>
      </c>
      <c r="R175" s="70" t="s">
        <v>48</v>
      </c>
      <c r="S175" s="69"/>
      <c r="T175" s="68" t="s">
        <v>67</v>
      </c>
      <c r="U175" s="67" t="s">
        <v>66</v>
      </c>
      <c r="V175" s="66" t="s">
        <v>66</v>
      </c>
      <c r="W175" s="85"/>
      <c r="X175" s="83"/>
    </row>
    <row r="176" spans="1:24" ht="24" customHeight="1">
      <c r="A176" s="78" t="s">
        <v>65</v>
      </c>
      <c r="B176" s="80"/>
      <c r="C176" s="79" t="s">
        <v>255</v>
      </c>
      <c r="D176" s="78" t="s">
        <v>260</v>
      </c>
      <c r="E176" s="71" t="s">
        <v>263</v>
      </c>
      <c r="F176" s="71" t="s">
        <v>86</v>
      </c>
      <c r="G176" s="76">
        <v>2.9969999999999999</v>
      </c>
      <c r="H176" s="71" t="s">
        <v>71</v>
      </c>
      <c r="I176" s="70" t="s">
        <v>262</v>
      </c>
      <c r="J176" s="75">
        <v>5</v>
      </c>
      <c r="K176" s="73">
        <v>10.8</v>
      </c>
      <c r="L176" s="74">
        <v>214.96851851851849</v>
      </c>
      <c r="M176" s="73">
        <v>11.1</v>
      </c>
      <c r="N176" s="72">
        <v>14.4</v>
      </c>
      <c r="O176" s="84" t="s">
        <v>261</v>
      </c>
      <c r="P176" s="65" t="s">
        <v>70</v>
      </c>
      <c r="Q176" s="71" t="s">
        <v>69</v>
      </c>
      <c r="R176" s="70" t="s">
        <v>68</v>
      </c>
      <c r="S176" s="69"/>
      <c r="T176" s="68" t="s">
        <v>67</v>
      </c>
      <c r="U176" s="67" t="s">
        <v>66</v>
      </c>
      <c r="V176" s="66" t="s">
        <v>66</v>
      </c>
      <c r="W176" s="65"/>
      <c r="X176" s="65"/>
    </row>
    <row r="177" spans="1:24" ht="24" customHeight="1">
      <c r="A177" s="78" t="s">
        <v>65</v>
      </c>
      <c r="B177" s="80"/>
      <c r="C177" s="79" t="s">
        <v>255</v>
      </c>
      <c r="D177" s="78" t="s">
        <v>260</v>
      </c>
      <c r="E177" s="71" t="s">
        <v>259</v>
      </c>
      <c r="F177" s="71" t="s">
        <v>86</v>
      </c>
      <c r="G177" s="76">
        <v>2.9969999999999999</v>
      </c>
      <c r="H177" s="71" t="s">
        <v>71</v>
      </c>
      <c r="I177" s="70" t="s">
        <v>258</v>
      </c>
      <c r="J177" s="75">
        <v>5</v>
      </c>
      <c r="K177" s="73">
        <v>10.8</v>
      </c>
      <c r="L177" s="74">
        <v>214.96851851851849</v>
      </c>
      <c r="M177" s="73">
        <v>10.199999999999999</v>
      </c>
      <c r="N177" s="72">
        <v>13.5</v>
      </c>
      <c r="O177" s="84" t="s">
        <v>257</v>
      </c>
      <c r="P177" s="65" t="s">
        <v>70</v>
      </c>
      <c r="Q177" s="71" t="s">
        <v>69</v>
      </c>
      <c r="R177" s="70" t="s">
        <v>68</v>
      </c>
      <c r="S177" s="69"/>
      <c r="T177" s="68" t="s">
        <v>67</v>
      </c>
      <c r="U177" s="67">
        <v>105</v>
      </c>
      <c r="V177" s="66" t="s">
        <v>66</v>
      </c>
      <c r="W177" s="65"/>
      <c r="X177" s="65"/>
    </row>
    <row r="178" spans="1:24" ht="24" customHeight="1">
      <c r="A178" s="78" t="s">
        <v>65</v>
      </c>
      <c r="B178" s="80"/>
      <c r="C178" s="79" t="s">
        <v>255</v>
      </c>
      <c r="D178" s="78" t="s">
        <v>254</v>
      </c>
      <c r="E178" s="77" t="s">
        <v>256</v>
      </c>
      <c r="F178" s="71" t="s">
        <v>101</v>
      </c>
      <c r="G178" s="76">
        <v>4.3940000000000001</v>
      </c>
      <c r="H178" s="71" t="s">
        <v>71</v>
      </c>
      <c r="I178" s="70">
        <v>2000</v>
      </c>
      <c r="J178" s="75">
        <v>5</v>
      </c>
      <c r="K178" s="73">
        <v>8.3000000000000007</v>
      </c>
      <c r="L178" s="74">
        <v>279.71807228915657</v>
      </c>
      <c r="M178" s="73">
        <v>9.4</v>
      </c>
      <c r="N178" s="72">
        <v>12.7</v>
      </c>
      <c r="O178" s="72">
        <v>19.100000000000001</v>
      </c>
      <c r="P178" s="65" t="s">
        <v>70</v>
      </c>
      <c r="Q178" s="71" t="s">
        <v>69</v>
      </c>
      <c r="R178" s="70" t="s">
        <v>48</v>
      </c>
      <c r="S178" s="69"/>
      <c r="T178" s="68" t="s">
        <v>67</v>
      </c>
      <c r="U178" s="67" t="s">
        <v>66</v>
      </c>
      <c r="V178" s="66" t="s">
        <v>66</v>
      </c>
      <c r="W178" s="65"/>
      <c r="X178" s="65"/>
    </row>
    <row r="179" spans="1:24" ht="24" customHeight="1">
      <c r="A179" s="78" t="s">
        <v>65</v>
      </c>
      <c r="B179" s="80"/>
      <c r="C179" s="79" t="s">
        <v>255</v>
      </c>
      <c r="D179" s="78" t="s">
        <v>254</v>
      </c>
      <c r="E179" s="70" t="s">
        <v>253</v>
      </c>
      <c r="F179" s="71" t="s">
        <v>101</v>
      </c>
      <c r="G179" s="76">
        <v>4.3940000000000001</v>
      </c>
      <c r="H179" s="71" t="s">
        <v>71</v>
      </c>
      <c r="I179" s="70" t="s">
        <v>252</v>
      </c>
      <c r="J179" s="75">
        <v>5</v>
      </c>
      <c r="K179" s="73">
        <v>8.3000000000000007</v>
      </c>
      <c r="L179" s="74">
        <v>279.71807228915657</v>
      </c>
      <c r="M179" s="73">
        <v>10.199999999999999</v>
      </c>
      <c r="N179" s="72">
        <v>13.5</v>
      </c>
      <c r="O179" s="84" t="s">
        <v>251</v>
      </c>
      <c r="P179" s="65" t="s">
        <v>70</v>
      </c>
      <c r="Q179" s="71" t="s">
        <v>69</v>
      </c>
      <c r="R179" s="70" t="s">
        <v>48</v>
      </c>
      <c r="S179" s="69"/>
      <c r="T179" s="68" t="s">
        <v>67</v>
      </c>
      <c r="U179" s="67" t="s">
        <v>66</v>
      </c>
      <c r="V179" s="66" t="s">
        <v>66</v>
      </c>
      <c r="W179" s="65"/>
      <c r="X179" s="65"/>
    </row>
    <row r="180" spans="1:24" ht="24" customHeight="1">
      <c r="A180" s="78" t="s">
        <v>65</v>
      </c>
      <c r="B180" s="80"/>
      <c r="C180" s="79" t="s">
        <v>250</v>
      </c>
      <c r="D180" s="78" t="s">
        <v>249</v>
      </c>
      <c r="E180" s="81"/>
      <c r="F180" s="71" t="s">
        <v>111</v>
      </c>
      <c r="G180" s="76">
        <v>4.3940000000000001</v>
      </c>
      <c r="H180" s="71" t="s">
        <v>71</v>
      </c>
      <c r="I180" s="70">
        <v>2000</v>
      </c>
      <c r="J180" s="75">
        <v>5</v>
      </c>
      <c r="K180" s="73">
        <v>8.8000000000000007</v>
      </c>
      <c r="L180" s="74">
        <v>263.82499999999999</v>
      </c>
      <c r="M180" s="73">
        <v>9.4</v>
      </c>
      <c r="N180" s="72">
        <v>12.7</v>
      </c>
      <c r="O180" s="72">
        <v>19.100000000000001</v>
      </c>
      <c r="P180" s="65" t="s">
        <v>70</v>
      </c>
      <c r="Q180" s="71" t="s">
        <v>69</v>
      </c>
      <c r="R180" s="70" t="s">
        <v>89</v>
      </c>
      <c r="S180" s="69"/>
      <c r="T180" s="68" t="s">
        <v>67</v>
      </c>
      <c r="U180" s="67" t="s">
        <v>66</v>
      </c>
      <c r="V180" s="66" t="s">
        <v>66</v>
      </c>
      <c r="W180" s="65"/>
      <c r="X180" s="65"/>
    </row>
    <row r="181" spans="1:24" ht="24" customHeight="1">
      <c r="A181" s="78" t="s">
        <v>65</v>
      </c>
      <c r="B181" s="80"/>
      <c r="C181" s="79" t="s">
        <v>248</v>
      </c>
      <c r="D181" s="78" t="s">
        <v>245</v>
      </c>
      <c r="E181" s="81" t="s">
        <v>247</v>
      </c>
      <c r="F181" s="71" t="s">
        <v>101</v>
      </c>
      <c r="G181" s="76">
        <v>4.3940000000000001</v>
      </c>
      <c r="H181" s="71" t="s">
        <v>71</v>
      </c>
      <c r="I181" s="70">
        <v>2120</v>
      </c>
      <c r="J181" s="75">
        <v>4</v>
      </c>
      <c r="K181" s="73">
        <v>8.1</v>
      </c>
      <c r="L181" s="74">
        <v>286.62469135802468</v>
      </c>
      <c r="M181" s="73">
        <v>8.6999999999999993</v>
      </c>
      <c r="N181" s="72">
        <v>11.9</v>
      </c>
      <c r="O181" s="72">
        <v>17.7</v>
      </c>
      <c r="P181" s="65" t="s">
        <v>70</v>
      </c>
      <c r="Q181" s="71" t="s">
        <v>69</v>
      </c>
      <c r="R181" s="70" t="s">
        <v>89</v>
      </c>
      <c r="S181" s="69"/>
      <c r="T181" s="68" t="s">
        <v>67</v>
      </c>
      <c r="U181" s="67" t="s">
        <v>66</v>
      </c>
      <c r="V181" s="66" t="s">
        <v>66</v>
      </c>
      <c r="W181" s="65"/>
      <c r="X181" s="65"/>
    </row>
    <row r="182" spans="1:24" ht="24" customHeight="1">
      <c r="A182" s="78" t="s">
        <v>65</v>
      </c>
      <c r="B182" s="80"/>
      <c r="C182" s="79" t="s">
        <v>246</v>
      </c>
      <c r="D182" s="78" t="s">
        <v>245</v>
      </c>
      <c r="E182" s="81" t="s">
        <v>244</v>
      </c>
      <c r="F182" s="71" t="s">
        <v>101</v>
      </c>
      <c r="G182" s="76">
        <v>4.3940000000000001</v>
      </c>
      <c r="H182" s="71" t="s">
        <v>71</v>
      </c>
      <c r="I182" s="70">
        <v>1990</v>
      </c>
      <c r="J182" s="75">
        <v>4</v>
      </c>
      <c r="K182" s="73">
        <v>8.1</v>
      </c>
      <c r="L182" s="74">
        <v>286.62469135802468</v>
      </c>
      <c r="M182" s="73">
        <v>10.199999999999999</v>
      </c>
      <c r="N182" s="72">
        <v>13.5</v>
      </c>
      <c r="O182" s="72">
        <v>19.2</v>
      </c>
      <c r="P182" s="65" t="s">
        <v>70</v>
      </c>
      <c r="Q182" s="71" t="s">
        <v>69</v>
      </c>
      <c r="R182" s="70" t="s">
        <v>89</v>
      </c>
      <c r="S182" s="69"/>
      <c r="T182" s="68" t="s">
        <v>67</v>
      </c>
      <c r="U182" s="67" t="s">
        <v>66</v>
      </c>
      <c r="V182" s="66" t="s">
        <v>66</v>
      </c>
      <c r="W182" s="65"/>
      <c r="X182" s="65"/>
    </row>
    <row r="183" spans="1:24" ht="24" customHeight="1">
      <c r="A183" s="78" t="s">
        <v>65</v>
      </c>
      <c r="B183" s="80"/>
      <c r="C183" s="79" t="s">
        <v>243</v>
      </c>
      <c r="D183" s="78" t="s">
        <v>242</v>
      </c>
      <c r="E183" s="77" t="s">
        <v>239</v>
      </c>
      <c r="F183" s="71" t="s">
        <v>101</v>
      </c>
      <c r="G183" s="76">
        <v>4.3940000000000001</v>
      </c>
      <c r="H183" s="71" t="s">
        <v>71</v>
      </c>
      <c r="I183" s="70">
        <v>2090</v>
      </c>
      <c r="J183" s="75">
        <v>5</v>
      </c>
      <c r="K183" s="73">
        <v>8.1</v>
      </c>
      <c r="L183" s="74">
        <v>286.62469135802468</v>
      </c>
      <c r="M183" s="73">
        <v>9.4</v>
      </c>
      <c r="N183" s="72">
        <v>12.7</v>
      </c>
      <c r="O183" s="72">
        <v>18.100000000000001</v>
      </c>
      <c r="P183" s="65" t="s">
        <v>70</v>
      </c>
      <c r="Q183" s="71" t="s">
        <v>69</v>
      </c>
      <c r="R183" s="70" t="s">
        <v>89</v>
      </c>
      <c r="S183" s="69"/>
      <c r="T183" s="68" t="s">
        <v>67</v>
      </c>
      <c r="U183" s="67" t="s">
        <v>66</v>
      </c>
      <c r="V183" s="66" t="s">
        <v>66</v>
      </c>
      <c r="W183" s="65"/>
      <c r="X183" s="65"/>
    </row>
    <row r="184" spans="1:24" ht="24" customHeight="1">
      <c r="A184" s="78" t="s">
        <v>65</v>
      </c>
      <c r="B184" s="80"/>
      <c r="C184" s="79" t="s">
        <v>243</v>
      </c>
      <c r="D184" s="78" t="s">
        <v>242</v>
      </c>
      <c r="E184" s="77" t="s">
        <v>236</v>
      </c>
      <c r="F184" s="71" t="s">
        <v>101</v>
      </c>
      <c r="G184" s="76">
        <v>4.3940000000000001</v>
      </c>
      <c r="H184" s="71" t="s">
        <v>71</v>
      </c>
      <c r="I184" s="70">
        <v>2130</v>
      </c>
      <c r="J184" s="75">
        <v>5</v>
      </c>
      <c r="K184" s="73">
        <v>8.1</v>
      </c>
      <c r="L184" s="74">
        <v>286.62469135802468</v>
      </c>
      <c r="M184" s="73">
        <v>8.6999999999999993</v>
      </c>
      <c r="N184" s="72">
        <v>11.9</v>
      </c>
      <c r="O184" s="72">
        <v>17.600000000000001</v>
      </c>
      <c r="P184" s="65" t="s">
        <v>70</v>
      </c>
      <c r="Q184" s="71" t="s">
        <v>69</v>
      </c>
      <c r="R184" s="70" t="s">
        <v>89</v>
      </c>
      <c r="S184" s="69"/>
      <c r="T184" s="68" t="s">
        <v>67</v>
      </c>
      <c r="U184" s="67" t="s">
        <v>66</v>
      </c>
      <c r="V184" s="66" t="s">
        <v>66</v>
      </c>
      <c r="W184" s="65"/>
      <c r="X184" s="65"/>
    </row>
    <row r="185" spans="1:24" ht="24" customHeight="1">
      <c r="A185" s="78" t="s">
        <v>65</v>
      </c>
      <c r="B185" s="80"/>
      <c r="C185" s="79" t="s">
        <v>241</v>
      </c>
      <c r="D185" s="78" t="s">
        <v>240</v>
      </c>
      <c r="E185" s="77" t="s">
        <v>98</v>
      </c>
      <c r="F185" s="71" t="s">
        <v>215</v>
      </c>
      <c r="G185" s="76">
        <v>1.998</v>
      </c>
      <c r="H185" s="71" t="s">
        <v>205</v>
      </c>
      <c r="I185" s="70">
        <v>1680</v>
      </c>
      <c r="J185" s="75">
        <v>5</v>
      </c>
      <c r="K185" s="73">
        <v>12.4</v>
      </c>
      <c r="L185" s="74">
        <v>187.23064516129031</v>
      </c>
      <c r="M185" s="73">
        <v>12.2</v>
      </c>
      <c r="N185" s="72">
        <v>15.4</v>
      </c>
      <c r="O185" s="72">
        <v>22.2</v>
      </c>
      <c r="P185" s="82" t="s">
        <v>70</v>
      </c>
      <c r="Q185" s="71" t="s">
        <v>69</v>
      </c>
      <c r="R185" s="70" t="s">
        <v>89</v>
      </c>
      <c r="S185" s="69"/>
      <c r="T185" s="68" t="s">
        <v>67</v>
      </c>
      <c r="U185" s="67">
        <v>101</v>
      </c>
      <c r="V185" s="66" t="s">
        <v>66</v>
      </c>
      <c r="W185" s="65">
        <v>55</v>
      </c>
      <c r="X185" s="65" t="s">
        <v>75</v>
      </c>
    </row>
    <row r="186" spans="1:24" ht="24" customHeight="1">
      <c r="A186" s="78" t="s">
        <v>65</v>
      </c>
      <c r="B186" s="80"/>
      <c r="C186" s="79" t="s">
        <v>241</v>
      </c>
      <c r="D186" s="78" t="s">
        <v>240</v>
      </c>
      <c r="E186" s="81" t="s">
        <v>97</v>
      </c>
      <c r="F186" s="71" t="s">
        <v>215</v>
      </c>
      <c r="G186" s="76">
        <v>1.998</v>
      </c>
      <c r="H186" s="71" t="s">
        <v>205</v>
      </c>
      <c r="I186" s="70">
        <v>1710</v>
      </c>
      <c r="J186" s="75">
        <v>5</v>
      </c>
      <c r="K186" s="73">
        <v>12.4</v>
      </c>
      <c r="L186" s="74">
        <v>187.23064516129031</v>
      </c>
      <c r="M186" s="73">
        <v>12.2</v>
      </c>
      <c r="N186" s="72">
        <v>15.4</v>
      </c>
      <c r="O186" s="72">
        <v>22</v>
      </c>
      <c r="P186" s="65" t="s">
        <v>70</v>
      </c>
      <c r="Q186" s="71" t="s">
        <v>69</v>
      </c>
      <c r="R186" s="70" t="s">
        <v>89</v>
      </c>
      <c r="S186" s="69"/>
      <c r="T186" s="68" t="s">
        <v>67</v>
      </c>
      <c r="U186" s="67">
        <v>101</v>
      </c>
      <c r="V186" s="66" t="s">
        <v>66</v>
      </c>
      <c r="W186" s="65">
        <v>56</v>
      </c>
      <c r="X186" s="65" t="s">
        <v>75</v>
      </c>
    </row>
    <row r="187" spans="1:24" ht="24" customHeight="1">
      <c r="A187" s="78" t="s">
        <v>65</v>
      </c>
      <c r="B187" s="80"/>
      <c r="C187" s="79" t="s">
        <v>238</v>
      </c>
      <c r="D187" s="78" t="s">
        <v>237</v>
      </c>
      <c r="E187" s="77" t="s">
        <v>239</v>
      </c>
      <c r="F187" s="71" t="s">
        <v>212</v>
      </c>
      <c r="G187" s="76">
        <v>1.498</v>
      </c>
      <c r="H187" s="71" t="s">
        <v>211</v>
      </c>
      <c r="I187" s="70">
        <v>1520</v>
      </c>
      <c r="J187" s="75">
        <v>5</v>
      </c>
      <c r="K187" s="73">
        <v>13</v>
      </c>
      <c r="L187" s="74">
        <v>178.58923076923077</v>
      </c>
      <c r="M187" s="73">
        <v>14.4</v>
      </c>
      <c r="N187" s="72">
        <v>17.600000000000001</v>
      </c>
      <c r="O187" s="72">
        <v>23.6</v>
      </c>
      <c r="P187" s="65" t="s">
        <v>70</v>
      </c>
      <c r="Q187" s="71" t="s">
        <v>69</v>
      </c>
      <c r="R187" s="70" t="s">
        <v>44</v>
      </c>
      <c r="S187" s="69"/>
      <c r="T187" s="68" t="s">
        <v>67</v>
      </c>
      <c r="U187" s="67" t="s">
        <v>66</v>
      </c>
      <c r="V187" s="66" t="s">
        <v>66</v>
      </c>
      <c r="W187" s="65">
        <v>55</v>
      </c>
      <c r="X187" s="83" t="s">
        <v>133</v>
      </c>
    </row>
    <row r="188" spans="1:24" ht="24" customHeight="1">
      <c r="A188" s="78" t="s">
        <v>65</v>
      </c>
      <c r="B188" s="80"/>
      <c r="C188" s="79" t="s">
        <v>238</v>
      </c>
      <c r="D188" s="78" t="s">
        <v>237</v>
      </c>
      <c r="E188" s="77" t="s">
        <v>236</v>
      </c>
      <c r="F188" s="71" t="s">
        <v>212</v>
      </c>
      <c r="G188" s="76">
        <v>1.498</v>
      </c>
      <c r="H188" s="71" t="s">
        <v>211</v>
      </c>
      <c r="I188" s="70">
        <v>1550</v>
      </c>
      <c r="J188" s="75">
        <v>5</v>
      </c>
      <c r="K188" s="73">
        <v>13</v>
      </c>
      <c r="L188" s="74">
        <v>178.58923076923077</v>
      </c>
      <c r="M188" s="73">
        <v>13.2</v>
      </c>
      <c r="N188" s="72">
        <v>16.5</v>
      </c>
      <c r="O188" s="72">
        <v>23.4</v>
      </c>
      <c r="P188" s="65" t="s">
        <v>70</v>
      </c>
      <c r="Q188" s="71" t="s">
        <v>69</v>
      </c>
      <c r="R188" s="70" t="s">
        <v>44</v>
      </c>
      <c r="S188" s="69"/>
      <c r="T188" s="68" t="s">
        <v>67</v>
      </c>
      <c r="U188" s="67" t="s">
        <v>66</v>
      </c>
      <c r="V188" s="66" t="s">
        <v>66</v>
      </c>
      <c r="W188" s="65">
        <v>55</v>
      </c>
      <c r="X188" s="83" t="s">
        <v>133</v>
      </c>
    </row>
    <row r="189" spans="1:24" ht="24" customHeight="1">
      <c r="A189" s="78" t="s">
        <v>65</v>
      </c>
      <c r="B189" s="80"/>
      <c r="C189" s="79" t="s">
        <v>235</v>
      </c>
      <c r="D189" s="78" t="s">
        <v>234</v>
      </c>
      <c r="E189" s="77" t="s">
        <v>98</v>
      </c>
      <c r="F189" s="71" t="s">
        <v>233</v>
      </c>
      <c r="G189" s="76">
        <v>1.498</v>
      </c>
      <c r="H189" s="71" t="s">
        <v>205</v>
      </c>
      <c r="I189" s="70">
        <v>1540</v>
      </c>
      <c r="J189" s="75">
        <v>5</v>
      </c>
      <c r="K189" s="73">
        <v>14.4</v>
      </c>
      <c r="L189" s="74">
        <v>161.22638888888889</v>
      </c>
      <c r="M189" s="73">
        <v>13.2</v>
      </c>
      <c r="N189" s="72">
        <v>16.5</v>
      </c>
      <c r="O189" s="72">
        <v>23.5</v>
      </c>
      <c r="P189" s="65" t="s">
        <v>70</v>
      </c>
      <c r="Q189" s="71" t="s">
        <v>69</v>
      </c>
      <c r="R189" s="70" t="s">
        <v>232</v>
      </c>
      <c r="S189" s="69"/>
      <c r="T189" s="68" t="s">
        <v>67</v>
      </c>
      <c r="U189" s="67">
        <v>109</v>
      </c>
      <c r="V189" s="66" t="s">
        <v>66</v>
      </c>
      <c r="W189" s="65">
        <v>61</v>
      </c>
      <c r="X189" s="65" t="s">
        <v>115</v>
      </c>
    </row>
    <row r="190" spans="1:24" ht="24" customHeight="1">
      <c r="A190" s="78" t="s">
        <v>65</v>
      </c>
      <c r="B190" s="80"/>
      <c r="C190" s="79" t="s">
        <v>235</v>
      </c>
      <c r="D190" s="78" t="s">
        <v>234</v>
      </c>
      <c r="E190" s="77" t="s">
        <v>97</v>
      </c>
      <c r="F190" s="71" t="s">
        <v>233</v>
      </c>
      <c r="G190" s="76">
        <v>1.498</v>
      </c>
      <c r="H190" s="71" t="s">
        <v>205</v>
      </c>
      <c r="I190" s="70">
        <v>1570</v>
      </c>
      <c r="J190" s="75">
        <v>5</v>
      </c>
      <c r="K190" s="73">
        <v>14.4</v>
      </c>
      <c r="L190" s="74">
        <v>161.22638888888889</v>
      </c>
      <c r="M190" s="73">
        <v>13.2</v>
      </c>
      <c r="N190" s="72">
        <v>16.5</v>
      </c>
      <c r="O190" s="72">
        <v>23.2</v>
      </c>
      <c r="P190" s="65" t="s">
        <v>70</v>
      </c>
      <c r="Q190" s="71" t="s">
        <v>69</v>
      </c>
      <c r="R190" s="70" t="s">
        <v>232</v>
      </c>
      <c r="S190" s="69"/>
      <c r="T190" s="68" t="s">
        <v>67</v>
      </c>
      <c r="U190" s="67">
        <v>109</v>
      </c>
      <c r="V190" s="66" t="s">
        <v>66</v>
      </c>
      <c r="W190" s="65">
        <v>62</v>
      </c>
      <c r="X190" s="65" t="s">
        <v>115</v>
      </c>
    </row>
    <row r="191" spans="1:24" ht="24" customHeight="1">
      <c r="A191" s="78" t="s">
        <v>65</v>
      </c>
      <c r="B191" s="80"/>
      <c r="C191" s="79" t="s">
        <v>235</v>
      </c>
      <c r="D191" s="78" t="s">
        <v>234</v>
      </c>
      <c r="E191" s="77" t="s">
        <v>96</v>
      </c>
      <c r="F191" s="71" t="s">
        <v>233</v>
      </c>
      <c r="G191" s="76">
        <v>1.498</v>
      </c>
      <c r="H191" s="71" t="s">
        <v>205</v>
      </c>
      <c r="I191" s="70">
        <v>1540</v>
      </c>
      <c r="J191" s="75">
        <v>5</v>
      </c>
      <c r="K191" s="73">
        <v>14.4</v>
      </c>
      <c r="L191" s="74">
        <v>161.22638888888889</v>
      </c>
      <c r="M191" s="73">
        <v>13.2</v>
      </c>
      <c r="N191" s="72">
        <v>16.5</v>
      </c>
      <c r="O191" s="72">
        <v>23.5</v>
      </c>
      <c r="P191" s="65" t="s">
        <v>70</v>
      </c>
      <c r="Q191" s="71" t="s">
        <v>69</v>
      </c>
      <c r="R191" s="70" t="s">
        <v>232</v>
      </c>
      <c r="S191" s="69"/>
      <c r="T191" s="68" t="s">
        <v>67</v>
      </c>
      <c r="U191" s="67">
        <v>109</v>
      </c>
      <c r="V191" s="66" t="s">
        <v>66</v>
      </c>
      <c r="W191" s="65">
        <v>61</v>
      </c>
      <c r="X191" s="65" t="s">
        <v>115</v>
      </c>
    </row>
    <row r="192" spans="1:24" ht="24" customHeight="1">
      <c r="A192" s="78" t="s">
        <v>65</v>
      </c>
      <c r="B192" s="80"/>
      <c r="C192" s="79" t="s">
        <v>235</v>
      </c>
      <c r="D192" s="78" t="s">
        <v>234</v>
      </c>
      <c r="E192" s="77" t="s">
        <v>93</v>
      </c>
      <c r="F192" s="71" t="s">
        <v>233</v>
      </c>
      <c r="G192" s="76">
        <v>1.498</v>
      </c>
      <c r="H192" s="71" t="s">
        <v>205</v>
      </c>
      <c r="I192" s="70">
        <v>1570</v>
      </c>
      <c r="J192" s="75">
        <v>5</v>
      </c>
      <c r="K192" s="73">
        <v>14.4</v>
      </c>
      <c r="L192" s="74">
        <v>161.22638888888889</v>
      </c>
      <c r="M192" s="73">
        <v>13.2</v>
      </c>
      <c r="N192" s="72">
        <v>16.5</v>
      </c>
      <c r="O192" s="72">
        <v>23.2</v>
      </c>
      <c r="P192" s="65" t="s">
        <v>70</v>
      </c>
      <c r="Q192" s="71" t="s">
        <v>69</v>
      </c>
      <c r="R192" s="70" t="s">
        <v>232</v>
      </c>
      <c r="S192" s="69"/>
      <c r="T192" s="68" t="s">
        <v>67</v>
      </c>
      <c r="U192" s="67">
        <v>109</v>
      </c>
      <c r="V192" s="66" t="s">
        <v>66</v>
      </c>
      <c r="W192" s="65">
        <v>62</v>
      </c>
      <c r="X192" s="65" t="s">
        <v>115</v>
      </c>
    </row>
    <row r="193" spans="1:24" ht="24" customHeight="1">
      <c r="A193" s="78" t="s">
        <v>65</v>
      </c>
      <c r="B193" s="80"/>
      <c r="C193" s="79" t="s">
        <v>235</v>
      </c>
      <c r="D193" s="78" t="s">
        <v>234</v>
      </c>
      <c r="E193" s="77" t="s">
        <v>119</v>
      </c>
      <c r="F193" s="71" t="s">
        <v>233</v>
      </c>
      <c r="G193" s="76">
        <v>1.498</v>
      </c>
      <c r="H193" s="71" t="s">
        <v>205</v>
      </c>
      <c r="I193" s="70">
        <v>1540</v>
      </c>
      <c r="J193" s="75">
        <v>5</v>
      </c>
      <c r="K193" s="73">
        <v>14.4</v>
      </c>
      <c r="L193" s="74">
        <v>161.22638888888889</v>
      </c>
      <c r="M193" s="73">
        <v>13.2</v>
      </c>
      <c r="N193" s="72">
        <v>16.5</v>
      </c>
      <c r="O193" s="72">
        <v>23.5</v>
      </c>
      <c r="P193" s="65" t="s">
        <v>70</v>
      </c>
      <c r="Q193" s="71" t="s">
        <v>69</v>
      </c>
      <c r="R193" s="70" t="s">
        <v>232</v>
      </c>
      <c r="S193" s="69"/>
      <c r="T193" s="68" t="s">
        <v>67</v>
      </c>
      <c r="U193" s="67">
        <v>109</v>
      </c>
      <c r="V193" s="66" t="s">
        <v>66</v>
      </c>
      <c r="W193" s="65">
        <v>61</v>
      </c>
      <c r="X193" s="65" t="s">
        <v>115</v>
      </c>
    </row>
    <row r="194" spans="1:24" ht="24" customHeight="1">
      <c r="A194" s="78" t="s">
        <v>65</v>
      </c>
      <c r="B194" s="80"/>
      <c r="C194" s="79" t="s">
        <v>235</v>
      </c>
      <c r="D194" s="78" t="s">
        <v>234</v>
      </c>
      <c r="E194" s="77" t="s">
        <v>116</v>
      </c>
      <c r="F194" s="71" t="s">
        <v>233</v>
      </c>
      <c r="G194" s="76">
        <v>1.498</v>
      </c>
      <c r="H194" s="71" t="s">
        <v>205</v>
      </c>
      <c r="I194" s="70">
        <v>1570</v>
      </c>
      <c r="J194" s="75">
        <v>5</v>
      </c>
      <c r="K194" s="73">
        <v>14.4</v>
      </c>
      <c r="L194" s="74">
        <v>161.22638888888889</v>
      </c>
      <c r="M194" s="73">
        <v>13.2</v>
      </c>
      <c r="N194" s="72">
        <v>16.5</v>
      </c>
      <c r="O194" s="72">
        <v>23.2</v>
      </c>
      <c r="P194" s="65" t="s">
        <v>70</v>
      </c>
      <c r="Q194" s="71" t="s">
        <v>69</v>
      </c>
      <c r="R194" s="70" t="s">
        <v>232</v>
      </c>
      <c r="S194" s="69"/>
      <c r="T194" s="68" t="s">
        <v>67</v>
      </c>
      <c r="U194" s="67">
        <v>109</v>
      </c>
      <c r="V194" s="66" t="s">
        <v>66</v>
      </c>
      <c r="W194" s="65">
        <v>62</v>
      </c>
      <c r="X194" s="65" t="s">
        <v>115</v>
      </c>
    </row>
    <row r="195" spans="1:24" ht="24" customHeight="1">
      <c r="A195" s="78" t="s">
        <v>65</v>
      </c>
      <c r="B195" s="80"/>
      <c r="C195" s="79" t="s">
        <v>235</v>
      </c>
      <c r="D195" s="78" t="s">
        <v>234</v>
      </c>
      <c r="E195" s="77" t="s">
        <v>210</v>
      </c>
      <c r="F195" s="71" t="s">
        <v>233</v>
      </c>
      <c r="G195" s="76">
        <v>1.498</v>
      </c>
      <c r="H195" s="71" t="s">
        <v>205</v>
      </c>
      <c r="I195" s="70">
        <v>1540</v>
      </c>
      <c r="J195" s="75">
        <v>5</v>
      </c>
      <c r="K195" s="73">
        <v>14.4</v>
      </c>
      <c r="L195" s="74">
        <v>161.22638888888889</v>
      </c>
      <c r="M195" s="73">
        <v>13.2</v>
      </c>
      <c r="N195" s="72">
        <v>16.5</v>
      </c>
      <c r="O195" s="72">
        <v>23.5</v>
      </c>
      <c r="P195" s="65" t="s">
        <v>70</v>
      </c>
      <c r="Q195" s="71" t="s">
        <v>69</v>
      </c>
      <c r="R195" s="70" t="s">
        <v>232</v>
      </c>
      <c r="S195" s="69"/>
      <c r="T195" s="68" t="s">
        <v>67</v>
      </c>
      <c r="U195" s="67">
        <v>109</v>
      </c>
      <c r="V195" s="66" t="s">
        <v>66</v>
      </c>
      <c r="W195" s="65">
        <v>61</v>
      </c>
      <c r="X195" s="65" t="s">
        <v>115</v>
      </c>
    </row>
    <row r="196" spans="1:24" ht="24" customHeight="1">
      <c r="A196" s="78" t="s">
        <v>65</v>
      </c>
      <c r="B196" s="80"/>
      <c r="C196" s="79" t="s">
        <v>235</v>
      </c>
      <c r="D196" s="78" t="s">
        <v>234</v>
      </c>
      <c r="E196" s="77" t="s">
        <v>207</v>
      </c>
      <c r="F196" s="71" t="s">
        <v>233</v>
      </c>
      <c r="G196" s="76">
        <v>1.498</v>
      </c>
      <c r="H196" s="71" t="s">
        <v>205</v>
      </c>
      <c r="I196" s="70">
        <v>1570</v>
      </c>
      <c r="J196" s="75">
        <v>5</v>
      </c>
      <c r="K196" s="73">
        <v>14.4</v>
      </c>
      <c r="L196" s="74">
        <v>161.22638888888889</v>
      </c>
      <c r="M196" s="73">
        <v>13.2</v>
      </c>
      <c r="N196" s="72">
        <v>16.5</v>
      </c>
      <c r="O196" s="72">
        <v>23.2</v>
      </c>
      <c r="P196" s="65" t="s">
        <v>70</v>
      </c>
      <c r="Q196" s="71" t="s">
        <v>69</v>
      </c>
      <c r="R196" s="70" t="s">
        <v>232</v>
      </c>
      <c r="S196" s="69"/>
      <c r="T196" s="68" t="s">
        <v>67</v>
      </c>
      <c r="U196" s="67">
        <v>109</v>
      </c>
      <c r="V196" s="66" t="s">
        <v>66</v>
      </c>
      <c r="W196" s="65">
        <v>62</v>
      </c>
      <c r="X196" s="65" t="s">
        <v>115</v>
      </c>
    </row>
    <row r="197" spans="1:24" ht="24" customHeight="1">
      <c r="A197" s="78" t="s">
        <v>65</v>
      </c>
      <c r="B197" s="80"/>
      <c r="C197" s="79" t="s">
        <v>224</v>
      </c>
      <c r="D197" s="78" t="s">
        <v>223</v>
      </c>
      <c r="E197" s="77" t="s">
        <v>98</v>
      </c>
      <c r="F197" s="71" t="s">
        <v>206</v>
      </c>
      <c r="G197" s="76">
        <v>1.998</v>
      </c>
      <c r="H197" s="71" t="s">
        <v>205</v>
      </c>
      <c r="I197" s="70">
        <v>1640</v>
      </c>
      <c r="J197" s="75">
        <v>5</v>
      </c>
      <c r="K197" s="73">
        <v>12.9</v>
      </c>
      <c r="L197" s="74">
        <v>179.9736434108527</v>
      </c>
      <c r="M197" s="73">
        <v>13.2</v>
      </c>
      <c r="N197" s="72">
        <v>16.5</v>
      </c>
      <c r="O197" s="72">
        <v>22.6</v>
      </c>
      <c r="P197" s="65" t="s">
        <v>70</v>
      </c>
      <c r="Q197" s="71" t="s">
        <v>69</v>
      </c>
      <c r="R197" s="70" t="s">
        <v>89</v>
      </c>
      <c r="S197" s="69"/>
      <c r="T197" s="68" t="s">
        <v>67</v>
      </c>
      <c r="U197" s="67" t="s">
        <v>66</v>
      </c>
      <c r="V197" s="66" t="s">
        <v>66</v>
      </c>
      <c r="W197" s="65">
        <v>57</v>
      </c>
      <c r="X197" s="65" t="s">
        <v>75</v>
      </c>
    </row>
    <row r="198" spans="1:24" ht="24" customHeight="1">
      <c r="A198" s="78" t="s">
        <v>65</v>
      </c>
      <c r="B198" s="80"/>
      <c r="C198" s="79" t="s">
        <v>224</v>
      </c>
      <c r="D198" s="78" t="s">
        <v>223</v>
      </c>
      <c r="E198" s="77" t="s">
        <v>97</v>
      </c>
      <c r="F198" s="71" t="s">
        <v>206</v>
      </c>
      <c r="G198" s="76">
        <v>1.998</v>
      </c>
      <c r="H198" s="71" t="s">
        <v>205</v>
      </c>
      <c r="I198" s="70">
        <v>1670</v>
      </c>
      <c r="J198" s="75">
        <v>5</v>
      </c>
      <c r="K198" s="73">
        <v>12.9</v>
      </c>
      <c r="L198" s="74">
        <v>179.9736434108527</v>
      </c>
      <c r="M198" s="73">
        <v>12.2</v>
      </c>
      <c r="N198" s="72">
        <v>15.4</v>
      </c>
      <c r="O198" s="72">
        <v>22.3</v>
      </c>
      <c r="P198" s="65" t="s">
        <v>70</v>
      </c>
      <c r="Q198" s="71" t="s">
        <v>69</v>
      </c>
      <c r="R198" s="70" t="s">
        <v>89</v>
      </c>
      <c r="S198" s="69"/>
      <c r="T198" s="68" t="s">
        <v>67</v>
      </c>
      <c r="U198" s="67">
        <v>105</v>
      </c>
      <c r="V198" s="66" t="s">
        <v>66</v>
      </c>
      <c r="W198" s="65">
        <v>57</v>
      </c>
      <c r="X198" s="65" t="s">
        <v>75</v>
      </c>
    </row>
    <row r="199" spans="1:24" ht="24" customHeight="1">
      <c r="A199" s="78" t="s">
        <v>65</v>
      </c>
      <c r="B199" s="80"/>
      <c r="C199" s="79" t="s">
        <v>224</v>
      </c>
      <c r="D199" s="78" t="s">
        <v>223</v>
      </c>
      <c r="E199" s="77" t="s">
        <v>96</v>
      </c>
      <c r="F199" s="71" t="s">
        <v>206</v>
      </c>
      <c r="G199" s="76">
        <v>1.998</v>
      </c>
      <c r="H199" s="71" t="s">
        <v>205</v>
      </c>
      <c r="I199" s="70">
        <v>1640</v>
      </c>
      <c r="J199" s="75">
        <v>5</v>
      </c>
      <c r="K199" s="73">
        <v>12.9</v>
      </c>
      <c r="L199" s="74">
        <v>179.9736434108527</v>
      </c>
      <c r="M199" s="73">
        <v>13.2</v>
      </c>
      <c r="N199" s="72">
        <v>16.5</v>
      </c>
      <c r="O199" s="72">
        <v>22.6</v>
      </c>
      <c r="P199" s="65" t="s">
        <v>70</v>
      </c>
      <c r="Q199" s="71" t="s">
        <v>69</v>
      </c>
      <c r="R199" s="70" t="s">
        <v>89</v>
      </c>
      <c r="S199" s="69"/>
      <c r="T199" s="68" t="s">
        <v>67</v>
      </c>
      <c r="U199" s="67" t="s">
        <v>66</v>
      </c>
      <c r="V199" s="66" t="s">
        <v>66</v>
      </c>
      <c r="W199" s="65">
        <v>57</v>
      </c>
      <c r="X199" s="65" t="s">
        <v>75</v>
      </c>
    </row>
    <row r="200" spans="1:24" ht="24" customHeight="1">
      <c r="A200" s="78" t="s">
        <v>65</v>
      </c>
      <c r="B200" s="80"/>
      <c r="C200" s="79" t="s">
        <v>224</v>
      </c>
      <c r="D200" s="78" t="s">
        <v>223</v>
      </c>
      <c r="E200" s="77" t="s">
        <v>93</v>
      </c>
      <c r="F200" s="71" t="s">
        <v>206</v>
      </c>
      <c r="G200" s="76">
        <v>1.998</v>
      </c>
      <c r="H200" s="71" t="s">
        <v>205</v>
      </c>
      <c r="I200" s="70">
        <v>1670</v>
      </c>
      <c r="J200" s="75">
        <v>5</v>
      </c>
      <c r="K200" s="73">
        <v>12.9</v>
      </c>
      <c r="L200" s="74">
        <v>179.9736434108527</v>
      </c>
      <c r="M200" s="73">
        <v>12.2</v>
      </c>
      <c r="N200" s="72">
        <v>15.4</v>
      </c>
      <c r="O200" s="72">
        <v>22.3</v>
      </c>
      <c r="P200" s="65" t="s">
        <v>70</v>
      </c>
      <c r="Q200" s="71" t="s">
        <v>69</v>
      </c>
      <c r="R200" s="70" t="s">
        <v>89</v>
      </c>
      <c r="S200" s="69"/>
      <c r="T200" s="68" t="s">
        <v>67</v>
      </c>
      <c r="U200" s="67">
        <v>105</v>
      </c>
      <c r="V200" s="66" t="s">
        <v>66</v>
      </c>
      <c r="W200" s="65">
        <v>57</v>
      </c>
      <c r="X200" s="65" t="s">
        <v>75</v>
      </c>
    </row>
    <row r="201" spans="1:24" ht="24" customHeight="1">
      <c r="A201" s="78" t="s">
        <v>65</v>
      </c>
      <c r="B201" s="80"/>
      <c r="C201" s="79" t="s">
        <v>224</v>
      </c>
      <c r="D201" s="78" t="s">
        <v>223</v>
      </c>
      <c r="E201" s="77" t="s">
        <v>119</v>
      </c>
      <c r="F201" s="71" t="s">
        <v>206</v>
      </c>
      <c r="G201" s="76">
        <v>1.998</v>
      </c>
      <c r="H201" s="71" t="s">
        <v>205</v>
      </c>
      <c r="I201" s="70">
        <v>1640</v>
      </c>
      <c r="J201" s="75">
        <v>5</v>
      </c>
      <c r="K201" s="73">
        <v>12.9</v>
      </c>
      <c r="L201" s="74">
        <v>179.9736434108527</v>
      </c>
      <c r="M201" s="73">
        <v>13.2</v>
      </c>
      <c r="N201" s="72">
        <v>16.5</v>
      </c>
      <c r="O201" s="72">
        <v>22.6</v>
      </c>
      <c r="P201" s="65" t="s">
        <v>70</v>
      </c>
      <c r="Q201" s="71" t="s">
        <v>69</v>
      </c>
      <c r="R201" s="70" t="s">
        <v>89</v>
      </c>
      <c r="S201" s="69"/>
      <c r="T201" s="68" t="s">
        <v>67</v>
      </c>
      <c r="U201" s="67" t="s">
        <v>66</v>
      </c>
      <c r="V201" s="66" t="s">
        <v>66</v>
      </c>
      <c r="W201" s="65">
        <v>57</v>
      </c>
      <c r="X201" s="65" t="s">
        <v>75</v>
      </c>
    </row>
    <row r="202" spans="1:24" ht="24" customHeight="1">
      <c r="A202" s="78" t="s">
        <v>65</v>
      </c>
      <c r="B202" s="80"/>
      <c r="C202" s="79" t="s">
        <v>224</v>
      </c>
      <c r="D202" s="78" t="s">
        <v>223</v>
      </c>
      <c r="E202" s="77" t="s">
        <v>116</v>
      </c>
      <c r="F202" s="71" t="s">
        <v>206</v>
      </c>
      <c r="G202" s="76">
        <v>1.998</v>
      </c>
      <c r="H202" s="71" t="s">
        <v>205</v>
      </c>
      <c r="I202" s="70">
        <v>1670</v>
      </c>
      <c r="J202" s="75">
        <v>5</v>
      </c>
      <c r="K202" s="73">
        <v>12.9</v>
      </c>
      <c r="L202" s="74">
        <v>179.9736434108527</v>
      </c>
      <c r="M202" s="73">
        <v>12.2</v>
      </c>
      <c r="N202" s="72">
        <v>15.4</v>
      </c>
      <c r="O202" s="72">
        <v>22.3</v>
      </c>
      <c r="P202" s="65" t="s">
        <v>70</v>
      </c>
      <c r="Q202" s="71" t="s">
        <v>69</v>
      </c>
      <c r="R202" s="70" t="s">
        <v>89</v>
      </c>
      <c r="S202" s="69"/>
      <c r="T202" s="68" t="s">
        <v>67</v>
      </c>
      <c r="U202" s="67">
        <v>105</v>
      </c>
      <c r="V202" s="66" t="s">
        <v>66</v>
      </c>
      <c r="W202" s="65">
        <v>57</v>
      </c>
      <c r="X202" s="65" t="s">
        <v>75</v>
      </c>
    </row>
    <row r="203" spans="1:24" ht="24" customHeight="1">
      <c r="A203" s="78" t="s">
        <v>65</v>
      </c>
      <c r="B203" s="80"/>
      <c r="C203" s="79" t="s">
        <v>224</v>
      </c>
      <c r="D203" s="78" t="s">
        <v>223</v>
      </c>
      <c r="E203" s="77" t="s">
        <v>210</v>
      </c>
      <c r="F203" s="71" t="s">
        <v>206</v>
      </c>
      <c r="G203" s="76">
        <v>1.998</v>
      </c>
      <c r="H203" s="71" t="s">
        <v>205</v>
      </c>
      <c r="I203" s="70">
        <v>1640</v>
      </c>
      <c r="J203" s="75">
        <v>5</v>
      </c>
      <c r="K203" s="73">
        <v>12.9</v>
      </c>
      <c r="L203" s="74">
        <v>179.9736434108527</v>
      </c>
      <c r="M203" s="73">
        <v>13.2</v>
      </c>
      <c r="N203" s="72">
        <v>16.5</v>
      </c>
      <c r="O203" s="72">
        <v>22.6</v>
      </c>
      <c r="P203" s="65" t="s">
        <v>70</v>
      </c>
      <c r="Q203" s="71" t="s">
        <v>69</v>
      </c>
      <c r="R203" s="70" t="s">
        <v>89</v>
      </c>
      <c r="S203" s="69"/>
      <c r="T203" s="68" t="s">
        <v>67</v>
      </c>
      <c r="U203" s="67" t="s">
        <v>66</v>
      </c>
      <c r="V203" s="66" t="s">
        <v>66</v>
      </c>
      <c r="W203" s="65">
        <v>57</v>
      </c>
      <c r="X203" s="65" t="s">
        <v>75</v>
      </c>
    </row>
    <row r="204" spans="1:24" ht="24" customHeight="1">
      <c r="A204" s="78" t="s">
        <v>65</v>
      </c>
      <c r="B204" s="80"/>
      <c r="C204" s="79" t="s">
        <v>224</v>
      </c>
      <c r="D204" s="78" t="s">
        <v>223</v>
      </c>
      <c r="E204" s="77" t="s">
        <v>207</v>
      </c>
      <c r="F204" s="71" t="s">
        <v>206</v>
      </c>
      <c r="G204" s="76">
        <v>1.998</v>
      </c>
      <c r="H204" s="71" t="s">
        <v>205</v>
      </c>
      <c r="I204" s="70">
        <v>1670</v>
      </c>
      <c r="J204" s="75">
        <v>5</v>
      </c>
      <c r="K204" s="73">
        <v>12.9</v>
      </c>
      <c r="L204" s="74">
        <v>179.9736434108527</v>
      </c>
      <c r="M204" s="73">
        <v>12.2</v>
      </c>
      <c r="N204" s="72">
        <v>15.4</v>
      </c>
      <c r="O204" s="72">
        <v>22.3</v>
      </c>
      <c r="P204" s="65" t="s">
        <v>70</v>
      </c>
      <c r="Q204" s="71" t="s">
        <v>69</v>
      </c>
      <c r="R204" s="70" t="s">
        <v>89</v>
      </c>
      <c r="S204" s="69"/>
      <c r="T204" s="68" t="s">
        <v>67</v>
      </c>
      <c r="U204" s="67">
        <v>105</v>
      </c>
      <c r="V204" s="66" t="s">
        <v>66</v>
      </c>
      <c r="W204" s="65">
        <v>57</v>
      </c>
      <c r="X204" s="65" t="s">
        <v>75</v>
      </c>
    </row>
    <row r="205" spans="1:24" ht="24" customHeight="1">
      <c r="A205" s="78" t="s">
        <v>65</v>
      </c>
      <c r="B205" s="80"/>
      <c r="C205" s="79" t="s">
        <v>224</v>
      </c>
      <c r="D205" s="78" t="s">
        <v>223</v>
      </c>
      <c r="E205" s="77" t="s">
        <v>231</v>
      </c>
      <c r="F205" s="71" t="s">
        <v>206</v>
      </c>
      <c r="G205" s="76">
        <v>1.998</v>
      </c>
      <c r="H205" s="71" t="s">
        <v>205</v>
      </c>
      <c r="I205" s="70">
        <v>1640</v>
      </c>
      <c r="J205" s="75">
        <v>5</v>
      </c>
      <c r="K205" s="73">
        <v>12.9</v>
      </c>
      <c r="L205" s="74">
        <v>179.9736434108527</v>
      </c>
      <c r="M205" s="73">
        <v>13.2</v>
      </c>
      <c r="N205" s="72">
        <v>16.5</v>
      </c>
      <c r="O205" s="72">
        <v>22.6</v>
      </c>
      <c r="P205" s="65" t="s">
        <v>70</v>
      </c>
      <c r="Q205" s="71" t="s">
        <v>69</v>
      </c>
      <c r="R205" s="70" t="s">
        <v>89</v>
      </c>
      <c r="S205" s="69"/>
      <c r="T205" s="68" t="s">
        <v>67</v>
      </c>
      <c r="U205" s="67" t="s">
        <v>66</v>
      </c>
      <c r="V205" s="66" t="s">
        <v>66</v>
      </c>
      <c r="W205" s="65">
        <v>57</v>
      </c>
      <c r="X205" s="65" t="s">
        <v>75</v>
      </c>
    </row>
    <row r="206" spans="1:24" ht="24" customHeight="1">
      <c r="A206" s="78" t="s">
        <v>65</v>
      </c>
      <c r="B206" s="80"/>
      <c r="C206" s="79" t="s">
        <v>224</v>
      </c>
      <c r="D206" s="78" t="s">
        <v>223</v>
      </c>
      <c r="E206" s="77" t="s">
        <v>230</v>
      </c>
      <c r="F206" s="71" t="s">
        <v>206</v>
      </c>
      <c r="G206" s="76">
        <v>1.998</v>
      </c>
      <c r="H206" s="71" t="s">
        <v>205</v>
      </c>
      <c r="I206" s="70">
        <v>1670</v>
      </c>
      <c r="J206" s="75">
        <v>5</v>
      </c>
      <c r="K206" s="73">
        <v>12.9</v>
      </c>
      <c r="L206" s="74">
        <v>179.9736434108527</v>
      </c>
      <c r="M206" s="73">
        <v>12.2</v>
      </c>
      <c r="N206" s="72">
        <v>15.4</v>
      </c>
      <c r="O206" s="72">
        <v>22.3</v>
      </c>
      <c r="P206" s="65" t="s">
        <v>70</v>
      </c>
      <c r="Q206" s="71" t="s">
        <v>69</v>
      </c>
      <c r="R206" s="70" t="s">
        <v>89</v>
      </c>
      <c r="S206" s="69"/>
      <c r="T206" s="68" t="s">
        <v>67</v>
      </c>
      <c r="U206" s="67">
        <v>105</v>
      </c>
      <c r="V206" s="66" t="s">
        <v>66</v>
      </c>
      <c r="W206" s="65">
        <v>57</v>
      </c>
      <c r="X206" s="65" t="s">
        <v>75</v>
      </c>
    </row>
    <row r="207" spans="1:24" ht="24" customHeight="1">
      <c r="A207" s="78" t="s">
        <v>65</v>
      </c>
      <c r="B207" s="80"/>
      <c r="C207" s="79" t="s">
        <v>224</v>
      </c>
      <c r="D207" s="78" t="s">
        <v>223</v>
      </c>
      <c r="E207" s="77" t="s">
        <v>229</v>
      </c>
      <c r="F207" s="71" t="s">
        <v>206</v>
      </c>
      <c r="G207" s="76">
        <v>1.998</v>
      </c>
      <c r="H207" s="71" t="s">
        <v>205</v>
      </c>
      <c r="I207" s="70">
        <v>1640</v>
      </c>
      <c r="J207" s="75">
        <v>5</v>
      </c>
      <c r="K207" s="73">
        <v>12.9</v>
      </c>
      <c r="L207" s="74">
        <v>179.9736434108527</v>
      </c>
      <c r="M207" s="73">
        <v>13.2</v>
      </c>
      <c r="N207" s="72">
        <v>16.5</v>
      </c>
      <c r="O207" s="72">
        <v>22.6</v>
      </c>
      <c r="P207" s="65" t="s">
        <v>70</v>
      </c>
      <c r="Q207" s="71" t="s">
        <v>69</v>
      </c>
      <c r="R207" s="70" t="s">
        <v>89</v>
      </c>
      <c r="S207" s="69"/>
      <c r="T207" s="68" t="s">
        <v>67</v>
      </c>
      <c r="U207" s="67" t="s">
        <v>66</v>
      </c>
      <c r="V207" s="66" t="s">
        <v>66</v>
      </c>
      <c r="W207" s="65">
        <v>57</v>
      </c>
      <c r="X207" s="65" t="s">
        <v>75</v>
      </c>
    </row>
    <row r="208" spans="1:24" ht="24" customHeight="1">
      <c r="A208" s="78" t="s">
        <v>65</v>
      </c>
      <c r="B208" s="80"/>
      <c r="C208" s="79" t="s">
        <v>224</v>
      </c>
      <c r="D208" s="78" t="s">
        <v>223</v>
      </c>
      <c r="E208" s="77" t="s">
        <v>228</v>
      </c>
      <c r="F208" s="71" t="s">
        <v>206</v>
      </c>
      <c r="G208" s="76">
        <v>1.998</v>
      </c>
      <c r="H208" s="71" t="s">
        <v>205</v>
      </c>
      <c r="I208" s="70">
        <v>1670</v>
      </c>
      <c r="J208" s="75">
        <v>5</v>
      </c>
      <c r="K208" s="73">
        <v>12.9</v>
      </c>
      <c r="L208" s="74">
        <v>179.9736434108527</v>
      </c>
      <c r="M208" s="73">
        <v>12.2</v>
      </c>
      <c r="N208" s="72">
        <v>15.4</v>
      </c>
      <c r="O208" s="72">
        <v>22.3</v>
      </c>
      <c r="P208" s="65" t="s">
        <v>70</v>
      </c>
      <c r="Q208" s="71" t="s">
        <v>69</v>
      </c>
      <c r="R208" s="70" t="s">
        <v>89</v>
      </c>
      <c r="S208" s="69"/>
      <c r="T208" s="68" t="s">
        <v>67</v>
      </c>
      <c r="U208" s="67">
        <v>105</v>
      </c>
      <c r="V208" s="66" t="s">
        <v>66</v>
      </c>
      <c r="W208" s="65">
        <v>57</v>
      </c>
      <c r="X208" s="65" t="s">
        <v>75</v>
      </c>
    </row>
    <row r="209" spans="1:24" ht="24" customHeight="1">
      <c r="A209" s="78" t="s">
        <v>65</v>
      </c>
      <c r="B209" s="80"/>
      <c r="C209" s="79" t="s">
        <v>224</v>
      </c>
      <c r="D209" s="78" t="s">
        <v>223</v>
      </c>
      <c r="E209" s="77" t="s">
        <v>227</v>
      </c>
      <c r="F209" s="71" t="s">
        <v>206</v>
      </c>
      <c r="G209" s="76">
        <v>1.998</v>
      </c>
      <c r="H209" s="71" t="s">
        <v>205</v>
      </c>
      <c r="I209" s="70">
        <v>1640</v>
      </c>
      <c r="J209" s="75">
        <v>5</v>
      </c>
      <c r="K209" s="73">
        <v>12.9</v>
      </c>
      <c r="L209" s="74">
        <v>179.9736434108527</v>
      </c>
      <c r="M209" s="73">
        <v>13.2</v>
      </c>
      <c r="N209" s="72">
        <v>16.5</v>
      </c>
      <c r="O209" s="72">
        <v>22.6</v>
      </c>
      <c r="P209" s="65" t="s">
        <v>70</v>
      </c>
      <c r="Q209" s="71" t="s">
        <v>69</v>
      </c>
      <c r="R209" s="70" t="s">
        <v>89</v>
      </c>
      <c r="S209" s="69"/>
      <c r="T209" s="68" t="s">
        <v>67</v>
      </c>
      <c r="U209" s="67" t="s">
        <v>66</v>
      </c>
      <c r="V209" s="66" t="s">
        <v>66</v>
      </c>
      <c r="W209" s="65">
        <v>57</v>
      </c>
      <c r="X209" s="65" t="s">
        <v>75</v>
      </c>
    </row>
    <row r="210" spans="1:24" ht="24" customHeight="1">
      <c r="A210" s="78" t="s">
        <v>65</v>
      </c>
      <c r="B210" s="80"/>
      <c r="C210" s="79" t="s">
        <v>224</v>
      </c>
      <c r="D210" s="78" t="s">
        <v>223</v>
      </c>
      <c r="E210" s="77" t="s">
        <v>226</v>
      </c>
      <c r="F210" s="71" t="s">
        <v>206</v>
      </c>
      <c r="G210" s="76">
        <v>1.998</v>
      </c>
      <c r="H210" s="71" t="s">
        <v>205</v>
      </c>
      <c r="I210" s="70">
        <v>1670</v>
      </c>
      <c r="J210" s="75">
        <v>5</v>
      </c>
      <c r="K210" s="73">
        <v>12.9</v>
      </c>
      <c r="L210" s="74">
        <v>179.9736434108527</v>
      </c>
      <c r="M210" s="73">
        <v>12.2</v>
      </c>
      <c r="N210" s="72">
        <v>15.4</v>
      </c>
      <c r="O210" s="72">
        <v>22.3</v>
      </c>
      <c r="P210" s="65" t="s">
        <v>70</v>
      </c>
      <c r="Q210" s="71" t="s">
        <v>69</v>
      </c>
      <c r="R210" s="70" t="s">
        <v>89</v>
      </c>
      <c r="S210" s="69"/>
      <c r="T210" s="68" t="s">
        <v>67</v>
      </c>
      <c r="U210" s="67">
        <v>105</v>
      </c>
      <c r="V210" s="66" t="s">
        <v>66</v>
      </c>
      <c r="W210" s="65">
        <v>57</v>
      </c>
      <c r="X210" s="65" t="s">
        <v>75</v>
      </c>
    </row>
    <row r="211" spans="1:24" ht="24" customHeight="1">
      <c r="A211" s="78" t="s">
        <v>65</v>
      </c>
      <c r="B211" s="80"/>
      <c r="C211" s="79" t="s">
        <v>224</v>
      </c>
      <c r="D211" s="78" t="s">
        <v>223</v>
      </c>
      <c r="E211" s="77" t="s">
        <v>225</v>
      </c>
      <c r="F211" s="71" t="s">
        <v>206</v>
      </c>
      <c r="G211" s="76">
        <v>1.998</v>
      </c>
      <c r="H211" s="71" t="s">
        <v>205</v>
      </c>
      <c r="I211" s="70">
        <v>1640</v>
      </c>
      <c r="J211" s="75">
        <v>5</v>
      </c>
      <c r="K211" s="73">
        <v>12.9</v>
      </c>
      <c r="L211" s="74">
        <v>179.9736434108527</v>
      </c>
      <c r="M211" s="73">
        <v>13.2</v>
      </c>
      <c r="N211" s="72">
        <v>16.5</v>
      </c>
      <c r="O211" s="72">
        <v>22.6</v>
      </c>
      <c r="P211" s="65" t="s">
        <v>70</v>
      </c>
      <c r="Q211" s="71" t="s">
        <v>69</v>
      </c>
      <c r="R211" s="70" t="s">
        <v>89</v>
      </c>
      <c r="S211" s="69"/>
      <c r="T211" s="68" t="s">
        <v>67</v>
      </c>
      <c r="U211" s="67" t="s">
        <v>66</v>
      </c>
      <c r="V211" s="66" t="s">
        <v>66</v>
      </c>
      <c r="W211" s="65">
        <v>57</v>
      </c>
      <c r="X211" s="65" t="s">
        <v>75</v>
      </c>
    </row>
    <row r="212" spans="1:24" ht="24" customHeight="1">
      <c r="A212" s="78" t="s">
        <v>65</v>
      </c>
      <c r="B212" s="80"/>
      <c r="C212" s="79" t="s">
        <v>224</v>
      </c>
      <c r="D212" s="78" t="s">
        <v>223</v>
      </c>
      <c r="E212" s="77" t="s">
        <v>222</v>
      </c>
      <c r="F212" s="71" t="s">
        <v>206</v>
      </c>
      <c r="G212" s="76">
        <v>1.998</v>
      </c>
      <c r="H212" s="71" t="s">
        <v>205</v>
      </c>
      <c r="I212" s="70">
        <v>1670</v>
      </c>
      <c r="J212" s="75">
        <v>5</v>
      </c>
      <c r="K212" s="73">
        <v>12.9</v>
      </c>
      <c r="L212" s="74">
        <v>179.9736434108527</v>
      </c>
      <c r="M212" s="73">
        <v>12.2</v>
      </c>
      <c r="N212" s="72">
        <v>15.4</v>
      </c>
      <c r="O212" s="72">
        <v>22.3</v>
      </c>
      <c r="P212" s="65" t="s">
        <v>70</v>
      </c>
      <c r="Q212" s="71" t="s">
        <v>69</v>
      </c>
      <c r="R212" s="70" t="s">
        <v>89</v>
      </c>
      <c r="S212" s="69"/>
      <c r="T212" s="68" t="s">
        <v>67</v>
      </c>
      <c r="U212" s="67">
        <v>105</v>
      </c>
      <c r="V212" s="66" t="s">
        <v>66</v>
      </c>
      <c r="W212" s="65">
        <v>57</v>
      </c>
      <c r="X212" s="65" t="s">
        <v>75</v>
      </c>
    </row>
    <row r="213" spans="1:24" ht="24" customHeight="1">
      <c r="A213" s="78" t="s">
        <v>65</v>
      </c>
      <c r="B213" s="80"/>
      <c r="C213" s="79" t="s">
        <v>221</v>
      </c>
      <c r="D213" s="78" t="s">
        <v>220</v>
      </c>
      <c r="E213" s="81" t="s">
        <v>39</v>
      </c>
      <c r="F213" s="71" t="s">
        <v>218</v>
      </c>
      <c r="G213" s="76">
        <v>1.998</v>
      </c>
      <c r="H213" s="71" t="s">
        <v>71</v>
      </c>
      <c r="I213" s="70">
        <v>1670</v>
      </c>
      <c r="J213" s="75">
        <v>5</v>
      </c>
      <c r="K213" s="73">
        <v>11.6</v>
      </c>
      <c r="L213" s="74">
        <v>200.14310344827587</v>
      </c>
      <c r="M213" s="73">
        <v>12.2</v>
      </c>
      <c r="N213" s="72">
        <v>15.4</v>
      </c>
      <c r="O213" s="72">
        <v>22.3</v>
      </c>
      <c r="P213" s="65" t="s">
        <v>70</v>
      </c>
      <c r="Q213" s="71" t="s">
        <v>69</v>
      </c>
      <c r="R213" s="70" t="s">
        <v>48</v>
      </c>
      <c r="S213" s="69"/>
      <c r="T213" s="68" t="s">
        <v>67</v>
      </c>
      <c r="U213" s="67" t="s">
        <v>66</v>
      </c>
      <c r="V213" s="66" t="s">
        <v>66</v>
      </c>
      <c r="W213" s="65"/>
      <c r="X213" s="65"/>
    </row>
    <row r="214" spans="1:24" ht="24" customHeight="1">
      <c r="A214" s="78" t="s">
        <v>65</v>
      </c>
      <c r="B214" s="80"/>
      <c r="C214" s="79" t="s">
        <v>221</v>
      </c>
      <c r="D214" s="78" t="s">
        <v>220</v>
      </c>
      <c r="E214" s="81" t="s">
        <v>219</v>
      </c>
      <c r="F214" s="71" t="s">
        <v>218</v>
      </c>
      <c r="G214" s="76">
        <v>1.998</v>
      </c>
      <c r="H214" s="71" t="s">
        <v>71</v>
      </c>
      <c r="I214" s="70">
        <v>1670</v>
      </c>
      <c r="J214" s="75">
        <v>5</v>
      </c>
      <c r="K214" s="73">
        <v>11.4</v>
      </c>
      <c r="L214" s="74">
        <v>203.65438596491228</v>
      </c>
      <c r="M214" s="73">
        <v>12.2</v>
      </c>
      <c r="N214" s="72">
        <v>15.4</v>
      </c>
      <c r="O214" s="72">
        <v>22.3</v>
      </c>
      <c r="P214" s="65" t="s">
        <v>70</v>
      </c>
      <c r="Q214" s="71" t="s">
        <v>69</v>
      </c>
      <c r="R214" s="70" t="s">
        <v>48</v>
      </c>
      <c r="S214" s="69"/>
      <c r="T214" s="68" t="s">
        <v>67</v>
      </c>
      <c r="U214" s="67" t="s">
        <v>66</v>
      </c>
      <c r="V214" s="66" t="s">
        <v>66</v>
      </c>
      <c r="W214" s="65"/>
      <c r="X214" s="65"/>
    </row>
    <row r="215" spans="1:24" ht="24" customHeight="1">
      <c r="A215" s="78" t="s">
        <v>65</v>
      </c>
      <c r="B215" s="80"/>
      <c r="C215" s="79" t="s">
        <v>217</v>
      </c>
      <c r="D215" s="78" t="s">
        <v>216</v>
      </c>
      <c r="E215" s="77" t="s">
        <v>98</v>
      </c>
      <c r="F215" s="71" t="s">
        <v>215</v>
      </c>
      <c r="G215" s="76">
        <v>1.998</v>
      </c>
      <c r="H215" s="71" t="s">
        <v>205</v>
      </c>
      <c r="I215" s="70">
        <v>1710</v>
      </c>
      <c r="J215" s="75">
        <v>5</v>
      </c>
      <c r="K215" s="73">
        <v>12.2</v>
      </c>
      <c r="L215" s="74">
        <v>190.3</v>
      </c>
      <c r="M215" s="73">
        <v>12.2</v>
      </c>
      <c r="N215" s="72">
        <v>15.4</v>
      </c>
      <c r="O215" s="72">
        <v>22</v>
      </c>
      <c r="P215" s="65" t="s">
        <v>70</v>
      </c>
      <c r="Q215" s="71" t="s">
        <v>69</v>
      </c>
      <c r="R215" s="70" t="s">
        <v>89</v>
      </c>
      <c r="S215" s="69"/>
      <c r="T215" s="68" t="s">
        <v>67</v>
      </c>
      <c r="U215" s="67">
        <v>100</v>
      </c>
      <c r="V215" s="66" t="s">
        <v>66</v>
      </c>
      <c r="W215" s="65">
        <v>55</v>
      </c>
      <c r="X215" s="65" t="s">
        <v>75</v>
      </c>
    </row>
    <row r="216" spans="1:24" ht="24" customHeight="1">
      <c r="A216" s="78" t="s">
        <v>65</v>
      </c>
      <c r="B216" s="80"/>
      <c r="C216" s="79" t="s">
        <v>217</v>
      </c>
      <c r="D216" s="78" t="s">
        <v>216</v>
      </c>
      <c r="E216" s="77" t="s">
        <v>97</v>
      </c>
      <c r="F216" s="71" t="s">
        <v>215</v>
      </c>
      <c r="G216" s="76">
        <v>1.998</v>
      </c>
      <c r="H216" s="71" t="s">
        <v>205</v>
      </c>
      <c r="I216" s="70">
        <v>1730</v>
      </c>
      <c r="J216" s="75">
        <v>5</v>
      </c>
      <c r="K216" s="73">
        <v>12.2</v>
      </c>
      <c r="L216" s="74">
        <v>190.3</v>
      </c>
      <c r="M216" s="73">
        <v>12.2</v>
      </c>
      <c r="N216" s="72">
        <v>15.4</v>
      </c>
      <c r="O216" s="72">
        <v>21.8</v>
      </c>
      <c r="P216" s="65" t="s">
        <v>70</v>
      </c>
      <c r="Q216" s="71" t="s">
        <v>69</v>
      </c>
      <c r="R216" s="70" t="s">
        <v>89</v>
      </c>
      <c r="S216" s="69"/>
      <c r="T216" s="68" t="s">
        <v>67</v>
      </c>
      <c r="U216" s="67">
        <v>100</v>
      </c>
      <c r="V216" s="66" t="s">
        <v>66</v>
      </c>
      <c r="W216" s="65">
        <v>55</v>
      </c>
      <c r="X216" s="65" t="s">
        <v>75</v>
      </c>
    </row>
    <row r="217" spans="1:24" ht="24" customHeight="1">
      <c r="A217" s="78" t="s">
        <v>65</v>
      </c>
      <c r="B217" s="80"/>
      <c r="C217" s="79" t="s">
        <v>214</v>
      </c>
      <c r="D217" s="78" t="s">
        <v>213</v>
      </c>
      <c r="E217" s="81" t="s">
        <v>126</v>
      </c>
      <c r="F217" s="71" t="s">
        <v>212</v>
      </c>
      <c r="G217" s="76">
        <v>1.498</v>
      </c>
      <c r="H217" s="71" t="s">
        <v>211</v>
      </c>
      <c r="I217" s="70">
        <v>1500</v>
      </c>
      <c r="J217" s="75">
        <v>5</v>
      </c>
      <c r="K217" s="73">
        <v>13</v>
      </c>
      <c r="L217" s="74">
        <v>178.58923076923077</v>
      </c>
      <c r="M217" s="73">
        <v>14.4</v>
      </c>
      <c r="N217" s="72">
        <v>17.600000000000001</v>
      </c>
      <c r="O217" s="72">
        <v>23.8</v>
      </c>
      <c r="P217" s="65" t="s">
        <v>70</v>
      </c>
      <c r="Q217" s="71" t="s">
        <v>69</v>
      </c>
      <c r="R217" s="70" t="s">
        <v>44</v>
      </c>
      <c r="S217" s="69"/>
      <c r="T217" s="68" t="s">
        <v>67</v>
      </c>
      <c r="U217" s="67" t="s">
        <v>66</v>
      </c>
      <c r="V217" s="66" t="s">
        <v>66</v>
      </c>
      <c r="W217" s="65"/>
      <c r="X217" s="65"/>
    </row>
    <row r="218" spans="1:24" ht="24" customHeight="1">
      <c r="A218" s="78" t="s">
        <v>65</v>
      </c>
      <c r="B218" s="80"/>
      <c r="C218" s="79" t="s">
        <v>209</v>
      </c>
      <c r="D218" s="78" t="s">
        <v>208</v>
      </c>
      <c r="E218" s="77" t="s">
        <v>98</v>
      </c>
      <c r="F218" s="71" t="s">
        <v>206</v>
      </c>
      <c r="G218" s="76">
        <v>1.998</v>
      </c>
      <c r="H218" s="71" t="s">
        <v>205</v>
      </c>
      <c r="I218" s="70">
        <v>1670</v>
      </c>
      <c r="J218" s="75">
        <v>5</v>
      </c>
      <c r="K218" s="73">
        <v>12.8</v>
      </c>
      <c r="L218" s="74">
        <v>181.37968749999999</v>
      </c>
      <c r="M218" s="73">
        <v>12.2</v>
      </c>
      <c r="N218" s="72">
        <v>15.4</v>
      </c>
      <c r="O218" s="72">
        <v>22.3</v>
      </c>
      <c r="P218" s="65" t="s">
        <v>70</v>
      </c>
      <c r="Q218" s="71" t="s">
        <v>69</v>
      </c>
      <c r="R218" s="70" t="s">
        <v>89</v>
      </c>
      <c r="S218" s="69"/>
      <c r="T218" s="68" t="s">
        <v>67</v>
      </c>
      <c r="U218" s="67">
        <v>104</v>
      </c>
      <c r="V218" s="66" t="s">
        <v>66</v>
      </c>
      <c r="W218" s="65">
        <v>57</v>
      </c>
      <c r="X218" s="65" t="s">
        <v>75</v>
      </c>
    </row>
    <row r="219" spans="1:24" ht="24" customHeight="1">
      <c r="A219" s="78" t="s">
        <v>65</v>
      </c>
      <c r="B219" s="80"/>
      <c r="C219" s="79" t="s">
        <v>209</v>
      </c>
      <c r="D219" s="78" t="s">
        <v>208</v>
      </c>
      <c r="E219" s="77" t="s">
        <v>97</v>
      </c>
      <c r="F219" s="71" t="s">
        <v>206</v>
      </c>
      <c r="G219" s="76">
        <v>1.998</v>
      </c>
      <c r="H219" s="71" t="s">
        <v>205</v>
      </c>
      <c r="I219" s="70">
        <v>1690</v>
      </c>
      <c r="J219" s="75">
        <v>5</v>
      </c>
      <c r="K219" s="73">
        <v>12.8</v>
      </c>
      <c r="L219" s="74">
        <v>181.37968749999999</v>
      </c>
      <c r="M219" s="73">
        <v>12.2</v>
      </c>
      <c r="N219" s="72">
        <v>15.4</v>
      </c>
      <c r="O219" s="72">
        <v>22.2</v>
      </c>
      <c r="P219" s="65" t="s">
        <v>70</v>
      </c>
      <c r="Q219" s="71" t="s">
        <v>69</v>
      </c>
      <c r="R219" s="70" t="s">
        <v>89</v>
      </c>
      <c r="S219" s="69"/>
      <c r="T219" s="68" t="s">
        <v>67</v>
      </c>
      <c r="U219" s="67">
        <v>104</v>
      </c>
      <c r="V219" s="66" t="s">
        <v>66</v>
      </c>
      <c r="W219" s="65">
        <v>57</v>
      </c>
      <c r="X219" s="65" t="s">
        <v>75</v>
      </c>
    </row>
    <row r="220" spans="1:24" ht="24" customHeight="1">
      <c r="A220" s="78" t="s">
        <v>65</v>
      </c>
      <c r="B220" s="80"/>
      <c r="C220" s="79" t="s">
        <v>209</v>
      </c>
      <c r="D220" s="78" t="s">
        <v>208</v>
      </c>
      <c r="E220" s="77" t="s">
        <v>96</v>
      </c>
      <c r="F220" s="71" t="s">
        <v>206</v>
      </c>
      <c r="G220" s="76">
        <v>1.998</v>
      </c>
      <c r="H220" s="71" t="s">
        <v>205</v>
      </c>
      <c r="I220" s="70">
        <v>1670</v>
      </c>
      <c r="J220" s="75">
        <v>5</v>
      </c>
      <c r="K220" s="73">
        <v>12.8</v>
      </c>
      <c r="L220" s="74">
        <v>181.37968749999999</v>
      </c>
      <c r="M220" s="73">
        <v>12.2</v>
      </c>
      <c r="N220" s="72">
        <v>15.4</v>
      </c>
      <c r="O220" s="72">
        <v>22.3</v>
      </c>
      <c r="P220" s="65" t="s">
        <v>70</v>
      </c>
      <c r="Q220" s="71" t="s">
        <v>69</v>
      </c>
      <c r="R220" s="70" t="s">
        <v>89</v>
      </c>
      <c r="S220" s="69"/>
      <c r="T220" s="68" t="s">
        <v>67</v>
      </c>
      <c r="U220" s="67">
        <v>104</v>
      </c>
      <c r="V220" s="66" t="s">
        <v>66</v>
      </c>
      <c r="W220" s="65">
        <v>57</v>
      </c>
      <c r="X220" s="65" t="s">
        <v>75</v>
      </c>
    </row>
    <row r="221" spans="1:24" ht="24" customHeight="1">
      <c r="A221" s="78" t="s">
        <v>65</v>
      </c>
      <c r="B221" s="80"/>
      <c r="C221" s="79" t="s">
        <v>209</v>
      </c>
      <c r="D221" s="78" t="s">
        <v>208</v>
      </c>
      <c r="E221" s="71" t="s">
        <v>93</v>
      </c>
      <c r="F221" s="71" t="s">
        <v>206</v>
      </c>
      <c r="G221" s="76">
        <v>1.998</v>
      </c>
      <c r="H221" s="71" t="s">
        <v>205</v>
      </c>
      <c r="I221" s="70">
        <v>1690</v>
      </c>
      <c r="J221" s="75">
        <v>5</v>
      </c>
      <c r="K221" s="73">
        <v>12.8</v>
      </c>
      <c r="L221" s="74">
        <v>181.37968749999999</v>
      </c>
      <c r="M221" s="73">
        <v>12.2</v>
      </c>
      <c r="N221" s="72">
        <v>15.4</v>
      </c>
      <c r="O221" s="72">
        <v>22.2</v>
      </c>
      <c r="P221" s="65" t="s">
        <v>70</v>
      </c>
      <c r="Q221" s="71" t="s">
        <v>69</v>
      </c>
      <c r="R221" s="70" t="s">
        <v>89</v>
      </c>
      <c r="S221" s="69"/>
      <c r="T221" s="68" t="s">
        <v>67</v>
      </c>
      <c r="U221" s="67">
        <v>104</v>
      </c>
      <c r="V221" s="66" t="s">
        <v>66</v>
      </c>
      <c r="W221" s="65">
        <v>57</v>
      </c>
      <c r="X221" s="83" t="s">
        <v>75</v>
      </c>
    </row>
    <row r="222" spans="1:24" ht="24" customHeight="1">
      <c r="A222" s="78" t="s">
        <v>65</v>
      </c>
      <c r="B222" s="80"/>
      <c r="C222" s="79" t="s">
        <v>209</v>
      </c>
      <c r="D222" s="78" t="s">
        <v>208</v>
      </c>
      <c r="E222" s="71" t="s">
        <v>119</v>
      </c>
      <c r="F222" s="71" t="s">
        <v>206</v>
      </c>
      <c r="G222" s="76">
        <v>1.998</v>
      </c>
      <c r="H222" s="71" t="s">
        <v>205</v>
      </c>
      <c r="I222" s="70">
        <v>1670</v>
      </c>
      <c r="J222" s="75">
        <v>5</v>
      </c>
      <c r="K222" s="73">
        <v>12.8</v>
      </c>
      <c r="L222" s="74">
        <v>181.37968749999999</v>
      </c>
      <c r="M222" s="73">
        <v>12.2</v>
      </c>
      <c r="N222" s="72">
        <v>15.4</v>
      </c>
      <c r="O222" s="72">
        <v>22.3</v>
      </c>
      <c r="P222" s="65" t="s">
        <v>70</v>
      </c>
      <c r="Q222" s="71" t="s">
        <v>69</v>
      </c>
      <c r="R222" s="70" t="s">
        <v>89</v>
      </c>
      <c r="S222" s="69"/>
      <c r="T222" s="68" t="s">
        <v>67</v>
      </c>
      <c r="U222" s="67">
        <v>104</v>
      </c>
      <c r="V222" s="66" t="s">
        <v>66</v>
      </c>
      <c r="W222" s="65">
        <v>57</v>
      </c>
      <c r="X222" s="83" t="s">
        <v>75</v>
      </c>
    </row>
    <row r="223" spans="1:24" ht="24" customHeight="1">
      <c r="A223" s="78" t="s">
        <v>65</v>
      </c>
      <c r="B223" s="80"/>
      <c r="C223" s="79" t="s">
        <v>209</v>
      </c>
      <c r="D223" s="78" t="s">
        <v>208</v>
      </c>
      <c r="E223" s="77" t="s">
        <v>116</v>
      </c>
      <c r="F223" s="71" t="s">
        <v>206</v>
      </c>
      <c r="G223" s="76">
        <v>1.998</v>
      </c>
      <c r="H223" s="71" t="s">
        <v>205</v>
      </c>
      <c r="I223" s="70">
        <v>1690</v>
      </c>
      <c r="J223" s="75">
        <v>5</v>
      </c>
      <c r="K223" s="73">
        <v>12.8</v>
      </c>
      <c r="L223" s="74">
        <v>181.37968749999999</v>
      </c>
      <c r="M223" s="73">
        <v>12.2</v>
      </c>
      <c r="N223" s="72">
        <v>15.4</v>
      </c>
      <c r="O223" s="72">
        <v>22.2</v>
      </c>
      <c r="P223" s="82" t="s">
        <v>70</v>
      </c>
      <c r="Q223" s="71" t="s">
        <v>69</v>
      </c>
      <c r="R223" s="70" t="s">
        <v>89</v>
      </c>
      <c r="S223" s="69"/>
      <c r="T223" s="68" t="s">
        <v>67</v>
      </c>
      <c r="U223" s="67">
        <v>104</v>
      </c>
      <c r="V223" s="66" t="s">
        <v>66</v>
      </c>
      <c r="W223" s="65">
        <v>57</v>
      </c>
      <c r="X223" s="65" t="s">
        <v>75</v>
      </c>
    </row>
    <row r="224" spans="1:24" ht="24" customHeight="1">
      <c r="A224" s="78" t="s">
        <v>65</v>
      </c>
      <c r="B224" s="80"/>
      <c r="C224" s="79" t="s">
        <v>209</v>
      </c>
      <c r="D224" s="78" t="s">
        <v>208</v>
      </c>
      <c r="E224" s="77" t="s">
        <v>210</v>
      </c>
      <c r="F224" s="71" t="s">
        <v>206</v>
      </c>
      <c r="G224" s="76">
        <v>1.998</v>
      </c>
      <c r="H224" s="71" t="s">
        <v>205</v>
      </c>
      <c r="I224" s="70">
        <v>1670</v>
      </c>
      <c r="J224" s="75">
        <v>5</v>
      </c>
      <c r="K224" s="73">
        <v>12.8</v>
      </c>
      <c r="L224" s="74">
        <v>181.37968749999999</v>
      </c>
      <c r="M224" s="73">
        <v>12.2</v>
      </c>
      <c r="N224" s="72">
        <v>15.4</v>
      </c>
      <c r="O224" s="72">
        <v>22.3</v>
      </c>
      <c r="P224" s="82" t="s">
        <v>70</v>
      </c>
      <c r="Q224" s="71" t="s">
        <v>69</v>
      </c>
      <c r="R224" s="70" t="s">
        <v>89</v>
      </c>
      <c r="S224" s="69"/>
      <c r="T224" s="68" t="s">
        <v>67</v>
      </c>
      <c r="U224" s="67">
        <v>104</v>
      </c>
      <c r="V224" s="66" t="s">
        <v>66</v>
      </c>
      <c r="W224" s="65">
        <v>57</v>
      </c>
      <c r="X224" s="65" t="s">
        <v>75</v>
      </c>
    </row>
    <row r="225" spans="1:24" ht="24" customHeight="1">
      <c r="A225" s="78" t="s">
        <v>65</v>
      </c>
      <c r="B225" s="80"/>
      <c r="C225" s="79" t="s">
        <v>209</v>
      </c>
      <c r="D225" s="78" t="s">
        <v>208</v>
      </c>
      <c r="E225" s="77" t="s">
        <v>207</v>
      </c>
      <c r="F225" s="71" t="s">
        <v>206</v>
      </c>
      <c r="G225" s="76">
        <v>1.998</v>
      </c>
      <c r="H225" s="71" t="s">
        <v>205</v>
      </c>
      <c r="I225" s="70">
        <v>1690</v>
      </c>
      <c r="J225" s="75">
        <v>5</v>
      </c>
      <c r="K225" s="73">
        <v>12.8</v>
      </c>
      <c r="L225" s="74">
        <v>181.37968749999999</v>
      </c>
      <c r="M225" s="73">
        <v>12.2</v>
      </c>
      <c r="N225" s="72">
        <v>15.4</v>
      </c>
      <c r="O225" s="72">
        <v>22.2</v>
      </c>
      <c r="P225" s="82" t="s">
        <v>70</v>
      </c>
      <c r="Q225" s="71" t="s">
        <v>69</v>
      </c>
      <c r="R225" s="70" t="s">
        <v>89</v>
      </c>
      <c r="S225" s="69"/>
      <c r="T225" s="68" t="s">
        <v>67</v>
      </c>
      <c r="U225" s="67">
        <v>104</v>
      </c>
      <c r="V225" s="66" t="s">
        <v>66</v>
      </c>
      <c r="W225" s="65">
        <v>57</v>
      </c>
      <c r="X225" s="65" t="s">
        <v>75</v>
      </c>
    </row>
    <row r="226" spans="1:24" ht="24" customHeight="1">
      <c r="A226" s="78" t="s">
        <v>65</v>
      </c>
      <c r="B226" s="80"/>
      <c r="C226" s="79" t="s">
        <v>203</v>
      </c>
      <c r="D226" s="78" t="s">
        <v>202</v>
      </c>
      <c r="E226" s="77" t="s">
        <v>98</v>
      </c>
      <c r="F226" s="71" t="s">
        <v>204</v>
      </c>
      <c r="G226" s="76">
        <v>1.998</v>
      </c>
      <c r="H226" s="71" t="s">
        <v>77</v>
      </c>
      <c r="I226" s="70">
        <v>1890</v>
      </c>
      <c r="J226" s="75">
        <v>5</v>
      </c>
      <c r="K226" s="73">
        <v>13.1</v>
      </c>
      <c r="L226" s="74">
        <v>177.22595419847329</v>
      </c>
      <c r="M226" s="73">
        <v>10.199999999999999</v>
      </c>
      <c r="N226" s="72">
        <v>13.5</v>
      </c>
      <c r="O226" s="72">
        <v>20.2</v>
      </c>
      <c r="P226" s="82" t="s">
        <v>188</v>
      </c>
      <c r="Q226" s="71" t="s">
        <v>69</v>
      </c>
      <c r="R226" s="70" t="s">
        <v>89</v>
      </c>
      <c r="S226" s="69"/>
      <c r="T226" s="68" t="s">
        <v>67</v>
      </c>
      <c r="U226" s="67">
        <v>128</v>
      </c>
      <c r="V226" s="66" t="s">
        <v>66</v>
      </c>
      <c r="W226" s="65">
        <v>64</v>
      </c>
      <c r="X226" s="65" t="s">
        <v>115</v>
      </c>
    </row>
    <row r="227" spans="1:24" ht="24" customHeight="1">
      <c r="A227" s="78" t="s">
        <v>65</v>
      </c>
      <c r="B227" s="80"/>
      <c r="C227" s="79" t="s">
        <v>203</v>
      </c>
      <c r="D227" s="78" t="s">
        <v>202</v>
      </c>
      <c r="E227" s="77" t="s">
        <v>97</v>
      </c>
      <c r="F227" s="71" t="s">
        <v>201</v>
      </c>
      <c r="G227" s="76">
        <v>1.998</v>
      </c>
      <c r="H227" s="71" t="s">
        <v>77</v>
      </c>
      <c r="I227" s="70">
        <v>1910</v>
      </c>
      <c r="J227" s="75">
        <v>5</v>
      </c>
      <c r="K227" s="73">
        <v>13.1</v>
      </c>
      <c r="L227" s="74">
        <v>177.22595419847329</v>
      </c>
      <c r="M227" s="73">
        <v>10.199999999999999</v>
      </c>
      <c r="N227" s="72">
        <v>13.5</v>
      </c>
      <c r="O227" s="72">
        <v>20</v>
      </c>
      <c r="P227" s="82" t="s">
        <v>188</v>
      </c>
      <c r="Q227" s="71" t="s">
        <v>69</v>
      </c>
      <c r="R227" s="70" t="s">
        <v>89</v>
      </c>
      <c r="S227" s="69"/>
      <c r="T227" s="68" t="s">
        <v>67</v>
      </c>
      <c r="U227" s="67">
        <v>128</v>
      </c>
      <c r="V227" s="66" t="s">
        <v>66</v>
      </c>
      <c r="W227" s="65">
        <v>65</v>
      </c>
      <c r="X227" s="65" t="s">
        <v>200</v>
      </c>
    </row>
    <row r="228" spans="1:24" ht="24" customHeight="1">
      <c r="A228" s="78" t="s">
        <v>65</v>
      </c>
      <c r="B228" s="80"/>
      <c r="C228" s="79" t="s">
        <v>199</v>
      </c>
      <c r="D228" s="78" t="s">
        <v>174</v>
      </c>
      <c r="E228" s="77" t="s">
        <v>79</v>
      </c>
      <c r="F228" s="71" t="s">
        <v>172</v>
      </c>
      <c r="G228" s="76">
        <v>2.992</v>
      </c>
      <c r="H228" s="71" t="s">
        <v>159</v>
      </c>
      <c r="I228" s="70">
        <v>2020</v>
      </c>
      <c r="J228" s="75">
        <v>5</v>
      </c>
      <c r="K228" s="73">
        <v>9.1</v>
      </c>
      <c r="L228" s="74">
        <v>255.12747252747252</v>
      </c>
      <c r="M228" s="73">
        <v>9.4</v>
      </c>
      <c r="N228" s="72">
        <v>12.7</v>
      </c>
      <c r="O228" s="72">
        <v>18.899999999999999</v>
      </c>
      <c r="P228" s="65" t="s">
        <v>70</v>
      </c>
      <c r="Q228" s="71" t="s">
        <v>69</v>
      </c>
      <c r="R228" s="70" t="s">
        <v>89</v>
      </c>
      <c r="S228" s="69"/>
      <c r="T228" s="68" t="s">
        <v>67</v>
      </c>
      <c r="U228" s="67" t="s">
        <v>66</v>
      </c>
      <c r="V228" s="66" t="s">
        <v>66</v>
      </c>
      <c r="W228" s="65">
        <v>48</v>
      </c>
      <c r="X228" s="65" t="s">
        <v>66</v>
      </c>
    </row>
    <row r="229" spans="1:24" ht="24" customHeight="1">
      <c r="A229" s="78" t="s">
        <v>65</v>
      </c>
      <c r="B229" s="80"/>
      <c r="C229" s="79" t="s">
        <v>199</v>
      </c>
      <c r="D229" s="78" t="s">
        <v>174</v>
      </c>
      <c r="E229" s="77" t="s">
        <v>198</v>
      </c>
      <c r="F229" s="71" t="s">
        <v>172</v>
      </c>
      <c r="G229" s="76">
        <v>2.992</v>
      </c>
      <c r="H229" s="71" t="s">
        <v>159</v>
      </c>
      <c r="I229" s="70">
        <v>2020</v>
      </c>
      <c r="J229" s="75">
        <v>5</v>
      </c>
      <c r="K229" s="73">
        <v>9.1</v>
      </c>
      <c r="L229" s="74">
        <v>255.12747252747252</v>
      </c>
      <c r="M229" s="73">
        <v>9.4</v>
      </c>
      <c r="N229" s="72">
        <v>12.7</v>
      </c>
      <c r="O229" s="72">
        <v>18.899999999999999</v>
      </c>
      <c r="P229" s="65" t="s">
        <v>70</v>
      </c>
      <c r="Q229" s="71" t="s">
        <v>69</v>
      </c>
      <c r="R229" s="70" t="s">
        <v>89</v>
      </c>
      <c r="S229" s="69"/>
      <c r="T229" s="68" t="s">
        <v>67</v>
      </c>
      <c r="U229" s="67" t="s">
        <v>66</v>
      </c>
      <c r="V229" s="66" t="s">
        <v>66</v>
      </c>
      <c r="W229" s="65">
        <v>48</v>
      </c>
      <c r="X229" s="65" t="s">
        <v>66</v>
      </c>
    </row>
    <row r="230" spans="1:24" ht="24" customHeight="1">
      <c r="A230" s="78" t="s">
        <v>65</v>
      </c>
      <c r="B230" s="80"/>
      <c r="C230" s="79" t="s">
        <v>196</v>
      </c>
      <c r="D230" s="78" t="s">
        <v>197</v>
      </c>
      <c r="E230" s="77" t="s">
        <v>165</v>
      </c>
      <c r="F230" s="71" t="s">
        <v>84</v>
      </c>
      <c r="G230" s="76">
        <v>2.9969999999999999</v>
      </c>
      <c r="H230" s="71" t="s">
        <v>159</v>
      </c>
      <c r="I230" s="70">
        <v>1920</v>
      </c>
      <c r="J230" s="75">
        <v>5</v>
      </c>
      <c r="K230" s="73">
        <v>10.5</v>
      </c>
      <c r="L230" s="74">
        <v>221.11047619047616</v>
      </c>
      <c r="M230" s="73">
        <v>10.199999999999999</v>
      </c>
      <c r="N230" s="72">
        <v>13.5</v>
      </c>
      <c r="O230" s="72">
        <v>19.899999999999999</v>
      </c>
      <c r="P230" s="65" t="s">
        <v>70</v>
      </c>
      <c r="Q230" s="71" t="s">
        <v>69</v>
      </c>
      <c r="R230" s="70" t="s">
        <v>89</v>
      </c>
      <c r="S230" s="69"/>
      <c r="T230" s="68" t="s">
        <v>67</v>
      </c>
      <c r="U230" s="67">
        <v>102</v>
      </c>
      <c r="V230" s="66" t="s">
        <v>66</v>
      </c>
      <c r="W230" s="65">
        <v>52</v>
      </c>
      <c r="X230" s="65" t="s">
        <v>66</v>
      </c>
    </row>
    <row r="231" spans="1:24" ht="24" customHeight="1">
      <c r="A231" s="78" t="s">
        <v>65</v>
      </c>
      <c r="B231" s="80"/>
      <c r="C231" s="79" t="s">
        <v>196</v>
      </c>
      <c r="D231" s="78" t="s">
        <v>197</v>
      </c>
      <c r="E231" s="77" t="s">
        <v>160</v>
      </c>
      <c r="F231" s="71" t="s">
        <v>84</v>
      </c>
      <c r="G231" s="76">
        <v>2.9969999999999999</v>
      </c>
      <c r="H231" s="71" t="s">
        <v>159</v>
      </c>
      <c r="I231" s="70">
        <v>1950</v>
      </c>
      <c r="J231" s="75">
        <v>5</v>
      </c>
      <c r="K231" s="73">
        <v>10.5</v>
      </c>
      <c r="L231" s="74">
        <v>221.11047619047616</v>
      </c>
      <c r="M231" s="73">
        <v>10.199999999999999</v>
      </c>
      <c r="N231" s="72">
        <v>13.5</v>
      </c>
      <c r="O231" s="72">
        <v>19.600000000000001</v>
      </c>
      <c r="P231" s="65" t="s">
        <v>70</v>
      </c>
      <c r="Q231" s="71" t="s">
        <v>69</v>
      </c>
      <c r="R231" s="70" t="s">
        <v>89</v>
      </c>
      <c r="S231" s="69"/>
      <c r="T231" s="68" t="s">
        <v>67</v>
      </c>
      <c r="U231" s="67">
        <v>102</v>
      </c>
      <c r="V231" s="66" t="s">
        <v>66</v>
      </c>
      <c r="W231" s="65">
        <v>53</v>
      </c>
      <c r="X231" s="65" t="s">
        <v>66</v>
      </c>
    </row>
    <row r="232" spans="1:24" ht="24" customHeight="1">
      <c r="A232" s="78" t="s">
        <v>65</v>
      </c>
      <c r="B232" s="80"/>
      <c r="C232" s="79" t="s">
        <v>196</v>
      </c>
      <c r="D232" s="78" t="s">
        <v>195</v>
      </c>
      <c r="E232" s="71" t="s">
        <v>185</v>
      </c>
      <c r="F232" s="71" t="s">
        <v>81</v>
      </c>
      <c r="G232" s="76">
        <v>2.9969999999999999</v>
      </c>
      <c r="H232" s="71" t="s">
        <v>71</v>
      </c>
      <c r="I232" s="65" t="s">
        <v>194</v>
      </c>
      <c r="J232" s="75">
        <v>5</v>
      </c>
      <c r="K232" s="73">
        <v>10.4</v>
      </c>
      <c r="L232" s="74">
        <v>223.23653846153843</v>
      </c>
      <c r="M232" s="73">
        <v>10.199999999999999</v>
      </c>
      <c r="N232" s="72">
        <v>13.5</v>
      </c>
      <c r="O232" s="84" t="s">
        <v>193</v>
      </c>
      <c r="P232" s="65" t="s">
        <v>70</v>
      </c>
      <c r="Q232" s="71" t="s">
        <v>69</v>
      </c>
      <c r="R232" s="70" t="s">
        <v>48</v>
      </c>
      <c r="S232" s="69"/>
      <c r="T232" s="68" t="s">
        <v>67</v>
      </c>
      <c r="U232" s="67">
        <v>101</v>
      </c>
      <c r="V232" s="66" t="s">
        <v>66</v>
      </c>
      <c r="W232" s="65"/>
      <c r="X232" s="65"/>
    </row>
    <row r="233" spans="1:24" ht="24" customHeight="1">
      <c r="A233" s="78" t="s">
        <v>65</v>
      </c>
      <c r="B233" s="80"/>
      <c r="C233" s="79" t="s">
        <v>196</v>
      </c>
      <c r="D233" s="78" t="s">
        <v>195</v>
      </c>
      <c r="E233" s="71" t="s">
        <v>168</v>
      </c>
      <c r="F233" s="71" t="s">
        <v>81</v>
      </c>
      <c r="G233" s="76">
        <v>2.9969999999999999</v>
      </c>
      <c r="H233" s="71" t="s">
        <v>71</v>
      </c>
      <c r="I233" s="65" t="s">
        <v>194</v>
      </c>
      <c r="J233" s="75">
        <v>5</v>
      </c>
      <c r="K233" s="73">
        <v>10.5</v>
      </c>
      <c r="L233" s="74">
        <v>221.11047619047616</v>
      </c>
      <c r="M233" s="73">
        <v>10.199999999999999</v>
      </c>
      <c r="N233" s="72">
        <v>13.5</v>
      </c>
      <c r="O233" s="84" t="s">
        <v>193</v>
      </c>
      <c r="P233" s="65" t="s">
        <v>70</v>
      </c>
      <c r="Q233" s="71" t="s">
        <v>69</v>
      </c>
      <c r="R233" s="70" t="s">
        <v>48</v>
      </c>
      <c r="S233" s="69"/>
      <c r="T233" s="68" t="s">
        <v>67</v>
      </c>
      <c r="U233" s="67">
        <v>102</v>
      </c>
      <c r="V233" s="66" t="s">
        <v>66</v>
      </c>
      <c r="W233" s="65"/>
      <c r="X233" s="65"/>
    </row>
    <row r="234" spans="1:24" ht="24" customHeight="1">
      <c r="A234" s="78" t="s">
        <v>65</v>
      </c>
      <c r="B234" s="80"/>
      <c r="C234" s="79" t="s">
        <v>191</v>
      </c>
      <c r="D234" s="78" t="s">
        <v>190</v>
      </c>
      <c r="E234" s="77" t="s">
        <v>98</v>
      </c>
      <c r="F234" s="71" t="s">
        <v>192</v>
      </c>
      <c r="G234" s="76">
        <v>2.9969999999999999</v>
      </c>
      <c r="H234" s="71" t="s">
        <v>77</v>
      </c>
      <c r="I234" s="70">
        <v>2000</v>
      </c>
      <c r="J234" s="75">
        <v>5</v>
      </c>
      <c r="K234" s="73">
        <v>11.9</v>
      </c>
      <c r="L234" s="74">
        <v>195.0974789915966</v>
      </c>
      <c r="M234" s="73">
        <v>9.4</v>
      </c>
      <c r="N234" s="72">
        <v>12.7</v>
      </c>
      <c r="O234" s="72">
        <v>19.100000000000001</v>
      </c>
      <c r="P234" s="82" t="s">
        <v>188</v>
      </c>
      <c r="Q234" s="71" t="s">
        <v>69</v>
      </c>
      <c r="R234" s="70" t="s">
        <v>89</v>
      </c>
      <c r="S234" s="69"/>
      <c r="T234" s="68" t="s">
        <v>67</v>
      </c>
      <c r="U234" s="67">
        <v>126</v>
      </c>
      <c r="V234" s="66" t="s">
        <v>66</v>
      </c>
      <c r="W234" s="65">
        <v>62</v>
      </c>
      <c r="X234" s="65" t="s">
        <v>115</v>
      </c>
    </row>
    <row r="235" spans="1:24" ht="24" customHeight="1">
      <c r="A235" s="78" t="s">
        <v>65</v>
      </c>
      <c r="B235" s="80"/>
      <c r="C235" s="79" t="s">
        <v>191</v>
      </c>
      <c r="D235" s="78" t="s">
        <v>190</v>
      </c>
      <c r="E235" s="77" t="s">
        <v>97</v>
      </c>
      <c r="F235" s="71" t="s">
        <v>189</v>
      </c>
      <c r="G235" s="76">
        <v>2.9969999999999999</v>
      </c>
      <c r="H235" s="71" t="s">
        <v>77</v>
      </c>
      <c r="I235" s="70">
        <v>2020</v>
      </c>
      <c r="J235" s="75">
        <v>5</v>
      </c>
      <c r="K235" s="73">
        <v>11.9</v>
      </c>
      <c r="L235" s="74">
        <v>195.0974789915966</v>
      </c>
      <c r="M235" s="73">
        <v>9.4</v>
      </c>
      <c r="N235" s="72">
        <v>12.7</v>
      </c>
      <c r="O235" s="72">
        <v>18.899999999999999</v>
      </c>
      <c r="P235" s="82" t="s">
        <v>188</v>
      </c>
      <c r="Q235" s="71" t="s">
        <v>69</v>
      </c>
      <c r="R235" s="70" t="s">
        <v>89</v>
      </c>
      <c r="S235" s="69"/>
      <c r="T235" s="68" t="s">
        <v>67</v>
      </c>
      <c r="U235" s="67">
        <v>126</v>
      </c>
      <c r="V235" s="66" t="s">
        <v>66</v>
      </c>
      <c r="W235" s="65">
        <v>62</v>
      </c>
      <c r="X235" s="65" t="s">
        <v>115</v>
      </c>
    </row>
    <row r="236" spans="1:24" ht="24" customHeight="1">
      <c r="A236" s="78" t="s">
        <v>65</v>
      </c>
      <c r="B236" s="80"/>
      <c r="C236" s="79" t="s">
        <v>184</v>
      </c>
      <c r="D236" s="78" t="s">
        <v>187</v>
      </c>
      <c r="E236" s="77" t="s">
        <v>165</v>
      </c>
      <c r="F236" s="71" t="s">
        <v>186</v>
      </c>
      <c r="G236" s="76">
        <v>1.998</v>
      </c>
      <c r="H236" s="71" t="s">
        <v>159</v>
      </c>
      <c r="I236" s="70">
        <v>1830</v>
      </c>
      <c r="J236" s="75">
        <v>5</v>
      </c>
      <c r="K236" s="73">
        <v>12</v>
      </c>
      <c r="L236" s="74">
        <v>193.47166666666664</v>
      </c>
      <c r="M236" s="73">
        <v>11.1</v>
      </c>
      <c r="N236" s="72">
        <v>14.4</v>
      </c>
      <c r="O236" s="72">
        <v>20.8</v>
      </c>
      <c r="P236" s="65" t="s">
        <v>70</v>
      </c>
      <c r="Q236" s="71" t="s">
        <v>69</v>
      </c>
      <c r="R236" s="70" t="s">
        <v>89</v>
      </c>
      <c r="S236" s="69"/>
      <c r="T236" s="68" t="s">
        <v>67</v>
      </c>
      <c r="U236" s="67">
        <v>108</v>
      </c>
      <c r="V236" s="66" t="s">
        <v>66</v>
      </c>
      <c r="W236" s="65">
        <v>57</v>
      </c>
      <c r="X236" s="65" t="s">
        <v>75</v>
      </c>
    </row>
    <row r="237" spans="1:24" ht="24" customHeight="1">
      <c r="A237" s="78" t="s">
        <v>65</v>
      </c>
      <c r="B237" s="80"/>
      <c r="C237" s="79" t="s">
        <v>184</v>
      </c>
      <c r="D237" s="78" t="s">
        <v>187</v>
      </c>
      <c r="E237" s="77" t="s">
        <v>160</v>
      </c>
      <c r="F237" s="71" t="s">
        <v>186</v>
      </c>
      <c r="G237" s="76">
        <v>1.998</v>
      </c>
      <c r="H237" s="71" t="s">
        <v>159</v>
      </c>
      <c r="I237" s="70">
        <v>1860</v>
      </c>
      <c r="J237" s="75">
        <v>5</v>
      </c>
      <c r="K237" s="73">
        <v>12</v>
      </c>
      <c r="L237" s="74">
        <v>193.47166666666664</v>
      </c>
      <c r="M237" s="73">
        <v>11.1</v>
      </c>
      <c r="N237" s="72">
        <v>14.4</v>
      </c>
      <c r="O237" s="72">
        <v>20.5</v>
      </c>
      <c r="P237" s="65" t="s">
        <v>70</v>
      </c>
      <c r="Q237" s="71" t="s">
        <v>69</v>
      </c>
      <c r="R237" s="70" t="s">
        <v>89</v>
      </c>
      <c r="S237" s="69"/>
      <c r="T237" s="68" t="s">
        <v>67</v>
      </c>
      <c r="U237" s="67">
        <v>108</v>
      </c>
      <c r="V237" s="66" t="s">
        <v>66</v>
      </c>
      <c r="W237" s="65">
        <v>58</v>
      </c>
      <c r="X237" s="65" t="s">
        <v>75</v>
      </c>
    </row>
    <row r="238" spans="1:24" ht="24" customHeight="1">
      <c r="A238" s="78" t="s">
        <v>65</v>
      </c>
      <c r="B238" s="80"/>
      <c r="C238" s="79" t="s">
        <v>184</v>
      </c>
      <c r="D238" s="78" t="s">
        <v>183</v>
      </c>
      <c r="E238" s="71" t="s">
        <v>185</v>
      </c>
      <c r="F238" s="71" t="s">
        <v>182</v>
      </c>
      <c r="G238" s="76">
        <v>1.998</v>
      </c>
      <c r="H238" s="71" t="s">
        <v>71</v>
      </c>
      <c r="I238" s="70" t="s">
        <v>181</v>
      </c>
      <c r="J238" s="75">
        <v>5</v>
      </c>
      <c r="K238" s="73">
        <v>11.5</v>
      </c>
      <c r="L238" s="74">
        <v>201.88347826086954</v>
      </c>
      <c r="M238" s="73">
        <v>11.1</v>
      </c>
      <c r="N238" s="72">
        <v>14.4</v>
      </c>
      <c r="O238" s="84" t="s">
        <v>180</v>
      </c>
      <c r="P238" s="65" t="s">
        <v>70</v>
      </c>
      <c r="Q238" s="71" t="s">
        <v>69</v>
      </c>
      <c r="R238" s="70" t="s">
        <v>48</v>
      </c>
      <c r="S238" s="69"/>
      <c r="T238" s="68" t="s">
        <v>67</v>
      </c>
      <c r="U238" s="67">
        <v>103</v>
      </c>
      <c r="V238" s="66" t="s">
        <v>66</v>
      </c>
      <c r="W238" s="65" t="s">
        <v>134</v>
      </c>
      <c r="X238" s="83" t="s">
        <v>133</v>
      </c>
    </row>
    <row r="239" spans="1:24" ht="24" customHeight="1">
      <c r="A239" s="78" t="s">
        <v>65</v>
      </c>
      <c r="B239" s="80"/>
      <c r="C239" s="79" t="s">
        <v>184</v>
      </c>
      <c r="D239" s="78" t="s">
        <v>183</v>
      </c>
      <c r="E239" s="71" t="s">
        <v>168</v>
      </c>
      <c r="F239" s="71" t="s">
        <v>182</v>
      </c>
      <c r="G239" s="76">
        <v>1.998</v>
      </c>
      <c r="H239" s="71" t="s">
        <v>71</v>
      </c>
      <c r="I239" s="70" t="s">
        <v>181</v>
      </c>
      <c r="J239" s="75">
        <v>5</v>
      </c>
      <c r="K239" s="73">
        <v>12</v>
      </c>
      <c r="L239" s="74">
        <v>193.47166666666664</v>
      </c>
      <c r="M239" s="73">
        <v>11.1</v>
      </c>
      <c r="N239" s="72">
        <v>14.4</v>
      </c>
      <c r="O239" s="84" t="s">
        <v>180</v>
      </c>
      <c r="P239" s="65" t="s">
        <v>70</v>
      </c>
      <c r="Q239" s="71" t="s">
        <v>69</v>
      </c>
      <c r="R239" s="70" t="s">
        <v>48</v>
      </c>
      <c r="S239" s="69"/>
      <c r="T239" s="68" t="s">
        <v>67</v>
      </c>
      <c r="U239" s="67">
        <v>108</v>
      </c>
      <c r="V239" s="66" t="s">
        <v>66</v>
      </c>
      <c r="W239" s="65" t="s">
        <v>179</v>
      </c>
      <c r="X239" s="83" t="s">
        <v>133</v>
      </c>
    </row>
    <row r="240" spans="1:24" ht="24" customHeight="1">
      <c r="A240" s="78" t="s">
        <v>65</v>
      </c>
      <c r="B240" s="80"/>
      <c r="C240" s="79" t="s">
        <v>178</v>
      </c>
      <c r="D240" s="78" t="s">
        <v>156</v>
      </c>
      <c r="E240" s="71" t="s">
        <v>106</v>
      </c>
      <c r="F240" s="71" t="s">
        <v>154</v>
      </c>
      <c r="G240" s="76">
        <v>2.992</v>
      </c>
      <c r="H240" s="71" t="s">
        <v>71</v>
      </c>
      <c r="I240" s="70">
        <v>2030</v>
      </c>
      <c r="J240" s="75">
        <v>5</v>
      </c>
      <c r="K240" s="73">
        <v>9.1</v>
      </c>
      <c r="L240" s="74">
        <v>255.12747252747252</v>
      </c>
      <c r="M240" s="73">
        <v>9.4</v>
      </c>
      <c r="N240" s="72">
        <v>12.7</v>
      </c>
      <c r="O240" s="72">
        <v>18.7</v>
      </c>
      <c r="P240" s="65" t="s">
        <v>70</v>
      </c>
      <c r="Q240" s="71" t="s">
        <v>69</v>
      </c>
      <c r="R240" s="70" t="s">
        <v>48</v>
      </c>
      <c r="S240" s="69"/>
      <c r="T240" s="68" t="s">
        <v>67</v>
      </c>
      <c r="U240" s="67" t="s">
        <v>66</v>
      </c>
      <c r="V240" s="66" t="s">
        <v>66</v>
      </c>
      <c r="W240" s="65"/>
      <c r="X240" s="65"/>
    </row>
    <row r="241" spans="1:24" ht="24" customHeight="1">
      <c r="A241" s="78" t="s">
        <v>65</v>
      </c>
      <c r="B241" s="80"/>
      <c r="C241" s="79" t="s">
        <v>178</v>
      </c>
      <c r="D241" s="78" t="s">
        <v>156</v>
      </c>
      <c r="E241" s="71" t="s">
        <v>177</v>
      </c>
      <c r="F241" s="71" t="s">
        <v>154</v>
      </c>
      <c r="G241" s="76">
        <v>2.992</v>
      </c>
      <c r="H241" s="71" t="s">
        <v>71</v>
      </c>
      <c r="I241" s="70">
        <v>2020</v>
      </c>
      <c r="J241" s="75">
        <v>5</v>
      </c>
      <c r="K241" s="73">
        <v>9.1</v>
      </c>
      <c r="L241" s="74">
        <v>255.12747252747252</v>
      </c>
      <c r="M241" s="73">
        <v>9.4</v>
      </c>
      <c r="N241" s="72">
        <v>12.7</v>
      </c>
      <c r="O241" s="72">
        <v>18.899999999999999</v>
      </c>
      <c r="P241" s="65" t="s">
        <v>70</v>
      </c>
      <c r="Q241" s="71" t="s">
        <v>69</v>
      </c>
      <c r="R241" s="70" t="s">
        <v>48</v>
      </c>
      <c r="S241" s="69"/>
      <c r="T241" s="68" t="s">
        <v>67</v>
      </c>
      <c r="U241" s="67" t="s">
        <v>66</v>
      </c>
      <c r="V241" s="66" t="s">
        <v>66</v>
      </c>
      <c r="W241" s="65"/>
      <c r="X241" s="65"/>
    </row>
    <row r="242" spans="1:24" ht="24" customHeight="1">
      <c r="A242" s="78" t="s">
        <v>65</v>
      </c>
      <c r="B242" s="80"/>
      <c r="C242" s="79" t="s">
        <v>175</v>
      </c>
      <c r="D242" s="78" t="s">
        <v>174</v>
      </c>
      <c r="E242" s="77" t="s">
        <v>176</v>
      </c>
      <c r="F242" s="71" t="s">
        <v>172</v>
      </c>
      <c r="G242" s="76">
        <v>2.992</v>
      </c>
      <c r="H242" s="71" t="s">
        <v>159</v>
      </c>
      <c r="I242" s="70">
        <v>2020</v>
      </c>
      <c r="J242" s="75">
        <v>5</v>
      </c>
      <c r="K242" s="73">
        <v>9.1</v>
      </c>
      <c r="L242" s="74">
        <v>255.12747252747252</v>
      </c>
      <c r="M242" s="73">
        <v>9.4</v>
      </c>
      <c r="N242" s="72">
        <v>12.7</v>
      </c>
      <c r="O242" s="72">
        <v>18.899999999999999</v>
      </c>
      <c r="P242" s="65" t="s">
        <v>70</v>
      </c>
      <c r="Q242" s="71" t="s">
        <v>69</v>
      </c>
      <c r="R242" s="70" t="s">
        <v>89</v>
      </c>
      <c r="S242" s="69"/>
      <c r="T242" s="68" t="s">
        <v>67</v>
      </c>
      <c r="U242" s="67" t="s">
        <v>66</v>
      </c>
      <c r="V242" s="66" t="s">
        <v>66</v>
      </c>
      <c r="W242" s="65">
        <v>48</v>
      </c>
      <c r="X242" s="65" t="s">
        <v>66</v>
      </c>
    </row>
    <row r="243" spans="1:24" ht="24" customHeight="1">
      <c r="A243" s="78" t="s">
        <v>65</v>
      </c>
      <c r="B243" s="80"/>
      <c r="C243" s="79" t="s">
        <v>175</v>
      </c>
      <c r="D243" s="78" t="s">
        <v>174</v>
      </c>
      <c r="E243" s="77" t="s">
        <v>173</v>
      </c>
      <c r="F243" s="71" t="s">
        <v>172</v>
      </c>
      <c r="G243" s="76">
        <v>2.992</v>
      </c>
      <c r="H243" s="71" t="s">
        <v>159</v>
      </c>
      <c r="I243" s="70">
        <v>2020</v>
      </c>
      <c r="J243" s="75">
        <v>5</v>
      </c>
      <c r="K243" s="73">
        <v>9.1</v>
      </c>
      <c r="L243" s="74">
        <v>255.12747252747252</v>
      </c>
      <c r="M243" s="73">
        <v>9.4</v>
      </c>
      <c r="N243" s="72">
        <v>12.7</v>
      </c>
      <c r="O243" s="72">
        <v>18.899999999999999</v>
      </c>
      <c r="P243" s="65" t="s">
        <v>70</v>
      </c>
      <c r="Q243" s="71" t="s">
        <v>69</v>
      </c>
      <c r="R243" s="70" t="s">
        <v>89</v>
      </c>
      <c r="S243" s="69"/>
      <c r="T243" s="68" t="s">
        <v>67</v>
      </c>
      <c r="U243" s="67" t="s">
        <v>66</v>
      </c>
      <c r="V243" s="66" t="s">
        <v>66</v>
      </c>
      <c r="W243" s="65">
        <v>48</v>
      </c>
      <c r="X243" s="65" t="s">
        <v>66</v>
      </c>
    </row>
    <row r="244" spans="1:24" ht="24" customHeight="1">
      <c r="A244" s="78" t="s">
        <v>65</v>
      </c>
      <c r="B244" s="80"/>
      <c r="C244" s="79" t="s">
        <v>170</v>
      </c>
      <c r="D244" s="78" t="s">
        <v>169</v>
      </c>
      <c r="E244" s="77" t="s">
        <v>39</v>
      </c>
      <c r="F244" s="71" t="s">
        <v>81</v>
      </c>
      <c r="G244" s="76">
        <v>2.9969999999999999</v>
      </c>
      <c r="H244" s="71" t="s">
        <v>71</v>
      </c>
      <c r="I244" s="70">
        <v>1870</v>
      </c>
      <c r="J244" s="75">
        <v>5</v>
      </c>
      <c r="K244" s="73">
        <v>10.3</v>
      </c>
      <c r="L244" s="74">
        <v>225.40388349514564</v>
      </c>
      <c r="M244" s="73">
        <v>11.1</v>
      </c>
      <c r="N244" s="72">
        <v>14.4</v>
      </c>
      <c r="O244" s="72">
        <v>20.399999999999999</v>
      </c>
      <c r="P244" s="65" t="s">
        <v>70</v>
      </c>
      <c r="Q244" s="71" t="s">
        <v>69</v>
      </c>
      <c r="R244" s="70" t="s">
        <v>48</v>
      </c>
      <c r="S244" s="69"/>
      <c r="T244" s="68" t="s">
        <v>67</v>
      </c>
      <c r="U244" s="67" t="s">
        <v>66</v>
      </c>
      <c r="V244" s="66" t="s">
        <v>66</v>
      </c>
      <c r="W244" s="65"/>
      <c r="X244" s="65"/>
    </row>
    <row r="245" spans="1:24" ht="24" customHeight="1">
      <c r="A245" s="78" t="s">
        <v>65</v>
      </c>
      <c r="B245" s="80"/>
      <c r="C245" s="79" t="s">
        <v>170</v>
      </c>
      <c r="D245" s="78" t="s">
        <v>169</v>
      </c>
      <c r="E245" s="77" t="s">
        <v>54</v>
      </c>
      <c r="F245" s="71" t="s">
        <v>81</v>
      </c>
      <c r="G245" s="76">
        <v>2.9969999999999999</v>
      </c>
      <c r="H245" s="71" t="s">
        <v>71</v>
      </c>
      <c r="I245" s="70">
        <v>1910</v>
      </c>
      <c r="J245" s="75">
        <v>5</v>
      </c>
      <c r="K245" s="73">
        <v>10.3</v>
      </c>
      <c r="L245" s="74">
        <v>225.40388349514564</v>
      </c>
      <c r="M245" s="73">
        <v>10.199999999999999</v>
      </c>
      <c r="N245" s="72">
        <v>13.5</v>
      </c>
      <c r="O245" s="72">
        <v>20</v>
      </c>
      <c r="P245" s="65" t="s">
        <v>70</v>
      </c>
      <c r="Q245" s="71" t="s">
        <v>69</v>
      </c>
      <c r="R245" s="70" t="s">
        <v>48</v>
      </c>
      <c r="S245" s="69"/>
      <c r="T245" s="68" t="s">
        <v>67</v>
      </c>
      <c r="U245" s="67">
        <v>100</v>
      </c>
      <c r="V245" s="66" t="s">
        <v>66</v>
      </c>
      <c r="W245" s="65"/>
      <c r="X245" s="65"/>
    </row>
    <row r="246" spans="1:24" ht="24" customHeight="1">
      <c r="A246" s="78" t="s">
        <v>65</v>
      </c>
      <c r="B246" s="80"/>
      <c r="C246" s="79" t="s">
        <v>170</v>
      </c>
      <c r="D246" s="78" t="s">
        <v>171</v>
      </c>
      <c r="E246" s="77" t="s">
        <v>165</v>
      </c>
      <c r="F246" s="71" t="s">
        <v>84</v>
      </c>
      <c r="G246" s="76">
        <v>2.9969999999999999</v>
      </c>
      <c r="H246" s="71" t="s">
        <v>159</v>
      </c>
      <c r="I246" s="70">
        <v>1880</v>
      </c>
      <c r="J246" s="75">
        <v>5</v>
      </c>
      <c r="K246" s="73">
        <v>10.5</v>
      </c>
      <c r="L246" s="74">
        <v>221.11047619047616</v>
      </c>
      <c r="M246" s="73">
        <v>10.199999999999999</v>
      </c>
      <c r="N246" s="72">
        <v>13.5</v>
      </c>
      <c r="O246" s="72">
        <v>20.3</v>
      </c>
      <c r="P246" s="65" t="s">
        <v>70</v>
      </c>
      <c r="Q246" s="71" t="s">
        <v>69</v>
      </c>
      <c r="R246" s="70" t="s">
        <v>89</v>
      </c>
      <c r="S246" s="69"/>
      <c r="T246" s="68" t="s">
        <v>67</v>
      </c>
      <c r="U246" s="67">
        <v>102</v>
      </c>
      <c r="V246" s="66" t="s">
        <v>66</v>
      </c>
      <c r="W246" s="65">
        <v>51</v>
      </c>
      <c r="X246" s="65" t="s">
        <v>66</v>
      </c>
    </row>
    <row r="247" spans="1:24" ht="24" customHeight="1">
      <c r="A247" s="78" t="s">
        <v>65</v>
      </c>
      <c r="B247" s="80"/>
      <c r="C247" s="79" t="s">
        <v>170</v>
      </c>
      <c r="D247" s="78" t="s">
        <v>171</v>
      </c>
      <c r="E247" s="77" t="s">
        <v>160</v>
      </c>
      <c r="F247" s="71" t="s">
        <v>84</v>
      </c>
      <c r="G247" s="76">
        <v>2.9969999999999999</v>
      </c>
      <c r="H247" s="71" t="s">
        <v>159</v>
      </c>
      <c r="I247" s="70">
        <v>1920</v>
      </c>
      <c r="J247" s="75">
        <v>5</v>
      </c>
      <c r="K247" s="73">
        <v>10.5</v>
      </c>
      <c r="L247" s="74">
        <v>221.11047619047616</v>
      </c>
      <c r="M247" s="73">
        <v>10.199999999999999</v>
      </c>
      <c r="N247" s="72">
        <v>13.5</v>
      </c>
      <c r="O247" s="72">
        <v>19.899999999999999</v>
      </c>
      <c r="P247" s="65" t="s">
        <v>70</v>
      </c>
      <c r="Q247" s="71" t="s">
        <v>69</v>
      </c>
      <c r="R247" s="70" t="s">
        <v>89</v>
      </c>
      <c r="S247" s="69"/>
      <c r="T247" s="68" t="s">
        <v>67</v>
      </c>
      <c r="U247" s="67">
        <v>102</v>
      </c>
      <c r="V247" s="66" t="s">
        <v>66</v>
      </c>
      <c r="W247" s="65">
        <v>52</v>
      </c>
      <c r="X247" s="65" t="s">
        <v>66</v>
      </c>
    </row>
    <row r="248" spans="1:24" ht="24" customHeight="1">
      <c r="A248" s="78" t="s">
        <v>65</v>
      </c>
      <c r="B248" s="80"/>
      <c r="C248" s="79" t="s">
        <v>170</v>
      </c>
      <c r="D248" s="78" t="s">
        <v>169</v>
      </c>
      <c r="E248" s="71" t="s">
        <v>168</v>
      </c>
      <c r="F248" s="71" t="s">
        <v>81</v>
      </c>
      <c r="G248" s="76">
        <v>2.9969999999999999</v>
      </c>
      <c r="H248" s="71" t="s">
        <v>71</v>
      </c>
      <c r="I248" s="65" t="s">
        <v>167</v>
      </c>
      <c r="J248" s="75">
        <v>5</v>
      </c>
      <c r="K248" s="73">
        <v>10.5</v>
      </c>
      <c r="L248" s="74">
        <v>221.11047619047616</v>
      </c>
      <c r="M248" s="73">
        <v>10.199999999999999</v>
      </c>
      <c r="N248" s="72">
        <v>13.5</v>
      </c>
      <c r="O248" s="84" t="s">
        <v>166</v>
      </c>
      <c r="P248" s="65" t="s">
        <v>70</v>
      </c>
      <c r="Q248" s="71" t="s">
        <v>69</v>
      </c>
      <c r="R248" s="70" t="s">
        <v>48</v>
      </c>
      <c r="S248" s="69"/>
      <c r="T248" s="68" t="s">
        <v>67</v>
      </c>
      <c r="U248" s="67">
        <v>102</v>
      </c>
      <c r="V248" s="66" t="s">
        <v>66</v>
      </c>
      <c r="W248" s="65"/>
      <c r="X248" s="65"/>
    </row>
    <row r="249" spans="1:24" ht="24" customHeight="1">
      <c r="A249" s="78" t="s">
        <v>65</v>
      </c>
      <c r="B249" s="80"/>
      <c r="C249" s="79" t="s">
        <v>162</v>
      </c>
      <c r="D249" s="78" t="s">
        <v>164</v>
      </c>
      <c r="E249" s="77" t="s">
        <v>39</v>
      </c>
      <c r="F249" s="71" t="s">
        <v>72</v>
      </c>
      <c r="G249" s="76">
        <v>1.998</v>
      </c>
      <c r="H249" s="71" t="s">
        <v>71</v>
      </c>
      <c r="I249" s="70">
        <v>1840</v>
      </c>
      <c r="J249" s="75">
        <v>5</v>
      </c>
      <c r="K249" s="73">
        <v>11.4</v>
      </c>
      <c r="L249" s="74">
        <v>203.65438596491228</v>
      </c>
      <c r="M249" s="73">
        <v>11.1</v>
      </c>
      <c r="N249" s="72">
        <v>14.4</v>
      </c>
      <c r="O249" s="72">
        <v>20.7</v>
      </c>
      <c r="P249" s="65" t="s">
        <v>70</v>
      </c>
      <c r="Q249" s="71" t="s">
        <v>69</v>
      </c>
      <c r="R249" s="70" t="s">
        <v>48</v>
      </c>
      <c r="S249" s="69"/>
      <c r="T249" s="68" t="s">
        <v>67</v>
      </c>
      <c r="U249" s="67">
        <v>102</v>
      </c>
      <c r="V249" s="66" t="s">
        <v>66</v>
      </c>
      <c r="W249" s="65">
        <v>55</v>
      </c>
      <c r="X249" s="83" t="s">
        <v>133</v>
      </c>
    </row>
    <row r="250" spans="1:24" ht="24" customHeight="1">
      <c r="A250" s="78" t="s">
        <v>65</v>
      </c>
      <c r="B250" s="80"/>
      <c r="C250" s="79" t="s">
        <v>162</v>
      </c>
      <c r="D250" s="78" t="s">
        <v>164</v>
      </c>
      <c r="E250" s="77" t="s">
        <v>54</v>
      </c>
      <c r="F250" s="71" t="s">
        <v>72</v>
      </c>
      <c r="G250" s="76">
        <v>1.998</v>
      </c>
      <c r="H250" s="71" t="s">
        <v>71</v>
      </c>
      <c r="I250" s="70">
        <v>1880</v>
      </c>
      <c r="J250" s="75">
        <v>5</v>
      </c>
      <c r="K250" s="73">
        <v>11.4</v>
      </c>
      <c r="L250" s="74">
        <v>203.65438596491228</v>
      </c>
      <c r="M250" s="73">
        <v>10.199999999999999</v>
      </c>
      <c r="N250" s="72">
        <v>13.5</v>
      </c>
      <c r="O250" s="72">
        <v>20.3</v>
      </c>
      <c r="P250" s="65" t="s">
        <v>70</v>
      </c>
      <c r="Q250" s="71" t="s">
        <v>69</v>
      </c>
      <c r="R250" s="70" t="s">
        <v>48</v>
      </c>
      <c r="S250" s="69"/>
      <c r="T250" s="68" t="s">
        <v>67</v>
      </c>
      <c r="U250" s="67">
        <v>111</v>
      </c>
      <c r="V250" s="66" t="s">
        <v>66</v>
      </c>
      <c r="W250" s="65">
        <v>56</v>
      </c>
      <c r="X250" s="83" t="s">
        <v>133</v>
      </c>
    </row>
    <row r="251" spans="1:24" ht="24" customHeight="1">
      <c r="A251" s="78" t="s">
        <v>65</v>
      </c>
      <c r="B251" s="80"/>
      <c r="C251" s="79" t="s">
        <v>162</v>
      </c>
      <c r="D251" s="78" t="s">
        <v>164</v>
      </c>
      <c r="E251" s="77" t="s">
        <v>126</v>
      </c>
      <c r="F251" s="71" t="s">
        <v>72</v>
      </c>
      <c r="G251" s="76">
        <v>1.998</v>
      </c>
      <c r="H251" s="71" t="s">
        <v>71</v>
      </c>
      <c r="I251" s="70">
        <v>1850</v>
      </c>
      <c r="J251" s="75">
        <v>5</v>
      </c>
      <c r="K251" s="73">
        <v>11.8</v>
      </c>
      <c r="L251" s="74">
        <v>196.75084745762712</v>
      </c>
      <c r="M251" s="73">
        <v>11.1</v>
      </c>
      <c r="N251" s="72">
        <v>14.4</v>
      </c>
      <c r="O251" s="72">
        <v>20.6</v>
      </c>
      <c r="P251" s="65" t="s">
        <v>70</v>
      </c>
      <c r="Q251" s="71" t="s">
        <v>69</v>
      </c>
      <c r="R251" s="70" t="s">
        <v>48</v>
      </c>
      <c r="S251" s="69"/>
      <c r="T251" s="68" t="s">
        <v>67</v>
      </c>
      <c r="U251" s="67">
        <v>106</v>
      </c>
      <c r="V251" s="66" t="s">
        <v>66</v>
      </c>
      <c r="W251" s="65">
        <v>57</v>
      </c>
      <c r="X251" s="83" t="s">
        <v>133</v>
      </c>
    </row>
    <row r="252" spans="1:24" ht="24" customHeight="1">
      <c r="A252" s="78" t="s">
        <v>65</v>
      </c>
      <c r="B252" s="80"/>
      <c r="C252" s="79" t="s">
        <v>162</v>
      </c>
      <c r="D252" s="78" t="s">
        <v>161</v>
      </c>
      <c r="E252" s="77" t="s">
        <v>165</v>
      </c>
      <c r="F252" s="71" t="s">
        <v>78</v>
      </c>
      <c r="G252" s="76">
        <v>1.998</v>
      </c>
      <c r="H252" s="71" t="s">
        <v>159</v>
      </c>
      <c r="I252" s="70">
        <v>1850</v>
      </c>
      <c r="J252" s="75">
        <v>5</v>
      </c>
      <c r="K252" s="73">
        <v>11.8</v>
      </c>
      <c r="L252" s="74">
        <v>196.75084745762712</v>
      </c>
      <c r="M252" s="73">
        <v>11.1</v>
      </c>
      <c r="N252" s="72">
        <v>14.4</v>
      </c>
      <c r="O252" s="72">
        <v>20.6</v>
      </c>
      <c r="P252" s="65" t="s">
        <v>70</v>
      </c>
      <c r="Q252" s="71" t="s">
        <v>69</v>
      </c>
      <c r="R252" s="70" t="s">
        <v>89</v>
      </c>
      <c r="S252" s="69"/>
      <c r="T252" s="68" t="s">
        <v>67</v>
      </c>
      <c r="U252" s="67">
        <v>106</v>
      </c>
      <c r="V252" s="66" t="s">
        <v>66</v>
      </c>
      <c r="W252" s="65">
        <v>57</v>
      </c>
      <c r="X252" s="65" t="s">
        <v>75</v>
      </c>
    </row>
    <row r="253" spans="1:24" ht="24" customHeight="1">
      <c r="A253" s="78" t="s">
        <v>65</v>
      </c>
      <c r="B253" s="80"/>
      <c r="C253" s="79" t="s">
        <v>162</v>
      </c>
      <c r="D253" s="78" t="s">
        <v>164</v>
      </c>
      <c r="E253" s="77" t="s">
        <v>163</v>
      </c>
      <c r="F253" s="71" t="s">
        <v>72</v>
      </c>
      <c r="G253" s="76">
        <v>1.998</v>
      </c>
      <c r="H253" s="71" t="s">
        <v>71</v>
      </c>
      <c r="I253" s="70">
        <v>1890</v>
      </c>
      <c r="J253" s="75">
        <v>5</v>
      </c>
      <c r="K253" s="73">
        <v>11.8</v>
      </c>
      <c r="L253" s="74">
        <v>196.75084745762712</v>
      </c>
      <c r="M253" s="73">
        <v>10.199999999999999</v>
      </c>
      <c r="N253" s="72">
        <v>13.5</v>
      </c>
      <c r="O253" s="72">
        <v>20.2</v>
      </c>
      <c r="P253" s="65" t="s">
        <v>70</v>
      </c>
      <c r="Q253" s="71" t="s">
        <v>69</v>
      </c>
      <c r="R253" s="70" t="s">
        <v>48</v>
      </c>
      <c r="S253" s="69"/>
      <c r="T253" s="68" t="s">
        <v>67</v>
      </c>
      <c r="U253" s="67">
        <v>115</v>
      </c>
      <c r="V253" s="66" t="s">
        <v>66</v>
      </c>
      <c r="W253" s="65">
        <v>58</v>
      </c>
      <c r="X253" s="83" t="s">
        <v>133</v>
      </c>
    </row>
    <row r="254" spans="1:24" ht="24" customHeight="1">
      <c r="A254" s="78" t="s">
        <v>65</v>
      </c>
      <c r="B254" s="80"/>
      <c r="C254" s="79" t="s">
        <v>162</v>
      </c>
      <c r="D254" s="78" t="s">
        <v>161</v>
      </c>
      <c r="E254" s="77" t="s">
        <v>160</v>
      </c>
      <c r="F254" s="71" t="s">
        <v>78</v>
      </c>
      <c r="G254" s="76">
        <v>1.998</v>
      </c>
      <c r="H254" s="71" t="s">
        <v>159</v>
      </c>
      <c r="I254" s="70">
        <v>1890</v>
      </c>
      <c r="J254" s="75">
        <v>5</v>
      </c>
      <c r="K254" s="73">
        <v>11.8</v>
      </c>
      <c r="L254" s="74">
        <v>196.75084745762712</v>
      </c>
      <c r="M254" s="73">
        <v>10.199999999999999</v>
      </c>
      <c r="N254" s="72">
        <v>13.5</v>
      </c>
      <c r="O254" s="72">
        <v>20.2</v>
      </c>
      <c r="P254" s="65" t="s">
        <v>70</v>
      </c>
      <c r="Q254" s="71" t="s">
        <v>69</v>
      </c>
      <c r="R254" s="70" t="s">
        <v>89</v>
      </c>
      <c r="S254" s="69"/>
      <c r="T254" s="68" t="s">
        <v>67</v>
      </c>
      <c r="U254" s="67">
        <v>115</v>
      </c>
      <c r="V254" s="66" t="s">
        <v>66</v>
      </c>
      <c r="W254" s="65">
        <v>58</v>
      </c>
      <c r="X254" s="65" t="s">
        <v>75</v>
      </c>
    </row>
    <row r="255" spans="1:24" ht="24" customHeight="1">
      <c r="A255" s="78" t="s">
        <v>65</v>
      </c>
      <c r="B255" s="80"/>
      <c r="C255" s="79" t="s">
        <v>157</v>
      </c>
      <c r="D255" s="78" t="s">
        <v>156</v>
      </c>
      <c r="E255" s="71" t="s">
        <v>158</v>
      </c>
      <c r="F255" s="71" t="s">
        <v>154</v>
      </c>
      <c r="G255" s="76">
        <v>2.992</v>
      </c>
      <c r="H255" s="71" t="s">
        <v>71</v>
      </c>
      <c r="I255" s="70">
        <v>2030</v>
      </c>
      <c r="J255" s="75">
        <v>5</v>
      </c>
      <c r="K255" s="73">
        <v>9.1</v>
      </c>
      <c r="L255" s="74">
        <v>255.12747252747252</v>
      </c>
      <c r="M255" s="73">
        <v>9.4</v>
      </c>
      <c r="N255" s="72">
        <v>12.7</v>
      </c>
      <c r="O255" s="72">
        <v>18.7</v>
      </c>
      <c r="P255" s="65" t="s">
        <v>70</v>
      </c>
      <c r="Q255" s="71" t="s">
        <v>69</v>
      </c>
      <c r="R255" s="70" t="s">
        <v>48</v>
      </c>
      <c r="S255" s="69"/>
      <c r="T255" s="68" t="s">
        <v>67</v>
      </c>
      <c r="U255" s="67" t="s">
        <v>66</v>
      </c>
      <c r="V255" s="66" t="s">
        <v>66</v>
      </c>
      <c r="W255" s="65"/>
      <c r="X255" s="65"/>
    </row>
    <row r="256" spans="1:24" ht="24" customHeight="1">
      <c r="A256" s="78" t="s">
        <v>65</v>
      </c>
      <c r="B256" s="80"/>
      <c r="C256" s="79" t="s">
        <v>157</v>
      </c>
      <c r="D256" s="78" t="s">
        <v>156</v>
      </c>
      <c r="E256" s="71" t="s">
        <v>155</v>
      </c>
      <c r="F256" s="71" t="s">
        <v>154</v>
      </c>
      <c r="G256" s="76">
        <v>2.992</v>
      </c>
      <c r="H256" s="71" t="s">
        <v>71</v>
      </c>
      <c r="I256" s="70">
        <v>2020</v>
      </c>
      <c r="J256" s="75">
        <v>5</v>
      </c>
      <c r="K256" s="73">
        <v>9.1</v>
      </c>
      <c r="L256" s="74">
        <v>255.12747252747252</v>
      </c>
      <c r="M256" s="73">
        <v>9.4</v>
      </c>
      <c r="N256" s="72">
        <v>12.7</v>
      </c>
      <c r="O256" s="72">
        <v>18.899999999999999</v>
      </c>
      <c r="P256" s="65" t="s">
        <v>70</v>
      </c>
      <c r="Q256" s="71" t="s">
        <v>69</v>
      </c>
      <c r="R256" s="70" t="s">
        <v>48</v>
      </c>
      <c r="S256" s="69"/>
      <c r="T256" s="68" t="s">
        <v>67</v>
      </c>
      <c r="U256" s="67" t="s">
        <v>66</v>
      </c>
      <c r="V256" s="66" t="s">
        <v>66</v>
      </c>
      <c r="W256" s="65"/>
      <c r="X256" s="65"/>
    </row>
    <row r="257" spans="1:24" ht="24" customHeight="1">
      <c r="A257" s="78" t="s">
        <v>65</v>
      </c>
      <c r="B257" s="80"/>
      <c r="C257" s="79" t="s">
        <v>139</v>
      </c>
      <c r="D257" s="78" t="s">
        <v>152</v>
      </c>
      <c r="E257" s="70" t="s">
        <v>153</v>
      </c>
      <c r="F257" s="71" t="s">
        <v>101</v>
      </c>
      <c r="G257" s="76">
        <v>4.3940000000000001</v>
      </c>
      <c r="H257" s="71" t="s">
        <v>71</v>
      </c>
      <c r="I257" s="70" t="s">
        <v>150</v>
      </c>
      <c r="J257" s="75">
        <v>5</v>
      </c>
      <c r="K257" s="73">
        <v>8</v>
      </c>
      <c r="L257" s="74">
        <v>290.20749999999998</v>
      </c>
      <c r="M257" s="73">
        <v>7.4</v>
      </c>
      <c r="N257" s="72">
        <v>10.6</v>
      </c>
      <c r="O257" s="84" t="s">
        <v>149</v>
      </c>
      <c r="P257" s="65" t="s">
        <v>70</v>
      </c>
      <c r="Q257" s="71" t="s">
        <v>69</v>
      </c>
      <c r="R257" s="70" t="s">
        <v>48</v>
      </c>
      <c r="S257" s="69"/>
      <c r="T257" s="68" t="s">
        <v>67</v>
      </c>
      <c r="U257" s="67">
        <v>108</v>
      </c>
      <c r="V257" s="66" t="s">
        <v>66</v>
      </c>
      <c r="W257" s="65"/>
      <c r="X257" s="65"/>
    </row>
    <row r="258" spans="1:24" ht="24" customHeight="1">
      <c r="A258" s="78" t="s">
        <v>65</v>
      </c>
      <c r="B258" s="80"/>
      <c r="C258" s="79" t="s">
        <v>139</v>
      </c>
      <c r="D258" s="78" t="s">
        <v>152</v>
      </c>
      <c r="E258" s="70" t="s">
        <v>151</v>
      </c>
      <c r="F258" s="71" t="s">
        <v>101</v>
      </c>
      <c r="G258" s="76">
        <v>4.3940000000000001</v>
      </c>
      <c r="H258" s="71" t="s">
        <v>71</v>
      </c>
      <c r="I258" s="70" t="s">
        <v>150</v>
      </c>
      <c r="J258" s="75">
        <v>5</v>
      </c>
      <c r="K258" s="73">
        <v>7.9</v>
      </c>
      <c r="L258" s="74">
        <v>293.8810126582278</v>
      </c>
      <c r="M258" s="73">
        <v>7.4</v>
      </c>
      <c r="N258" s="72">
        <v>10.6</v>
      </c>
      <c r="O258" s="84" t="s">
        <v>149</v>
      </c>
      <c r="P258" s="65" t="s">
        <v>70</v>
      </c>
      <c r="Q258" s="71" t="s">
        <v>69</v>
      </c>
      <c r="R258" s="70" t="s">
        <v>48</v>
      </c>
      <c r="S258" s="69"/>
      <c r="T258" s="68" t="s">
        <v>67</v>
      </c>
      <c r="U258" s="67">
        <v>106</v>
      </c>
      <c r="V258" s="66" t="s">
        <v>66</v>
      </c>
      <c r="W258" s="65"/>
      <c r="X258" s="65"/>
    </row>
    <row r="259" spans="1:24" ht="24" customHeight="1">
      <c r="A259" s="78" t="s">
        <v>65</v>
      </c>
      <c r="B259" s="80"/>
      <c r="C259" s="79" t="s">
        <v>139</v>
      </c>
      <c r="D259" s="78" t="s">
        <v>138</v>
      </c>
      <c r="E259" s="70" t="s">
        <v>148</v>
      </c>
      <c r="F259" s="71" t="s">
        <v>101</v>
      </c>
      <c r="G259" s="76">
        <v>4.3940000000000001</v>
      </c>
      <c r="H259" s="71" t="s">
        <v>71</v>
      </c>
      <c r="I259" s="70" t="s">
        <v>147</v>
      </c>
      <c r="J259" s="75">
        <v>5</v>
      </c>
      <c r="K259" s="73">
        <v>8</v>
      </c>
      <c r="L259" s="74">
        <v>290.20749999999998</v>
      </c>
      <c r="M259" s="73">
        <v>7.4</v>
      </c>
      <c r="N259" s="72">
        <v>10.6</v>
      </c>
      <c r="O259" s="84" t="s">
        <v>146</v>
      </c>
      <c r="P259" s="65" t="s">
        <v>70</v>
      </c>
      <c r="Q259" s="71" t="s">
        <v>69</v>
      </c>
      <c r="R259" s="70" t="s">
        <v>48</v>
      </c>
      <c r="S259" s="69"/>
      <c r="T259" s="68" t="s">
        <v>67</v>
      </c>
      <c r="U259" s="67">
        <v>108</v>
      </c>
      <c r="V259" s="66" t="s">
        <v>66</v>
      </c>
      <c r="W259" s="65"/>
      <c r="X259" s="65"/>
    </row>
    <row r="260" spans="1:24" ht="24" customHeight="1">
      <c r="A260" s="78" t="s">
        <v>65</v>
      </c>
      <c r="B260" s="80"/>
      <c r="C260" s="79" t="s">
        <v>139</v>
      </c>
      <c r="D260" s="78" t="s">
        <v>138</v>
      </c>
      <c r="E260" s="70" t="s">
        <v>145</v>
      </c>
      <c r="F260" s="71" t="s">
        <v>101</v>
      </c>
      <c r="G260" s="76">
        <v>4.3940000000000001</v>
      </c>
      <c r="H260" s="71" t="s">
        <v>71</v>
      </c>
      <c r="I260" s="70" t="s">
        <v>144</v>
      </c>
      <c r="J260" s="75">
        <v>5</v>
      </c>
      <c r="K260" s="73">
        <v>8</v>
      </c>
      <c r="L260" s="74">
        <v>290.20749999999998</v>
      </c>
      <c r="M260" s="73">
        <v>7.4</v>
      </c>
      <c r="N260" s="72">
        <v>10.6</v>
      </c>
      <c r="O260" s="84" t="s">
        <v>143</v>
      </c>
      <c r="P260" s="65" t="s">
        <v>70</v>
      </c>
      <c r="Q260" s="71" t="s">
        <v>69</v>
      </c>
      <c r="R260" s="70" t="s">
        <v>48</v>
      </c>
      <c r="S260" s="69"/>
      <c r="T260" s="68" t="s">
        <v>67</v>
      </c>
      <c r="U260" s="67">
        <v>108</v>
      </c>
      <c r="V260" s="66" t="s">
        <v>66</v>
      </c>
      <c r="W260" s="65" t="s">
        <v>134</v>
      </c>
      <c r="X260" s="83" t="s">
        <v>133</v>
      </c>
    </row>
    <row r="261" spans="1:24" ht="24" customHeight="1">
      <c r="A261" s="78" t="s">
        <v>65</v>
      </c>
      <c r="B261" s="80"/>
      <c r="C261" s="79" t="s">
        <v>139</v>
      </c>
      <c r="D261" s="78" t="s">
        <v>138</v>
      </c>
      <c r="E261" s="70" t="s">
        <v>142</v>
      </c>
      <c r="F261" s="71" t="s">
        <v>101</v>
      </c>
      <c r="G261" s="76">
        <v>4.3940000000000001</v>
      </c>
      <c r="H261" s="71" t="s">
        <v>71</v>
      </c>
      <c r="I261" s="70" t="s">
        <v>141</v>
      </c>
      <c r="J261" s="75">
        <v>5</v>
      </c>
      <c r="K261" s="73">
        <v>7.9</v>
      </c>
      <c r="L261" s="74">
        <v>293.8810126582278</v>
      </c>
      <c r="M261" s="73">
        <v>7.4</v>
      </c>
      <c r="N261" s="72">
        <v>10.6</v>
      </c>
      <c r="O261" s="84" t="s">
        <v>140</v>
      </c>
      <c r="P261" s="65" t="s">
        <v>70</v>
      </c>
      <c r="Q261" s="71" t="s">
        <v>69</v>
      </c>
      <c r="R261" s="70" t="s">
        <v>48</v>
      </c>
      <c r="S261" s="69"/>
      <c r="T261" s="68" t="s">
        <v>67</v>
      </c>
      <c r="U261" s="67">
        <v>106</v>
      </c>
      <c r="V261" s="66" t="s">
        <v>66</v>
      </c>
      <c r="W261" s="65"/>
      <c r="X261" s="65"/>
    </row>
    <row r="262" spans="1:24" ht="24" customHeight="1">
      <c r="A262" s="78" t="s">
        <v>65</v>
      </c>
      <c r="B262" s="80"/>
      <c r="C262" s="79" t="s">
        <v>139</v>
      </c>
      <c r="D262" s="78" t="s">
        <v>138</v>
      </c>
      <c r="E262" s="70" t="s">
        <v>137</v>
      </c>
      <c r="F262" s="71" t="s">
        <v>101</v>
      </c>
      <c r="G262" s="76">
        <v>4.3940000000000001</v>
      </c>
      <c r="H262" s="71" t="s">
        <v>71</v>
      </c>
      <c r="I262" s="70" t="s">
        <v>136</v>
      </c>
      <c r="J262" s="75">
        <v>5</v>
      </c>
      <c r="K262" s="73">
        <v>7.9</v>
      </c>
      <c r="L262" s="74">
        <v>293.8810126582278</v>
      </c>
      <c r="M262" s="73">
        <v>7.4</v>
      </c>
      <c r="N262" s="72">
        <v>10.6</v>
      </c>
      <c r="O262" s="84" t="s">
        <v>135</v>
      </c>
      <c r="P262" s="65" t="s">
        <v>70</v>
      </c>
      <c r="Q262" s="71" t="s">
        <v>69</v>
      </c>
      <c r="R262" s="70" t="s">
        <v>48</v>
      </c>
      <c r="S262" s="69"/>
      <c r="T262" s="68" t="s">
        <v>67</v>
      </c>
      <c r="U262" s="67">
        <v>106</v>
      </c>
      <c r="V262" s="66" t="s">
        <v>66</v>
      </c>
      <c r="W262" s="65" t="s">
        <v>134</v>
      </c>
      <c r="X262" s="83" t="s">
        <v>133</v>
      </c>
    </row>
    <row r="263" spans="1:24" ht="24" customHeight="1">
      <c r="A263" s="78" t="s">
        <v>65</v>
      </c>
      <c r="B263" s="80"/>
      <c r="C263" s="79" t="s">
        <v>131</v>
      </c>
      <c r="D263" s="78" t="s">
        <v>132</v>
      </c>
      <c r="E263" s="77" t="s">
        <v>98</v>
      </c>
      <c r="F263" s="71" t="s">
        <v>108</v>
      </c>
      <c r="G263" s="76">
        <v>4.3940000000000001</v>
      </c>
      <c r="H263" s="71" t="s">
        <v>91</v>
      </c>
      <c r="I263" s="70">
        <v>2390</v>
      </c>
      <c r="J263" s="75">
        <v>5</v>
      </c>
      <c r="K263" s="73">
        <v>8.5</v>
      </c>
      <c r="L263" s="74">
        <v>273.13647058823523</v>
      </c>
      <c r="M263" s="73">
        <v>7.4</v>
      </c>
      <c r="N263" s="72">
        <v>10.6</v>
      </c>
      <c r="O263" s="72">
        <v>14.5</v>
      </c>
      <c r="P263" s="65" t="s">
        <v>107</v>
      </c>
      <c r="Q263" s="71" t="s">
        <v>69</v>
      </c>
      <c r="R263" s="70" t="s">
        <v>89</v>
      </c>
      <c r="S263" s="69"/>
      <c r="T263" s="68" t="s">
        <v>67</v>
      </c>
      <c r="U263" s="67">
        <v>114</v>
      </c>
      <c r="V263" s="66" t="s">
        <v>66</v>
      </c>
      <c r="W263" s="65">
        <v>58</v>
      </c>
      <c r="X263" s="65" t="s">
        <v>75</v>
      </c>
    </row>
    <row r="264" spans="1:24" ht="24" customHeight="1">
      <c r="A264" s="78" t="s">
        <v>65</v>
      </c>
      <c r="B264" s="80"/>
      <c r="C264" s="79" t="s">
        <v>131</v>
      </c>
      <c r="D264" s="78" t="s">
        <v>132</v>
      </c>
      <c r="E264" s="77" t="s">
        <v>97</v>
      </c>
      <c r="F264" s="71" t="s">
        <v>108</v>
      </c>
      <c r="G264" s="76">
        <v>4.3940000000000001</v>
      </c>
      <c r="H264" s="71" t="s">
        <v>91</v>
      </c>
      <c r="I264" s="70">
        <v>2410</v>
      </c>
      <c r="J264" s="75">
        <v>5</v>
      </c>
      <c r="K264" s="73">
        <v>8.5</v>
      </c>
      <c r="L264" s="74">
        <v>273.13647058823523</v>
      </c>
      <c r="M264" s="73">
        <v>7.4</v>
      </c>
      <c r="N264" s="72">
        <v>10.6</v>
      </c>
      <c r="O264" s="72">
        <v>14.3</v>
      </c>
      <c r="P264" s="65" t="s">
        <v>107</v>
      </c>
      <c r="Q264" s="71" t="s">
        <v>69</v>
      </c>
      <c r="R264" s="70" t="s">
        <v>89</v>
      </c>
      <c r="S264" s="69"/>
      <c r="T264" s="68" t="s">
        <v>67</v>
      </c>
      <c r="U264" s="67">
        <v>114</v>
      </c>
      <c r="V264" s="66" t="s">
        <v>66</v>
      </c>
      <c r="W264" s="65">
        <v>59</v>
      </c>
      <c r="X264" s="65" t="s">
        <v>75</v>
      </c>
    </row>
    <row r="265" spans="1:24" ht="24" customHeight="1">
      <c r="A265" s="78" t="s">
        <v>65</v>
      </c>
      <c r="B265" s="80"/>
      <c r="C265" s="79" t="s">
        <v>131</v>
      </c>
      <c r="D265" s="78" t="s">
        <v>132</v>
      </c>
      <c r="E265" s="77" t="s">
        <v>96</v>
      </c>
      <c r="F265" s="71" t="s">
        <v>108</v>
      </c>
      <c r="G265" s="76">
        <v>4.3940000000000001</v>
      </c>
      <c r="H265" s="71" t="s">
        <v>91</v>
      </c>
      <c r="I265" s="70">
        <v>2410</v>
      </c>
      <c r="J265" s="75">
        <v>5</v>
      </c>
      <c r="K265" s="73">
        <v>8.5</v>
      </c>
      <c r="L265" s="74">
        <v>273.13647058823523</v>
      </c>
      <c r="M265" s="73">
        <v>7.4</v>
      </c>
      <c r="N265" s="72">
        <v>10.6</v>
      </c>
      <c r="O265" s="72">
        <v>14.3</v>
      </c>
      <c r="P265" s="65" t="s">
        <v>107</v>
      </c>
      <c r="Q265" s="71" t="s">
        <v>69</v>
      </c>
      <c r="R265" s="70" t="s">
        <v>89</v>
      </c>
      <c r="S265" s="69"/>
      <c r="T265" s="68" t="s">
        <v>67</v>
      </c>
      <c r="U265" s="67">
        <v>114</v>
      </c>
      <c r="V265" s="66" t="s">
        <v>66</v>
      </c>
      <c r="W265" s="65">
        <v>59</v>
      </c>
      <c r="X265" s="65" t="s">
        <v>75</v>
      </c>
    </row>
    <row r="266" spans="1:24" ht="24" customHeight="1">
      <c r="A266" s="78" t="s">
        <v>65</v>
      </c>
      <c r="B266" s="80"/>
      <c r="C266" s="79" t="s">
        <v>131</v>
      </c>
      <c r="D266" s="78" t="s">
        <v>130</v>
      </c>
      <c r="E266" s="77" t="s">
        <v>98</v>
      </c>
      <c r="F266" s="71" t="s">
        <v>108</v>
      </c>
      <c r="G266" s="76">
        <v>4.3940000000000001</v>
      </c>
      <c r="H266" s="71" t="s">
        <v>91</v>
      </c>
      <c r="I266" s="70">
        <v>2390</v>
      </c>
      <c r="J266" s="75">
        <v>5</v>
      </c>
      <c r="K266" s="73">
        <v>8.5</v>
      </c>
      <c r="L266" s="74">
        <v>273.13647058823523</v>
      </c>
      <c r="M266" s="73">
        <v>7.4</v>
      </c>
      <c r="N266" s="72">
        <v>10.6</v>
      </c>
      <c r="O266" s="72">
        <v>14.5</v>
      </c>
      <c r="P266" s="65" t="s">
        <v>107</v>
      </c>
      <c r="Q266" s="71" t="s">
        <v>69</v>
      </c>
      <c r="R266" s="70" t="s">
        <v>89</v>
      </c>
      <c r="S266" s="69"/>
      <c r="T266" s="68" t="s">
        <v>67</v>
      </c>
      <c r="U266" s="67">
        <v>114</v>
      </c>
      <c r="V266" s="66" t="s">
        <v>66</v>
      </c>
      <c r="W266" s="65">
        <v>58</v>
      </c>
      <c r="X266" s="65" t="s">
        <v>75</v>
      </c>
    </row>
    <row r="267" spans="1:24" ht="24" customHeight="1">
      <c r="A267" s="78" t="s">
        <v>65</v>
      </c>
      <c r="B267" s="80"/>
      <c r="C267" s="79" t="s">
        <v>131</v>
      </c>
      <c r="D267" s="78" t="s">
        <v>130</v>
      </c>
      <c r="E267" s="77" t="s">
        <v>97</v>
      </c>
      <c r="F267" s="71" t="s">
        <v>108</v>
      </c>
      <c r="G267" s="76">
        <v>4.3940000000000001</v>
      </c>
      <c r="H267" s="71" t="s">
        <v>91</v>
      </c>
      <c r="I267" s="70">
        <v>2410</v>
      </c>
      <c r="J267" s="75">
        <v>5</v>
      </c>
      <c r="K267" s="73">
        <v>8.5</v>
      </c>
      <c r="L267" s="74">
        <v>273.13647058823523</v>
      </c>
      <c r="M267" s="73">
        <v>7.4</v>
      </c>
      <c r="N267" s="72">
        <v>10.6</v>
      </c>
      <c r="O267" s="72">
        <v>14.3</v>
      </c>
      <c r="P267" s="65" t="s">
        <v>107</v>
      </c>
      <c r="Q267" s="71" t="s">
        <v>69</v>
      </c>
      <c r="R267" s="70" t="s">
        <v>89</v>
      </c>
      <c r="S267" s="69"/>
      <c r="T267" s="68" t="s">
        <v>67</v>
      </c>
      <c r="U267" s="67">
        <v>114</v>
      </c>
      <c r="V267" s="66" t="s">
        <v>66</v>
      </c>
      <c r="W267" s="65">
        <v>59</v>
      </c>
      <c r="X267" s="65" t="s">
        <v>75</v>
      </c>
    </row>
    <row r="268" spans="1:24" ht="24" customHeight="1">
      <c r="A268" s="78" t="s">
        <v>65</v>
      </c>
      <c r="B268" s="80"/>
      <c r="C268" s="79" t="s">
        <v>131</v>
      </c>
      <c r="D268" s="78" t="s">
        <v>130</v>
      </c>
      <c r="E268" s="77" t="s">
        <v>96</v>
      </c>
      <c r="F268" s="71" t="s">
        <v>108</v>
      </c>
      <c r="G268" s="76">
        <v>4.3940000000000001</v>
      </c>
      <c r="H268" s="71" t="s">
        <v>91</v>
      </c>
      <c r="I268" s="70">
        <v>2410</v>
      </c>
      <c r="J268" s="75">
        <v>5</v>
      </c>
      <c r="K268" s="73">
        <v>8.5</v>
      </c>
      <c r="L268" s="74">
        <v>273.13647058823523</v>
      </c>
      <c r="M268" s="73">
        <v>7.4</v>
      </c>
      <c r="N268" s="72">
        <v>10.6</v>
      </c>
      <c r="O268" s="72">
        <v>14.3</v>
      </c>
      <c r="P268" s="65" t="s">
        <v>107</v>
      </c>
      <c r="Q268" s="71" t="s">
        <v>69</v>
      </c>
      <c r="R268" s="70" t="s">
        <v>89</v>
      </c>
      <c r="S268" s="69"/>
      <c r="T268" s="68" t="s">
        <v>67</v>
      </c>
      <c r="U268" s="67">
        <v>114</v>
      </c>
      <c r="V268" s="66" t="s">
        <v>66</v>
      </c>
      <c r="W268" s="65">
        <v>59</v>
      </c>
      <c r="X268" s="65" t="s">
        <v>75</v>
      </c>
    </row>
    <row r="269" spans="1:24" ht="24" customHeight="1">
      <c r="A269" s="78" t="s">
        <v>65</v>
      </c>
      <c r="B269" s="80"/>
      <c r="C269" s="79" t="s">
        <v>131</v>
      </c>
      <c r="D269" s="78" t="s">
        <v>130</v>
      </c>
      <c r="E269" s="77" t="s">
        <v>93</v>
      </c>
      <c r="F269" s="71" t="s">
        <v>108</v>
      </c>
      <c r="G269" s="76">
        <v>4.3940000000000001</v>
      </c>
      <c r="H269" s="71" t="s">
        <v>91</v>
      </c>
      <c r="I269" s="70">
        <v>2430</v>
      </c>
      <c r="J269" s="75">
        <v>5</v>
      </c>
      <c r="K269" s="73">
        <v>8.5</v>
      </c>
      <c r="L269" s="74">
        <v>273.13647058823523</v>
      </c>
      <c r="M269" s="73">
        <v>7.4</v>
      </c>
      <c r="N269" s="72">
        <v>10.6</v>
      </c>
      <c r="O269" s="72">
        <v>14</v>
      </c>
      <c r="P269" s="65" t="s">
        <v>107</v>
      </c>
      <c r="Q269" s="71" t="s">
        <v>69</v>
      </c>
      <c r="R269" s="70" t="s">
        <v>89</v>
      </c>
      <c r="S269" s="69"/>
      <c r="T269" s="68" t="s">
        <v>67</v>
      </c>
      <c r="U269" s="67">
        <v>114</v>
      </c>
      <c r="V269" s="66" t="s">
        <v>66</v>
      </c>
      <c r="W269" s="65">
        <v>60</v>
      </c>
      <c r="X269" s="65" t="s">
        <v>115</v>
      </c>
    </row>
    <row r="270" spans="1:24" ht="24" customHeight="1">
      <c r="A270" s="78" t="s">
        <v>65</v>
      </c>
      <c r="B270" s="80"/>
      <c r="C270" s="79" t="s">
        <v>131</v>
      </c>
      <c r="D270" s="78" t="s">
        <v>130</v>
      </c>
      <c r="E270" s="77" t="s">
        <v>119</v>
      </c>
      <c r="F270" s="71" t="s">
        <v>108</v>
      </c>
      <c r="G270" s="76">
        <v>4.3940000000000001</v>
      </c>
      <c r="H270" s="71" t="s">
        <v>91</v>
      </c>
      <c r="I270" s="70">
        <v>2450</v>
      </c>
      <c r="J270" s="75">
        <v>5</v>
      </c>
      <c r="K270" s="73">
        <v>8.5</v>
      </c>
      <c r="L270" s="74">
        <v>273.13647058823523</v>
      </c>
      <c r="M270" s="73">
        <v>7.4</v>
      </c>
      <c r="N270" s="72">
        <v>10.6</v>
      </c>
      <c r="O270" s="72">
        <v>13.7</v>
      </c>
      <c r="P270" s="65" t="s">
        <v>107</v>
      </c>
      <c r="Q270" s="71" t="s">
        <v>69</v>
      </c>
      <c r="R270" s="70" t="s">
        <v>89</v>
      </c>
      <c r="S270" s="69"/>
      <c r="T270" s="68" t="s">
        <v>67</v>
      </c>
      <c r="U270" s="67">
        <v>114</v>
      </c>
      <c r="V270" s="66" t="s">
        <v>66</v>
      </c>
      <c r="W270" s="65">
        <v>62</v>
      </c>
      <c r="X270" s="65" t="s">
        <v>115</v>
      </c>
    </row>
    <row r="271" spans="1:24" ht="24" customHeight="1">
      <c r="A271" s="78" t="s">
        <v>65</v>
      </c>
      <c r="B271" s="80"/>
      <c r="C271" s="79" t="s">
        <v>131</v>
      </c>
      <c r="D271" s="78" t="s">
        <v>130</v>
      </c>
      <c r="E271" s="77" t="s">
        <v>116</v>
      </c>
      <c r="F271" s="71" t="s">
        <v>108</v>
      </c>
      <c r="G271" s="76">
        <v>4.3940000000000001</v>
      </c>
      <c r="H271" s="71" t="s">
        <v>91</v>
      </c>
      <c r="I271" s="70">
        <v>2460</v>
      </c>
      <c r="J271" s="75">
        <v>5</v>
      </c>
      <c r="K271" s="73">
        <v>8.5</v>
      </c>
      <c r="L271" s="74">
        <v>273.13647058823523</v>
      </c>
      <c r="M271" s="73">
        <v>7.4</v>
      </c>
      <c r="N271" s="72">
        <v>10.6</v>
      </c>
      <c r="O271" s="72">
        <v>13.6</v>
      </c>
      <c r="P271" s="65" t="s">
        <v>107</v>
      </c>
      <c r="Q271" s="71" t="s">
        <v>69</v>
      </c>
      <c r="R271" s="70" t="s">
        <v>89</v>
      </c>
      <c r="S271" s="69"/>
      <c r="T271" s="68" t="s">
        <v>67</v>
      </c>
      <c r="U271" s="67">
        <v>114</v>
      </c>
      <c r="V271" s="66" t="s">
        <v>66</v>
      </c>
      <c r="W271" s="65">
        <v>62</v>
      </c>
      <c r="X271" s="65" t="s">
        <v>115</v>
      </c>
    </row>
    <row r="272" spans="1:24" ht="24" customHeight="1">
      <c r="A272" s="78" t="s">
        <v>65</v>
      </c>
      <c r="B272" s="80"/>
      <c r="C272" s="79" t="s">
        <v>129</v>
      </c>
      <c r="D272" s="78" t="s">
        <v>113</v>
      </c>
      <c r="E272" s="77" t="s">
        <v>128</v>
      </c>
      <c r="F272" s="71" t="s">
        <v>111</v>
      </c>
      <c r="G272" s="76">
        <v>4.3940000000000001</v>
      </c>
      <c r="H272" s="71" t="s">
        <v>71</v>
      </c>
      <c r="I272" s="70">
        <v>2400</v>
      </c>
      <c r="J272" s="75">
        <v>5</v>
      </c>
      <c r="K272" s="73">
        <v>7.4</v>
      </c>
      <c r="L272" s="74">
        <v>313.73783783783779</v>
      </c>
      <c r="M272" s="73">
        <v>7.4</v>
      </c>
      <c r="N272" s="72">
        <v>10.6</v>
      </c>
      <c r="O272" s="72">
        <v>14.4</v>
      </c>
      <c r="P272" s="65" t="s">
        <v>70</v>
      </c>
      <c r="Q272" s="71" t="s">
        <v>69</v>
      </c>
      <c r="R272" s="70" t="s">
        <v>48</v>
      </c>
      <c r="S272" s="69"/>
      <c r="T272" s="68" t="s">
        <v>67</v>
      </c>
      <c r="U272" s="67">
        <v>100</v>
      </c>
      <c r="V272" s="66" t="s">
        <v>66</v>
      </c>
      <c r="W272" s="65"/>
      <c r="X272" s="65"/>
    </row>
    <row r="273" spans="1:24" ht="24" customHeight="1">
      <c r="A273" s="78" t="s">
        <v>65</v>
      </c>
      <c r="B273" s="80"/>
      <c r="C273" s="79" t="s">
        <v>127</v>
      </c>
      <c r="D273" s="78" t="s">
        <v>109</v>
      </c>
      <c r="E273" s="77" t="s">
        <v>98</v>
      </c>
      <c r="F273" s="71" t="s">
        <v>108</v>
      </c>
      <c r="G273" s="76">
        <v>4.3940000000000001</v>
      </c>
      <c r="H273" s="71" t="s">
        <v>91</v>
      </c>
      <c r="I273" s="70">
        <v>2430</v>
      </c>
      <c r="J273" s="75">
        <v>5</v>
      </c>
      <c r="K273" s="73">
        <v>7.8</v>
      </c>
      <c r="L273" s="74">
        <v>297.648717948718</v>
      </c>
      <c r="M273" s="73">
        <v>7.4</v>
      </c>
      <c r="N273" s="72">
        <v>10.6</v>
      </c>
      <c r="O273" s="72">
        <v>14</v>
      </c>
      <c r="P273" s="65" t="s">
        <v>107</v>
      </c>
      <c r="Q273" s="71" t="s">
        <v>69</v>
      </c>
      <c r="R273" s="70" t="s">
        <v>89</v>
      </c>
      <c r="S273" s="69"/>
      <c r="T273" s="68" t="s">
        <v>67</v>
      </c>
      <c r="U273" s="67">
        <v>105</v>
      </c>
      <c r="V273" s="66" t="s">
        <v>66</v>
      </c>
      <c r="W273" s="65">
        <v>55</v>
      </c>
      <c r="X273" s="65" t="s">
        <v>75</v>
      </c>
    </row>
    <row r="274" spans="1:24" ht="24" customHeight="1">
      <c r="A274" s="78" t="s">
        <v>65</v>
      </c>
      <c r="B274" s="80"/>
      <c r="C274" s="79" t="s">
        <v>124</v>
      </c>
      <c r="D274" s="78" t="s">
        <v>123</v>
      </c>
      <c r="E274" s="77" t="s">
        <v>39</v>
      </c>
      <c r="F274" s="71" t="s">
        <v>101</v>
      </c>
      <c r="G274" s="76">
        <v>4.3940000000000001</v>
      </c>
      <c r="H274" s="71" t="s">
        <v>71</v>
      </c>
      <c r="I274" s="70">
        <v>2260</v>
      </c>
      <c r="J274" s="75">
        <v>5</v>
      </c>
      <c r="K274" s="73">
        <v>7.8</v>
      </c>
      <c r="L274" s="74">
        <v>297.648717948718</v>
      </c>
      <c r="M274" s="73">
        <v>8.6999999999999993</v>
      </c>
      <c r="N274" s="72">
        <v>11.9</v>
      </c>
      <c r="O274" s="72">
        <v>16.100000000000001</v>
      </c>
      <c r="P274" s="65" t="s">
        <v>70</v>
      </c>
      <c r="Q274" s="71" t="s">
        <v>69</v>
      </c>
      <c r="R274" s="70" t="s">
        <v>48</v>
      </c>
      <c r="S274" s="69"/>
      <c r="T274" s="68" t="s">
        <v>67</v>
      </c>
      <c r="U274" s="67" t="s">
        <v>66</v>
      </c>
      <c r="V274" s="66" t="s">
        <v>66</v>
      </c>
      <c r="W274" s="65"/>
      <c r="X274" s="65"/>
    </row>
    <row r="275" spans="1:24" ht="24" customHeight="1">
      <c r="A275" s="78" t="s">
        <v>65</v>
      </c>
      <c r="B275" s="80"/>
      <c r="C275" s="79" t="s">
        <v>124</v>
      </c>
      <c r="D275" s="78" t="s">
        <v>123</v>
      </c>
      <c r="E275" s="77" t="s">
        <v>126</v>
      </c>
      <c r="F275" s="71" t="s">
        <v>101</v>
      </c>
      <c r="G275" s="76">
        <v>4.3940000000000001</v>
      </c>
      <c r="H275" s="71" t="s">
        <v>71</v>
      </c>
      <c r="I275" s="70">
        <v>2260</v>
      </c>
      <c r="J275" s="75">
        <v>5</v>
      </c>
      <c r="K275" s="73">
        <v>7.9</v>
      </c>
      <c r="L275" s="74">
        <v>293.8810126582278</v>
      </c>
      <c r="M275" s="73">
        <v>8.6999999999999993</v>
      </c>
      <c r="N275" s="72">
        <v>11.9</v>
      </c>
      <c r="O275" s="72">
        <v>16.100000000000001</v>
      </c>
      <c r="P275" s="65" t="s">
        <v>70</v>
      </c>
      <c r="Q275" s="71" t="s">
        <v>69</v>
      </c>
      <c r="R275" s="70" t="s">
        <v>48</v>
      </c>
      <c r="S275" s="69"/>
      <c r="T275" s="68" t="s">
        <v>67</v>
      </c>
      <c r="U275" s="67" t="s">
        <v>66</v>
      </c>
      <c r="V275" s="66" t="s">
        <v>66</v>
      </c>
      <c r="W275" s="65"/>
      <c r="X275" s="65"/>
    </row>
    <row r="276" spans="1:24" ht="24" customHeight="1">
      <c r="A276" s="78" t="s">
        <v>65</v>
      </c>
      <c r="B276" s="80"/>
      <c r="C276" s="79" t="s">
        <v>124</v>
      </c>
      <c r="D276" s="78" t="s">
        <v>123</v>
      </c>
      <c r="E276" s="70" t="s">
        <v>125</v>
      </c>
      <c r="F276" s="71" t="s">
        <v>101</v>
      </c>
      <c r="G276" s="76">
        <v>4.3940000000000001</v>
      </c>
      <c r="H276" s="71" t="s">
        <v>71</v>
      </c>
      <c r="I276" s="70" t="s">
        <v>121</v>
      </c>
      <c r="J276" s="75">
        <v>5</v>
      </c>
      <c r="K276" s="73">
        <v>7.8</v>
      </c>
      <c r="L276" s="74">
        <v>297.648717948718</v>
      </c>
      <c r="M276" s="73">
        <v>7.4</v>
      </c>
      <c r="N276" s="72">
        <v>10.6</v>
      </c>
      <c r="O276" s="84" t="s">
        <v>120</v>
      </c>
      <c r="P276" s="65" t="s">
        <v>70</v>
      </c>
      <c r="Q276" s="71" t="s">
        <v>69</v>
      </c>
      <c r="R276" s="70" t="s">
        <v>48</v>
      </c>
      <c r="S276" s="69"/>
      <c r="T276" s="68" t="s">
        <v>67</v>
      </c>
      <c r="U276" s="67">
        <v>105</v>
      </c>
      <c r="V276" s="66" t="s">
        <v>66</v>
      </c>
      <c r="W276" s="65"/>
      <c r="X276" s="65"/>
    </row>
    <row r="277" spans="1:24" ht="24" customHeight="1">
      <c r="A277" s="78" t="s">
        <v>65</v>
      </c>
      <c r="B277" s="80"/>
      <c r="C277" s="79" t="s">
        <v>124</v>
      </c>
      <c r="D277" s="78" t="s">
        <v>123</v>
      </c>
      <c r="E277" s="70" t="s">
        <v>122</v>
      </c>
      <c r="F277" s="71" t="s">
        <v>101</v>
      </c>
      <c r="G277" s="76">
        <v>4.3940000000000001</v>
      </c>
      <c r="H277" s="71" t="s">
        <v>71</v>
      </c>
      <c r="I277" s="70" t="s">
        <v>121</v>
      </c>
      <c r="J277" s="75">
        <v>5</v>
      </c>
      <c r="K277" s="73">
        <v>7.9</v>
      </c>
      <c r="L277" s="74">
        <v>293.8810126582278</v>
      </c>
      <c r="M277" s="73">
        <v>7.4</v>
      </c>
      <c r="N277" s="72">
        <v>10.6</v>
      </c>
      <c r="O277" s="84" t="s">
        <v>120</v>
      </c>
      <c r="P277" s="65" t="s">
        <v>70</v>
      </c>
      <c r="Q277" s="71" t="s">
        <v>69</v>
      </c>
      <c r="R277" s="70" t="s">
        <v>48</v>
      </c>
      <c r="S277" s="69"/>
      <c r="T277" s="68" t="s">
        <v>67</v>
      </c>
      <c r="U277" s="67">
        <v>106</v>
      </c>
      <c r="V277" s="66" t="s">
        <v>66</v>
      </c>
      <c r="W277" s="65"/>
      <c r="X277" s="65"/>
    </row>
    <row r="278" spans="1:24" ht="24" customHeight="1">
      <c r="A278" s="78" t="s">
        <v>65</v>
      </c>
      <c r="B278" s="80"/>
      <c r="C278" s="79" t="s">
        <v>118</v>
      </c>
      <c r="D278" s="78" t="s">
        <v>117</v>
      </c>
      <c r="E278" s="77" t="s">
        <v>98</v>
      </c>
      <c r="F278" s="71" t="s">
        <v>108</v>
      </c>
      <c r="G278" s="76">
        <v>4.3940000000000001</v>
      </c>
      <c r="H278" s="71" t="s">
        <v>91</v>
      </c>
      <c r="I278" s="70">
        <v>2340</v>
      </c>
      <c r="J278" s="75">
        <v>5</v>
      </c>
      <c r="K278" s="73">
        <v>8.6999999999999993</v>
      </c>
      <c r="L278" s="74">
        <v>266.85747126436786</v>
      </c>
      <c r="M278" s="73">
        <v>7.4</v>
      </c>
      <c r="N278" s="72">
        <v>10.6</v>
      </c>
      <c r="O278" s="72">
        <v>15.1</v>
      </c>
      <c r="P278" s="65" t="s">
        <v>107</v>
      </c>
      <c r="Q278" s="71" t="s">
        <v>69</v>
      </c>
      <c r="R278" s="70" t="s">
        <v>89</v>
      </c>
      <c r="S278" s="69"/>
      <c r="T278" s="68" t="s">
        <v>67</v>
      </c>
      <c r="U278" s="67">
        <v>117</v>
      </c>
      <c r="V278" s="66" t="s">
        <v>66</v>
      </c>
      <c r="W278" s="65">
        <v>57</v>
      </c>
      <c r="X278" s="65" t="s">
        <v>75</v>
      </c>
    </row>
    <row r="279" spans="1:24" ht="24" customHeight="1">
      <c r="A279" s="78" t="s">
        <v>65</v>
      </c>
      <c r="B279" s="80"/>
      <c r="C279" s="79" t="s">
        <v>118</v>
      </c>
      <c r="D279" s="78" t="s">
        <v>117</v>
      </c>
      <c r="E279" s="77" t="s">
        <v>97</v>
      </c>
      <c r="F279" s="71" t="s">
        <v>108</v>
      </c>
      <c r="G279" s="76">
        <v>4.3940000000000001</v>
      </c>
      <c r="H279" s="71" t="s">
        <v>91</v>
      </c>
      <c r="I279" s="70">
        <v>2360</v>
      </c>
      <c r="J279" s="75">
        <v>5</v>
      </c>
      <c r="K279" s="73">
        <v>8.6999999999999993</v>
      </c>
      <c r="L279" s="74">
        <v>266.85747126436786</v>
      </c>
      <c r="M279" s="73">
        <v>7.4</v>
      </c>
      <c r="N279" s="72">
        <v>10.6</v>
      </c>
      <c r="O279" s="72">
        <v>14.9</v>
      </c>
      <c r="P279" s="65" t="s">
        <v>107</v>
      </c>
      <c r="Q279" s="71" t="s">
        <v>69</v>
      </c>
      <c r="R279" s="70" t="s">
        <v>89</v>
      </c>
      <c r="S279" s="69"/>
      <c r="T279" s="68" t="s">
        <v>67</v>
      </c>
      <c r="U279" s="67">
        <v>117</v>
      </c>
      <c r="V279" s="66" t="s">
        <v>66</v>
      </c>
      <c r="W279" s="65">
        <v>58</v>
      </c>
      <c r="X279" s="65" t="s">
        <v>75</v>
      </c>
    </row>
    <row r="280" spans="1:24" ht="24" customHeight="1">
      <c r="A280" s="78" t="s">
        <v>65</v>
      </c>
      <c r="B280" s="80"/>
      <c r="C280" s="79" t="s">
        <v>118</v>
      </c>
      <c r="D280" s="78" t="s">
        <v>117</v>
      </c>
      <c r="E280" s="77" t="s">
        <v>96</v>
      </c>
      <c r="F280" s="71" t="s">
        <v>108</v>
      </c>
      <c r="G280" s="76">
        <v>4.3940000000000001</v>
      </c>
      <c r="H280" s="71" t="s">
        <v>91</v>
      </c>
      <c r="I280" s="70">
        <v>2370</v>
      </c>
      <c r="J280" s="75">
        <v>5</v>
      </c>
      <c r="K280" s="73">
        <v>8.6999999999999993</v>
      </c>
      <c r="L280" s="74">
        <v>266.85747126436786</v>
      </c>
      <c r="M280" s="73">
        <v>7.4</v>
      </c>
      <c r="N280" s="72">
        <v>10.6</v>
      </c>
      <c r="O280" s="72">
        <v>14.8</v>
      </c>
      <c r="P280" s="65" t="s">
        <v>107</v>
      </c>
      <c r="Q280" s="71" t="s">
        <v>69</v>
      </c>
      <c r="R280" s="70" t="s">
        <v>89</v>
      </c>
      <c r="S280" s="69"/>
      <c r="T280" s="68" t="s">
        <v>67</v>
      </c>
      <c r="U280" s="67">
        <v>117</v>
      </c>
      <c r="V280" s="66" t="s">
        <v>66</v>
      </c>
      <c r="W280" s="65">
        <v>58</v>
      </c>
      <c r="X280" s="65" t="s">
        <v>75</v>
      </c>
    </row>
    <row r="281" spans="1:24" ht="24" customHeight="1">
      <c r="A281" s="78" t="s">
        <v>65</v>
      </c>
      <c r="B281" s="80"/>
      <c r="C281" s="79" t="s">
        <v>118</v>
      </c>
      <c r="D281" s="78" t="s">
        <v>117</v>
      </c>
      <c r="E281" s="77" t="s">
        <v>93</v>
      </c>
      <c r="F281" s="71" t="s">
        <v>108</v>
      </c>
      <c r="G281" s="76">
        <v>4.3940000000000001</v>
      </c>
      <c r="H281" s="71" t="s">
        <v>91</v>
      </c>
      <c r="I281" s="70">
        <v>2380</v>
      </c>
      <c r="J281" s="75">
        <v>5</v>
      </c>
      <c r="K281" s="73">
        <v>8.6999999999999993</v>
      </c>
      <c r="L281" s="74">
        <v>266.85747126436786</v>
      </c>
      <c r="M281" s="73">
        <v>7.4</v>
      </c>
      <c r="N281" s="72">
        <v>10.6</v>
      </c>
      <c r="O281" s="72">
        <v>14.6</v>
      </c>
      <c r="P281" s="65" t="s">
        <v>107</v>
      </c>
      <c r="Q281" s="71" t="s">
        <v>69</v>
      </c>
      <c r="R281" s="70" t="s">
        <v>89</v>
      </c>
      <c r="S281" s="69"/>
      <c r="T281" s="68" t="s">
        <v>67</v>
      </c>
      <c r="U281" s="67">
        <v>117</v>
      </c>
      <c r="V281" s="66" t="s">
        <v>66</v>
      </c>
      <c r="W281" s="65">
        <v>59</v>
      </c>
      <c r="X281" s="65" t="s">
        <v>75</v>
      </c>
    </row>
    <row r="282" spans="1:24" ht="24" customHeight="1">
      <c r="A282" s="78" t="s">
        <v>65</v>
      </c>
      <c r="B282" s="80"/>
      <c r="C282" s="79" t="s">
        <v>118</v>
      </c>
      <c r="D282" s="78" t="s">
        <v>117</v>
      </c>
      <c r="E282" s="77" t="s">
        <v>119</v>
      </c>
      <c r="F282" s="71" t="s">
        <v>108</v>
      </c>
      <c r="G282" s="76">
        <v>4.3940000000000001</v>
      </c>
      <c r="H282" s="71" t="s">
        <v>91</v>
      </c>
      <c r="I282" s="70">
        <v>2400</v>
      </c>
      <c r="J282" s="75">
        <v>5</v>
      </c>
      <c r="K282" s="73">
        <v>8.6999999999999993</v>
      </c>
      <c r="L282" s="74">
        <v>266.85747126436786</v>
      </c>
      <c r="M282" s="73">
        <v>7.4</v>
      </c>
      <c r="N282" s="72">
        <v>10.6</v>
      </c>
      <c r="O282" s="72">
        <v>14.4</v>
      </c>
      <c r="P282" s="65" t="s">
        <v>107</v>
      </c>
      <c r="Q282" s="71" t="s">
        <v>69</v>
      </c>
      <c r="R282" s="70" t="s">
        <v>89</v>
      </c>
      <c r="S282" s="69"/>
      <c r="T282" s="68" t="s">
        <v>67</v>
      </c>
      <c r="U282" s="67">
        <v>117</v>
      </c>
      <c r="V282" s="66" t="s">
        <v>66</v>
      </c>
      <c r="W282" s="65">
        <v>60</v>
      </c>
      <c r="X282" s="65" t="s">
        <v>115</v>
      </c>
    </row>
    <row r="283" spans="1:24" ht="24" customHeight="1">
      <c r="A283" s="78" t="s">
        <v>65</v>
      </c>
      <c r="B283" s="80"/>
      <c r="C283" s="79" t="s">
        <v>118</v>
      </c>
      <c r="D283" s="78" t="s">
        <v>117</v>
      </c>
      <c r="E283" s="77" t="s">
        <v>116</v>
      </c>
      <c r="F283" s="71" t="s">
        <v>108</v>
      </c>
      <c r="G283" s="76">
        <v>4.3940000000000001</v>
      </c>
      <c r="H283" s="71" t="s">
        <v>91</v>
      </c>
      <c r="I283" s="70">
        <v>2410</v>
      </c>
      <c r="J283" s="75">
        <v>5</v>
      </c>
      <c r="K283" s="73">
        <v>8.6999999999999993</v>
      </c>
      <c r="L283" s="74">
        <v>266.85747126436786</v>
      </c>
      <c r="M283" s="73">
        <v>7.4</v>
      </c>
      <c r="N283" s="72">
        <v>10.6</v>
      </c>
      <c r="O283" s="72">
        <v>14.3</v>
      </c>
      <c r="P283" s="65" t="s">
        <v>107</v>
      </c>
      <c r="Q283" s="71" t="s">
        <v>69</v>
      </c>
      <c r="R283" s="70" t="s">
        <v>89</v>
      </c>
      <c r="S283" s="69"/>
      <c r="T283" s="68" t="s">
        <v>67</v>
      </c>
      <c r="U283" s="67">
        <v>117</v>
      </c>
      <c r="V283" s="66" t="s">
        <v>66</v>
      </c>
      <c r="W283" s="65">
        <v>60</v>
      </c>
      <c r="X283" s="65" t="s">
        <v>115</v>
      </c>
    </row>
    <row r="284" spans="1:24" ht="24" customHeight="1">
      <c r="A284" s="78" t="s">
        <v>65</v>
      </c>
      <c r="B284" s="80"/>
      <c r="C284" s="79" t="s">
        <v>114</v>
      </c>
      <c r="D284" s="78" t="s">
        <v>113</v>
      </c>
      <c r="E284" s="77" t="s">
        <v>112</v>
      </c>
      <c r="F284" s="71" t="s">
        <v>111</v>
      </c>
      <c r="G284" s="76">
        <v>4.3940000000000001</v>
      </c>
      <c r="H284" s="71" t="s">
        <v>71</v>
      </c>
      <c r="I284" s="70">
        <v>2370</v>
      </c>
      <c r="J284" s="75">
        <v>5</v>
      </c>
      <c r="K284" s="73">
        <v>7.4</v>
      </c>
      <c r="L284" s="74">
        <v>313.73783783783779</v>
      </c>
      <c r="M284" s="73">
        <v>7.4</v>
      </c>
      <c r="N284" s="72">
        <v>10.6</v>
      </c>
      <c r="O284" s="72">
        <v>14.8</v>
      </c>
      <c r="P284" s="65" t="s">
        <v>70</v>
      </c>
      <c r="Q284" s="71" t="s">
        <v>69</v>
      </c>
      <c r="R284" s="70" t="s">
        <v>48</v>
      </c>
      <c r="S284" s="69"/>
      <c r="T284" s="68" t="s">
        <v>67</v>
      </c>
      <c r="U284" s="67">
        <v>100</v>
      </c>
      <c r="V284" s="66" t="s">
        <v>66</v>
      </c>
      <c r="W284" s="65"/>
      <c r="X284" s="65"/>
    </row>
    <row r="285" spans="1:24" ht="24" customHeight="1">
      <c r="A285" s="78" t="s">
        <v>65</v>
      </c>
      <c r="B285" s="80"/>
      <c r="C285" s="79" t="s">
        <v>110</v>
      </c>
      <c r="D285" s="78" t="s">
        <v>109</v>
      </c>
      <c r="E285" s="77" t="s">
        <v>97</v>
      </c>
      <c r="F285" s="71" t="s">
        <v>108</v>
      </c>
      <c r="G285" s="76">
        <v>4.3940000000000001</v>
      </c>
      <c r="H285" s="71" t="s">
        <v>91</v>
      </c>
      <c r="I285" s="70">
        <v>2400</v>
      </c>
      <c r="J285" s="75">
        <v>5</v>
      </c>
      <c r="K285" s="73">
        <v>7.8</v>
      </c>
      <c r="L285" s="74">
        <v>297.648717948718</v>
      </c>
      <c r="M285" s="73">
        <v>7.4</v>
      </c>
      <c r="N285" s="72">
        <v>10.6</v>
      </c>
      <c r="O285" s="72">
        <v>14.4</v>
      </c>
      <c r="P285" s="65" t="s">
        <v>107</v>
      </c>
      <c r="Q285" s="71" t="s">
        <v>69</v>
      </c>
      <c r="R285" s="70" t="s">
        <v>89</v>
      </c>
      <c r="S285" s="69"/>
      <c r="T285" s="68" t="s">
        <v>67</v>
      </c>
      <c r="U285" s="67">
        <v>105</v>
      </c>
      <c r="V285" s="66" t="s">
        <v>66</v>
      </c>
      <c r="W285" s="65">
        <v>54</v>
      </c>
      <c r="X285" s="65" t="s">
        <v>66</v>
      </c>
    </row>
    <row r="286" spans="1:24" ht="24" customHeight="1">
      <c r="A286" s="78" t="s">
        <v>65</v>
      </c>
      <c r="B286" s="80"/>
      <c r="C286" s="79" t="s">
        <v>104</v>
      </c>
      <c r="D286" s="78" t="s">
        <v>103</v>
      </c>
      <c r="E286" s="71" t="s">
        <v>106</v>
      </c>
      <c r="F286" s="71" t="s">
        <v>101</v>
      </c>
      <c r="G286" s="76">
        <v>4.3940000000000001</v>
      </c>
      <c r="H286" s="71" t="s">
        <v>71</v>
      </c>
      <c r="I286" s="70">
        <v>2580</v>
      </c>
      <c r="J286" s="75" t="s">
        <v>100</v>
      </c>
      <c r="K286" s="73">
        <v>7.5</v>
      </c>
      <c r="L286" s="74">
        <v>309.55466666666666</v>
      </c>
      <c r="M286" s="73">
        <v>7.4</v>
      </c>
      <c r="N286" s="72">
        <v>10.6</v>
      </c>
      <c r="O286" s="72">
        <v>12</v>
      </c>
      <c r="P286" s="65" t="s">
        <v>70</v>
      </c>
      <c r="Q286" s="71" t="s">
        <v>69</v>
      </c>
      <c r="R286" s="70" t="s">
        <v>48</v>
      </c>
      <c r="S286" s="69"/>
      <c r="T286" s="68" t="s">
        <v>67</v>
      </c>
      <c r="U286" s="67">
        <v>101</v>
      </c>
      <c r="V286" s="66" t="s">
        <v>66</v>
      </c>
      <c r="W286" s="65">
        <v>62</v>
      </c>
      <c r="X286" s="83" t="s">
        <v>105</v>
      </c>
    </row>
    <row r="287" spans="1:24" ht="24" customHeight="1">
      <c r="A287" s="78" t="s">
        <v>65</v>
      </c>
      <c r="B287" s="80"/>
      <c r="C287" s="79" t="s">
        <v>104</v>
      </c>
      <c r="D287" s="78" t="s">
        <v>103</v>
      </c>
      <c r="E287" s="71" t="s">
        <v>102</v>
      </c>
      <c r="F287" s="71" t="s">
        <v>101</v>
      </c>
      <c r="G287" s="76">
        <v>4.3940000000000001</v>
      </c>
      <c r="H287" s="71" t="s">
        <v>71</v>
      </c>
      <c r="I287" s="70">
        <v>2580</v>
      </c>
      <c r="J287" s="75" t="s">
        <v>100</v>
      </c>
      <c r="K287" s="73">
        <v>7.8</v>
      </c>
      <c r="L287" s="74">
        <v>297.648717948718</v>
      </c>
      <c r="M287" s="73">
        <v>7.4</v>
      </c>
      <c r="N287" s="72">
        <v>10.6</v>
      </c>
      <c r="O287" s="72">
        <v>12</v>
      </c>
      <c r="P287" s="65" t="s">
        <v>70</v>
      </c>
      <c r="Q287" s="71" t="s">
        <v>69</v>
      </c>
      <c r="R287" s="70" t="s">
        <v>48</v>
      </c>
      <c r="S287" s="69"/>
      <c r="T287" s="68" t="s">
        <v>67</v>
      </c>
      <c r="U287" s="67">
        <v>105</v>
      </c>
      <c r="V287" s="66" t="s">
        <v>66</v>
      </c>
      <c r="W287" s="65">
        <v>65</v>
      </c>
      <c r="X287" s="83" t="s">
        <v>99</v>
      </c>
    </row>
    <row r="288" spans="1:24" ht="24" customHeight="1">
      <c r="A288" s="78" t="s">
        <v>65</v>
      </c>
      <c r="B288" s="80"/>
      <c r="C288" s="79" t="s">
        <v>95</v>
      </c>
      <c r="D288" s="78" t="s">
        <v>94</v>
      </c>
      <c r="E288" s="77" t="s">
        <v>98</v>
      </c>
      <c r="F288" s="71" t="s">
        <v>92</v>
      </c>
      <c r="G288" s="76">
        <v>4.3940000000000001</v>
      </c>
      <c r="H288" s="71" t="s">
        <v>91</v>
      </c>
      <c r="I288" s="70">
        <v>2610</v>
      </c>
      <c r="J288" s="75">
        <v>7</v>
      </c>
      <c r="K288" s="73">
        <v>8.1999999999999993</v>
      </c>
      <c r="L288" s="74">
        <v>283.12926829268292</v>
      </c>
      <c r="M288" s="73">
        <v>7.4</v>
      </c>
      <c r="N288" s="72">
        <v>10.6</v>
      </c>
      <c r="O288" s="72">
        <v>11.6</v>
      </c>
      <c r="P288" s="82" t="s">
        <v>90</v>
      </c>
      <c r="Q288" s="71" t="s">
        <v>69</v>
      </c>
      <c r="R288" s="70" t="s">
        <v>89</v>
      </c>
      <c r="S288" s="69"/>
      <c r="T288" s="68" t="s">
        <v>67</v>
      </c>
      <c r="U288" s="67">
        <v>110</v>
      </c>
      <c r="V288" s="66" t="s">
        <v>66</v>
      </c>
      <c r="W288" s="65">
        <v>70</v>
      </c>
      <c r="X288" s="65" t="s">
        <v>88</v>
      </c>
    </row>
    <row r="289" spans="1:24" ht="24" customHeight="1">
      <c r="A289" s="78" t="s">
        <v>65</v>
      </c>
      <c r="B289" s="80"/>
      <c r="C289" s="79" t="s">
        <v>95</v>
      </c>
      <c r="D289" s="78" t="s">
        <v>94</v>
      </c>
      <c r="E289" s="77" t="s">
        <v>97</v>
      </c>
      <c r="F289" s="71" t="s">
        <v>92</v>
      </c>
      <c r="G289" s="76">
        <v>4.3940000000000001</v>
      </c>
      <c r="H289" s="71" t="s">
        <v>91</v>
      </c>
      <c r="I289" s="70">
        <v>2620</v>
      </c>
      <c r="J289" s="75">
        <v>7</v>
      </c>
      <c r="K289" s="73">
        <v>8.1999999999999993</v>
      </c>
      <c r="L289" s="74">
        <v>283.12926829268292</v>
      </c>
      <c r="M289" s="73">
        <v>7.4</v>
      </c>
      <c r="N289" s="72">
        <v>10.6</v>
      </c>
      <c r="O289" s="72">
        <v>11.5</v>
      </c>
      <c r="P289" s="82" t="s">
        <v>90</v>
      </c>
      <c r="Q289" s="71" t="s">
        <v>69</v>
      </c>
      <c r="R289" s="70" t="s">
        <v>89</v>
      </c>
      <c r="S289" s="69"/>
      <c r="T289" s="68" t="s">
        <v>67</v>
      </c>
      <c r="U289" s="67">
        <v>110</v>
      </c>
      <c r="V289" s="66" t="s">
        <v>66</v>
      </c>
      <c r="W289" s="65">
        <v>71</v>
      </c>
      <c r="X289" s="65" t="s">
        <v>88</v>
      </c>
    </row>
    <row r="290" spans="1:24" ht="24" customHeight="1">
      <c r="A290" s="78" t="s">
        <v>65</v>
      </c>
      <c r="B290" s="80"/>
      <c r="C290" s="79" t="s">
        <v>95</v>
      </c>
      <c r="D290" s="78" t="s">
        <v>94</v>
      </c>
      <c r="E290" s="77" t="s">
        <v>96</v>
      </c>
      <c r="F290" s="71" t="s">
        <v>92</v>
      </c>
      <c r="G290" s="76">
        <v>4.3940000000000001</v>
      </c>
      <c r="H290" s="71" t="s">
        <v>91</v>
      </c>
      <c r="I290" s="70">
        <v>2610</v>
      </c>
      <c r="J290" s="75">
        <v>6</v>
      </c>
      <c r="K290" s="73">
        <v>8.1999999999999993</v>
      </c>
      <c r="L290" s="74">
        <v>283.12926829268292</v>
      </c>
      <c r="M290" s="73">
        <v>7.4</v>
      </c>
      <c r="N290" s="72">
        <v>10.6</v>
      </c>
      <c r="O290" s="72">
        <v>11.6</v>
      </c>
      <c r="P290" s="82" t="s">
        <v>90</v>
      </c>
      <c r="Q290" s="71" t="s">
        <v>69</v>
      </c>
      <c r="R290" s="70" t="s">
        <v>89</v>
      </c>
      <c r="S290" s="69"/>
      <c r="T290" s="68" t="s">
        <v>67</v>
      </c>
      <c r="U290" s="67">
        <v>110</v>
      </c>
      <c r="V290" s="66" t="s">
        <v>66</v>
      </c>
      <c r="W290" s="65">
        <v>70</v>
      </c>
      <c r="X290" s="65" t="s">
        <v>88</v>
      </c>
    </row>
    <row r="291" spans="1:24" ht="24" customHeight="1">
      <c r="A291" s="78" t="s">
        <v>65</v>
      </c>
      <c r="B291" s="80"/>
      <c r="C291" s="79" t="s">
        <v>95</v>
      </c>
      <c r="D291" s="78" t="s">
        <v>94</v>
      </c>
      <c r="E291" s="77" t="s">
        <v>93</v>
      </c>
      <c r="F291" s="71" t="s">
        <v>92</v>
      </c>
      <c r="G291" s="76">
        <v>4.3940000000000001</v>
      </c>
      <c r="H291" s="71" t="s">
        <v>91</v>
      </c>
      <c r="I291" s="70">
        <v>2620</v>
      </c>
      <c r="J291" s="75">
        <v>6</v>
      </c>
      <c r="K291" s="73">
        <v>8.1999999999999993</v>
      </c>
      <c r="L291" s="74">
        <v>283.12926829268292</v>
      </c>
      <c r="M291" s="73">
        <v>7.4</v>
      </c>
      <c r="N291" s="72">
        <v>10.6</v>
      </c>
      <c r="O291" s="72">
        <v>11.5</v>
      </c>
      <c r="P291" s="82" t="s">
        <v>90</v>
      </c>
      <c r="Q291" s="71" t="s">
        <v>69</v>
      </c>
      <c r="R291" s="70" t="s">
        <v>89</v>
      </c>
      <c r="S291" s="69"/>
      <c r="T291" s="68" t="s">
        <v>67</v>
      </c>
      <c r="U291" s="67">
        <v>110</v>
      </c>
      <c r="V291" s="66" t="s">
        <v>66</v>
      </c>
      <c r="W291" s="65">
        <v>71</v>
      </c>
      <c r="X291" s="65" t="s">
        <v>88</v>
      </c>
    </row>
    <row r="292" spans="1:24" ht="24" customHeight="1">
      <c r="A292" s="78" t="s">
        <v>65</v>
      </c>
      <c r="B292" s="80"/>
      <c r="C292" s="79" t="s">
        <v>83</v>
      </c>
      <c r="D292" s="78" t="s">
        <v>87</v>
      </c>
      <c r="E292" s="81"/>
      <c r="F292" s="71" t="s">
        <v>86</v>
      </c>
      <c r="G292" s="76">
        <v>2.9969999999999999</v>
      </c>
      <c r="H292" s="71" t="s">
        <v>71</v>
      </c>
      <c r="I292" s="70">
        <v>1570</v>
      </c>
      <c r="J292" s="75">
        <v>2</v>
      </c>
      <c r="K292" s="73">
        <v>12.2</v>
      </c>
      <c r="L292" s="74">
        <v>190.3</v>
      </c>
      <c r="M292" s="73">
        <v>13.2</v>
      </c>
      <c r="N292" s="72">
        <v>16.5</v>
      </c>
      <c r="O292" s="72">
        <v>23.2</v>
      </c>
      <c r="P292" s="65" t="s">
        <v>70</v>
      </c>
      <c r="Q292" s="71" t="s">
        <v>69</v>
      </c>
      <c r="R292" s="70" t="s">
        <v>68</v>
      </c>
      <c r="S292" s="69"/>
      <c r="T292" s="68" t="s">
        <v>67</v>
      </c>
      <c r="U292" s="67" t="s">
        <v>66</v>
      </c>
      <c r="V292" s="66" t="s">
        <v>66</v>
      </c>
      <c r="W292" s="65"/>
      <c r="X292" s="65"/>
    </row>
    <row r="293" spans="1:24" ht="24" customHeight="1">
      <c r="A293" s="78" t="s">
        <v>65</v>
      </c>
      <c r="B293" s="80"/>
      <c r="C293" s="79" t="s">
        <v>83</v>
      </c>
      <c r="D293" s="78" t="s">
        <v>85</v>
      </c>
      <c r="E293" s="77" t="s">
        <v>79</v>
      </c>
      <c r="F293" s="71" t="s">
        <v>84</v>
      </c>
      <c r="G293" s="76">
        <v>2.9969999999999999</v>
      </c>
      <c r="H293" s="71" t="s">
        <v>77</v>
      </c>
      <c r="I293" s="70">
        <v>1580</v>
      </c>
      <c r="J293" s="75">
        <v>2</v>
      </c>
      <c r="K293" s="73">
        <v>12.2</v>
      </c>
      <c r="L293" s="74">
        <v>190.3</v>
      </c>
      <c r="M293" s="73">
        <v>13.2</v>
      </c>
      <c r="N293" s="72">
        <v>16.5</v>
      </c>
      <c r="O293" s="72">
        <v>23.1</v>
      </c>
      <c r="P293" s="65" t="s">
        <v>70</v>
      </c>
      <c r="Q293" s="71" t="s">
        <v>69</v>
      </c>
      <c r="R293" s="70" t="s">
        <v>76</v>
      </c>
      <c r="S293" s="69"/>
      <c r="T293" s="68" t="s">
        <v>67</v>
      </c>
      <c r="U293" s="67" t="s">
        <v>66</v>
      </c>
      <c r="V293" s="66" t="s">
        <v>66</v>
      </c>
      <c r="W293" s="65">
        <v>52</v>
      </c>
      <c r="X293" s="65" t="s">
        <v>66</v>
      </c>
    </row>
    <row r="294" spans="1:24" ht="24" customHeight="1">
      <c r="A294" s="78" t="s">
        <v>65</v>
      </c>
      <c r="B294" s="80"/>
      <c r="C294" s="79" t="s">
        <v>83</v>
      </c>
      <c r="D294" s="78" t="s">
        <v>82</v>
      </c>
      <c r="E294" s="81"/>
      <c r="F294" s="71" t="s">
        <v>81</v>
      </c>
      <c r="G294" s="76">
        <v>2.9969999999999999</v>
      </c>
      <c r="H294" s="71" t="s">
        <v>71</v>
      </c>
      <c r="I294" s="70">
        <v>1580</v>
      </c>
      <c r="J294" s="75">
        <v>2</v>
      </c>
      <c r="K294" s="73">
        <v>11.6</v>
      </c>
      <c r="L294" s="74">
        <v>200.14310344827587</v>
      </c>
      <c r="M294" s="73">
        <v>13.2</v>
      </c>
      <c r="N294" s="72">
        <v>16.5</v>
      </c>
      <c r="O294" s="72">
        <v>23.1</v>
      </c>
      <c r="P294" s="65" t="s">
        <v>70</v>
      </c>
      <c r="Q294" s="71" t="s">
        <v>69</v>
      </c>
      <c r="R294" s="70" t="s">
        <v>68</v>
      </c>
      <c r="S294" s="69"/>
      <c r="T294" s="68" t="s">
        <v>67</v>
      </c>
      <c r="U294" s="67" t="s">
        <v>66</v>
      </c>
      <c r="V294" s="66" t="s">
        <v>66</v>
      </c>
      <c r="W294" s="65"/>
      <c r="X294" s="65"/>
    </row>
    <row r="295" spans="1:24" ht="24" customHeight="1">
      <c r="A295" s="78" t="s">
        <v>65</v>
      </c>
      <c r="B295" s="80"/>
      <c r="C295" s="79" t="s">
        <v>74</v>
      </c>
      <c r="D295" s="78" t="s">
        <v>80</v>
      </c>
      <c r="E295" s="77" t="s">
        <v>79</v>
      </c>
      <c r="F295" s="71" t="s">
        <v>78</v>
      </c>
      <c r="G295" s="76">
        <v>1.998</v>
      </c>
      <c r="H295" s="71" t="s">
        <v>77</v>
      </c>
      <c r="I295" s="70">
        <v>1490</v>
      </c>
      <c r="J295" s="75">
        <v>2</v>
      </c>
      <c r="K295" s="73">
        <v>14.1</v>
      </c>
      <c r="L295" s="74">
        <v>164.65673758865248</v>
      </c>
      <c r="M295" s="73">
        <v>14.4</v>
      </c>
      <c r="N295" s="72">
        <v>17.600000000000001</v>
      </c>
      <c r="O295" s="72">
        <v>23.9</v>
      </c>
      <c r="P295" s="65" t="s">
        <v>70</v>
      </c>
      <c r="Q295" s="71" t="s">
        <v>69</v>
      </c>
      <c r="R295" s="70" t="s">
        <v>76</v>
      </c>
      <c r="S295" s="69"/>
      <c r="T295" s="68" t="s">
        <v>67</v>
      </c>
      <c r="U295" s="67" t="s">
        <v>66</v>
      </c>
      <c r="V295" s="66" t="s">
        <v>66</v>
      </c>
      <c r="W295" s="65">
        <v>58</v>
      </c>
      <c r="X295" s="65" t="s">
        <v>75</v>
      </c>
    </row>
    <row r="296" spans="1:24" ht="24" customHeight="1">
      <c r="A296" s="78" t="s">
        <v>65</v>
      </c>
      <c r="B296" s="80"/>
      <c r="C296" s="79" t="s">
        <v>74</v>
      </c>
      <c r="D296" s="78" t="s">
        <v>73</v>
      </c>
      <c r="E296" s="81"/>
      <c r="F296" s="71" t="s">
        <v>72</v>
      </c>
      <c r="G296" s="76">
        <v>1.998</v>
      </c>
      <c r="H296" s="71" t="s">
        <v>71</v>
      </c>
      <c r="I296" s="70">
        <v>1490</v>
      </c>
      <c r="J296" s="75">
        <v>2</v>
      </c>
      <c r="K296" s="73">
        <v>12.6</v>
      </c>
      <c r="L296" s="74">
        <v>184.25873015873015</v>
      </c>
      <c r="M296" s="73">
        <v>14.4</v>
      </c>
      <c r="N296" s="72">
        <v>17.600000000000001</v>
      </c>
      <c r="O296" s="72">
        <v>23.9</v>
      </c>
      <c r="P296" s="65" t="s">
        <v>70</v>
      </c>
      <c r="Q296" s="71" t="s">
        <v>69</v>
      </c>
      <c r="R296" s="70" t="s">
        <v>68</v>
      </c>
      <c r="S296" s="69"/>
      <c r="T296" s="68" t="s">
        <v>67</v>
      </c>
      <c r="U296" s="67" t="s">
        <v>66</v>
      </c>
      <c r="V296" s="66" t="s">
        <v>66</v>
      </c>
      <c r="W296" s="65"/>
      <c r="X296" s="65"/>
    </row>
    <row r="297" spans="1:24" ht="24" customHeight="1">
      <c r="A297" s="78" t="s">
        <v>65</v>
      </c>
      <c r="B297" s="80"/>
      <c r="C297" s="79"/>
      <c r="D297" s="78"/>
      <c r="E297" s="77"/>
      <c r="F297" s="71"/>
      <c r="G297" s="76"/>
      <c r="H297" s="71"/>
      <c r="I297" s="70"/>
      <c r="J297" s="75"/>
      <c r="K297" s="73"/>
      <c r="L297" s="74"/>
      <c r="M297" s="73"/>
      <c r="N297" s="72"/>
      <c r="O297" s="72"/>
      <c r="P297" s="65"/>
      <c r="Q297" s="71"/>
      <c r="R297" s="70"/>
      <c r="S297" s="69"/>
      <c r="T297" s="68"/>
      <c r="U297" s="67"/>
      <c r="V297" s="66"/>
      <c r="W297" s="65"/>
      <c r="X297" s="65"/>
    </row>
    <row r="298" spans="1:24" ht="9" customHeight="1"/>
    <row r="299" spans="1:24">
      <c r="C299" s="691" t="s">
        <v>55</v>
      </c>
      <c r="D299" s="691"/>
      <c r="E299" s="691"/>
      <c r="F299" s="691"/>
      <c r="G299" s="691"/>
      <c r="H299" s="691"/>
      <c r="I299" s="691"/>
      <c r="J299" s="691"/>
      <c r="K299" s="691"/>
      <c r="L299" s="691"/>
    </row>
    <row r="300" spans="1:24">
      <c r="C300" s="691" t="s">
        <v>56</v>
      </c>
      <c r="D300" s="691"/>
      <c r="E300" s="691"/>
      <c r="F300" s="691"/>
      <c r="G300" s="691"/>
      <c r="H300" s="691"/>
      <c r="I300" s="691"/>
      <c r="J300" s="691"/>
      <c r="K300" s="691"/>
      <c r="L300" s="691"/>
    </row>
    <row r="301" spans="1:24">
      <c r="C301" s="691" t="s">
        <v>57</v>
      </c>
      <c r="D301" s="691"/>
      <c r="E301" s="691"/>
      <c r="F301" s="691"/>
      <c r="G301" s="691"/>
      <c r="H301" s="691"/>
      <c r="I301" s="691"/>
      <c r="J301" s="691"/>
      <c r="K301" s="691"/>
      <c r="L301" s="691"/>
    </row>
    <row r="302" spans="1:24">
      <c r="C302" s="691" t="s">
        <v>58</v>
      </c>
      <c r="D302" s="691"/>
      <c r="E302" s="691"/>
      <c r="F302" s="691"/>
      <c r="G302" s="691"/>
      <c r="H302" s="691"/>
      <c r="I302" s="691"/>
      <c r="J302" s="691"/>
      <c r="K302" s="691"/>
      <c r="L302" s="691"/>
    </row>
    <row r="303" spans="1:24">
      <c r="C303" s="691" t="s">
        <v>59</v>
      </c>
      <c r="D303" s="691"/>
      <c r="E303" s="691"/>
      <c r="F303" s="691"/>
      <c r="G303" s="691"/>
      <c r="H303" s="691"/>
      <c r="I303" s="691"/>
      <c r="J303" s="691"/>
      <c r="K303" s="691"/>
      <c r="L303" s="691"/>
    </row>
    <row r="304" spans="1:24">
      <c r="C304" s="691" t="s">
        <v>60</v>
      </c>
      <c r="D304" s="691"/>
      <c r="E304" s="691"/>
      <c r="F304" s="691"/>
      <c r="G304" s="691"/>
      <c r="H304" s="691"/>
      <c r="I304" s="691"/>
      <c r="J304" s="691"/>
      <c r="K304" s="691"/>
      <c r="L304" s="691"/>
    </row>
    <row r="305" spans="3:12">
      <c r="C305" s="691" t="s">
        <v>61</v>
      </c>
      <c r="D305" s="691"/>
      <c r="E305" s="691"/>
      <c r="F305" s="691"/>
      <c r="G305" s="691"/>
      <c r="H305" s="691"/>
      <c r="I305" s="691"/>
      <c r="J305" s="691"/>
      <c r="K305" s="691"/>
      <c r="L305" s="691"/>
    </row>
    <row r="306" spans="3:12">
      <c r="C306" s="691" t="s">
        <v>62</v>
      </c>
      <c r="D306" s="691"/>
      <c r="E306" s="691"/>
      <c r="F306" s="691"/>
      <c r="G306" s="691"/>
      <c r="H306" s="691"/>
      <c r="I306" s="691"/>
      <c r="J306" s="691"/>
      <c r="K306" s="691"/>
      <c r="L306" s="691"/>
    </row>
  </sheetData>
  <sheetProtection selectLockedCells="1"/>
  <autoFilter ref="A7:X297" xr:uid="{00000000-0001-0000-0100-000000000000}"/>
  <mergeCells count="32">
    <mergeCell ref="C304:L304"/>
    <mergeCell ref="C305:L305"/>
    <mergeCell ref="C306:L306"/>
    <mergeCell ref="J1:Q1"/>
    <mergeCell ref="C299:L299"/>
    <mergeCell ref="C300:L300"/>
    <mergeCell ref="C301:L301"/>
    <mergeCell ref="C302:L302"/>
    <mergeCell ref="C303:L303"/>
    <mergeCell ref="J4:J6"/>
    <mergeCell ref="R1:V1"/>
    <mergeCell ref="S2:X2"/>
    <mergeCell ref="F3:G4"/>
    <mergeCell ref="K3:O3"/>
    <mergeCell ref="A2:C2"/>
    <mergeCell ref="W3:X3"/>
    <mergeCell ref="A3:A6"/>
    <mergeCell ref="C3:C6"/>
    <mergeCell ref="Q4:S4"/>
    <mergeCell ref="G5:G6"/>
    <mergeCell ref="W4:W6"/>
    <mergeCell ref="X4:X6"/>
    <mergeCell ref="H4:H6"/>
    <mergeCell ref="I4:I6"/>
    <mergeCell ref="K4:K6"/>
    <mergeCell ref="U3:U6"/>
    <mergeCell ref="V3:V6"/>
    <mergeCell ref="S5:S6"/>
    <mergeCell ref="L4:L6"/>
    <mergeCell ref="M4:M6"/>
    <mergeCell ref="N4:N6"/>
    <mergeCell ref="O4:O6"/>
  </mergeCells>
  <phoneticPr fontId="2"/>
  <conditionalFormatting sqref="A8:C297">
    <cfRule type="expression" dxfId="0" priority="1">
      <formula>A8=A7</formula>
    </cfRule>
  </conditionalFormatting>
  <printOptions horizontalCentered="1"/>
  <pageMargins left="0.39370078740157483" right="0.39370078740157483" top="0.39370078740157483" bottom="0.39370078740157483" header="0.19685039370078741" footer="0.39370078740157483"/>
  <pageSetup paperSize="9" scale="60" fitToHeight="0" orientation="landscape" r:id="rId1"/>
  <headerFooter alignWithMargins="0">
    <oddHeader>&amp;R様式1-1</oddHeader>
    <oddFooter>&amp;C_x000D_&amp;1#&amp;"BMW Group Condensed"&amp;12&amp;KC00000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7701-7E9C-42FE-B783-1F30F3FEDDA4}">
  <sheetPr>
    <tabColor rgb="FFFFFF00"/>
  </sheetPr>
  <dimension ref="A1:AH20"/>
  <sheetViews>
    <sheetView view="pageBreakPreview" zoomScaleNormal="100" zoomScaleSheetLayoutView="100" workbookViewId="0">
      <selection activeCell="I34" sqref="I34"/>
    </sheetView>
  </sheetViews>
  <sheetFormatPr defaultColWidth="9" defaultRowHeight="10.199999999999999"/>
  <cols>
    <col min="1" max="1" width="7.33203125" style="57" customWidth="1"/>
    <col min="2" max="2" width="2.109375" style="2" customWidth="1"/>
    <col min="3" max="3" width="12.109375" style="2" customWidth="1"/>
    <col min="4" max="4" width="13.88671875" style="2" bestFit="1" customWidth="1"/>
    <col min="5" max="5" width="9.77734375" style="2" bestFit="1" customWidth="1"/>
    <col min="6" max="6" width="8.6640625" style="2" bestFit="1" customWidth="1"/>
    <col min="7" max="7" width="7.33203125" style="2" customWidth="1"/>
    <col min="8" max="8" width="12.109375" style="2" bestFit="1" customWidth="1"/>
    <col min="9" max="9" width="10.6640625" style="2" customWidth="1"/>
    <col min="10" max="10" width="7" style="2" bestFit="1" customWidth="1"/>
    <col min="11" max="11" width="6.33203125" style="2" bestFit="1" customWidth="1"/>
    <col min="12" max="12" width="8.77734375" style="2" bestFit="1" customWidth="1"/>
    <col min="13" max="13" width="8.33203125" style="2" bestFit="1" customWidth="1"/>
    <col min="14" max="14" width="8.6640625" style="2" bestFit="1" customWidth="1"/>
    <col min="15" max="15" width="8.6640625" style="2" customWidth="1"/>
    <col min="16" max="16" width="17.33203125" style="2" bestFit="1" customWidth="1"/>
    <col min="17" max="17" width="10" style="2" bestFit="1" customWidth="1"/>
    <col min="18" max="18" width="6" style="2" customWidth="1"/>
    <col min="19" max="19" width="25.21875" style="2" bestFit="1" customWidth="1"/>
    <col min="20" max="20" width="11" style="2" bestFit="1" customWidth="1"/>
    <col min="21" max="22" width="8.21875" style="2" bestFit="1" customWidth="1"/>
    <col min="23" max="24" width="9" style="2"/>
    <col min="25" max="25" width="9" style="2" customWidth="1"/>
    <col min="26" max="26" width="10.6640625" style="2" customWidth="1"/>
    <col min="27" max="28" width="8.33203125" style="2" bestFit="1" customWidth="1"/>
    <col min="29" max="29" width="8" style="2" bestFit="1" customWidth="1"/>
    <col min="30" max="30" width="8.33203125" style="2" bestFit="1" customWidth="1"/>
    <col min="31" max="31" width="17.33203125" style="2" bestFit="1" customWidth="1"/>
    <col min="32" max="32" width="8" style="2" bestFit="1" customWidth="1"/>
    <col min="33" max="33" width="9.109375" style="2" bestFit="1" customWidth="1"/>
    <col min="34" max="34" width="8.77734375" style="2" customWidth="1"/>
    <col min="35" max="16384" width="9" style="2"/>
  </cols>
  <sheetData>
    <row r="1" spans="1:34" ht="15.6">
      <c r="A1" s="1"/>
      <c r="B1" s="1"/>
      <c r="R1" s="4"/>
    </row>
    <row r="2" spans="1:34" ht="16.2">
      <c r="A2" s="2"/>
      <c r="F2" s="5"/>
      <c r="J2" s="607" t="s">
        <v>690</v>
      </c>
      <c r="K2" s="607"/>
      <c r="L2" s="607"/>
      <c r="M2" s="607"/>
      <c r="N2" s="607"/>
      <c r="O2" s="607"/>
      <c r="P2" s="607"/>
      <c r="Q2" s="607" t="s">
        <v>689</v>
      </c>
      <c r="R2" s="607"/>
      <c r="S2" s="607"/>
      <c r="T2" s="607"/>
      <c r="U2" s="607"/>
      <c r="V2" s="607"/>
      <c r="W2" s="607"/>
      <c r="X2" s="607"/>
    </row>
    <row r="3" spans="1:34" ht="15.75" customHeight="1">
      <c r="A3" s="9" t="s">
        <v>688</v>
      </c>
      <c r="B3" s="9"/>
      <c r="J3" s="6"/>
      <c r="R3" s="10"/>
      <c r="S3" s="609" t="s">
        <v>2</v>
      </c>
      <c r="T3" s="609"/>
      <c r="U3" s="609"/>
      <c r="V3" s="609"/>
      <c r="W3" s="609"/>
      <c r="X3" s="609"/>
      <c r="Z3" s="215" t="s">
        <v>671</v>
      </c>
      <c r="AA3" s="12"/>
      <c r="AB3" s="214" t="s">
        <v>670</v>
      </c>
      <c r="AC3" s="14"/>
      <c r="AD3" s="14"/>
      <c r="AE3" s="213" t="s">
        <v>669</v>
      </c>
      <c r="AF3" s="14"/>
      <c r="AG3" s="16"/>
    </row>
    <row r="4" spans="1:34" ht="14.25" customHeight="1" thickBot="1">
      <c r="A4" s="610" t="s">
        <v>6</v>
      </c>
      <c r="B4" s="613" t="s">
        <v>7</v>
      </c>
      <c r="C4" s="614"/>
      <c r="D4" s="619"/>
      <c r="E4" s="621"/>
      <c r="F4" s="613" t="s">
        <v>8</v>
      </c>
      <c r="G4" s="623"/>
      <c r="H4" s="757" t="s">
        <v>665</v>
      </c>
      <c r="I4" s="626" t="s">
        <v>10</v>
      </c>
      <c r="J4" s="629" t="s">
        <v>11</v>
      </c>
      <c r="K4" s="631" t="s">
        <v>687</v>
      </c>
      <c r="L4" s="632"/>
      <c r="M4" s="632"/>
      <c r="N4" s="632"/>
      <c r="O4" s="633"/>
      <c r="P4" s="757" t="s">
        <v>686</v>
      </c>
      <c r="Q4" s="634" t="s">
        <v>14</v>
      </c>
      <c r="R4" s="635"/>
      <c r="S4" s="636"/>
      <c r="T4" s="640" t="s">
        <v>15</v>
      </c>
      <c r="U4" s="764" t="s">
        <v>605</v>
      </c>
      <c r="V4" s="757" t="s">
        <v>604</v>
      </c>
      <c r="W4" s="760" t="s">
        <v>603</v>
      </c>
      <c r="X4" s="761"/>
      <c r="Z4" s="762" t="s">
        <v>685</v>
      </c>
      <c r="AA4" s="762" t="s">
        <v>684</v>
      </c>
      <c r="AB4" s="626" t="s">
        <v>21</v>
      </c>
      <c r="AC4" s="757" t="s">
        <v>592</v>
      </c>
      <c r="AD4" s="757" t="s">
        <v>591</v>
      </c>
      <c r="AE4" s="626" t="s">
        <v>21</v>
      </c>
      <c r="AF4" s="757" t="s">
        <v>592</v>
      </c>
      <c r="AG4" s="757" t="s">
        <v>656</v>
      </c>
      <c r="AH4" s="18"/>
    </row>
    <row r="5" spans="1:34" ht="11.25" customHeight="1">
      <c r="A5" s="611"/>
      <c r="B5" s="615"/>
      <c r="C5" s="616"/>
      <c r="D5" s="620"/>
      <c r="E5" s="622"/>
      <c r="F5" s="624"/>
      <c r="G5" s="625"/>
      <c r="H5" s="611"/>
      <c r="I5" s="627"/>
      <c r="J5" s="630"/>
      <c r="K5" s="653" t="s">
        <v>25</v>
      </c>
      <c r="L5" s="656" t="s">
        <v>683</v>
      </c>
      <c r="M5" s="659" t="s">
        <v>27</v>
      </c>
      <c r="N5" s="642" t="s">
        <v>28</v>
      </c>
      <c r="O5" s="642" t="s">
        <v>21</v>
      </c>
      <c r="P5" s="770"/>
      <c r="Q5" s="637"/>
      <c r="R5" s="638"/>
      <c r="S5" s="639"/>
      <c r="T5" s="641"/>
      <c r="U5" s="647"/>
      <c r="V5" s="611"/>
      <c r="W5" s="757" t="s">
        <v>592</v>
      </c>
      <c r="X5" s="757" t="s">
        <v>591</v>
      </c>
      <c r="Z5" s="762"/>
      <c r="AA5" s="762"/>
      <c r="AB5" s="627"/>
      <c r="AC5" s="758"/>
      <c r="AD5" s="758"/>
      <c r="AE5" s="627"/>
      <c r="AF5" s="758"/>
      <c r="AG5" s="758"/>
      <c r="AH5" s="768"/>
    </row>
    <row r="6" spans="1:34">
      <c r="A6" s="611"/>
      <c r="B6" s="615"/>
      <c r="C6" s="616"/>
      <c r="D6" s="610" t="s">
        <v>29</v>
      </c>
      <c r="E6" s="769" t="s">
        <v>584</v>
      </c>
      <c r="F6" s="610" t="s">
        <v>29</v>
      </c>
      <c r="G6" s="626" t="s">
        <v>682</v>
      </c>
      <c r="H6" s="611"/>
      <c r="I6" s="627"/>
      <c r="J6" s="630"/>
      <c r="K6" s="654"/>
      <c r="L6" s="657"/>
      <c r="M6" s="654"/>
      <c r="N6" s="643"/>
      <c r="O6" s="643"/>
      <c r="P6" s="770"/>
      <c r="Q6" s="757" t="s">
        <v>648</v>
      </c>
      <c r="R6" s="757" t="s">
        <v>647</v>
      </c>
      <c r="S6" s="610" t="s">
        <v>34</v>
      </c>
      <c r="T6" s="772" t="s">
        <v>645</v>
      </c>
      <c r="U6" s="647"/>
      <c r="V6" s="611"/>
      <c r="W6" s="758"/>
      <c r="X6" s="758"/>
      <c r="Z6" s="762"/>
      <c r="AA6" s="762"/>
      <c r="AB6" s="627"/>
      <c r="AC6" s="758"/>
      <c r="AD6" s="758"/>
      <c r="AE6" s="627"/>
      <c r="AF6" s="758"/>
      <c r="AG6" s="758"/>
      <c r="AH6" s="768"/>
    </row>
    <row r="7" spans="1:34">
      <c r="A7" s="611"/>
      <c r="B7" s="615"/>
      <c r="C7" s="616"/>
      <c r="D7" s="611"/>
      <c r="E7" s="611"/>
      <c r="F7" s="611"/>
      <c r="G7" s="611"/>
      <c r="H7" s="611"/>
      <c r="I7" s="627"/>
      <c r="J7" s="630"/>
      <c r="K7" s="654"/>
      <c r="L7" s="657"/>
      <c r="M7" s="654"/>
      <c r="N7" s="643"/>
      <c r="O7" s="643"/>
      <c r="P7" s="770"/>
      <c r="Q7" s="770"/>
      <c r="R7" s="770"/>
      <c r="S7" s="611"/>
      <c r="T7" s="773"/>
      <c r="U7" s="647"/>
      <c r="V7" s="611"/>
      <c r="W7" s="758"/>
      <c r="X7" s="758"/>
      <c r="Z7" s="762"/>
      <c r="AA7" s="762"/>
      <c r="AB7" s="627"/>
      <c r="AC7" s="758"/>
      <c r="AD7" s="758"/>
      <c r="AE7" s="627"/>
      <c r="AF7" s="758"/>
      <c r="AG7" s="758"/>
      <c r="AH7" s="768"/>
    </row>
    <row r="8" spans="1:34">
      <c r="A8" s="612"/>
      <c r="B8" s="617"/>
      <c r="C8" s="618"/>
      <c r="D8" s="612"/>
      <c r="E8" s="612"/>
      <c r="F8" s="612"/>
      <c r="G8" s="612"/>
      <c r="H8" s="612"/>
      <c r="I8" s="628"/>
      <c r="J8" s="624"/>
      <c r="K8" s="655"/>
      <c r="L8" s="658"/>
      <c r="M8" s="655"/>
      <c r="N8" s="625"/>
      <c r="O8" s="625"/>
      <c r="P8" s="771"/>
      <c r="Q8" s="771"/>
      <c r="R8" s="771"/>
      <c r="S8" s="612"/>
      <c r="T8" s="774"/>
      <c r="U8" s="648"/>
      <c r="V8" s="612"/>
      <c r="W8" s="759"/>
      <c r="X8" s="759"/>
      <c r="Z8" s="763"/>
      <c r="AA8" s="763"/>
      <c r="AB8" s="628"/>
      <c r="AC8" s="759"/>
      <c r="AD8" s="759"/>
      <c r="AE8" s="628"/>
      <c r="AF8" s="759"/>
      <c r="AG8" s="759"/>
      <c r="AH8" s="768"/>
    </row>
    <row r="9" spans="1:34" ht="13.2">
      <c r="A9" s="765" t="s">
        <v>681</v>
      </c>
      <c r="B9" s="186"/>
      <c r="C9" s="185" t="s">
        <v>680</v>
      </c>
      <c r="D9" s="179" t="s">
        <v>679</v>
      </c>
      <c r="E9" s="179" t="s">
        <v>98</v>
      </c>
      <c r="F9" s="22" t="s">
        <v>676</v>
      </c>
      <c r="G9" s="22">
        <v>1.1990000000000001</v>
      </c>
      <c r="H9" s="22" t="s">
        <v>621</v>
      </c>
      <c r="I9" s="212">
        <v>1270</v>
      </c>
      <c r="J9" s="32">
        <v>5</v>
      </c>
      <c r="K9" s="53">
        <v>22.3</v>
      </c>
      <c r="L9" s="54">
        <f>IF(K9&gt;0,1/K9*34.6*67.1,"")</f>
        <v>104.11031390134528</v>
      </c>
      <c r="M9" s="53">
        <f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17.2</v>
      </c>
      <c r="N9" s="176">
        <f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20.3</v>
      </c>
      <c r="O9" s="175" t="str">
        <f>IF(Z9="","",IF(AE9="",TEXT(AB9,"#,##0.0"),IF(AB9-AE9&gt;0,CONCATENATE(TEXT(AE9,"#,##0.0"),"~",TEXT(AB9,"#,##0.0")),TEXT(AB9,"#,##0.0"))))</f>
        <v>25.6</v>
      </c>
      <c r="P9" s="40" t="s">
        <v>625</v>
      </c>
      <c r="Q9" s="39" t="s">
        <v>69</v>
      </c>
      <c r="R9" s="40" t="s">
        <v>232</v>
      </c>
      <c r="S9" s="41"/>
      <c r="T9" s="174" t="str">
        <f>IF((LEFT(D9,1)="6"),"☆☆☆☆☆",IF((LEFT(D9,1)="5"),"☆☆☆☆",IF((LEFT(D9,1)="4"),"☆☆☆"," ")))</f>
        <v xml:space="preserve"> </v>
      </c>
      <c r="U9" s="43">
        <f>IFERROR(IF(K9&lt;M9,"",(ROUNDDOWN(K9/M9*100,0))),"")</f>
        <v>129</v>
      </c>
      <c r="V9" s="44">
        <f>IFERROR(IF(K9&lt;N9,"",(ROUNDDOWN(K9/N9*100,0))),"")</f>
        <v>109</v>
      </c>
      <c r="W9" s="44">
        <f>IF(AC9&lt;55,"",IF(AA9="",AC9,IF(AF9-AC9&gt;0,CONCATENATE(AC9,"~",AF9),AC9)))</f>
        <v>87</v>
      </c>
      <c r="X9" s="45" t="str">
        <f>IF(AC9&lt;55,"",AD9)</f>
        <v>★3.5</v>
      </c>
      <c r="Z9" s="210">
        <v>1270</v>
      </c>
      <c r="AA9" s="210"/>
      <c r="AB9" s="149">
        <f>IF(Z9="","",(ROUND(IF(Z9&gt;=2759,9.5,IF(Z9&lt;2759,(-2.47/1000000*Z9*Z9)-(8.52/10000*Z9)+30.65)),1)))</f>
        <v>25.6</v>
      </c>
      <c r="AC9" s="209">
        <f>IF(K9="","",ROUNDDOWN(K9/AB9*100,0))</f>
        <v>87</v>
      </c>
      <c r="AD9" s="209" t="str">
        <f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★3.5</v>
      </c>
      <c r="AE9" s="149" t="str">
        <f>IF(AA9="","",(ROUND(IF(AA9&gt;=2759,9.5,IF(AA9&lt;2759,(-2.47/1000000*AA9*AA9)-(8.52/10000*AA9)+30.65)),1)))</f>
        <v/>
      </c>
      <c r="AF9" s="209" t="str">
        <f>IF(AE9="","",IF(K9="","",ROUNDDOWN(K9/AE9*100,0)))</f>
        <v/>
      </c>
      <c r="AG9" s="209" t="str">
        <f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  <c r="AH9" s="208"/>
    </row>
    <row r="10" spans="1:34" ht="13.2">
      <c r="A10" s="766"/>
      <c r="B10" s="186"/>
      <c r="C10" s="185" t="s">
        <v>678</v>
      </c>
      <c r="D10" s="179" t="s">
        <v>677</v>
      </c>
      <c r="E10" s="179" t="s">
        <v>98</v>
      </c>
      <c r="F10" s="22" t="s">
        <v>676</v>
      </c>
      <c r="G10" s="22">
        <v>1.1990000000000001</v>
      </c>
      <c r="H10" s="22" t="s">
        <v>621</v>
      </c>
      <c r="I10" s="212">
        <v>1370</v>
      </c>
      <c r="J10" s="32">
        <v>5</v>
      </c>
      <c r="K10" s="53">
        <v>23.2</v>
      </c>
      <c r="L10" s="54">
        <f>IF(K10&gt;0,1/K10*34.6*67.1,"")</f>
        <v>100.07155172413793</v>
      </c>
      <c r="M10" s="53">
        <f>IFERROR(VALUE(IF(Z10="","",(IF(Z10&gt;=2271,"7.4",IF(Z10&gt;=2101,"8.7",IF(Z10&gt;=1991,"9.4",IF(Z10&gt;=1871,"10.2",IF(Z10&gt;=1761,"11.1",IF(Z10&gt;=1651,"12.2",IF(Z10&gt;=1531,"13.2",IF(Z10&gt;=1421,"14.4",IF(Z10&gt;=1311,"15.8",IF(Z10&gt;=1196,"17.2",IF(Z10&gt;=1081,"18.7",IF(Z10&gt;=971,"20.5",IF(Z10&gt;=856,"20.8",IF(Z10&gt;=741,"21.0",IF(Z10&gt;=601,"21.8","22.5")))))))))))))))))),"")</f>
        <v>15.8</v>
      </c>
      <c r="N10" s="176">
        <f>IFERROR(VALUE(IF(Z10="","",(IF(Z10&gt;=2271,"10.6",IF(Z10&gt;=2101,"11.9",IF(Z10&gt;=1991,"12.7",IF(Z10&gt;=1871,"13.5",IF(Z10&gt;=1761,"14.4",IF(Z10&gt;=1651,"15.4",IF(Z10&gt;=1531,"16.5",IF(Z10&gt;=1421,"17.6",IF(Z10&gt;=1311,"19.0",IF(Z10&gt;=1196,"20.3",IF(Z10&gt;=1081,"21.8",IF(Z10&gt;=971,"23.4",IF(Z10&gt;=856,"23.7",IF(Z10&gt;=741,"24.5","24.6"))))))))))))))))),"")</f>
        <v>19</v>
      </c>
      <c r="O10" s="175" t="str">
        <f>IF(Z10="","",IF(AE10="",TEXT(AB10,"#,##0.0"),IF(AB10-AE10&gt;0,CONCATENATE(TEXT(AE10,"#,##0.0"),"~",TEXT(AB10,"#,##0.0")),TEXT(AB10,"#,##0.0"))))</f>
        <v>24.8</v>
      </c>
      <c r="P10" s="40" t="s">
        <v>625</v>
      </c>
      <c r="Q10" s="39" t="s">
        <v>69</v>
      </c>
      <c r="R10" s="40" t="s">
        <v>232</v>
      </c>
      <c r="S10" s="41"/>
      <c r="T10" s="174" t="str">
        <f>IF((LEFT(D10,1)="6"),"☆☆☆☆☆",IF((LEFT(D10,1)="5"),"☆☆☆☆",IF((LEFT(D10,1)="4"),"☆☆☆"," ")))</f>
        <v xml:space="preserve"> </v>
      </c>
      <c r="U10" s="43">
        <f>IFERROR(IF(K10&lt;M10,"",(ROUNDDOWN(K10/M10*100,0))),"")</f>
        <v>146</v>
      </c>
      <c r="V10" s="44">
        <f>IFERROR(IF(K10&lt;N10,"",(ROUNDDOWN(K10/N10*100,0))),"")</f>
        <v>122</v>
      </c>
      <c r="W10" s="44">
        <f>IF(AC10&lt;55,"",IF(AA10="",AC10,IF(AF10-AC10&gt;0,CONCATENATE(AC10,"~",AF10),AC10)))</f>
        <v>93</v>
      </c>
      <c r="X10" s="45" t="str">
        <f>IF(AC10&lt;55,"",AD10)</f>
        <v>★4.0</v>
      </c>
      <c r="Z10" s="210">
        <v>1370</v>
      </c>
      <c r="AA10" s="210"/>
      <c r="AB10" s="149">
        <f>IF(Z10="","",(ROUND(IF(Z10&gt;=2759,9.5,IF(Z10&lt;2759,(-2.47/1000000*Z10*Z10)-(8.52/10000*Z10)+30.65)),1)))</f>
        <v>24.8</v>
      </c>
      <c r="AC10" s="209">
        <f>IF(K10="","",ROUNDDOWN(K10/AB10*100,0))</f>
        <v>93</v>
      </c>
      <c r="AD10" s="209" t="str">
        <f>IF(AC10="","",IF(AC10&gt;=125,"★7.5",IF(AC10&gt;=120,"★7.0",IF(AC10&gt;=115,"★6.5",IF(AC10&gt;=110,"★6.0",IF(AC10&gt;=105,"★5.5",IF(AC10&gt;=100,"★5.0",IF(AC10&gt;=95,"★4.5",IF(AC10&gt;=90,"★4.0",IF(AC10&gt;=85,"★3.5",IF(AC10&gt;=80,"★3.0",IF(AC10&gt;=75,"★2.5",IF(AC10&gt;=70,"★2.0",IF(AC10&gt;=65,"★1.5",IF(AC10&gt;=60,"★1.0",IF(AC10&gt;=55,"★0.5"," "))))))))))))))))</f>
        <v>★4.0</v>
      </c>
      <c r="AE10" s="149" t="str">
        <f>IF(AA10="","",(ROUND(IF(AA10&gt;=2759,9.5,IF(AA10&lt;2759,(-2.47/1000000*AA10*AA10)-(8.52/10000*AA10)+30.65)),1)))</f>
        <v/>
      </c>
      <c r="AF10" s="209" t="str">
        <f>IF(AE10="","",IF(K10="","",ROUNDDOWN(K10/AE10*100,0)))</f>
        <v/>
      </c>
      <c r="AG10" s="209" t="str">
        <f>IF(AF10="","",IF(AF10&gt;=125,"★7.5",IF(AF10&gt;=120,"★7.0",IF(AF10&gt;=115,"★6.5",IF(AF10&gt;=110,"★6.0",IF(AF10&gt;=105,"★5.5",IF(AF10&gt;=100,"★5.0",IF(AF10&gt;=95,"★4.5",IF(AF10&gt;=90,"★4.0",IF(AF10&gt;=85,"★3.5",IF(AF10&gt;=80,"★3.0",IF(AF10&gt;=75,"★2.5",IF(AF10&gt;=70,"★2.0",IF(AF10&gt;=65,"★1.5",IF(AF10&gt;=60,"★1.0",IF(AF10&gt;=55,"★0.5"," "))))))))))))))))</f>
        <v/>
      </c>
      <c r="AH10" s="208"/>
    </row>
    <row r="11" spans="1:34" ht="13.2">
      <c r="A11" s="767"/>
      <c r="B11" s="188"/>
      <c r="C11" s="187"/>
      <c r="D11" s="167" t="s">
        <v>677</v>
      </c>
      <c r="E11" s="167" t="s">
        <v>97</v>
      </c>
      <c r="F11" s="165" t="s">
        <v>676</v>
      </c>
      <c r="G11" s="165">
        <v>1.1990000000000001</v>
      </c>
      <c r="H11" s="165" t="s">
        <v>621</v>
      </c>
      <c r="I11" s="211">
        <v>1390</v>
      </c>
      <c r="J11" s="163">
        <v>5</v>
      </c>
      <c r="K11" s="160">
        <v>23</v>
      </c>
      <c r="L11" s="170">
        <f>IF(K11&gt;0,1/K11*34.6*67.1,"")</f>
        <v>100.94173913043477</v>
      </c>
      <c r="M11" s="160">
        <f>IFERROR(VALUE(IF(Z11="","",(IF(Z11&gt;=2271,"7.4",IF(Z11&gt;=2101,"8.7",IF(Z11&gt;=1991,"9.4",IF(Z11&gt;=1871,"10.2",IF(Z11&gt;=1761,"11.1",IF(Z11&gt;=1651,"12.2",IF(Z11&gt;=1531,"13.2",IF(Z11&gt;=1421,"14.4",IF(Z11&gt;=1311,"15.8",IF(Z11&gt;=1196,"17.2",IF(Z11&gt;=1081,"18.7",IF(Z11&gt;=971,"20.5",IF(Z11&gt;=856,"20.8",IF(Z11&gt;=741,"21.0",IF(Z11&gt;=601,"21.8","22.5")))))))))))))))))),"")</f>
        <v>15.8</v>
      </c>
      <c r="N11" s="183">
        <f>IFERROR(VALUE(IF(Z11="","",(IF(Z11&gt;=2271,"10.6",IF(Z11&gt;=2101,"11.9",IF(Z11&gt;=1991,"12.7",IF(Z11&gt;=1871,"13.5",IF(Z11&gt;=1761,"14.4",IF(Z11&gt;=1651,"15.4",IF(Z11&gt;=1531,"16.5",IF(Z11&gt;=1421,"17.6",IF(Z11&gt;=1311,"19.0",IF(Z11&gt;=1196,"20.3",IF(Z11&gt;=1081,"21.8",IF(Z11&gt;=971,"23.4",IF(Z11&gt;=856,"23.7",IF(Z11&gt;=741,"24.5","24.6"))))))))))))))))),"")</f>
        <v>19</v>
      </c>
      <c r="O11" s="158" t="str">
        <f>IF(Z11="","",IF(AE11="",TEXT(AB11,"#,##0.0"),IF(AB11-AE11&gt;0,CONCATENATE(TEXT(AE11,"#,##0.0"),"~",TEXT(AB11,"#,##0.0")),TEXT(AB11,"#,##0.0"))))</f>
        <v>24.7</v>
      </c>
      <c r="P11" s="156" t="s">
        <v>620</v>
      </c>
      <c r="Q11" s="157" t="s">
        <v>69</v>
      </c>
      <c r="R11" s="156" t="s">
        <v>232</v>
      </c>
      <c r="S11" s="155"/>
      <c r="T11" s="154" t="str">
        <f>IF((LEFT(D11,1)="6"),"☆☆☆☆☆",IF((LEFT(D11,1)="5"),"☆☆☆☆",IF((LEFT(D11,1)="4"),"☆☆☆"," ")))</f>
        <v xml:space="preserve"> </v>
      </c>
      <c r="U11" s="153">
        <f>IFERROR(IF(K11&lt;M11,"",(ROUNDDOWN(K11/M11*100,0))),"")</f>
        <v>145</v>
      </c>
      <c r="V11" s="152">
        <f>IFERROR(IF(K11&lt;N11,"",(ROUNDDOWN(K11/N11*100,0))),"")</f>
        <v>121</v>
      </c>
      <c r="W11" s="152">
        <f>IF(AC11&lt;55,"",IF(AA11="",AC11,IF(AF11-AC11&gt;0,CONCATENATE(AC11,"~",AF11),AC11)))</f>
        <v>93</v>
      </c>
      <c r="X11" s="151" t="str">
        <f>IF(AC11&lt;55,"",AD11)</f>
        <v>★4.0</v>
      </c>
      <c r="Z11" s="210">
        <v>1390</v>
      </c>
      <c r="AA11" s="210"/>
      <c r="AB11" s="149">
        <f>IF(Z11="","",(ROUND(IF(Z11&gt;=2759,9.5,IF(Z11&lt;2759,(-2.47/1000000*Z11*Z11)-(8.52/10000*Z11)+30.65)),1)))</f>
        <v>24.7</v>
      </c>
      <c r="AC11" s="209">
        <f>IF(K11="","",ROUNDDOWN(K11/AB11*100,0))</f>
        <v>93</v>
      </c>
      <c r="AD11" s="209" t="str">
        <f>IF(AC11="","",IF(AC11&gt;=125,"★7.5",IF(AC11&gt;=120,"★7.0",IF(AC11&gt;=115,"★6.5",IF(AC11&gt;=110,"★6.0",IF(AC11&gt;=105,"★5.5",IF(AC11&gt;=100,"★5.0",IF(AC11&gt;=95,"★4.5",IF(AC11&gt;=90,"★4.0",IF(AC11&gt;=85,"★3.5",IF(AC11&gt;=80,"★3.0",IF(AC11&gt;=75,"★2.5",IF(AC11&gt;=70,"★2.0",IF(AC11&gt;=65,"★1.5",IF(AC11&gt;=60,"★1.0",IF(AC11&gt;=55,"★0.5"," "))))))))))))))))</f>
        <v>★4.0</v>
      </c>
      <c r="AE11" s="149" t="str">
        <f>IF(AA11="","",(ROUND(IF(AA11&gt;=2759,9.5,IF(AA11&lt;2759,(-2.47/1000000*AA11*AA11)-(8.52/10000*AA11)+30.65)),1)))</f>
        <v/>
      </c>
      <c r="AF11" s="209" t="str">
        <f>IF(AE11="","",IF(K11="","",ROUNDDOWN(K11/AE11*100,0)))</f>
        <v/>
      </c>
      <c r="AG11" s="209" t="str">
        <f>IF(AF11="","",IF(AF11&gt;=125,"★7.5",IF(AF11&gt;=120,"★7.0",IF(AF11&gt;=115,"★6.5",IF(AF11&gt;=110,"★6.0",IF(AF11&gt;=105,"★5.5",IF(AF11&gt;=100,"★5.0",IF(AF11&gt;=95,"★4.5",IF(AF11&gt;=90,"★4.0",IF(AF11&gt;=85,"★3.5",IF(AF11&gt;=80,"★3.0",IF(AF11&gt;=75,"★2.5",IF(AF11&gt;=70,"★2.0",IF(AF11&gt;=65,"★1.5",IF(AF11&gt;=60,"★1.0",IF(AF11&gt;=55,"★0.5"," "))))))))))))))))</f>
        <v/>
      </c>
      <c r="AH11" s="208"/>
    </row>
    <row r="13" spans="1:34">
      <c r="B13" s="2" t="s">
        <v>55</v>
      </c>
    </row>
    <row r="14" spans="1:34">
      <c r="B14" s="2" t="s">
        <v>56</v>
      </c>
    </row>
    <row r="15" spans="1:34">
      <c r="B15" s="2" t="s">
        <v>57</v>
      </c>
    </row>
    <row r="16" spans="1:34">
      <c r="B16" s="2" t="s">
        <v>58</v>
      </c>
    </row>
    <row r="17" spans="2:2">
      <c r="B17" s="2" t="s">
        <v>59</v>
      </c>
    </row>
    <row r="18" spans="2:2">
      <c r="B18" s="2" t="s">
        <v>60</v>
      </c>
    </row>
    <row r="19" spans="2:2">
      <c r="B19" s="2" t="s">
        <v>61</v>
      </c>
    </row>
    <row r="20" spans="2:2">
      <c r="B20" s="2" t="s">
        <v>62</v>
      </c>
    </row>
  </sheetData>
  <sheetProtection formatCells="0" formatColumns="0" formatRows="0" insertColumns="0" insertRows="0" insertHyperlinks="0" deleteColumns="0" deleteRows="0" sort="0" autoFilter="0" pivotTables="0"/>
  <mergeCells count="43">
    <mergeCell ref="J2:P2"/>
    <mergeCell ref="Q2:X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  <mergeCell ref="A9:A11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A4:AA8"/>
    <mergeCell ref="AB4:AB8"/>
    <mergeCell ref="AC4:AC8"/>
    <mergeCell ref="X5:X8"/>
    <mergeCell ref="M5:M8"/>
    <mergeCell ref="N5:N8"/>
    <mergeCell ref="AD4:AD8"/>
    <mergeCell ref="AE4:AE8"/>
    <mergeCell ref="AF4:AF8"/>
    <mergeCell ref="AG4:AG8"/>
    <mergeCell ref="K5:K8"/>
    <mergeCell ref="L5:L8"/>
    <mergeCell ref="O5:O8"/>
    <mergeCell ref="W5:W8"/>
    <mergeCell ref="V4:V8"/>
    <mergeCell ref="W4:X4"/>
    <mergeCell ref="Z4:Z8"/>
    <mergeCell ref="U4:U8"/>
  </mergeCells>
  <phoneticPr fontId="2"/>
  <pageMargins left="0.70866141732283472" right="0.70866141732283472" top="0.74803149606299213" bottom="0.74803149606299213" header="0.31496062992125984" footer="0.31496062992125984"/>
  <pageSetup paperSize="9" scale="31" orientation="portrait" r:id="rId1"/>
  <headerFooter>
    <oddHeader>&amp;L&amp;10
発出元 → 発出先&amp;R&amp;10【機密性２】 
作成日_作成担当課_用途_保存期間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6FA0D-04F5-4A92-8188-2752E8BD7DAF}">
  <sheetPr>
    <tabColor rgb="FFFFFF00"/>
  </sheetPr>
  <dimension ref="A1:AH19"/>
  <sheetViews>
    <sheetView view="pageBreakPreview" topLeftCell="A2" zoomScaleNormal="100" zoomScaleSheetLayoutView="100" workbookViewId="0">
      <selection activeCell="H45" sqref="H45"/>
    </sheetView>
  </sheetViews>
  <sheetFormatPr defaultColWidth="9" defaultRowHeight="10.199999999999999"/>
  <cols>
    <col min="1" max="1" width="7.33203125" style="57" customWidth="1"/>
    <col min="2" max="2" width="2.109375" style="2" customWidth="1"/>
    <col min="3" max="3" width="12.109375" style="2" bestFit="1" customWidth="1"/>
    <col min="4" max="4" width="13.88671875" style="2" bestFit="1" customWidth="1"/>
    <col min="5" max="5" width="17" style="58" bestFit="1" customWidth="1"/>
    <col min="6" max="6" width="7.109375" style="2" customWidth="1"/>
    <col min="7" max="7" width="7.33203125" style="2" customWidth="1"/>
    <col min="8" max="8" width="12.109375" style="2" bestFit="1" customWidth="1"/>
    <col min="9" max="9" width="10.6640625" style="2" customWidth="1"/>
    <col min="10" max="10" width="7" style="2" bestFit="1" customWidth="1"/>
    <col min="11" max="11" width="6.33203125" style="2" bestFit="1" customWidth="1"/>
    <col min="12" max="12" width="8.77734375" style="2" bestFit="1" customWidth="1"/>
    <col min="13" max="13" width="8.44140625" style="2" bestFit="1" customWidth="1"/>
    <col min="14" max="14" width="8.6640625" style="2" bestFit="1" customWidth="1"/>
    <col min="15" max="15" width="8.6640625" style="2" customWidth="1"/>
    <col min="16" max="16" width="15.44140625" style="2" bestFit="1" customWidth="1"/>
    <col min="17" max="17" width="10" style="2" bestFit="1" customWidth="1"/>
    <col min="18" max="18" width="6" style="2" customWidth="1"/>
    <col min="19" max="19" width="25.21875" style="2" bestFit="1" customWidth="1"/>
    <col min="20" max="20" width="11" style="2" bestFit="1" customWidth="1"/>
    <col min="21" max="22" width="8.21875" style="2" bestFit="1" customWidth="1"/>
    <col min="23" max="24" width="9" style="2"/>
    <col min="25" max="25" width="9" style="2" customWidth="1"/>
    <col min="26" max="26" width="10.6640625" style="2" customWidth="1"/>
    <col min="27" max="27" width="10.44140625" style="2" bestFit="1" customWidth="1"/>
    <col min="28" max="28" width="8.88671875" style="2" hidden="1" customWidth="1"/>
    <col min="29" max="29" width="8" style="2" hidden="1" customWidth="1"/>
    <col min="30" max="30" width="8.33203125" style="2" hidden="1" customWidth="1"/>
    <col min="31" max="31" width="17.44140625" style="2" hidden="1" customWidth="1"/>
    <col min="32" max="32" width="8" style="2" hidden="1" customWidth="1"/>
    <col min="33" max="33" width="9.109375" style="2" hidden="1" customWidth="1"/>
    <col min="34" max="34" width="9" style="2" customWidth="1"/>
    <col min="35" max="16384" width="9" style="2"/>
  </cols>
  <sheetData>
    <row r="1" spans="1:34" ht="15.6">
      <c r="A1" s="1"/>
      <c r="B1" s="1"/>
      <c r="E1" s="3"/>
      <c r="R1" s="4"/>
    </row>
    <row r="2" spans="1:34" ht="16.2">
      <c r="A2" s="2"/>
      <c r="E2" s="2"/>
      <c r="F2" s="5"/>
      <c r="J2" s="607" t="s">
        <v>690</v>
      </c>
      <c r="K2" s="607"/>
      <c r="L2" s="607"/>
      <c r="M2" s="607"/>
      <c r="N2" s="607"/>
      <c r="O2" s="607"/>
      <c r="P2" s="607"/>
      <c r="Q2" s="607" t="s">
        <v>689</v>
      </c>
      <c r="R2" s="607"/>
      <c r="S2" s="607"/>
      <c r="T2" s="607"/>
      <c r="U2" s="607"/>
      <c r="V2" s="607"/>
      <c r="W2" s="607"/>
      <c r="X2" s="607"/>
    </row>
    <row r="3" spans="1:34" ht="15.75" customHeight="1">
      <c r="A3" s="9" t="s">
        <v>688</v>
      </c>
      <c r="B3" s="9"/>
      <c r="E3" s="2"/>
      <c r="J3" s="6"/>
      <c r="R3" s="10"/>
      <c r="S3" s="609" t="s">
        <v>2</v>
      </c>
      <c r="T3" s="609"/>
      <c r="U3" s="609"/>
      <c r="V3" s="609"/>
      <c r="W3" s="609"/>
      <c r="X3" s="609"/>
      <c r="Z3" s="215" t="s">
        <v>671</v>
      </c>
      <c r="AA3" s="12"/>
      <c r="AB3" s="214" t="s">
        <v>670</v>
      </c>
      <c r="AC3" s="14"/>
      <c r="AD3" s="14"/>
      <c r="AE3" s="213" t="s">
        <v>669</v>
      </c>
      <c r="AF3" s="14"/>
      <c r="AG3" s="16"/>
    </row>
    <row r="4" spans="1:34" ht="14.25" customHeight="1" thickBot="1">
      <c r="A4" s="610" t="s">
        <v>6</v>
      </c>
      <c r="B4" s="613" t="s">
        <v>7</v>
      </c>
      <c r="C4" s="614"/>
      <c r="D4" s="619"/>
      <c r="E4" s="621"/>
      <c r="F4" s="613" t="s">
        <v>8</v>
      </c>
      <c r="G4" s="623"/>
      <c r="H4" s="757" t="s">
        <v>665</v>
      </c>
      <c r="I4" s="626" t="s">
        <v>10</v>
      </c>
      <c r="J4" s="629" t="s">
        <v>11</v>
      </c>
      <c r="K4" s="631" t="s">
        <v>687</v>
      </c>
      <c r="L4" s="632"/>
      <c r="M4" s="632"/>
      <c r="N4" s="632"/>
      <c r="O4" s="633"/>
      <c r="P4" s="757" t="s">
        <v>661</v>
      </c>
      <c r="Q4" s="634" t="s">
        <v>14</v>
      </c>
      <c r="R4" s="635"/>
      <c r="S4" s="636"/>
      <c r="T4" s="640" t="s">
        <v>15</v>
      </c>
      <c r="U4" s="764" t="s">
        <v>605</v>
      </c>
      <c r="V4" s="757" t="s">
        <v>604</v>
      </c>
      <c r="W4" s="760" t="s">
        <v>603</v>
      </c>
      <c r="X4" s="761"/>
      <c r="Z4" s="762" t="s">
        <v>685</v>
      </c>
      <c r="AA4" s="762" t="s">
        <v>684</v>
      </c>
      <c r="AB4" s="626" t="s">
        <v>21</v>
      </c>
      <c r="AC4" s="757" t="s">
        <v>592</v>
      </c>
      <c r="AD4" s="757" t="s">
        <v>591</v>
      </c>
      <c r="AE4" s="626" t="s">
        <v>21</v>
      </c>
      <c r="AF4" s="757" t="s">
        <v>592</v>
      </c>
      <c r="AG4" s="757" t="s">
        <v>656</v>
      </c>
      <c r="AH4" s="18"/>
    </row>
    <row r="5" spans="1:34" ht="11.25" customHeight="1">
      <c r="A5" s="611"/>
      <c r="B5" s="615"/>
      <c r="C5" s="616"/>
      <c r="D5" s="620"/>
      <c r="E5" s="622"/>
      <c r="F5" s="624"/>
      <c r="G5" s="625"/>
      <c r="H5" s="611"/>
      <c r="I5" s="627"/>
      <c r="J5" s="630"/>
      <c r="K5" s="653" t="s">
        <v>25</v>
      </c>
      <c r="L5" s="656" t="s">
        <v>683</v>
      </c>
      <c r="M5" s="659" t="s">
        <v>27</v>
      </c>
      <c r="N5" s="642" t="s">
        <v>28</v>
      </c>
      <c r="O5" s="642" t="s">
        <v>21</v>
      </c>
      <c r="P5" s="770"/>
      <c r="Q5" s="637"/>
      <c r="R5" s="638"/>
      <c r="S5" s="639"/>
      <c r="T5" s="641"/>
      <c r="U5" s="647"/>
      <c r="V5" s="611"/>
      <c r="W5" s="757" t="s">
        <v>592</v>
      </c>
      <c r="X5" s="757" t="s">
        <v>591</v>
      </c>
      <c r="Z5" s="762"/>
      <c r="AA5" s="762"/>
      <c r="AB5" s="627"/>
      <c r="AC5" s="758"/>
      <c r="AD5" s="758"/>
      <c r="AE5" s="627"/>
      <c r="AF5" s="758"/>
      <c r="AG5" s="758"/>
      <c r="AH5" s="768"/>
    </row>
    <row r="6" spans="1:34">
      <c r="A6" s="611"/>
      <c r="B6" s="615"/>
      <c r="C6" s="616"/>
      <c r="D6" s="610" t="s">
        <v>29</v>
      </c>
      <c r="E6" s="769" t="s">
        <v>584</v>
      </c>
      <c r="F6" s="610" t="s">
        <v>29</v>
      </c>
      <c r="G6" s="626" t="s">
        <v>682</v>
      </c>
      <c r="H6" s="611"/>
      <c r="I6" s="627"/>
      <c r="J6" s="630"/>
      <c r="K6" s="654"/>
      <c r="L6" s="657"/>
      <c r="M6" s="654"/>
      <c r="N6" s="643"/>
      <c r="O6" s="643"/>
      <c r="P6" s="770"/>
      <c r="Q6" s="757" t="s">
        <v>648</v>
      </c>
      <c r="R6" s="757" t="s">
        <v>647</v>
      </c>
      <c r="S6" s="610" t="s">
        <v>34</v>
      </c>
      <c r="T6" s="772" t="s">
        <v>645</v>
      </c>
      <c r="U6" s="647"/>
      <c r="V6" s="611"/>
      <c r="W6" s="758"/>
      <c r="X6" s="758"/>
      <c r="Z6" s="762"/>
      <c r="AA6" s="762"/>
      <c r="AB6" s="627"/>
      <c r="AC6" s="758"/>
      <c r="AD6" s="758"/>
      <c r="AE6" s="627"/>
      <c r="AF6" s="758"/>
      <c r="AG6" s="758"/>
      <c r="AH6" s="768"/>
    </row>
    <row r="7" spans="1:34">
      <c r="A7" s="611"/>
      <c r="B7" s="615"/>
      <c r="C7" s="616"/>
      <c r="D7" s="611"/>
      <c r="E7" s="611"/>
      <c r="F7" s="611"/>
      <c r="G7" s="611"/>
      <c r="H7" s="611"/>
      <c r="I7" s="627"/>
      <c r="J7" s="630"/>
      <c r="K7" s="654"/>
      <c r="L7" s="657"/>
      <c r="M7" s="654"/>
      <c r="N7" s="643"/>
      <c r="O7" s="643"/>
      <c r="P7" s="770"/>
      <c r="Q7" s="770"/>
      <c r="R7" s="770"/>
      <c r="S7" s="611"/>
      <c r="T7" s="773"/>
      <c r="U7" s="647"/>
      <c r="V7" s="611"/>
      <c r="W7" s="758"/>
      <c r="X7" s="758"/>
      <c r="Z7" s="762"/>
      <c r="AA7" s="762"/>
      <c r="AB7" s="627"/>
      <c r="AC7" s="758"/>
      <c r="AD7" s="758"/>
      <c r="AE7" s="627"/>
      <c r="AF7" s="758"/>
      <c r="AG7" s="758"/>
      <c r="AH7" s="768"/>
    </row>
    <row r="8" spans="1:34">
      <c r="A8" s="612"/>
      <c r="B8" s="617"/>
      <c r="C8" s="618"/>
      <c r="D8" s="612"/>
      <c r="E8" s="612"/>
      <c r="F8" s="612"/>
      <c r="G8" s="612"/>
      <c r="H8" s="612"/>
      <c r="I8" s="628"/>
      <c r="J8" s="624"/>
      <c r="K8" s="655"/>
      <c r="L8" s="658"/>
      <c r="M8" s="655"/>
      <c r="N8" s="625"/>
      <c r="O8" s="625"/>
      <c r="P8" s="771"/>
      <c r="Q8" s="771"/>
      <c r="R8" s="771"/>
      <c r="S8" s="612"/>
      <c r="T8" s="774"/>
      <c r="U8" s="648"/>
      <c r="V8" s="612"/>
      <c r="W8" s="759"/>
      <c r="X8" s="759"/>
      <c r="Z8" s="763"/>
      <c r="AA8" s="763"/>
      <c r="AB8" s="628"/>
      <c r="AC8" s="759"/>
      <c r="AD8" s="759"/>
      <c r="AE8" s="628"/>
      <c r="AF8" s="759"/>
      <c r="AG8" s="759"/>
      <c r="AH8" s="768"/>
    </row>
    <row r="9" spans="1:34" ht="18" customHeight="1">
      <c r="A9" s="410" t="s">
        <v>971</v>
      </c>
      <c r="B9" s="409"/>
      <c r="C9" s="185" t="s">
        <v>970</v>
      </c>
      <c r="D9" s="179" t="s">
        <v>969</v>
      </c>
      <c r="E9" s="179" t="s">
        <v>98</v>
      </c>
      <c r="F9" s="22" t="s">
        <v>628</v>
      </c>
      <c r="G9" s="22">
        <v>1.1990000000000001</v>
      </c>
      <c r="H9" s="22" t="s">
        <v>77</v>
      </c>
      <c r="I9" s="31" t="str">
        <f>IF(Z9="","",(IF(AA9-Z9&gt;0,CONCATENATE(TEXT(Z9,"#,##0"),"~",TEXT(AA9,"#,##0")),TEXT(Z9,"#,##0"))))</f>
        <v>1,420</v>
      </c>
      <c r="J9" s="177">
        <v>5</v>
      </c>
      <c r="K9" s="53">
        <v>17.7</v>
      </c>
      <c r="L9" s="54">
        <f>IF(K9&gt;0,1/K9*34.6*67.1,"")</f>
        <v>131.16723163841806</v>
      </c>
      <c r="M9" s="53">
        <f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15.8</v>
      </c>
      <c r="N9" s="176">
        <f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19</v>
      </c>
      <c r="O9" s="175" t="str">
        <f>IF(Z9="","",IF(AE9="",TEXT(AB9,"#,##0.0"),IF(AB9-AE9&gt;0,CONCATENATE(TEXT(AE9,"#,##0.0"),"~",TEXT(AB9,"#,##0.0")),TEXT(AB9,"#,##0.0"))))</f>
        <v>24.5</v>
      </c>
      <c r="P9" s="40" t="s">
        <v>627</v>
      </c>
      <c r="Q9" s="39" t="s">
        <v>69</v>
      </c>
      <c r="R9" s="40" t="s">
        <v>232</v>
      </c>
      <c r="S9" s="41"/>
      <c r="T9" s="154" t="str">
        <f>IF((LEFT(D9,1)="6"),"☆☆☆☆☆",IF((LEFT(D9,1)="5"),"☆☆☆☆",IF((LEFT(D9,1)="4"),"☆☆☆"," ")))</f>
        <v xml:space="preserve"> </v>
      </c>
      <c r="U9" s="43">
        <f>IFERROR(IF(K9&lt;M9,"",(ROUNDDOWN(K9/M9*100,0))),"")</f>
        <v>112</v>
      </c>
      <c r="V9" s="44" t="str">
        <f>IFERROR(IF(K9&lt;N9,"",(ROUNDDOWN(K9/N9*100,0))),"")</f>
        <v/>
      </c>
      <c r="W9" s="44">
        <f>IF(AC9&lt;55,"",IF(AA9="",AC9,IF(AF9-AC9&gt;0,CONCATENATE(AC9,"~",AF9),AC9)))</f>
        <v>72</v>
      </c>
      <c r="X9" s="45" t="str">
        <f>IF(AC9&lt;55,"",AD9)</f>
        <v>★2.0</v>
      </c>
      <c r="Z9" s="210">
        <v>1420</v>
      </c>
      <c r="AA9" s="210"/>
      <c r="AB9" s="149">
        <f>IF(Z9="","",(ROUND(IF(Z9&gt;=2759,9.5,IF(Z9&lt;2759,(-2.47/1000000*Z9*Z9)-(8.52/10000*Z9)+30.65)),1)))</f>
        <v>24.5</v>
      </c>
      <c r="AC9" s="209">
        <f>IF(K9="","",ROUNDDOWN(K9/AB9*100,0))</f>
        <v>72</v>
      </c>
      <c r="AD9" s="209" t="str">
        <f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★2.0</v>
      </c>
      <c r="AE9" s="149" t="str">
        <f>IF(AA9="","",(ROUND(IF(AA9&gt;=2759,9.5,IF(AA9&lt;2759,(-2.47/1000000*AA9*AA9)-(8.52/10000*AA9)+30.65)),1)))</f>
        <v/>
      </c>
      <c r="AF9" s="209" t="str">
        <f>IF(AE9="","",IF(K9="","",ROUNDDOWN(K9/AE9*100,0)))</f>
        <v/>
      </c>
      <c r="AG9" s="209" t="str">
        <f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  <c r="AH9" s="208"/>
    </row>
    <row r="10" spans="1:34" ht="18" customHeight="1">
      <c r="A10" s="408"/>
      <c r="B10" s="407"/>
      <c r="C10" s="187"/>
      <c r="D10" s="179" t="s">
        <v>969</v>
      </c>
      <c r="E10" s="179" t="s">
        <v>97</v>
      </c>
      <c r="F10" s="22" t="s">
        <v>628</v>
      </c>
      <c r="G10" s="22">
        <v>1.1990000000000001</v>
      </c>
      <c r="H10" s="22" t="s">
        <v>77</v>
      </c>
      <c r="I10" s="31" t="str">
        <f>IF(Z10="","",(IF(AA10-Z10&gt;0,CONCATENATE(TEXT(Z10,"#,##0"),"~",TEXT(AA10,"#,##0")),TEXT(Z10,"#,##0"))))</f>
        <v>1,450</v>
      </c>
      <c r="J10" s="32">
        <v>5</v>
      </c>
      <c r="K10" s="53">
        <v>17.7</v>
      </c>
      <c r="L10" s="54">
        <f>IF(K10&gt;0,1/K10*34.6*67.1,"")</f>
        <v>131.16723163841806</v>
      </c>
      <c r="M10" s="53">
        <f>IFERROR(VALUE(IF(Z10="","",(IF(Z10&gt;=2271,"7.4",IF(Z10&gt;=2101,"8.7",IF(Z10&gt;=1991,"9.4",IF(Z10&gt;=1871,"10.2",IF(Z10&gt;=1761,"11.1",IF(Z10&gt;=1651,"12.2",IF(Z10&gt;=1531,"13.2",IF(Z10&gt;=1421,"14.4",IF(Z10&gt;=1311,"15.8",IF(Z10&gt;=1196,"17.2",IF(Z10&gt;=1081,"18.7",IF(Z10&gt;=971,"20.5",IF(Z10&gt;=856,"20.8",IF(Z10&gt;=741,"21.0",IF(Z10&gt;=601,"21.8","22.5")))))))))))))))))),"")</f>
        <v>14.4</v>
      </c>
      <c r="N10" s="176">
        <f>IFERROR(VALUE(IF(Z10="","",(IF(Z10&gt;=2271,"10.6",IF(Z10&gt;=2101,"11.9",IF(Z10&gt;=1991,"12.7",IF(Z10&gt;=1871,"13.5",IF(Z10&gt;=1761,"14.4",IF(Z10&gt;=1651,"15.4",IF(Z10&gt;=1531,"16.5",IF(Z10&gt;=1421,"17.6",IF(Z10&gt;=1311,"19.0",IF(Z10&gt;=1196,"20.3",IF(Z10&gt;=1081,"21.8",IF(Z10&gt;=971,"23.4",IF(Z10&gt;=856,"23.7",IF(Z10&gt;=741,"24.5","24.6"))))))))))))))))),"")</f>
        <v>17.600000000000001</v>
      </c>
      <c r="O10" s="175" t="str">
        <f>IF(Z10="","",IF(AE10="",TEXT(AB10,"#,##0.0"),IF(AB10-AE10&gt;0,CONCATENATE(TEXT(AE10,"#,##0.0"),"~",TEXT(AB10,"#,##0.0")),TEXT(AB10,"#,##0.0"))))</f>
        <v>24.2</v>
      </c>
      <c r="P10" s="40" t="s">
        <v>627</v>
      </c>
      <c r="Q10" s="39" t="s">
        <v>69</v>
      </c>
      <c r="R10" s="40" t="s">
        <v>232</v>
      </c>
      <c r="S10" s="41"/>
      <c r="T10" s="154" t="str">
        <f>IF((LEFT(D10,1)="6"),"☆☆☆☆☆",IF((LEFT(D10,1)="5"),"☆☆☆☆",IF((LEFT(D10,1)="4"),"☆☆☆"," ")))</f>
        <v xml:space="preserve"> </v>
      </c>
      <c r="U10" s="43">
        <f>IFERROR(IF(K10&lt;M10,"",(ROUNDDOWN(K10/M10*100,0))),"")</f>
        <v>122</v>
      </c>
      <c r="V10" s="44">
        <f>IFERROR(IF(K10&lt;N10,"",(ROUNDDOWN(K10/N10*100,0))),"")</f>
        <v>100</v>
      </c>
      <c r="W10" s="44">
        <f>IF(AC10&lt;55,"",IF(AA10="",AC10,IF(AF10-AC10&gt;0,CONCATENATE(AC10,"~",AF10),AC10)))</f>
        <v>73</v>
      </c>
      <c r="X10" s="45" t="str">
        <f>IF(AC10&lt;55,"",AD10)</f>
        <v>★2.0</v>
      </c>
      <c r="Z10" s="210">
        <v>1450</v>
      </c>
      <c r="AA10" s="210"/>
      <c r="AB10" s="149">
        <f>IF(Z10="","",(ROUND(IF(Z10&gt;=2759,9.5,IF(Z10&lt;2759,(-2.47/1000000*Z10*Z10)-(8.52/10000*Z10)+30.65)),1)))</f>
        <v>24.2</v>
      </c>
      <c r="AC10" s="209">
        <f>IF(K10="","",ROUNDDOWN(K10/AB10*100,0))</f>
        <v>73</v>
      </c>
      <c r="AD10" s="209" t="str">
        <f>IF(AC10="","",IF(AC10&gt;=125,"★7.5",IF(AC10&gt;=120,"★7.0",IF(AC10&gt;=115,"★6.5",IF(AC10&gt;=110,"★6.0",IF(AC10&gt;=105,"★5.5",IF(AC10&gt;=100,"★5.0",IF(AC10&gt;=95,"★4.5",IF(AC10&gt;=90,"★4.0",IF(AC10&gt;=85,"★3.5",IF(AC10&gt;=80,"★3.0",IF(AC10&gt;=75,"★2.5",IF(AC10&gt;=70,"★2.0",IF(AC10&gt;=65,"★1.5",IF(AC10&gt;=60,"★1.0",IF(AC10&gt;=55,"★0.5"," "))))))))))))))))</f>
        <v>★2.0</v>
      </c>
      <c r="AE10" s="149" t="str">
        <f>IF(AA10="","",(ROUND(IF(AA10&gt;=2759,9.5,IF(AA10&lt;2759,(-2.47/1000000*AA10*AA10)-(8.52/10000*AA10)+30.65)),1)))</f>
        <v/>
      </c>
      <c r="AF10" s="209" t="str">
        <f>IF(AE10="","",IF(K10="","",ROUNDDOWN(K10/AE10*100,0)))</f>
        <v/>
      </c>
      <c r="AG10" s="209" t="str">
        <f>IF(AF10="","",IF(AF10&gt;=125,"★7.5",IF(AF10&gt;=120,"★7.0",IF(AF10&gt;=115,"★6.5",IF(AF10&gt;=110,"★6.0",IF(AF10&gt;=105,"★5.5",IF(AF10&gt;=100,"★5.0",IF(AF10&gt;=95,"★4.5",IF(AF10&gt;=90,"★4.0",IF(AF10&gt;=85,"★3.5",IF(AF10&gt;=80,"★3.0",IF(AF10&gt;=75,"★2.5",IF(AF10&gt;=70,"★2.0",IF(AF10&gt;=65,"★1.5",IF(AF10&gt;=60,"★1.0",IF(AF10&gt;=55,"★0.5"," "))))))))))))))))</f>
        <v/>
      </c>
      <c r="AH10" s="208"/>
    </row>
    <row r="11" spans="1:34">
      <c r="E11" s="2"/>
    </row>
    <row r="12" spans="1:34">
      <c r="B12" s="2" t="s">
        <v>55</v>
      </c>
      <c r="E12" s="2"/>
    </row>
    <row r="13" spans="1:34">
      <c r="B13" s="2" t="s">
        <v>56</v>
      </c>
      <c r="E13" s="2"/>
    </row>
    <row r="14" spans="1:34">
      <c r="B14" s="2" t="s">
        <v>57</v>
      </c>
      <c r="E14" s="2"/>
    </row>
    <row r="15" spans="1:34">
      <c r="B15" s="2" t="s">
        <v>58</v>
      </c>
      <c r="E15" s="2"/>
    </row>
    <row r="16" spans="1:34">
      <c r="B16" s="2" t="s">
        <v>59</v>
      </c>
      <c r="E16" s="2"/>
    </row>
    <row r="17" spans="2:5">
      <c r="B17" s="2" t="s">
        <v>60</v>
      </c>
      <c r="E17" s="2"/>
    </row>
    <row r="18" spans="2:5">
      <c r="B18" s="2" t="s">
        <v>61</v>
      </c>
      <c r="E18" s="2"/>
    </row>
    <row r="19" spans="2:5">
      <c r="B19" s="2" t="s">
        <v>62</v>
      </c>
      <c r="E19" s="2"/>
    </row>
  </sheetData>
  <sheetProtection formatCells="0" formatColumns="0" formatRows="0" insertColumns="0" insertRows="0" insertHyperlinks="0" deleteColumns="0" deleteRows="0" sort="0" autoFilter="0" pivotTables="0"/>
  <mergeCells count="42">
    <mergeCell ref="J2:P2"/>
    <mergeCell ref="Q2:X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K4:O4"/>
    <mergeCell ref="P4:P8"/>
    <mergeCell ref="Q4:S5"/>
    <mergeCell ref="T4:T5"/>
    <mergeCell ref="AH5:AH8"/>
    <mergeCell ref="D6:D8"/>
    <mergeCell ref="E6:E8"/>
    <mergeCell ref="F6:F8"/>
    <mergeCell ref="G6:G8"/>
    <mergeCell ref="Q6:Q8"/>
    <mergeCell ref="R6:R8"/>
    <mergeCell ref="S6:S8"/>
    <mergeCell ref="T6:T8"/>
    <mergeCell ref="AD4:AD8"/>
    <mergeCell ref="AA4:AA8"/>
    <mergeCell ref="AB4:AB8"/>
    <mergeCell ref="AC4:AC8"/>
    <mergeCell ref="X5:X8"/>
    <mergeCell ref="N5:N8"/>
    <mergeCell ref="O5:O8"/>
    <mergeCell ref="AE4:AE8"/>
    <mergeCell ref="AF4:AF8"/>
    <mergeCell ref="AG4:AG8"/>
    <mergeCell ref="K5:K8"/>
    <mergeCell ref="L5:L8"/>
    <mergeCell ref="M5:M8"/>
    <mergeCell ref="W5:W8"/>
    <mergeCell ref="V4:V8"/>
    <mergeCell ref="W4:X4"/>
    <mergeCell ref="U4:U8"/>
    <mergeCell ref="Z4:Z8"/>
  </mergeCells>
  <phoneticPr fontId="2"/>
  <pageMargins left="0.70866141732283472" right="0.70866141732283472" top="0.74803149606299213" bottom="0.74803149606299213" header="0.31496062992125984" footer="0.31496062992125984"/>
  <pageSetup paperSize="9" scale="31" orientation="portrait" r:id="rId1"/>
  <headerFooter>
    <oddHeader>&amp;L&amp;10
発出元 → 発出先&amp;R&amp;10【機密性２】 
作成日_作成担当課_用途_保存期間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E04DA-9004-4E49-8DCB-CB5A825D224F}">
  <sheetPr>
    <tabColor rgb="FFC00000"/>
    <pageSetUpPr fitToPage="1"/>
  </sheetPr>
  <dimension ref="A1:AG19"/>
  <sheetViews>
    <sheetView view="pageBreakPreview" zoomScaleNormal="55" zoomScaleSheetLayoutView="100" workbookViewId="0">
      <pane xSplit="3" ySplit="8" topLeftCell="D9" activePane="bottomRight" state="frozen"/>
      <selection activeCell="H72" sqref="H72"/>
      <selection pane="topRight" activeCell="H72" sqref="H72"/>
      <selection pane="bottomLeft" activeCell="H72" sqref="H72"/>
      <selection pane="bottomRight" activeCell="F25" sqref="F25"/>
    </sheetView>
  </sheetViews>
  <sheetFormatPr defaultColWidth="9" defaultRowHeight="10.199999999999999"/>
  <cols>
    <col min="1" max="1" width="13.109375" style="217" customWidth="1"/>
    <col min="2" max="2" width="2.6640625" style="61" customWidth="1"/>
    <col min="3" max="3" width="5.109375" style="61" customWidth="1"/>
    <col min="4" max="4" width="13.88671875" style="61" bestFit="1" customWidth="1"/>
    <col min="5" max="5" width="9.77734375" style="491" bestFit="1" customWidth="1"/>
    <col min="6" max="6" width="10.44140625" style="61" customWidth="1"/>
    <col min="7" max="8" width="7.33203125" style="61" customWidth="1"/>
    <col min="9" max="9" width="10.44140625" style="61" bestFit="1" customWidth="1"/>
    <col min="10" max="10" width="7" style="61" bestFit="1" customWidth="1"/>
    <col min="11" max="11" width="5.88671875" style="61" bestFit="1" customWidth="1"/>
    <col min="12" max="12" width="8.77734375" style="61" bestFit="1" customWidth="1"/>
    <col min="13" max="13" width="8.44140625" style="61" bestFit="1" customWidth="1"/>
    <col min="14" max="14" width="8.6640625" style="61" bestFit="1" customWidth="1"/>
    <col min="15" max="15" width="8.6640625" style="61" customWidth="1"/>
    <col min="16" max="16" width="17.33203125" style="61" bestFit="1" customWidth="1"/>
    <col min="17" max="17" width="10" style="61" bestFit="1" customWidth="1"/>
    <col min="18" max="18" width="6" style="61" customWidth="1"/>
    <col min="19" max="19" width="18.44140625" style="61" customWidth="1"/>
    <col min="20" max="20" width="11" style="61" bestFit="1" customWidth="1"/>
    <col min="21" max="21" width="8.21875" style="61" bestFit="1" customWidth="1"/>
    <col min="22" max="23" width="8.21875" style="61" customWidth="1"/>
    <col min="24" max="24" width="8.21875" style="61" bestFit="1" customWidth="1"/>
    <col min="25" max="25" width="6.44140625" style="61" customWidth="1"/>
    <col min="26" max="259" width="9" style="61"/>
    <col min="260" max="260" width="15.88671875" style="61" customWidth="1"/>
    <col min="261" max="261" width="3.88671875" style="61" bestFit="1" customWidth="1"/>
    <col min="262" max="262" width="38.21875" style="61" customWidth="1"/>
    <col min="263" max="263" width="13.88671875" style="61" bestFit="1" customWidth="1"/>
    <col min="264" max="264" width="13.88671875" style="61" customWidth="1"/>
    <col min="265" max="265" width="13.109375" style="61" bestFit="1" customWidth="1"/>
    <col min="266" max="266" width="5.88671875" style="61" bestFit="1" customWidth="1"/>
    <col min="267" max="267" width="12.109375" style="61" bestFit="1" customWidth="1"/>
    <col min="268" max="268" width="10.44140625" style="61" bestFit="1" customWidth="1"/>
    <col min="269" max="269" width="7" style="61" bestFit="1" customWidth="1"/>
    <col min="270" max="270" width="5.88671875" style="61" bestFit="1" customWidth="1"/>
    <col min="271" max="271" width="8.77734375" style="61" bestFit="1" customWidth="1"/>
    <col min="272" max="272" width="8.44140625" style="61" bestFit="1" customWidth="1"/>
    <col min="273" max="273" width="8.6640625" style="61" bestFit="1" customWidth="1"/>
    <col min="274" max="274" width="14.33203125" style="61" bestFit="1" customWidth="1"/>
    <col min="275" max="275" width="10" style="61" bestFit="1" customWidth="1"/>
    <col min="276" max="276" width="6" style="61" customWidth="1"/>
    <col min="277" max="277" width="25.21875" style="61" bestFit="1" customWidth="1"/>
    <col min="278" max="278" width="11" style="61" bestFit="1" customWidth="1"/>
    <col min="279" max="280" width="8.21875" style="61" bestFit="1" customWidth="1"/>
    <col min="281" max="515" width="9" style="61"/>
    <col min="516" max="516" width="15.88671875" style="61" customWidth="1"/>
    <col min="517" max="517" width="3.88671875" style="61" bestFit="1" customWidth="1"/>
    <col min="518" max="518" width="38.21875" style="61" customWidth="1"/>
    <col min="519" max="519" width="13.88671875" style="61" bestFit="1" customWidth="1"/>
    <col min="520" max="520" width="13.88671875" style="61" customWidth="1"/>
    <col min="521" max="521" width="13.109375" style="61" bestFit="1" customWidth="1"/>
    <col min="522" max="522" width="5.88671875" style="61" bestFit="1" customWidth="1"/>
    <col min="523" max="523" width="12.109375" style="61" bestFit="1" customWidth="1"/>
    <col min="524" max="524" width="10.44140625" style="61" bestFit="1" customWidth="1"/>
    <col min="525" max="525" width="7" style="61" bestFit="1" customWidth="1"/>
    <col min="526" max="526" width="5.88671875" style="61" bestFit="1" customWidth="1"/>
    <col min="527" max="527" width="8.77734375" style="61" bestFit="1" customWidth="1"/>
    <col min="528" max="528" width="8.44140625" style="61" bestFit="1" customWidth="1"/>
    <col min="529" max="529" width="8.6640625" style="61" bestFit="1" customWidth="1"/>
    <col min="530" max="530" width="14.33203125" style="61" bestFit="1" customWidth="1"/>
    <col min="531" max="531" width="10" style="61" bestFit="1" customWidth="1"/>
    <col min="532" max="532" width="6" style="61" customWidth="1"/>
    <col min="533" max="533" width="25.21875" style="61" bestFit="1" customWidth="1"/>
    <col min="534" max="534" width="11" style="61" bestFit="1" customWidth="1"/>
    <col min="535" max="536" width="8.21875" style="61" bestFit="1" customWidth="1"/>
    <col min="537" max="771" width="9" style="61"/>
    <col min="772" max="772" width="15.88671875" style="61" customWidth="1"/>
    <col min="773" max="773" width="3.88671875" style="61" bestFit="1" customWidth="1"/>
    <col min="774" max="774" width="38.21875" style="61" customWidth="1"/>
    <col min="775" max="775" width="13.88671875" style="61" bestFit="1" customWidth="1"/>
    <col min="776" max="776" width="13.88671875" style="61" customWidth="1"/>
    <col min="777" max="777" width="13.109375" style="61" bestFit="1" customWidth="1"/>
    <col min="778" max="778" width="5.88671875" style="61" bestFit="1" customWidth="1"/>
    <col min="779" max="779" width="12.109375" style="61" bestFit="1" customWidth="1"/>
    <col min="780" max="780" width="10.44140625" style="61" bestFit="1" customWidth="1"/>
    <col min="781" max="781" width="7" style="61" bestFit="1" customWidth="1"/>
    <col min="782" max="782" width="5.88671875" style="61" bestFit="1" customWidth="1"/>
    <col min="783" max="783" width="8.77734375" style="61" bestFit="1" customWidth="1"/>
    <col min="784" max="784" width="8.44140625" style="61" bestFit="1" customWidth="1"/>
    <col min="785" max="785" width="8.6640625" style="61" bestFit="1" customWidth="1"/>
    <col min="786" max="786" width="14.33203125" style="61" bestFit="1" customWidth="1"/>
    <col min="787" max="787" width="10" style="61" bestFit="1" customWidth="1"/>
    <col min="788" max="788" width="6" style="61" customWidth="1"/>
    <col min="789" max="789" width="25.21875" style="61" bestFit="1" customWidth="1"/>
    <col min="790" max="790" width="11" style="61" bestFit="1" customWidth="1"/>
    <col min="791" max="792" width="8.21875" style="61" bestFit="1" customWidth="1"/>
    <col min="793" max="1027" width="9" style="61"/>
    <col min="1028" max="1028" width="15.88671875" style="61" customWidth="1"/>
    <col min="1029" max="1029" width="3.88671875" style="61" bestFit="1" customWidth="1"/>
    <col min="1030" max="1030" width="38.21875" style="61" customWidth="1"/>
    <col min="1031" max="1031" width="13.88671875" style="61" bestFit="1" customWidth="1"/>
    <col min="1032" max="1032" width="13.88671875" style="61" customWidth="1"/>
    <col min="1033" max="1033" width="13.109375" style="61" bestFit="1" customWidth="1"/>
    <col min="1034" max="1034" width="5.88671875" style="61" bestFit="1" customWidth="1"/>
    <col min="1035" max="1035" width="12.109375" style="61" bestFit="1" customWidth="1"/>
    <col min="1036" max="1036" width="10.44140625" style="61" bestFit="1" customWidth="1"/>
    <col min="1037" max="1037" width="7" style="61" bestFit="1" customWidth="1"/>
    <col min="1038" max="1038" width="5.88671875" style="61" bestFit="1" customWidth="1"/>
    <col min="1039" max="1039" width="8.77734375" style="61" bestFit="1" customWidth="1"/>
    <col min="1040" max="1040" width="8.44140625" style="61" bestFit="1" customWidth="1"/>
    <col min="1041" max="1041" width="8.6640625" style="61" bestFit="1" customWidth="1"/>
    <col min="1042" max="1042" width="14.33203125" style="61" bestFit="1" customWidth="1"/>
    <col min="1043" max="1043" width="10" style="61" bestFit="1" customWidth="1"/>
    <col min="1044" max="1044" width="6" style="61" customWidth="1"/>
    <col min="1045" max="1045" width="25.21875" style="61" bestFit="1" customWidth="1"/>
    <col min="1046" max="1046" width="11" style="61" bestFit="1" customWidth="1"/>
    <col min="1047" max="1048" width="8.21875" style="61" bestFit="1" customWidth="1"/>
    <col min="1049" max="1283" width="9" style="61"/>
    <col min="1284" max="1284" width="15.88671875" style="61" customWidth="1"/>
    <col min="1285" max="1285" width="3.88671875" style="61" bestFit="1" customWidth="1"/>
    <col min="1286" max="1286" width="38.21875" style="61" customWidth="1"/>
    <col min="1287" max="1287" width="13.88671875" style="61" bestFit="1" customWidth="1"/>
    <col min="1288" max="1288" width="13.88671875" style="61" customWidth="1"/>
    <col min="1289" max="1289" width="13.109375" style="61" bestFit="1" customWidth="1"/>
    <col min="1290" max="1290" width="5.88671875" style="61" bestFit="1" customWidth="1"/>
    <col min="1291" max="1291" width="12.109375" style="61" bestFit="1" customWidth="1"/>
    <col min="1292" max="1292" width="10.44140625" style="61" bestFit="1" customWidth="1"/>
    <col min="1293" max="1293" width="7" style="61" bestFit="1" customWidth="1"/>
    <col min="1294" max="1294" width="5.88671875" style="61" bestFit="1" customWidth="1"/>
    <col min="1295" max="1295" width="8.77734375" style="61" bestFit="1" customWidth="1"/>
    <col min="1296" max="1296" width="8.44140625" style="61" bestFit="1" customWidth="1"/>
    <col min="1297" max="1297" width="8.6640625" style="61" bestFit="1" customWidth="1"/>
    <col min="1298" max="1298" width="14.33203125" style="61" bestFit="1" customWidth="1"/>
    <col min="1299" max="1299" width="10" style="61" bestFit="1" customWidth="1"/>
    <col min="1300" max="1300" width="6" style="61" customWidth="1"/>
    <col min="1301" max="1301" width="25.21875" style="61" bestFit="1" customWidth="1"/>
    <col min="1302" max="1302" width="11" style="61" bestFit="1" customWidth="1"/>
    <col min="1303" max="1304" width="8.21875" style="61" bestFit="1" customWidth="1"/>
    <col min="1305" max="1539" width="9" style="61"/>
    <col min="1540" max="1540" width="15.88671875" style="61" customWidth="1"/>
    <col min="1541" max="1541" width="3.88671875" style="61" bestFit="1" customWidth="1"/>
    <col min="1542" max="1542" width="38.21875" style="61" customWidth="1"/>
    <col min="1543" max="1543" width="13.88671875" style="61" bestFit="1" customWidth="1"/>
    <col min="1544" max="1544" width="13.88671875" style="61" customWidth="1"/>
    <col min="1545" max="1545" width="13.109375" style="61" bestFit="1" customWidth="1"/>
    <col min="1546" max="1546" width="5.88671875" style="61" bestFit="1" customWidth="1"/>
    <col min="1547" max="1547" width="12.109375" style="61" bestFit="1" customWidth="1"/>
    <col min="1548" max="1548" width="10.44140625" style="61" bestFit="1" customWidth="1"/>
    <col min="1549" max="1549" width="7" style="61" bestFit="1" customWidth="1"/>
    <col min="1550" max="1550" width="5.88671875" style="61" bestFit="1" customWidth="1"/>
    <col min="1551" max="1551" width="8.77734375" style="61" bestFit="1" customWidth="1"/>
    <col min="1552" max="1552" width="8.44140625" style="61" bestFit="1" customWidth="1"/>
    <col min="1553" max="1553" width="8.6640625" style="61" bestFit="1" customWidth="1"/>
    <col min="1554" max="1554" width="14.33203125" style="61" bestFit="1" customWidth="1"/>
    <col min="1555" max="1555" width="10" style="61" bestFit="1" customWidth="1"/>
    <col min="1556" max="1556" width="6" style="61" customWidth="1"/>
    <col min="1557" max="1557" width="25.21875" style="61" bestFit="1" customWidth="1"/>
    <col min="1558" max="1558" width="11" style="61" bestFit="1" customWidth="1"/>
    <col min="1559" max="1560" width="8.21875" style="61" bestFit="1" customWidth="1"/>
    <col min="1561" max="1795" width="9" style="61"/>
    <col min="1796" max="1796" width="15.88671875" style="61" customWidth="1"/>
    <col min="1797" max="1797" width="3.88671875" style="61" bestFit="1" customWidth="1"/>
    <col min="1798" max="1798" width="38.21875" style="61" customWidth="1"/>
    <col min="1799" max="1799" width="13.88671875" style="61" bestFit="1" customWidth="1"/>
    <col min="1800" max="1800" width="13.88671875" style="61" customWidth="1"/>
    <col min="1801" max="1801" width="13.109375" style="61" bestFit="1" customWidth="1"/>
    <col min="1802" max="1802" width="5.88671875" style="61" bestFit="1" customWidth="1"/>
    <col min="1803" max="1803" width="12.109375" style="61" bestFit="1" customWidth="1"/>
    <col min="1804" max="1804" width="10.44140625" style="61" bestFit="1" customWidth="1"/>
    <col min="1805" max="1805" width="7" style="61" bestFit="1" customWidth="1"/>
    <col min="1806" max="1806" width="5.88671875" style="61" bestFit="1" customWidth="1"/>
    <col min="1807" max="1807" width="8.77734375" style="61" bestFit="1" customWidth="1"/>
    <col min="1808" max="1808" width="8.44140625" style="61" bestFit="1" customWidth="1"/>
    <col min="1809" max="1809" width="8.6640625" style="61" bestFit="1" customWidth="1"/>
    <col min="1810" max="1810" width="14.33203125" style="61" bestFit="1" customWidth="1"/>
    <col min="1811" max="1811" width="10" style="61" bestFit="1" customWidth="1"/>
    <col min="1812" max="1812" width="6" style="61" customWidth="1"/>
    <col min="1813" max="1813" width="25.21875" style="61" bestFit="1" customWidth="1"/>
    <col min="1814" max="1814" width="11" style="61" bestFit="1" customWidth="1"/>
    <col min="1815" max="1816" width="8.21875" style="61" bestFit="1" customWidth="1"/>
    <col min="1817" max="2051" width="9" style="61"/>
    <col min="2052" max="2052" width="15.88671875" style="61" customWidth="1"/>
    <col min="2053" max="2053" width="3.88671875" style="61" bestFit="1" customWidth="1"/>
    <col min="2054" max="2054" width="38.21875" style="61" customWidth="1"/>
    <col min="2055" max="2055" width="13.88671875" style="61" bestFit="1" customWidth="1"/>
    <col min="2056" max="2056" width="13.88671875" style="61" customWidth="1"/>
    <col min="2057" max="2057" width="13.109375" style="61" bestFit="1" customWidth="1"/>
    <col min="2058" max="2058" width="5.88671875" style="61" bestFit="1" customWidth="1"/>
    <col min="2059" max="2059" width="12.109375" style="61" bestFit="1" customWidth="1"/>
    <col min="2060" max="2060" width="10.44140625" style="61" bestFit="1" customWidth="1"/>
    <col min="2061" max="2061" width="7" style="61" bestFit="1" customWidth="1"/>
    <col min="2062" max="2062" width="5.88671875" style="61" bestFit="1" customWidth="1"/>
    <col min="2063" max="2063" width="8.77734375" style="61" bestFit="1" customWidth="1"/>
    <col min="2064" max="2064" width="8.44140625" style="61" bestFit="1" customWidth="1"/>
    <col min="2065" max="2065" width="8.6640625" style="61" bestFit="1" customWidth="1"/>
    <col min="2066" max="2066" width="14.33203125" style="61" bestFit="1" customWidth="1"/>
    <col min="2067" max="2067" width="10" style="61" bestFit="1" customWidth="1"/>
    <col min="2068" max="2068" width="6" style="61" customWidth="1"/>
    <col min="2069" max="2069" width="25.21875" style="61" bestFit="1" customWidth="1"/>
    <col min="2070" max="2070" width="11" style="61" bestFit="1" customWidth="1"/>
    <col min="2071" max="2072" width="8.21875" style="61" bestFit="1" customWidth="1"/>
    <col min="2073" max="2307" width="9" style="61"/>
    <col min="2308" max="2308" width="15.88671875" style="61" customWidth="1"/>
    <col min="2309" max="2309" width="3.88671875" style="61" bestFit="1" customWidth="1"/>
    <col min="2310" max="2310" width="38.21875" style="61" customWidth="1"/>
    <col min="2311" max="2311" width="13.88671875" style="61" bestFit="1" customWidth="1"/>
    <col min="2312" max="2312" width="13.88671875" style="61" customWidth="1"/>
    <col min="2313" max="2313" width="13.109375" style="61" bestFit="1" customWidth="1"/>
    <col min="2314" max="2314" width="5.88671875" style="61" bestFit="1" customWidth="1"/>
    <col min="2315" max="2315" width="12.109375" style="61" bestFit="1" customWidth="1"/>
    <col min="2316" max="2316" width="10.44140625" style="61" bestFit="1" customWidth="1"/>
    <col min="2317" max="2317" width="7" style="61" bestFit="1" customWidth="1"/>
    <col min="2318" max="2318" width="5.88671875" style="61" bestFit="1" customWidth="1"/>
    <col min="2319" max="2319" width="8.77734375" style="61" bestFit="1" customWidth="1"/>
    <col min="2320" max="2320" width="8.44140625" style="61" bestFit="1" customWidth="1"/>
    <col min="2321" max="2321" width="8.6640625" style="61" bestFit="1" customWidth="1"/>
    <col min="2322" max="2322" width="14.33203125" style="61" bestFit="1" customWidth="1"/>
    <col min="2323" max="2323" width="10" style="61" bestFit="1" customWidth="1"/>
    <col min="2324" max="2324" width="6" style="61" customWidth="1"/>
    <col min="2325" max="2325" width="25.21875" style="61" bestFit="1" customWidth="1"/>
    <col min="2326" max="2326" width="11" style="61" bestFit="1" customWidth="1"/>
    <col min="2327" max="2328" width="8.21875" style="61" bestFit="1" customWidth="1"/>
    <col min="2329" max="2563" width="9" style="61"/>
    <col min="2564" max="2564" width="15.88671875" style="61" customWidth="1"/>
    <col min="2565" max="2565" width="3.88671875" style="61" bestFit="1" customWidth="1"/>
    <col min="2566" max="2566" width="38.21875" style="61" customWidth="1"/>
    <col min="2567" max="2567" width="13.88671875" style="61" bestFit="1" customWidth="1"/>
    <col min="2568" max="2568" width="13.88671875" style="61" customWidth="1"/>
    <col min="2569" max="2569" width="13.109375" style="61" bestFit="1" customWidth="1"/>
    <col min="2570" max="2570" width="5.88671875" style="61" bestFit="1" customWidth="1"/>
    <col min="2571" max="2571" width="12.109375" style="61" bestFit="1" customWidth="1"/>
    <col min="2572" max="2572" width="10.44140625" style="61" bestFit="1" customWidth="1"/>
    <col min="2573" max="2573" width="7" style="61" bestFit="1" customWidth="1"/>
    <col min="2574" max="2574" width="5.88671875" style="61" bestFit="1" customWidth="1"/>
    <col min="2575" max="2575" width="8.77734375" style="61" bestFit="1" customWidth="1"/>
    <col min="2576" max="2576" width="8.44140625" style="61" bestFit="1" customWidth="1"/>
    <col min="2577" max="2577" width="8.6640625" style="61" bestFit="1" customWidth="1"/>
    <col min="2578" max="2578" width="14.33203125" style="61" bestFit="1" customWidth="1"/>
    <col min="2579" max="2579" width="10" style="61" bestFit="1" customWidth="1"/>
    <col min="2580" max="2580" width="6" style="61" customWidth="1"/>
    <col min="2581" max="2581" width="25.21875" style="61" bestFit="1" customWidth="1"/>
    <col min="2582" max="2582" width="11" style="61" bestFit="1" customWidth="1"/>
    <col min="2583" max="2584" width="8.21875" style="61" bestFit="1" customWidth="1"/>
    <col min="2585" max="2819" width="9" style="61"/>
    <col min="2820" max="2820" width="15.88671875" style="61" customWidth="1"/>
    <col min="2821" max="2821" width="3.88671875" style="61" bestFit="1" customWidth="1"/>
    <col min="2822" max="2822" width="38.21875" style="61" customWidth="1"/>
    <col min="2823" max="2823" width="13.88671875" style="61" bestFit="1" customWidth="1"/>
    <col min="2824" max="2824" width="13.88671875" style="61" customWidth="1"/>
    <col min="2825" max="2825" width="13.109375" style="61" bestFit="1" customWidth="1"/>
    <col min="2826" max="2826" width="5.88671875" style="61" bestFit="1" customWidth="1"/>
    <col min="2827" max="2827" width="12.109375" style="61" bestFit="1" customWidth="1"/>
    <col min="2828" max="2828" width="10.44140625" style="61" bestFit="1" customWidth="1"/>
    <col min="2829" max="2829" width="7" style="61" bestFit="1" customWidth="1"/>
    <col min="2830" max="2830" width="5.88671875" style="61" bestFit="1" customWidth="1"/>
    <col min="2831" max="2831" width="8.77734375" style="61" bestFit="1" customWidth="1"/>
    <col min="2832" max="2832" width="8.44140625" style="61" bestFit="1" customWidth="1"/>
    <col min="2833" max="2833" width="8.6640625" style="61" bestFit="1" customWidth="1"/>
    <col min="2834" max="2834" width="14.33203125" style="61" bestFit="1" customWidth="1"/>
    <col min="2835" max="2835" width="10" style="61" bestFit="1" customWidth="1"/>
    <col min="2836" max="2836" width="6" style="61" customWidth="1"/>
    <col min="2837" max="2837" width="25.21875" style="61" bestFit="1" customWidth="1"/>
    <col min="2838" max="2838" width="11" style="61" bestFit="1" customWidth="1"/>
    <col min="2839" max="2840" width="8.21875" style="61" bestFit="1" customWidth="1"/>
    <col min="2841" max="3075" width="9" style="61"/>
    <col min="3076" max="3076" width="15.88671875" style="61" customWidth="1"/>
    <col min="3077" max="3077" width="3.88671875" style="61" bestFit="1" customWidth="1"/>
    <col min="3078" max="3078" width="38.21875" style="61" customWidth="1"/>
    <col min="3079" max="3079" width="13.88671875" style="61" bestFit="1" customWidth="1"/>
    <col min="3080" max="3080" width="13.88671875" style="61" customWidth="1"/>
    <col min="3081" max="3081" width="13.109375" style="61" bestFit="1" customWidth="1"/>
    <col min="3082" max="3082" width="5.88671875" style="61" bestFit="1" customWidth="1"/>
    <col min="3083" max="3083" width="12.109375" style="61" bestFit="1" customWidth="1"/>
    <col min="3084" max="3084" width="10.44140625" style="61" bestFit="1" customWidth="1"/>
    <col min="3085" max="3085" width="7" style="61" bestFit="1" customWidth="1"/>
    <col min="3086" max="3086" width="5.88671875" style="61" bestFit="1" customWidth="1"/>
    <col min="3087" max="3087" width="8.77734375" style="61" bestFit="1" customWidth="1"/>
    <col min="3088" max="3088" width="8.44140625" style="61" bestFit="1" customWidth="1"/>
    <col min="3089" max="3089" width="8.6640625" style="61" bestFit="1" customWidth="1"/>
    <col min="3090" max="3090" width="14.33203125" style="61" bestFit="1" customWidth="1"/>
    <col min="3091" max="3091" width="10" style="61" bestFit="1" customWidth="1"/>
    <col min="3092" max="3092" width="6" style="61" customWidth="1"/>
    <col min="3093" max="3093" width="25.21875" style="61" bestFit="1" customWidth="1"/>
    <col min="3094" max="3094" width="11" style="61" bestFit="1" customWidth="1"/>
    <col min="3095" max="3096" width="8.21875" style="61" bestFit="1" customWidth="1"/>
    <col min="3097" max="3331" width="9" style="61"/>
    <col min="3332" max="3332" width="15.88671875" style="61" customWidth="1"/>
    <col min="3333" max="3333" width="3.88671875" style="61" bestFit="1" customWidth="1"/>
    <col min="3334" max="3334" width="38.21875" style="61" customWidth="1"/>
    <col min="3335" max="3335" width="13.88671875" style="61" bestFit="1" customWidth="1"/>
    <col min="3336" max="3336" width="13.88671875" style="61" customWidth="1"/>
    <col min="3337" max="3337" width="13.109375" style="61" bestFit="1" customWidth="1"/>
    <col min="3338" max="3338" width="5.88671875" style="61" bestFit="1" customWidth="1"/>
    <col min="3339" max="3339" width="12.109375" style="61" bestFit="1" customWidth="1"/>
    <col min="3340" max="3340" width="10.44140625" style="61" bestFit="1" customWidth="1"/>
    <col min="3341" max="3341" width="7" style="61" bestFit="1" customWidth="1"/>
    <col min="3342" max="3342" width="5.88671875" style="61" bestFit="1" customWidth="1"/>
    <col min="3343" max="3343" width="8.77734375" style="61" bestFit="1" customWidth="1"/>
    <col min="3344" max="3344" width="8.44140625" style="61" bestFit="1" customWidth="1"/>
    <col min="3345" max="3345" width="8.6640625" style="61" bestFit="1" customWidth="1"/>
    <col min="3346" max="3346" width="14.33203125" style="61" bestFit="1" customWidth="1"/>
    <col min="3347" max="3347" width="10" style="61" bestFit="1" customWidth="1"/>
    <col min="3348" max="3348" width="6" style="61" customWidth="1"/>
    <col min="3349" max="3349" width="25.21875" style="61" bestFit="1" customWidth="1"/>
    <col min="3350" max="3350" width="11" style="61" bestFit="1" customWidth="1"/>
    <col min="3351" max="3352" width="8.21875" style="61" bestFit="1" customWidth="1"/>
    <col min="3353" max="3587" width="9" style="61"/>
    <col min="3588" max="3588" width="15.88671875" style="61" customWidth="1"/>
    <col min="3589" max="3589" width="3.88671875" style="61" bestFit="1" customWidth="1"/>
    <col min="3590" max="3590" width="38.21875" style="61" customWidth="1"/>
    <col min="3591" max="3591" width="13.88671875" style="61" bestFit="1" customWidth="1"/>
    <col min="3592" max="3592" width="13.88671875" style="61" customWidth="1"/>
    <col min="3593" max="3593" width="13.109375" style="61" bestFit="1" customWidth="1"/>
    <col min="3594" max="3594" width="5.88671875" style="61" bestFit="1" customWidth="1"/>
    <col min="3595" max="3595" width="12.109375" style="61" bestFit="1" customWidth="1"/>
    <col min="3596" max="3596" width="10.44140625" style="61" bestFit="1" customWidth="1"/>
    <col min="3597" max="3597" width="7" style="61" bestFit="1" customWidth="1"/>
    <col min="3598" max="3598" width="5.88671875" style="61" bestFit="1" customWidth="1"/>
    <col min="3599" max="3599" width="8.77734375" style="61" bestFit="1" customWidth="1"/>
    <col min="3600" max="3600" width="8.44140625" style="61" bestFit="1" customWidth="1"/>
    <col min="3601" max="3601" width="8.6640625" style="61" bestFit="1" customWidth="1"/>
    <col min="3602" max="3602" width="14.33203125" style="61" bestFit="1" customWidth="1"/>
    <col min="3603" max="3603" width="10" style="61" bestFit="1" customWidth="1"/>
    <col min="3604" max="3604" width="6" style="61" customWidth="1"/>
    <col min="3605" max="3605" width="25.21875" style="61" bestFit="1" customWidth="1"/>
    <col min="3606" max="3606" width="11" style="61" bestFit="1" customWidth="1"/>
    <col min="3607" max="3608" width="8.21875" style="61" bestFit="1" customWidth="1"/>
    <col min="3609" max="3843" width="9" style="61"/>
    <col min="3844" max="3844" width="15.88671875" style="61" customWidth="1"/>
    <col min="3845" max="3845" width="3.88671875" style="61" bestFit="1" customWidth="1"/>
    <col min="3846" max="3846" width="38.21875" style="61" customWidth="1"/>
    <col min="3847" max="3847" width="13.88671875" style="61" bestFit="1" customWidth="1"/>
    <col min="3848" max="3848" width="13.88671875" style="61" customWidth="1"/>
    <col min="3849" max="3849" width="13.109375" style="61" bestFit="1" customWidth="1"/>
    <col min="3850" max="3850" width="5.88671875" style="61" bestFit="1" customWidth="1"/>
    <col min="3851" max="3851" width="12.109375" style="61" bestFit="1" customWidth="1"/>
    <col min="3852" max="3852" width="10.44140625" style="61" bestFit="1" customWidth="1"/>
    <col min="3853" max="3853" width="7" style="61" bestFit="1" customWidth="1"/>
    <col min="3854" max="3854" width="5.88671875" style="61" bestFit="1" customWidth="1"/>
    <col min="3855" max="3855" width="8.77734375" style="61" bestFit="1" customWidth="1"/>
    <col min="3856" max="3856" width="8.44140625" style="61" bestFit="1" customWidth="1"/>
    <col min="3857" max="3857" width="8.6640625" style="61" bestFit="1" customWidth="1"/>
    <col min="3858" max="3858" width="14.33203125" style="61" bestFit="1" customWidth="1"/>
    <col min="3859" max="3859" width="10" style="61" bestFit="1" customWidth="1"/>
    <col min="3860" max="3860" width="6" style="61" customWidth="1"/>
    <col min="3861" max="3861" width="25.21875" style="61" bestFit="1" customWidth="1"/>
    <col min="3862" max="3862" width="11" style="61" bestFit="1" customWidth="1"/>
    <col min="3863" max="3864" width="8.21875" style="61" bestFit="1" customWidth="1"/>
    <col min="3865" max="4099" width="9" style="61"/>
    <col min="4100" max="4100" width="15.88671875" style="61" customWidth="1"/>
    <col min="4101" max="4101" width="3.88671875" style="61" bestFit="1" customWidth="1"/>
    <col min="4102" max="4102" width="38.21875" style="61" customWidth="1"/>
    <col min="4103" max="4103" width="13.88671875" style="61" bestFit="1" customWidth="1"/>
    <col min="4104" max="4104" width="13.88671875" style="61" customWidth="1"/>
    <col min="4105" max="4105" width="13.109375" style="61" bestFit="1" customWidth="1"/>
    <col min="4106" max="4106" width="5.88671875" style="61" bestFit="1" customWidth="1"/>
    <col min="4107" max="4107" width="12.109375" style="61" bestFit="1" customWidth="1"/>
    <col min="4108" max="4108" width="10.44140625" style="61" bestFit="1" customWidth="1"/>
    <col min="4109" max="4109" width="7" style="61" bestFit="1" customWidth="1"/>
    <col min="4110" max="4110" width="5.88671875" style="61" bestFit="1" customWidth="1"/>
    <col min="4111" max="4111" width="8.77734375" style="61" bestFit="1" customWidth="1"/>
    <col min="4112" max="4112" width="8.44140625" style="61" bestFit="1" customWidth="1"/>
    <col min="4113" max="4113" width="8.6640625" style="61" bestFit="1" customWidth="1"/>
    <col min="4114" max="4114" width="14.33203125" style="61" bestFit="1" customWidth="1"/>
    <col min="4115" max="4115" width="10" style="61" bestFit="1" customWidth="1"/>
    <col min="4116" max="4116" width="6" style="61" customWidth="1"/>
    <col min="4117" max="4117" width="25.21875" style="61" bestFit="1" customWidth="1"/>
    <col min="4118" max="4118" width="11" style="61" bestFit="1" customWidth="1"/>
    <col min="4119" max="4120" width="8.21875" style="61" bestFit="1" customWidth="1"/>
    <col min="4121" max="4355" width="9" style="61"/>
    <col min="4356" max="4356" width="15.88671875" style="61" customWidth="1"/>
    <col min="4357" max="4357" width="3.88671875" style="61" bestFit="1" customWidth="1"/>
    <col min="4358" max="4358" width="38.21875" style="61" customWidth="1"/>
    <col min="4359" max="4359" width="13.88671875" style="61" bestFit="1" customWidth="1"/>
    <col min="4360" max="4360" width="13.88671875" style="61" customWidth="1"/>
    <col min="4361" max="4361" width="13.109375" style="61" bestFit="1" customWidth="1"/>
    <col min="4362" max="4362" width="5.88671875" style="61" bestFit="1" customWidth="1"/>
    <col min="4363" max="4363" width="12.109375" style="61" bestFit="1" customWidth="1"/>
    <col min="4364" max="4364" width="10.44140625" style="61" bestFit="1" customWidth="1"/>
    <col min="4365" max="4365" width="7" style="61" bestFit="1" customWidth="1"/>
    <col min="4366" max="4366" width="5.88671875" style="61" bestFit="1" customWidth="1"/>
    <col min="4367" max="4367" width="8.77734375" style="61" bestFit="1" customWidth="1"/>
    <col min="4368" max="4368" width="8.44140625" style="61" bestFit="1" customWidth="1"/>
    <col min="4369" max="4369" width="8.6640625" style="61" bestFit="1" customWidth="1"/>
    <col min="4370" max="4370" width="14.33203125" style="61" bestFit="1" customWidth="1"/>
    <col min="4371" max="4371" width="10" style="61" bestFit="1" customWidth="1"/>
    <col min="4372" max="4372" width="6" style="61" customWidth="1"/>
    <col min="4373" max="4373" width="25.21875" style="61" bestFit="1" customWidth="1"/>
    <col min="4374" max="4374" width="11" style="61" bestFit="1" customWidth="1"/>
    <col min="4375" max="4376" width="8.21875" style="61" bestFit="1" customWidth="1"/>
    <col min="4377" max="4611" width="9" style="61"/>
    <col min="4612" max="4612" width="15.88671875" style="61" customWidth="1"/>
    <col min="4613" max="4613" width="3.88671875" style="61" bestFit="1" customWidth="1"/>
    <col min="4614" max="4614" width="38.21875" style="61" customWidth="1"/>
    <col min="4615" max="4615" width="13.88671875" style="61" bestFit="1" customWidth="1"/>
    <col min="4616" max="4616" width="13.88671875" style="61" customWidth="1"/>
    <col min="4617" max="4617" width="13.109375" style="61" bestFit="1" customWidth="1"/>
    <col min="4618" max="4618" width="5.88671875" style="61" bestFit="1" customWidth="1"/>
    <col min="4619" max="4619" width="12.109375" style="61" bestFit="1" customWidth="1"/>
    <col min="4620" max="4620" width="10.44140625" style="61" bestFit="1" customWidth="1"/>
    <col min="4621" max="4621" width="7" style="61" bestFit="1" customWidth="1"/>
    <col min="4622" max="4622" width="5.88671875" style="61" bestFit="1" customWidth="1"/>
    <col min="4623" max="4623" width="8.77734375" style="61" bestFit="1" customWidth="1"/>
    <col min="4624" max="4624" width="8.44140625" style="61" bestFit="1" customWidth="1"/>
    <col min="4625" max="4625" width="8.6640625" style="61" bestFit="1" customWidth="1"/>
    <col min="4626" max="4626" width="14.33203125" style="61" bestFit="1" customWidth="1"/>
    <col min="4627" max="4627" width="10" style="61" bestFit="1" customWidth="1"/>
    <col min="4628" max="4628" width="6" style="61" customWidth="1"/>
    <col min="4629" max="4629" width="25.21875" style="61" bestFit="1" customWidth="1"/>
    <col min="4630" max="4630" width="11" style="61" bestFit="1" customWidth="1"/>
    <col min="4631" max="4632" width="8.21875" style="61" bestFit="1" customWidth="1"/>
    <col min="4633" max="4867" width="9" style="61"/>
    <col min="4868" max="4868" width="15.88671875" style="61" customWidth="1"/>
    <col min="4869" max="4869" width="3.88671875" style="61" bestFit="1" customWidth="1"/>
    <col min="4870" max="4870" width="38.21875" style="61" customWidth="1"/>
    <col min="4871" max="4871" width="13.88671875" style="61" bestFit="1" customWidth="1"/>
    <col min="4872" max="4872" width="13.88671875" style="61" customWidth="1"/>
    <col min="4873" max="4873" width="13.109375" style="61" bestFit="1" customWidth="1"/>
    <col min="4874" max="4874" width="5.88671875" style="61" bestFit="1" customWidth="1"/>
    <col min="4875" max="4875" width="12.109375" style="61" bestFit="1" customWidth="1"/>
    <col min="4876" max="4876" width="10.44140625" style="61" bestFit="1" customWidth="1"/>
    <col min="4877" max="4877" width="7" style="61" bestFit="1" customWidth="1"/>
    <col min="4878" max="4878" width="5.88671875" style="61" bestFit="1" customWidth="1"/>
    <col min="4879" max="4879" width="8.77734375" style="61" bestFit="1" customWidth="1"/>
    <col min="4880" max="4880" width="8.44140625" style="61" bestFit="1" customWidth="1"/>
    <col min="4881" max="4881" width="8.6640625" style="61" bestFit="1" customWidth="1"/>
    <col min="4882" max="4882" width="14.33203125" style="61" bestFit="1" customWidth="1"/>
    <col min="4883" max="4883" width="10" style="61" bestFit="1" customWidth="1"/>
    <col min="4884" max="4884" width="6" style="61" customWidth="1"/>
    <col min="4885" max="4885" width="25.21875" style="61" bestFit="1" customWidth="1"/>
    <col min="4886" max="4886" width="11" style="61" bestFit="1" customWidth="1"/>
    <col min="4887" max="4888" width="8.21875" style="61" bestFit="1" customWidth="1"/>
    <col min="4889" max="5123" width="9" style="61"/>
    <col min="5124" max="5124" width="15.88671875" style="61" customWidth="1"/>
    <col min="5125" max="5125" width="3.88671875" style="61" bestFit="1" customWidth="1"/>
    <col min="5126" max="5126" width="38.21875" style="61" customWidth="1"/>
    <col min="5127" max="5127" width="13.88671875" style="61" bestFit="1" customWidth="1"/>
    <col min="5128" max="5128" width="13.88671875" style="61" customWidth="1"/>
    <col min="5129" max="5129" width="13.109375" style="61" bestFit="1" customWidth="1"/>
    <col min="5130" max="5130" width="5.88671875" style="61" bestFit="1" customWidth="1"/>
    <col min="5131" max="5131" width="12.109375" style="61" bestFit="1" customWidth="1"/>
    <col min="5132" max="5132" width="10.44140625" style="61" bestFit="1" customWidth="1"/>
    <col min="5133" max="5133" width="7" style="61" bestFit="1" customWidth="1"/>
    <col min="5134" max="5134" width="5.88671875" style="61" bestFit="1" customWidth="1"/>
    <col min="5135" max="5135" width="8.77734375" style="61" bestFit="1" customWidth="1"/>
    <col min="5136" max="5136" width="8.44140625" style="61" bestFit="1" customWidth="1"/>
    <col min="5137" max="5137" width="8.6640625" style="61" bestFit="1" customWidth="1"/>
    <col min="5138" max="5138" width="14.33203125" style="61" bestFit="1" customWidth="1"/>
    <col min="5139" max="5139" width="10" style="61" bestFit="1" customWidth="1"/>
    <col min="5140" max="5140" width="6" style="61" customWidth="1"/>
    <col min="5141" max="5141" width="25.21875" style="61" bestFit="1" customWidth="1"/>
    <col min="5142" max="5142" width="11" style="61" bestFit="1" customWidth="1"/>
    <col min="5143" max="5144" width="8.21875" style="61" bestFit="1" customWidth="1"/>
    <col min="5145" max="5379" width="9" style="61"/>
    <col min="5380" max="5380" width="15.88671875" style="61" customWidth="1"/>
    <col min="5381" max="5381" width="3.88671875" style="61" bestFit="1" customWidth="1"/>
    <col min="5382" max="5382" width="38.21875" style="61" customWidth="1"/>
    <col min="5383" max="5383" width="13.88671875" style="61" bestFit="1" customWidth="1"/>
    <col min="5384" max="5384" width="13.88671875" style="61" customWidth="1"/>
    <col min="5385" max="5385" width="13.109375" style="61" bestFit="1" customWidth="1"/>
    <col min="5386" max="5386" width="5.88671875" style="61" bestFit="1" customWidth="1"/>
    <col min="5387" max="5387" width="12.109375" style="61" bestFit="1" customWidth="1"/>
    <col min="5388" max="5388" width="10.44140625" style="61" bestFit="1" customWidth="1"/>
    <col min="5389" max="5389" width="7" style="61" bestFit="1" customWidth="1"/>
    <col min="5390" max="5390" width="5.88671875" style="61" bestFit="1" customWidth="1"/>
    <col min="5391" max="5391" width="8.77734375" style="61" bestFit="1" customWidth="1"/>
    <col min="5392" max="5392" width="8.44140625" style="61" bestFit="1" customWidth="1"/>
    <col min="5393" max="5393" width="8.6640625" style="61" bestFit="1" customWidth="1"/>
    <col min="5394" max="5394" width="14.33203125" style="61" bestFit="1" customWidth="1"/>
    <col min="5395" max="5395" width="10" style="61" bestFit="1" customWidth="1"/>
    <col min="5396" max="5396" width="6" style="61" customWidth="1"/>
    <col min="5397" max="5397" width="25.21875" style="61" bestFit="1" customWidth="1"/>
    <col min="5398" max="5398" width="11" style="61" bestFit="1" customWidth="1"/>
    <col min="5399" max="5400" width="8.21875" style="61" bestFit="1" customWidth="1"/>
    <col min="5401" max="5635" width="9" style="61"/>
    <col min="5636" max="5636" width="15.88671875" style="61" customWidth="1"/>
    <col min="5637" max="5637" width="3.88671875" style="61" bestFit="1" customWidth="1"/>
    <col min="5638" max="5638" width="38.21875" style="61" customWidth="1"/>
    <col min="5639" max="5639" width="13.88671875" style="61" bestFit="1" customWidth="1"/>
    <col min="5640" max="5640" width="13.88671875" style="61" customWidth="1"/>
    <col min="5641" max="5641" width="13.109375" style="61" bestFit="1" customWidth="1"/>
    <col min="5642" max="5642" width="5.88671875" style="61" bestFit="1" customWidth="1"/>
    <col min="5643" max="5643" width="12.109375" style="61" bestFit="1" customWidth="1"/>
    <col min="5644" max="5644" width="10.44140625" style="61" bestFit="1" customWidth="1"/>
    <col min="5645" max="5645" width="7" style="61" bestFit="1" customWidth="1"/>
    <col min="5646" max="5646" width="5.88671875" style="61" bestFit="1" customWidth="1"/>
    <col min="5647" max="5647" width="8.77734375" style="61" bestFit="1" customWidth="1"/>
    <col min="5648" max="5648" width="8.44140625" style="61" bestFit="1" customWidth="1"/>
    <col min="5649" max="5649" width="8.6640625" style="61" bestFit="1" customWidth="1"/>
    <col min="5650" max="5650" width="14.33203125" style="61" bestFit="1" customWidth="1"/>
    <col min="5651" max="5651" width="10" style="61" bestFit="1" customWidth="1"/>
    <col min="5652" max="5652" width="6" style="61" customWidth="1"/>
    <col min="5653" max="5653" width="25.21875" style="61" bestFit="1" customWidth="1"/>
    <col min="5654" max="5654" width="11" style="61" bestFit="1" customWidth="1"/>
    <col min="5655" max="5656" width="8.21875" style="61" bestFit="1" customWidth="1"/>
    <col min="5657" max="5891" width="9" style="61"/>
    <col min="5892" max="5892" width="15.88671875" style="61" customWidth="1"/>
    <col min="5893" max="5893" width="3.88671875" style="61" bestFit="1" customWidth="1"/>
    <col min="5894" max="5894" width="38.21875" style="61" customWidth="1"/>
    <col min="5895" max="5895" width="13.88671875" style="61" bestFit="1" customWidth="1"/>
    <col min="5896" max="5896" width="13.88671875" style="61" customWidth="1"/>
    <col min="5897" max="5897" width="13.109375" style="61" bestFit="1" customWidth="1"/>
    <col min="5898" max="5898" width="5.88671875" style="61" bestFit="1" customWidth="1"/>
    <col min="5899" max="5899" width="12.109375" style="61" bestFit="1" customWidth="1"/>
    <col min="5900" max="5900" width="10.44140625" style="61" bestFit="1" customWidth="1"/>
    <col min="5901" max="5901" width="7" style="61" bestFit="1" customWidth="1"/>
    <col min="5902" max="5902" width="5.88671875" style="61" bestFit="1" customWidth="1"/>
    <col min="5903" max="5903" width="8.77734375" style="61" bestFit="1" customWidth="1"/>
    <col min="5904" max="5904" width="8.44140625" style="61" bestFit="1" customWidth="1"/>
    <col min="5905" max="5905" width="8.6640625" style="61" bestFit="1" customWidth="1"/>
    <col min="5906" max="5906" width="14.33203125" style="61" bestFit="1" customWidth="1"/>
    <col min="5907" max="5907" width="10" style="61" bestFit="1" customWidth="1"/>
    <col min="5908" max="5908" width="6" style="61" customWidth="1"/>
    <col min="5909" max="5909" width="25.21875" style="61" bestFit="1" customWidth="1"/>
    <col min="5910" max="5910" width="11" style="61" bestFit="1" customWidth="1"/>
    <col min="5911" max="5912" width="8.21875" style="61" bestFit="1" customWidth="1"/>
    <col min="5913" max="6147" width="9" style="61"/>
    <col min="6148" max="6148" width="15.88671875" style="61" customWidth="1"/>
    <col min="6149" max="6149" width="3.88671875" style="61" bestFit="1" customWidth="1"/>
    <col min="6150" max="6150" width="38.21875" style="61" customWidth="1"/>
    <col min="6151" max="6151" width="13.88671875" style="61" bestFit="1" customWidth="1"/>
    <col min="6152" max="6152" width="13.88671875" style="61" customWidth="1"/>
    <col min="6153" max="6153" width="13.109375" style="61" bestFit="1" customWidth="1"/>
    <col min="6154" max="6154" width="5.88671875" style="61" bestFit="1" customWidth="1"/>
    <col min="6155" max="6155" width="12.109375" style="61" bestFit="1" customWidth="1"/>
    <col min="6156" max="6156" width="10.44140625" style="61" bestFit="1" customWidth="1"/>
    <col min="6157" max="6157" width="7" style="61" bestFit="1" customWidth="1"/>
    <col min="6158" max="6158" width="5.88671875" style="61" bestFit="1" customWidth="1"/>
    <col min="6159" max="6159" width="8.77734375" style="61" bestFit="1" customWidth="1"/>
    <col min="6160" max="6160" width="8.44140625" style="61" bestFit="1" customWidth="1"/>
    <col min="6161" max="6161" width="8.6640625" style="61" bestFit="1" customWidth="1"/>
    <col min="6162" max="6162" width="14.33203125" style="61" bestFit="1" customWidth="1"/>
    <col min="6163" max="6163" width="10" style="61" bestFit="1" customWidth="1"/>
    <col min="6164" max="6164" width="6" style="61" customWidth="1"/>
    <col min="6165" max="6165" width="25.21875" style="61" bestFit="1" customWidth="1"/>
    <col min="6166" max="6166" width="11" style="61" bestFit="1" customWidth="1"/>
    <col min="6167" max="6168" width="8.21875" style="61" bestFit="1" customWidth="1"/>
    <col min="6169" max="6403" width="9" style="61"/>
    <col min="6404" max="6404" width="15.88671875" style="61" customWidth="1"/>
    <col min="6405" max="6405" width="3.88671875" style="61" bestFit="1" customWidth="1"/>
    <col min="6406" max="6406" width="38.21875" style="61" customWidth="1"/>
    <col min="6407" max="6407" width="13.88671875" style="61" bestFit="1" customWidth="1"/>
    <col min="6408" max="6408" width="13.88671875" style="61" customWidth="1"/>
    <col min="6409" max="6409" width="13.109375" style="61" bestFit="1" customWidth="1"/>
    <col min="6410" max="6410" width="5.88671875" style="61" bestFit="1" customWidth="1"/>
    <col min="6411" max="6411" width="12.109375" style="61" bestFit="1" customWidth="1"/>
    <col min="6412" max="6412" width="10.44140625" style="61" bestFit="1" customWidth="1"/>
    <col min="6413" max="6413" width="7" style="61" bestFit="1" customWidth="1"/>
    <col min="6414" max="6414" width="5.88671875" style="61" bestFit="1" customWidth="1"/>
    <col min="6415" max="6415" width="8.77734375" style="61" bestFit="1" customWidth="1"/>
    <col min="6416" max="6416" width="8.44140625" style="61" bestFit="1" customWidth="1"/>
    <col min="6417" max="6417" width="8.6640625" style="61" bestFit="1" customWidth="1"/>
    <col min="6418" max="6418" width="14.33203125" style="61" bestFit="1" customWidth="1"/>
    <col min="6419" max="6419" width="10" style="61" bestFit="1" customWidth="1"/>
    <col min="6420" max="6420" width="6" style="61" customWidth="1"/>
    <col min="6421" max="6421" width="25.21875" style="61" bestFit="1" customWidth="1"/>
    <col min="6422" max="6422" width="11" style="61" bestFit="1" customWidth="1"/>
    <col min="6423" max="6424" width="8.21875" style="61" bestFit="1" customWidth="1"/>
    <col min="6425" max="6659" width="9" style="61"/>
    <col min="6660" max="6660" width="15.88671875" style="61" customWidth="1"/>
    <col min="6661" max="6661" width="3.88671875" style="61" bestFit="1" customWidth="1"/>
    <col min="6662" max="6662" width="38.21875" style="61" customWidth="1"/>
    <col min="6663" max="6663" width="13.88671875" style="61" bestFit="1" customWidth="1"/>
    <col min="6664" max="6664" width="13.88671875" style="61" customWidth="1"/>
    <col min="6665" max="6665" width="13.109375" style="61" bestFit="1" customWidth="1"/>
    <col min="6666" max="6666" width="5.88671875" style="61" bestFit="1" customWidth="1"/>
    <col min="6667" max="6667" width="12.109375" style="61" bestFit="1" customWidth="1"/>
    <col min="6668" max="6668" width="10.44140625" style="61" bestFit="1" customWidth="1"/>
    <col min="6669" max="6669" width="7" style="61" bestFit="1" customWidth="1"/>
    <col min="6670" max="6670" width="5.88671875" style="61" bestFit="1" customWidth="1"/>
    <col min="6671" max="6671" width="8.77734375" style="61" bestFit="1" customWidth="1"/>
    <col min="6672" max="6672" width="8.44140625" style="61" bestFit="1" customWidth="1"/>
    <col min="6673" max="6673" width="8.6640625" style="61" bestFit="1" customWidth="1"/>
    <col min="6674" max="6674" width="14.33203125" style="61" bestFit="1" customWidth="1"/>
    <col min="6675" max="6675" width="10" style="61" bestFit="1" customWidth="1"/>
    <col min="6676" max="6676" width="6" style="61" customWidth="1"/>
    <col min="6677" max="6677" width="25.21875" style="61" bestFit="1" customWidth="1"/>
    <col min="6678" max="6678" width="11" style="61" bestFit="1" customWidth="1"/>
    <col min="6679" max="6680" width="8.21875" style="61" bestFit="1" customWidth="1"/>
    <col min="6681" max="6915" width="9" style="61"/>
    <col min="6916" max="6916" width="15.88671875" style="61" customWidth="1"/>
    <col min="6917" max="6917" width="3.88671875" style="61" bestFit="1" customWidth="1"/>
    <col min="6918" max="6918" width="38.21875" style="61" customWidth="1"/>
    <col min="6919" max="6919" width="13.88671875" style="61" bestFit="1" customWidth="1"/>
    <col min="6920" max="6920" width="13.88671875" style="61" customWidth="1"/>
    <col min="6921" max="6921" width="13.109375" style="61" bestFit="1" customWidth="1"/>
    <col min="6922" max="6922" width="5.88671875" style="61" bestFit="1" customWidth="1"/>
    <col min="6923" max="6923" width="12.109375" style="61" bestFit="1" customWidth="1"/>
    <col min="6924" max="6924" width="10.44140625" style="61" bestFit="1" customWidth="1"/>
    <col min="6925" max="6925" width="7" style="61" bestFit="1" customWidth="1"/>
    <col min="6926" max="6926" width="5.88671875" style="61" bestFit="1" customWidth="1"/>
    <col min="6927" max="6927" width="8.77734375" style="61" bestFit="1" customWidth="1"/>
    <col min="6928" max="6928" width="8.44140625" style="61" bestFit="1" customWidth="1"/>
    <col min="6929" max="6929" width="8.6640625" style="61" bestFit="1" customWidth="1"/>
    <col min="6930" max="6930" width="14.33203125" style="61" bestFit="1" customWidth="1"/>
    <col min="6931" max="6931" width="10" style="61" bestFit="1" customWidth="1"/>
    <col min="6932" max="6932" width="6" style="61" customWidth="1"/>
    <col min="6933" max="6933" width="25.21875" style="61" bestFit="1" customWidth="1"/>
    <col min="6934" max="6934" width="11" style="61" bestFit="1" customWidth="1"/>
    <col min="6935" max="6936" width="8.21875" style="61" bestFit="1" customWidth="1"/>
    <col min="6937" max="7171" width="9" style="61"/>
    <col min="7172" max="7172" width="15.88671875" style="61" customWidth="1"/>
    <col min="7173" max="7173" width="3.88671875" style="61" bestFit="1" customWidth="1"/>
    <col min="7174" max="7174" width="38.21875" style="61" customWidth="1"/>
    <col min="7175" max="7175" width="13.88671875" style="61" bestFit="1" customWidth="1"/>
    <col min="7176" max="7176" width="13.88671875" style="61" customWidth="1"/>
    <col min="7177" max="7177" width="13.109375" style="61" bestFit="1" customWidth="1"/>
    <col min="7178" max="7178" width="5.88671875" style="61" bestFit="1" customWidth="1"/>
    <col min="7179" max="7179" width="12.109375" style="61" bestFit="1" customWidth="1"/>
    <col min="7180" max="7180" width="10.44140625" style="61" bestFit="1" customWidth="1"/>
    <col min="7181" max="7181" width="7" style="61" bestFit="1" customWidth="1"/>
    <col min="7182" max="7182" width="5.88671875" style="61" bestFit="1" customWidth="1"/>
    <col min="7183" max="7183" width="8.77734375" style="61" bestFit="1" customWidth="1"/>
    <col min="7184" max="7184" width="8.44140625" style="61" bestFit="1" customWidth="1"/>
    <col min="7185" max="7185" width="8.6640625" style="61" bestFit="1" customWidth="1"/>
    <col min="7186" max="7186" width="14.33203125" style="61" bestFit="1" customWidth="1"/>
    <col min="7187" max="7187" width="10" style="61" bestFit="1" customWidth="1"/>
    <col min="7188" max="7188" width="6" style="61" customWidth="1"/>
    <col min="7189" max="7189" width="25.21875" style="61" bestFit="1" customWidth="1"/>
    <col min="7190" max="7190" width="11" style="61" bestFit="1" customWidth="1"/>
    <col min="7191" max="7192" width="8.21875" style="61" bestFit="1" customWidth="1"/>
    <col min="7193" max="7427" width="9" style="61"/>
    <col min="7428" max="7428" width="15.88671875" style="61" customWidth="1"/>
    <col min="7429" max="7429" width="3.88671875" style="61" bestFit="1" customWidth="1"/>
    <col min="7430" max="7430" width="38.21875" style="61" customWidth="1"/>
    <col min="7431" max="7431" width="13.88671875" style="61" bestFit="1" customWidth="1"/>
    <col min="7432" max="7432" width="13.88671875" style="61" customWidth="1"/>
    <col min="7433" max="7433" width="13.109375" style="61" bestFit="1" customWidth="1"/>
    <col min="7434" max="7434" width="5.88671875" style="61" bestFit="1" customWidth="1"/>
    <col min="7435" max="7435" width="12.109375" style="61" bestFit="1" customWidth="1"/>
    <col min="7436" max="7436" width="10.44140625" style="61" bestFit="1" customWidth="1"/>
    <col min="7437" max="7437" width="7" style="61" bestFit="1" customWidth="1"/>
    <col min="7438" max="7438" width="5.88671875" style="61" bestFit="1" customWidth="1"/>
    <col min="7439" max="7439" width="8.77734375" style="61" bestFit="1" customWidth="1"/>
    <col min="7440" max="7440" width="8.44140625" style="61" bestFit="1" customWidth="1"/>
    <col min="7441" max="7441" width="8.6640625" style="61" bestFit="1" customWidth="1"/>
    <col min="7442" max="7442" width="14.33203125" style="61" bestFit="1" customWidth="1"/>
    <col min="7443" max="7443" width="10" style="61" bestFit="1" customWidth="1"/>
    <col min="7444" max="7444" width="6" style="61" customWidth="1"/>
    <col min="7445" max="7445" width="25.21875" style="61" bestFit="1" customWidth="1"/>
    <col min="7446" max="7446" width="11" style="61" bestFit="1" customWidth="1"/>
    <col min="7447" max="7448" width="8.21875" style="61" bestFit="1" customWidth="1"/>
    <col min="7449" max="7683" width="9" style="61"/>
    <col min="7684" max="7684" width="15.88671875" style="61" customWidth="1"/>
    <col min="7685" max="7685" width="3.88671875" style="61" bestFit="1" customWidth="1"/>
    <col min="7686" max="7686" width="38.21875" style="61" customWidth="1"/>
    <col min="7687" max="7687" width="13.88671875" style="61" bestFit="1" customWidth="1"/>
    <col min="7688" max="7688" width="13.88671875" style="61" customWidth="1"/>
    <col min="7689" max="7689" width="13.109375" style="61" bestFit="1" customWidth="1"/>
    <col min="7690" max="7690" width="5.88671875" style="61" bestFit="1" customWidth="1"/>
    <col min="7691" max="7691" width="12.109375" style="61" bestFit="1" customWidth="1"/>
    <col min="7692" max="7692" width="10.44140625" style="61" bestFit="1" customWidth="1"/>
    <col min="7693" max="7693" width="7" style="61" bestFit="1" customWidth="1"/>
    <col min="7694" max="7694" width="5.88671875" style="61" bestFit="1" customWidth="1"/>
    <col min="7695" max="7695" width="8.77734375" style="61" bestFit="1" customWidth="1"/>
    <col min="7696" max="7696" width="8.44140625" style="61" bestFit="1" customWidth="1"/>
    <col min="7697" max="7697" width="8.6640625" style="61" bestFit="1" customWidth="1"/>
    <col min="7698" max="7698" width="14.33203125" style="61" bestFit="1" customWidth="1"/>
    <col min="7699" max="7699" width="10" style="61" bestFit="1" customWidth="1"/>
    <col min="7700" max="7700" width="6" style="61" customWidth="1"/>
    <col min="7701" max="7701" width="25.21875" style="61" bestFit="1" customWidth="1"/>
    <col min="7702" max="7702" width="11" style="61" bestFit="1" customWidth="1"/>
    <col min="7703" max="7704" width="8.21875" style="61" bestFit="1" customWidth="1"/>
    <col min="7705" max="7939" width="9" style="61"/>
    <col min="7940" max="7940" width="15.88671875" style="61" customWidth="1"/>
    <col min="7941" max="7941" width="3.88671875" style="61" bestFit="1" customWidth="1"/>
    <col min="7942" max="7942" width="38.21875" style="61" customWidth="1"/>
    <col min="7943" max="7943" width="13.88671875" style="61" bestFit="1" customWidth="1"/>
    <col min="7944" max="7944" width="13.88671875" style="61" customWidth="1"/>
    <col min="7945" max="7945" width="13.109375" style="61" bestFit="1" customWidth="1"/>
    <col min="7946" max="7946" width="5.88671875" style="61" bestFit="1" customWidth="1"/>
    <col min="7947" max="7947" width="12.109375" style="61" bestFit="1" customWidth="1"/>
    <col min="7948" max="7948" width="10.44140625" style="61" bestFit="1" customWidth="1"/>
    <col min="7949" max="7949" width="7" style="61" bestFit="1" customWidth="1"/>
    <col min="7950" max="7950" width="5.88671875" style="61" bestFit="1" customWidth="1"/>
    <col min="7951" max="7951" width="8.77734375" style="61" bestFit="1" customWidth="1"/>
    <col min="7952" max="7952" width="8.44140625" style="61" bestFit="1" customWidth="1"/>
    <col min="7953" max="7953" width="8.6640625" style="61" bestFit="1" customWidth="1"/>
    <col min="7954" max="7954" width="14.33203125" style="61" bestFit="1" customWidth="1"/>
    <col min="7955" max="7955" width="10" style="61" bestFit="1" customWidth="1"/>
    <col min="7956" max="7956" width="6" style="61" customWidth="1"/>
    <col min="7957" max="7957" width="25.21875" style="61" bestFit="1" customWidth="1"/>
    <col min="7958" max="7958" width="11" style="61" bestFit="1" customWidth="1"/>
    <col min="7959" max="7960" width="8.21875" style="61" bestFit="1" customWidth="1"/>
    <col min="7961" max="8195" width="9" style="61"/>
    <col min="8196" max="8196" width="15.88671875" style="61" customWidth="1"/>
    <col min="8197" max="8197" width="3.88671875" style="61" bestFit="1" customWidth="1"/>
    <col min="8198" max="8198" width="38.21875" style="61" customWidth="1"/>
    <col min="8199" max="8199" width="13.88671875" style="61" bestFit="1" customWidth="1"/>
    <col min="8200" max="8200" width="13.88671875" style="61" customWidth="1"/>
    <col min="8201" max="8201" width="13.109375" style="61" bestFit="1" customWidth="1"/>
    <col min="8202" max="8202" width="5.88671875" style="61" bestFit="1" customWidth="1"/>
    <col min="8203" max="8203" width="12.109375" style="61" bestFit="1" customWidth="1"/>
    <col min="8204" max="8204" width="10.44140625" style="61" bestFit="1" customWidth="1"/>
    <col min="8205" max="8205" width="7" style="61" bestFit="1" customWidth="1"/>
    <col min="8206" max="8206" width="5.88671875" style="61" bestFit="1" customWidth="1"/>
    <col min="8207" max="8207" width="8.77734375" style="61" bestFit="1" customWidth="1"/>
    <col min="8208" max="8208" width="8.44140625" style="61" bestFit="1" customWidth="1"/>
    <col min="8209" max="8209" width="8.6640625" style="61" bestFit="1" customWidth="1"/>
    <col min="8210" max="8210" width="14.33203125" style="61" bestFit="1" customWidth="1"/>
    <col min="8211" max="8211" width="10" style="61" bestFit="1" customWidth="1"/>
    <col min="8212" max="8212" width="6" style="61" customWidth="1"/>
    <col min="8213" max="8213" width="25.21875" style="61" bestFit="1" customWidth="1"/>
    <col min="8214" max="8214" width="11" style="61" bestFit="1" customWidth="1"/>
    <col min="8215" max="8216" width="8.21875" style="61" bestFit="1" customWidth="1"/>
    <col min="8217" max="8451" width="9" style="61"/>
    <col min="8452" max="8452" width="15.88671875" style="61" customWidth="1"/>
    <col min="8453" max="8453" width="3.88671875" style="61" bestFit="1" customWidth="1"/>
    <col min="8454" max="8454" width="38.21875" style="61" customWidth="1"/>
    <col min="8455" max="8455" width="13.88671875" style="61" bestFit="1" customWidth="1"/>
    <col min="8456" max="8456" width="13.88671875" style="61" customWidth="1"/>
    <col min="8457" max="8457" width="13.109375" style="61" bestFit="1" customWidth="1"/>
    <col min="8458" max="8458" width="5.88671875" style="61" bestFit="1" customWidth="1"/>
    <col min="8459" max="8459" width="12.109375" style="61" bestFit="1" customWidth="1"/>
    <col min="8460" max="8460" width="10.44140625" style="61" bestFit="1" customWidth="1"/>
    <col min="8461" max="8461" width="7" style="61" bestFit="1" customWidth="1"/>
    <col min="8462" max="8462" width="5.88671875" style="61" bestFit="1" customWidth="1"/>
    <col min="8463" max="8463" width="8.77734375" style="61" bestFit="1" customWidth="1"/>
    <col min="8464" max="8464" width="8.44140625" style="61" bestFit="1" customWidth="1"/>
    <col min="8465" max="8465" width="8.6640625" style="61" bestFit="1" customWidth="1"/>
    <col min="8466" max="8466" width="14.33203125" style="61" bestFit="1" customWidth="1"/>
    <col min="8467" max="8467" width="10" style="61" bestFit="1" customWidth="1"/>
    <col min="8468" max="8468" width="6" style="61" customWidth="1"/>
    <col min="8469" max="8469" width="25.21875" style="61" bestFit="1" customWidth="1"/>
    <col min="8470" max="8470" width="11" style="61" bestFit="1" customWidth="1"/>
    <col min="8471" max="8472" width="8.21875" style="61" bestFit="1" customWidth="1"/>
    <col min="8473" max="8707" width="9" style="61"/>
    <col min="8708" max="8708" width="15.88671875" style="61" customWidth="1"/>
    <col min="8709" max="8709" width="3.88671875" style="61" bestFit="1" customWidth="1"/>
    <col min="8710" max="8710" width="38.21875" style="61" customWidth="1"/>
    <col min="8711" max="8711" width="13.88671875" style="61" bestFit="1" customWidth="1"/>
    <col min="8712" max="8712" width="13.88671875" style="61" customWidth="1"/>
    <col min="8713" max="8713" width="13.109375" style="61" bestFit="1" customWidth="1"/>
    <col min="8714" max="8714" width="5.88671875" style="61" bestFit="1" customWidth="1"/>
    <col min="8715" max="8715" width="12.109375" style="61" bestFit="1" customWidth="1"/>
    <col min="8716" max="8716" width="10.44140625" style="61" bestFit="1" customWidth="1"/>
    <col min="8717" max="8717" width="7" style="61" bestFit="1" customWidth="1"/>
    <col min="8718" max="8718" width="5.88671875" style="61" bestFit="1" customWidth="1"/>
    <col min="8719" max="8719" width="8.77734375" style="61" bestFit="1" customWidth="1"/>
    <col min="8720" max="8720" width="8.44140625" style="61" bestFit="1" customWidth="1"/>
    <col min="8721" max="8721" width="8.6640625" style="61" bestFit="1" customWidth="1"/>
    <col min="8722" max="8722" width="14.33203125" style="61" bestFit="1" customWidth="1"/>
    <col min="8723" max="8723" width="10" style="61" bestFit="1" customWidth="1"/>
    <col min="8724" max="8724" width="6" style="61" customWidth="1"/>
    <col min="8725" max="8725" width="25.21875" style="61" bestFit="1" customWidth="1"/>
    <col min="8726" max="8726" width="11" style="61" bestFit="1" customWidth="1"/>
    <col min="8727" max="8728" width="8.21875" style="61" bestFit="1" customWidth="1"/>
    <col min="8729" max="8963" width="9" style="61"/>
    <col min="8964" max="8964" width="15.88671875" style="61" customWidth="1"/>
    <col min="8965" max="8965" width="3.88671875" style="61" bestFit="1" customWidth="1"/>
    <col min="8966" max="8966" width="38.21875" style="61" customWidth="1"/>
    <col min="8967" max="8967" width="13.88671875" style="61" bestFit="1" customWidth="1"/>
    <col min="8968" max="8968" width="13.88671875" style="61" customWidth="1"/>
    <col min="8969" max="8969" width="13.109375" style="61" bestFit="1" customWidth="1"/>
    <col min="8970" max="8970" width="5.88671875" style="61" bestFit="1" customWidth="1"/>
    <col min="8971" max="8971" width="12.109375" style="61" bestFit="1" customWidth="1"/>
    <col min="8972" max="8972" width="10.44140625" style="61" bestFit="1" customWidth="1"/>
    <col min="8973" max="8973" width="7" style="61" bestFit="1" customWidth="1"/>
    <col min="8974" max="8974" width="5.88671875" style="61" bestFit="1" customWidth="1"/>
    <col min="8975" max="8975" width="8.77734375" style="61" bestFit="1" customWidth="1"/>
    <col min="8976" max="8976" width="8.44140625" style="61" bestFit="1" customWidth="1"/>
    <col min="8977" max="8977" width="8.6640625" style="61" bestFit="1" customWidth="1"/>
    <col min="8978" max="8978" width="14.33203125" style="61" bestFit="1" customWidth="1"/>
    <col min="8979" max="8979" width="10" style="61" bestFit="1" customWidth="1"/>
    <col min="8980" max="8980" width="6" style="61" customWidth="1"/>
    <col min="8981" max="8981" width="25.21875" style="61" bestFit="1" customWidth="1"/>
    <col min="8982" max="8982" width="11" style="61" bestFit="1" customWidth="1"/>
    <col min="8983" max="8984" width="8.21875" style="61" bestFit="1" customWidth="1"/>
    <col min="8985" max="9219" width="9" style="61"/>
    <col min="9220" max="9220" width="15.88671875" style="61" customWidth="1"/>
    <col min="9221" max="9221" width="3.88671875" style="61" bestFit="1" customWidth="1"/>
    <col min="9222" max="9222" width="38.21875" style="61" customWidth="1"/>
    <col min="9223" max="9223" width="13.88671875" style="61" bestFit="1" customWidth="1"/>
    <col min="9224" max="9224" width="13.88671875" style="61" customWidth="1"/>
    <col min="9225" max="9225" width="13.109375" style="61" bestFit="1" customWidth="1"/>
    <col min="9226" max="9226" width="5.88671875" style="61" bestFit="1" customWidth="1"/>
    <col min="9227" max="9227" width="12.109375" style="61" bestFit="1" customWidth="1"/>
    <col min="9228" max="9228" width="10.44140625" style="61" bestFit="1" customWidth="1"/>
    <col min="9229" max="9229" width="7" style="61" bestFit="1" customWidth="1"/>
    <col min="9230" max="9230" width="5.88671875" style="61" bestFit="1" customWidth="1"/>
    <col min="9231" max="9231" width="8.77734375" style="61" bestFit="1" customWidth="1"/>
    <col min="9232" max="9232" width="8.44140625" style="61" bestFit="1" customWidth="1"/>
    <col min="9233" max="9233" width="8.6640625" style="61" bestFit="1" customWidth="1"/>
    <col min="9234" max="9234" width="14.33203125" style="61" bestFit="1" customWidth="1"/>
    <col min="9235" max="9235" width="10" style="61" bestFit="1" customWidth="1"/>
    <col min="9236" max="9236" width="6" style="61" customWidth="1"/>
    <col min="9237" max="9237" width="25.21875" style="61" bestFit="1" customWidth="1"/>
    <col min="9238" max="9238" width="11" style="61" bestFit="1" customWidth="1"/>
    <col min="9239" max="9240" width="8.21875" style="61" bestFit="1" customWidth="1"/>
    <col min="9241" max="9475" width="9" style="61"/>
    <col min="9476" max="9476" width="15.88671875" style="61" customWidth="1"/>
    <col min="9477" max="9477" width="3.88671875" style="61" bestFit="1" customWidth="1"/>
    <col min="9478" max="9478" width="38.21875" style="61" customWidth="1"/>
    <col min="9479" max="9479" width="13.88671875" style="61" bestFit="1" customWidth="1"/>
    <col min="9480" max="9480" width="13.88671875" style="61" customWidth="1"/>
    <col min="9481" max="9481" width="13.109375" style="61" bestFit="1" customWidth="1"/>
    <col min="9482" max="9482" width="5.88671875" style="61" bestFit="1" customWidth="1"/>
    <col min="9483" max="9483" width="12.109375" style="61" bestFit="1" customWidth="1"/>
    <col min="9484" max="9484" width="10.44140625" style="61" bestFit="1" customWidth="1"/>
    <col min="9485" max="9485" width="7" style="61" bestFit="1" customWidth="1"/>
    <col min="9486" max="9486" width="5.88671875" style="61" bestFit="1" customWidth="1"/>
    <col min="9487" max="9487" width="8.77734375" style="61" bestFit="1" customWidth="1"/>
    <col min="9488" max="9488" width="8.44140625" style="61" bestFit="1" customWidth="1"/>
    <col min="9489" max="9489" width="8.6640625" style="61" bestFit="1" customWidth="1"/>
    <col min="9490" max="9490" width="14.33203125" style="61" bestFit="1" customWidth="1"/>
    <col min="9491" max="9491" width="10" style="61" bestFit="1" customWidth="1"/>
    <col min="9492" max="9492" width="6" style="61" customWidth="1"/>
    <col min="9493" max="9493" width="25.21875" style="61" bestFit="1" customWidth="1"/>
    <col min="9494" max="9494" width="11" style="61" bestFit="1" customWidth="1"/>
    <col min="9495" max="9496" width="8.21875" style="61" bestFit="1" customWidth="1"/>
    <col min="9497" max="9731" width="9" style="61"/>
    <col min="9732" max="9732" width="15.88671875" style="61" customWidth="1"/>
    <col min="9733" max="9733" width="3.88671875" style="61" bestFit="1" customWidth="1"/>
    <col min="9734" max="9734" width="38.21875" style="61" customWidth="1"/>
    <col min="9735" max="9735" width="13.88671875" style="61" bestFit="1" customWidth="1"/>
    <col min="9736" max="9736" width="13.88671875" style="61" customWidth="1"/>
    <col min="9737" max="9737" width="13.109375" style="61" bestFit="1" customWidth="1"/>
    <col min="9738" max="9738" width="5.88671875" style="61" bestFit="1" customWidth="1"/>
    <col min="9739" max="9739" width="12.109375" style="61" bestFit="1" customWidth="1"/>
    <col min="9740" max="9740" width="10.44140625" style="61" bestFit="1" customWidth="1"/>
    <col min="9741" max="9741" width="7" style="61" bestFit="1" customWidth="1"/>
    <col min="9742" max="9742" width="5.88671875" style="61" bestFit="1" customWidth="1"/>
    <col min="9743" max="9743" width="8.77734375" style="61" bestFit="1" customWidth="1"/>
    <col min="9744" max="9744" width="8.44140625" style="61" bestFit="1" customWidth="1"/>
    <col min="9745" max="9745" width="8.6640625" style="61" bestFit="1" customWidth="1"/>
    <col min="9746" max="9746" width="14.33203125" style="61" bestFit="1" customWidth="1"/>
    <col min="9747" max="9747" width="10" style="61" bestFit="1" customWidth="1"/>
    <col min="9748" max="9748" width="6" style="61" customWidth="1"/>
    <col min="9749" max="9749" width="25.21875" style="61" bestFit="1" customWidth="1"/>
    <col min="9750" max="9750" width="11" style="61" bestFit="1" customWidth="1"/>
    <col min="9751" max="9752" width="8.21875" style="61" bestFit="1" customWidth="1"/>
    <col min="9753" max="9987" width="9" style="61"/>
    <col min="9988" max="9988" width="15.88671875" style="61" customWidth="1"/>
    <col min="9989" max="9989" width="3.88671875" style="61" bestFit="1" customWidth="1"/>
    <col min="9990" max="9990" width="38.21875" style="61" customWidth="1"/>
    <col min="9991" max="9991" width="13.88671875" style="61" bestFit="1" customWidth="1"/>
    <col min="9992" max="9992" width="13.88671875" style="61" customWidth="1"/>
    <col min="9993" max="9993" width="13.109375" style="61" bestFit="1" customWidth="1"/>
    <col min="9994" max="9994" width="5.88671875" style="61" bestFit="1" customWidth="1"/>
    <col min="9995" max="9995" width="12.109375" style="61" bestFit="1" customWidth="1"/>
    <col min="9996" max="9996" width="10.44140625" style="61" bestFit="1" customWidth="1"/>
    <col min="9997" max="9997" width="7" style="61" bestFit="1" customWidth="1"/>
    <col min="9998" max="9998" width="5.88671875" style="61" bestFit="1" customWidth="1"/>
    <col min="9999" max="9999" width="8.77734375" style="61" bestFit="1" customWidth="1"/>
    <col min="10000" max="10000" width="8.44140625" style="61" bestFit="1" customWidth="1"/>
    <col min="10001" max="10001" width="8.6640625" style="61" bestFit="1" customWidth="1"/>
    <col min="10002" max="10002" width="14.33203125" style="61" bestFit="1" customWidth="1"/>
    <col min="10003" max="10003" width="10" style="61" bestFit="1" customWidth="1"/>
    <col min="10004" max="10004" width="6" style="61" customWidth="1"/>
    <col min="10005" max="10005" width="25.21875" style="61" bestFit="1" customWidth="1"/>
    <col min="10006" max="10006" width="11" style="61" bestFit="1" customWidth="1"/>
    <col min="10007" max="10008" width="8.21875" style="61" bestFit="1" customWidth="1"/>
    <col min="10009" max="10243" width="9" style="61"/>
    <col min="10244" max="10244" width="15.88671875" style="61" customWidth="1"/>
    <col min="10245" max="10245" width="3.88671875" style="61" bestFit="1" customWidth="1"/>
    <col min="10246" max="10246" width="38.21875" style="61" customWidth="1"/>
    <col min="10247" max="10247" width="13.88671875" style="61" bestFit="1" customWidth="1"/>
    <col min="10248" max="10248" width="13.88671875" style="61" customWidth="1"/>
    <col min="10249" max="10249" width="13.109375" style="61" bestFit="1" customWidth="1"/>
    <col min="10250" max="10250" width="5.88671875" style="61" bestFit="1" customWidth="1"/>
    <col min="10251" max="10251" width="12.109375" style="61" bestFit="1" customWidth="1"/>
    <col min="10252" max="10252" width="10.44140625" style="61" bestFit="1" customWidth="1"/>
    <col min="10253" max="10253" width="7" style="61" bestFit="1" customWidth="1"/>
    <col min="10254" max="10254" width="5.88671875" style="61" bestFit="1" customWidth="1"/>
    <col min="10255" max="10255" width="8.77734375" style="61" bestFit="1" customWidth="1"/>
    <col min="10256" max="10256" width="8.44140625" style="61" bestFit="1" customWidth="1"/>
    <col min="10257" max="10257" width="8.6640625" style="61" bestFit="1" customWidth="1"/>
    <col min="10258" max="10258" width="14.33203125" style="61" bestFit="1" customWidth="1"/>
    <col min="10259" max="10259" width="10" style="61" bestFit="1" customWidth="1"/>
    <col min="10260" max="10260" width="6" style="61" customWidth="1"/>
    <col min="10261" max="10261" width="25.21875" style="61" bestFit="1" customWidth="1"/>
    <col min="10262" max="10262" width="11" style="61" bestFit="1" customWidth="1"/>
    <col min="10263" max="10264" width="8.21875" style="61" bestFit="1" customWidth="1"/>
    <col min="10265" max="10499" width="9" style="61"/>
    <col min="10500" max="10500" width="15.88671875" style="61" customWidth="1"/>
    <col min="10501" max="10501" width="3.88671875" style="61" bestFit="1" customWidth="1"/>
    <col min="10502" max="10502" width="38.21875" style="61" customWidth="1"/>
    <col min="10503" max="10503" width="13.88671875" style="61" bestFit="1" customWidth="1"/>
    <col min="10504" max="10504" width="13.88671875" style="61" customWidth="1"/>
    <col min="10505" max="10505" width="13.109375" style="61" bestFit="1" customWidth="1"/>
    <col min="10506" max="10506" width="5.88671875" style="61" bestFit="1" customWidth="1"/>
    <col min="10507" max="10507" width="12.109375" style="61" bestFit="1" customWidth="1"/>
    <col min="10508" max="10508" width="10.44140625" style="61" bestFit="1" customWidth="1"/>
    <col min="10509" max="10509" width="7" style="61" bestFit="1" customWidth="1"/>
    <col min="10510" max="10510" width="5.88671875" style="61" bestFit="1" customWidth="1"/>
    <col min="10511" max="10511" width="8.77734375" style="61" bestFit="1" customWidth="1"/>
    <col min="10512" max="10512" width="8.44140625" style="61" bestFit="1" customWidth="1"/>
    <col min="10513" max="10513" width="8.6640625" style="61" bestFit="1" customWidth="1"/>
    <col min="10514" max="10514" width="14.33203125" style="61" bestFit="1" customWidth="1"/>
    <col min="10515" max="10515" width="10" style="61" bestFit="1" customWidth="1"/>
    <col min="10516" max="10516" width="6" style="61" customWidth="1"/>
    <col min="10517" max="10517" width="25.21875" style="61" bestFit="1" customWidth="1"/>
    <col min="10518" max="10518" width="11" style="61" bestFit="1" customWidth="1"/>
    <col min="10519" max="10520" width="8.21875" style="61" bestFit="1" customWidth="1"/>
    <col min="10521" max="10755" width="9" style="61"/>
    <col min="10756" max="10756" width="15.88671875" style="61" customWidth="1"/>
    <col min="10757" max="10757" width="3.88671875" style="61" bestFit="1" customWidth="1"/>
    <col min="10758" max="10758" width="38.21875" style="61" customWidth="1"/>
    <col min="10759" max="10759" width="13.88671875" style="61" bestFit="1" customWidth="1"/>
    <col min="10760" max="10760" width="13.88671875" style="61" customWidth="1"/>
    <col min="10761" max="10761" width="13.109375" style="61" bestFit="1" customWidth="1"/>
    <col min="10762" max="10762" width="5.88671875" style="61" bestFit="1" customWidth="1"/>
    <col min="10763" max="10763" width="12.109375" style="61" bestFit="1" customWidth="1"/>
    <col min="10764" max="10764" width="10.44140625" style="61" bestFit="1" customWidth="1"/>
    <col min="10765" max="10765" width="7" style="61" bestFit="1" customWidth="1"/>
    <col min="10766" max="10766" width="5.88671875" style="61" bestFit="1" customWidth="1"/>
    <col min="10767" max="10767" width="8.77734375" style="61" bestFit="1" customWidth="1"/>
    <col min="10768" max="10768" width="8.44140625" style="61" bestFit="1" customWidth="1"/>
    <col min="10769" max="10769" width="8.6640625" style="61" bestFit="1" customWidth="1"/>
    <col min="10770" max="10770" width="14.33203125" style="61" bestFit="1" customWidth="1"/>
    <col min="10771" max="10771" width="10" style="61" bestFit="1" customWidth="1"/>
    <col min="10772" max="10772" width="6" style="61" customWidth="1"/>
    <col min="10773" max="10773" width="25.21875" style="61" bestFit="1" customWidth="1"/>
    <col min="10774" max="10774" width="11" style="61" bestFit="1" customWidth="1"/>
    <col min="10775" max="10776" width="8.21875" style="61" bestFit="1" customWidth="1"/>
    <col min="10777" max="11011" width="9" style="61"/>
    <col min="11012" max="11012" width="15.88671875" style="61" customWidth="1"/>
    <col min="11013" max="11013" width="3.88671875" style="61" bestFit="1" customWidth="1"/>
    <col min="11014" max="11014" width="38.21875" style="61" customWidth="1"/>
    <col min="11015" max="11015" width="13.88671875" style="61" bestFit="1" customWidth="1"/>
    <col min="11016" max="11016" width="13.88671875" style="61" customWidth="1"/>
    <col min="11017" max="11017" width="13.109375" style="61" bestFit="1" customWidth="1"/>
    <col min="11018" max="11018" width="5.88671875" style="61" bestFit="1" customWidth="1"/>
    <col min="11019" max="11019" width="12.109375" style="61" bestFit="1" customWidth="1"/>
    <col min="11020" max="11020" width="10.44140625" style="61" bestFit="1" customWidth="1"/>
    <col min="11021" max="11021" width="7" style="61" bestFit="1" customWidth="1"/>
    <col min="11022" max="11022" width="5.88671875" style="61" bestFit="1" customWidth="1"/>
    <col min="11023" max="11023" width="8.77734375" style="61" bestFit="1" customWidth="1"/>
    <col min="11024" max="11024" width="8.44140625" style="61" bestFit="1" customWidth="1"/>
    <col min="11025" max="11025" width="8.6640625" style="61" bestFit="1" customWidth="1"/>
    <col min="11026" max="11026" width="14.33203125" style="61" bestFit="1" customWidth="1"/>
    <col min="11027" max="11027" width="10" style="61" bestFit="1" customWidth="1"/>
    <col min="11028" max="11028" width="6" style="61" customWidth="1"/>
    <col min="11029" max="11029" width="25.21875" style="61" bestFit="1" customWidth="1"/>
    <col min="11030" max="11030" width="11" style="61" bestFit="1" customWidth="1"/>
    <col min="11031" max="11032" width="8.21875" style="61" bestFit="1" customWidth="1"/>
    <col min="11033" max="11267" width="9" style="61"/>
    <col min="11268" max="11268" width="15.88671875" style="61" customWidth="1"/>
    <col min="11269" max="11269" width="3.88671875" style="61" bestFit="1" customWidth="1"/>
    <col min="11270" max="11270" width="38.21875" style="61" customWidth="1"/>
    <col min="11271" max="11271" width="13.88671875" style="61" bestFit="1" customWidth="1"/>
    <col min="11272" max="11272" width="13.88671875" style="61" customWidth="1"/>
    <col min="11273" max="11273" width="13.109375" style="61" bestFit="1" customWidth="1"/>
    <col min="11274" max="11274" width="5.88671875" style="61" bestFit="1" customWidth="1"/>
    <col min="11275" max="11275" width="12.109375" style="61" bestFit="1" customWidth="1"/>
    <col min="11276" max="11276" width="10.44140625" style="61" bestFit="1" customWidth="1"/>
    <col min="11277" max="11277" width="7" style="61" bestFit="1" customWidth="1"/>
    <col min="11278" max="11278" width="5.88671875" style="61" bestFit="1" customWidth="1"/>
    <col min="11279" max="11279" width="8.77734375" style="61" bestFit="1" customWidth="1"/>
    <col min="11280" max="11280" width="8.44140625" style="61" bestFit="1" customWidth="1"/>
    <col min="11281" max="11281" width="8.6640625" style="61" bestFit="1" customWidth="1"/>
    <col min="11282" max="11282" width="14.33203125" style="61" bestFit="1" customWidth="1"/>
    <col min="11283" max="11283" width="10" style="61" bestFit="1" customWidth="1"/>
    <col min="11284" max="11284" width="6" style="61" customWidth="1"/>
    <col min="11285" max="11285" width="25.21875" style="61" bestFit="1" customWidth="1"/>
    <col min="11286" max="11286" width="11" style="61" bestFit="1" customWidth="1"/>
    <col min="11287" max="11288" width="8.21875" style="61" bestFit="1" customWidth="1"/>
    <col min="11289" max="11523" width="9" style="61"/>
    <col min="11524" max="11524" width="15.88671875" style="61" customWidth="1"/>
    <col min="11525" max="11525" width="3.88671875" style="61" bestFit="1" customWidth="1"/>
    <col min="11526" max="11526" width="38.21875" style="61" customWidth="1"/>
    <col min="11527" max="11527" width="13.88671875" style="61" bestFit="1" customWidth="1"/>
    <col min="11528" max="11528" width="13.88671875" style="61" customWidth="1"/>
    <col min="11529" max="11529" width="13.109375" style="61" bestFit="1" customWidth="1"/>
    <col min="11530" max="11530" width="5.88671875" style="61" bestFit="1" customWidth="1"/>
    <col min="11531" max="11531" width="12.109375" style="61" bestFit="1" customWidth="1"/>
    <col min="11532" max="11532" width="10.44140625" style="61" bestFit="1" customWidth="1"/>
    <col min="11533" max="11533" width="7" style="61" bestFit="1" customWidth="1"/>
    <col min="11534" max="11534" width="5.88671875" style="61" bestFit="1" customWidth="1"/>
    <col min="11535" max="11535" width="8.77734375" style="61" bestFit="1" customWidth="1"/>
    <col min="11536" max="11536" width="8.44140625" style="61" bestFit="1" customWidth="1"/>
    <col min="11537" max="11537" width="8.6640625" style="61" bestFit="1" customWidth="1"/>
    <col min="11538" max="11538" width="14.33203125" style="61" bestFit="1" customWidth="1"/>
    <col min="11539" max="11539" width="10" style="61" bestFit="1" customWidth="1"/>
    <col min="11540" max="11540" width="6" style="61" customWidth="1"/>
    <col min="11541" max="11541" width="25.21875" style="61" bestFit="1" customWidth="1"/>
    <col min="11542" max="11542" width="11" style="61" bestFit="1" customWidth="1"/>
    <col min="11543" max="11544" width="8.21875" style="61" bestFit="1" customWidth="1"/>
    <col min="11545" max="11779" width="9" style="61"/>
    <col min="11780" max="11780" width="15.88671875" style="61" customWidth="1"/>
    <col min="11781" max="11781" width="3.88671875" style="61" bestFit="1" customWidth="1"/>
    <col min="11782" max="11782" width="38.21875" style="61" customWidth="1"/>
    <col min="11783" max="11783" width="13.88671875" style="61" bestFit="1" customWidth="1"/>
    <col min="11784" max="11784" width="13.88671875" style="61" customWidth="1"/>
    <col min="11785" max="11785" width="13.109375" style="61" bestFit="1" customWidth="1"/>
    <col min="11786" max="11786" width="5.88671875" style="61" bestFit="1" customWidth="1"/>
    <col min="11787" max="11787" width="12.109375" style="61" bestFit="1" customWidth="1"/>
    <col min="11788" max="11788" width="10.44140625" style="61" bestFit="1" customWidth="1"/>
    <col min="11789" max="11789" width="7" style="61" bestFit="1" customWidth="1"/>
    <col min="11790" max="11790" width="5.88671875" style="61" bestFit="1" customWidth="1"/>
    <col min="11791" max="11791" width="8.77734375" style="61" bestFit="1" customWidth="1"/>
    <col min="11792" max="11792" width="8.44140625" style="61" bestFit="1" customWidth="1"/>
    <col min="11793" max="11793" width="8.6640625" style="61" bestFit="1" customWidth="1"/>
    <col min="11794" max="11794" width="14.33203125" style="61" bestFit="1" customWidth="1"/>
    <col min="11795" max="11795" width="10" style="61" bestFit="1" customWidth="1"/>
    <col min="11796" max="11796" width="6" style="61" customWidth="1"/>
    <col min="11797" max="11797" width="25.21875" style="61" bestFit="1" customWidth="1"/>
    <col min="11798" max="11798" width="11" style="61" bestFit="1" customWidth="1"/>
    <col min="11799" max="11800" width="8.21875" style="61" bestFit="1" customWidth="1"/>
    <col min="11801" max="12035" width="9" style="61"/>
    <col min="12036" max="12036" width="15.88671875" style="61" customWidth="1"/>
    <col min="12037" max="12037" width="3.88671875" style="61" bestFit="1" customWidth="1"/>
    <col min="12038" max="12038" width="38.21875" style="61" customWidth="1"/>
    <col min="12039" max="12039" width="13.88671875" style="61" bestFit="1" customWidth="1"/>
    <col min="12040" max="12040" width="13.88671875" style="61" customWidth="1"/>
    <col min="12041" max="12041" width="13.109375" style="61" bestFit="1" customWidth="1"/>
    <col min="12042" max="12042" width="5.88671875" style="61" bestFit="1" customWidth="1"/>
    <col min="12043" max="12043" width="12.109375" style="61" bestFit="1" customWidth="1"/>
    <col min="12044" max="12044" width="10.44140625" style="61" bestFit="1" customWidth="1"/>
    <col min="12045" max="12045" width="7" style="61" bestFit="1" customWidth="1"/>
    <col min="12046" max="12046" width="5.88671875" style="61" bestFit="1" customWidth="1"/>
    <col min="12047" max="12047" width="8.77734375" style="61" bestFit="1" customWidth="1"/>
    <col min="12048" max="12048" width="8.44140625" style="61" bestFit="1" customWidth="1"/>
    <col min="12049" max="12049" width="8.6640625" style="61" bestFit="1" customWidth="1"/>
    <col min="12050" max="12050" width="14.33203125" style="61" bestFit="1" customWidth="1"/>
    <col min="12051" max="12051" width="10" style="61" bestFit="1" customWidth="1"/>
    <col min="12052" max="12052" width="6" style="61" customWidth="1"/>
    <col min="12053" max="12053" width="25.21875" style="61" bestFit="1" customWidth="1"/>
    <col min="12054" max="12054" width="11" style="61" bestFit="1" customWidth="1"/>
    <col min="12055" max="12056" width="8.21875" style="61" bestFit="1" customWidth="1"/>
    <col min="12057" max="12291" width="9" style="61"/>
    <col min="12292" max="12292" width="15.88671875" style="61" customWidth="1"/>
    <col min="12293" max="12293" width="3.88671875" style="61" bestFit="1" customWidth="1"/>
    <col min="12294" max="12294" width="38.21875" style="61" customWidth="1"/>
    <col min="12295" max="12295" width="13.88671875" style="61" bestFit="1" customWidth="1"/>
    <col min="12296" max="12296" width="13.88671875" style="61" customWidth="1"/>
    <col min="12297" max="12297" width="13.109375" style="61" bestFit="1" customWidth="1"/>
    <col min="12298" max="12298" width="5.88671875" style="61" bestFit="1" customWidth="1"/>
    <col min="12299" max="12299" width="12.109375" style="61" bestFit="1" customWidth="1"/>
    <col min="12300" max="12300" width="10.44140625" style="61" bestFit="1" customWidth="1"/>
    <col min="12301" max="12301" width="7" style="61" bestFit="1" customWidth="1"/>
    <col min="12302" max="12302" width="5.88671875" style="61" bestFit="1" customWidth="1"/>
    <col min="12303" max="12303" width="8.77734375" style="61" bestFit="1" customWidth="1"/>
    <col min="12304" max="12304" width="8.44140625" style="61" bestFit="1" customWidth="1"/>
    <col min="12305" max="12305" width="8.6640625" style="61" bestFit="1" customWidth="1"/>
    <col min="12306" max="12306" width="14.33203125" style="61" bestFit="1" customWidth="1"/>
    <col min="12307" max="12307" width="10" style="61" bestFit="1" customWidth="1"/>
    <col min="12308" max="12308" width="6" style="61" customWidth="1"/>
    <col min="12309" max="12309" width="25.21875" style="61" bestFit="1" customWidth="1"/>
    <col min="12310" max="12310" width="11" style="61" bestFit="1" customWidth="1"/>
    <col min="12311" max="12312" width="8.21875" style="61" bestFit="1" customWidth="1"/>
    <col min="12313" max="12547" width="9" style="61"/>
    <col min="12548" max="12548" width="15.88671875" style="61" customWidth="1"/>
    <col min="12549" max="12549" width="3.88671875" style="61" bestFit="1" customWidth="1"/>
    <col min="12550" max="12550" width="38.21875" style="61" customWidth="1"/>
    <col min="12551" max="12551" width="13.88671875" style="61" bestFit="1" customWidth="1"/>
    <col min="12552" max="12552" width="13.88671875" style="61" customWidth="1"/>
    <col min="12553" max="12553" width="13.109375" style="61" bestFit="1" customWidth="1"/>
    <col min="12554" max="12554" width="5.88671875" style="61" bestFit="1" customWidth="1"/>
    <col min="12555" max="12555" width="12.109375" style="61" bestFit="1" customWidth="1"/>
    <col min="12556" max="12556" width="10.44140625" style="61" bestFit="1" customWidth="1"/>
    <col min="12557" max="12557" width="7" style="61" bestFit="1" customWidth="1"/>
    <col min="12558" max="12558" width="5.88671875" style="61" bestFit="1" customWidth="1"/>
    <col min="12559" max="12559" width="8.77734375" style="61" bestFit="1" customWidth="1"/>
    <col min="12560" max="12560" width="8.44140625" style="61" bestFit="1" customWidth="1"/>
    <col min="12561" max="12561" width="8.6640625" style="61" bestFit="1" customWidth="1"/>
    <col min="12562" max="12562" width="14.33203125" style="61" bestFit="1" customWidth="1"/>
    <col min="12563" max="12563" width="10" style="61" bestFit="1" customWidth="1"/>
    <col min="12564" max="12564" width="6" style="61" customWidth="1"/>
    <col min="12565" max="12565" width="25.21875" style="61" bestFit="1" customWidth="1"/>
    <col min="12566" max="12566" width="11" style="61" bestFit="1" customWidth="1"/>
    <col min="12567" max="12568" width="8.21875" style="61" bestFit="1" customWidth="1"/>
    <col min="12569" max="12803" width="9" style="61"/>
    <col min="12804" max="12804" width="15.88671875" style="61" customWidth="1"/>
    <col min="12805" max="12805" width="3.88671875" style="61" bestFit="1" customWidth="1"/>
    <col min="12806" max="12806" width="38.21875" style="61" customWidth="1"/>
    <col min="12807" max="12807" width="13.88671875" style="61" bestFit="1" customWidth="1"/>
    <col min="12808" max="12808" width="13.88671875" style="61" customWidth="1"/>
    <col min="12809" max="12809" width="13.109375" style="61" bestFit="1" customWidth="1"/>
    <col min="12810" max="12810" width="5.88671875" style="61" bestFit="1" customWidth="1"/>
    <col min="12811" max="12811" width="12.109375" style="61" bestFit="1" customWidth="1"/>
    <col min="12812" max="12812" width="10.44140625" style="61" bestFit="1" customWidth="1"/>
    <col min="12813" max="12813" width="7" style="61" bestFit="1" customWidth="1"/>
    <col min="12814" max="12814" width="5.88671875" style="61" bestFit="1" customWidth="1"/>
    <col min="12815" max="12815" width="8.77734375" style="61" bestFit="1" customWidth="1"/>
    <col min="12816" max="12816" width="8.44140625" style="61" bestFit="1" customWidth="1"/>
    <col min="12817" max="12817" width="8.6640625" style="61" bestFit="1" customWidth="1"/>
    <col min="12818" max="12818" width="14.33203125" style="61" bestFit="1" customWidth="1"/>
    <col min="12819" max="12819" width="10" style="61" bestFit="1" customWidth="1"/>
    <col min="12820" max="12820" width="6" style="61" customWidth="1"/>
    <col min="12821" max="12821" width="25.21875" style="61" bestFit="1" customWidth="1"/>
    <col min="12822" max="12822" width="11" style="61" bestFit="1" customWidth="1"/>
    <col min="12823" max="12824" width="8.21875" style="61" bestFit="1" customWidth="1"/>
    <col min="12825" max="13059" width="9" style="61"/>
    <col min="13060" max="13060" width="15.88671875" style="61" customWidth="1"/>
    <col min="13061" max="13061" width="3.88671875" style="61" bestFit="1" customWidth="1"/>
    <col min="13062" max="13062" width="38.21875" style="61" customWidth="1"/>
    <col min="13063" max="13063" width="13.88671875" style="61" bestFit="1" customWidth="1"/>
    <col min="13064" max="13064" width="13.88671875" style="61" customWidth="1"/>
    <col min="13065" max="13065" width="13.109375" style="61" bestFit="1" customWidth="1"/>
    <col min="13066" max="13066" width="5.88671875" style="61" bestFit="1" customWidth="1"/>
    <col min="13067" max="13067" width="12.109375" style="61" bestFit="1" customWidth="1"/>
    <col min="13068" max="13068" width="10.44140625" style="61" bestFit="1" customWidth="1"/>
    <col min="13069" max="13069" width="7" style="61" bestFit="1" customWidth="1"/>
    <col min="13070" max="13070" width="5.88671875" style="61" bestFit="1" customWidth="1"/>
    <col min="13071" max="13071" width="8.77734375" style="61" bestFit="1" customWidth="1"/>
    <col min="13072" max="13072" width="8.44140625" style="61" bestFit="1" customWidth="1"/>
    <col min="13073" max="13073" width="8.6640625" style="61" bestFit="1" customWidth="1"/>
    <col min="13074" max="13074" width="14.33203125" style="61" bestFit="1" customWidth="1"/>
    <col min="13075" max="13075" width="10" style="61" bestFit="1" customWidth="1"/>
    <col min="13076" max="13076" width="6" style="61" customWidth="1"/>
    <col min="13077" max="13077" width="25.21875" style="61" bestFit="1" customWidth="1"/>
    <col min="13078" max="13078" width="11" style="61" bestFit="1" customWidth="1"/>
    <col min="13079" max="13080" width="8.21875" style="61" bestFit="1" customWidth="1"/>
    <col min="13081" max="13315" width="9" style="61"/>
    <col min="13316" max="13316" width="15.88671875" style="61" customWidth="1"/>
    <col min="13317" max="13317" width="3.88671875" style="61" bestFit="1" customWidth="1"/>
    <col min="13318" max="13318" width="38.21875" style="61" customWidth="1"/>
    <col min="13319" max="13319" width="13.88671875" style="61" bestFit="1" customWidth="1"/>
    <col min="13320" max="13320" width="13.88671875" style="61" customWidth="1"/>
    <col min="13321" max="13321" width="13.109375" style="61" bestFit="1" customWidth="1"/>
    <col min="13322" max="13322" width="5.88671875" style="61" bestFit="1" customWidth="1"/>
    <col min="13323" max="13323" width="12.109375" style="61" bestFit="1" customWidth="1"/>
    <col min="13324" max="13324" width="10.44140625" style="61" bestFit="1" customWidth="1"/>
    <col min="13325" max="13325" width="7" style="61" bestFit="1" customWidth="1"/>
    <col min="13326" max="13326" width="5.88671875" style="61" bestFit="1" customWidth="1"/>
    <col min="13327" max="13327" width="8.77734375" style="61" bestFit="1" customWidth="1"/>
    <col min="13328" max="13328" width="8.44140625" style="61" bestFit="1" customWidth="1"/>
    <col min="13329" max="13329" width="8.6640625" style="61" bestFit="1" customWidth="1"/>
    <col min="13330" max="13330" width="14.33203125" style="61" bestFit="1" customWidth="1"/>
    <col min="13331" max="13331" width="10" style="61" bestFit="1" customWidth="1"/>
    <col min="13332" max="13332" width="6" style="61" customWidth="1"/>
    <col min="13333" max="13333" width="25.21875" style="61" bestFit="1" customWidth="1"/>
    <col min="13334" max="13334" width="11" style="61" bestFit="1" customWidth="1"/>
    <col min="13335" max="13336" width="8.21875" style="61" bestFit="1" customWidth="1"/>
    <col min="13337" max="13571" width="9" style="61"/>
    <col min="13572" max="13572" width="15.88671875" style="61" customWidth="1"/>
    <col min="13573" max="13573" width="3.88671875" style="61" bestFit="1" customWidth="1"/>
    <col min="13574" max="13574" width="38.21875" style="61" customWidth="1"/>
    <col min="13575" max="13575" width="13.88671875" style="61" bestFit="1" customWidth="1"/>
    <col min="13576" max="13576" width="13.88671875" style="61" customWidth="1"/>
    <col min="13577" max="13577" width="13.109375" style="61" bestFit="1" customWidth="1"/>
    <col min="13578" max="13578" width="5.88671875" style="61" bestFit="1" customWidth="1"/>
    <col min="13579" max="13579" width="12.109375" style="61" bestFit="1" customWidth="1"/>
    <col min="13580" max="13580" width="10.44140625" style="61" bestFit="1" customWidth="1"/>
    <col min="13581" max="13581" width="7" style="61" bestFit="1" customWidth="1"/>
    <col min="13582" max="13582" width="5.88671875" style="61" bestFit="1" customWidth="1"/>
    <col min="13583" max="13583" width="8.77734375" style="61" bestFit="1" customWidth="1"/>
    <col min="13584" max="13584" width="8.44140625" style="61" bestFit="1" customWidth="1"/>
    <col min="13585" max="13585" width="8.6640625" style="61" bestFit="1" customWidth="1"/>
    <col min="13586" max="13586" width="14.33203125" style="61" bestFit="1" customWidth="1"/>
    <col min="13587" max="13587" width="10" style="61" bestFit="1" customWidth="1"/>
    <col min="13588" max="13588" width="6" style="61" customWidth="1"/>
    <col min="13589" max="13589" width="25.21875" style="61" bestFit="1" customWidth="1"/>
    <col min="13590" max="13590" width="11" style="61" bestFit="1" customWidth="1"/>
    <col min="13591" max="13592" width="8.21875" style="61" bestFit="1" customWidth="1"/>
    <col min="13593" max="13827" width="9" style="61"/>
    <col min="13828" max="13828" width="15.88671875" style="61" customWidth="1"/>
    <col min="13829" max="13829" width="3.88671875" style="61" bestFit="1" customWidth="1"/>
    <col min="13830" max="13830" width="38.21875" style="61" customWidth="1"/>
    <col min="13831" max="13831" width="13.88671875" style="61" bestFit="1" customWidth="1"/>
    <col min="13832" max="13832" width="13.88671875" style="61" customWidth="1"/>
    <col min="13833" max="13833" width="13.109375" style="61" bestFit="1" customWidth="1"/>
    <col min="13834" max="13834" width="5.88671875" style="61" bestFit="1" customWidth="1"/>
    <col min="13835" max="13835" width="12.109375" style="61" bestFit="1" customWidth="1"/>
    <col min="13836" max="13836" width="10.44140625" style="61" bestFit="1" customWidth="1"/>
    <col min="13837" max="13837" width="7" style="61" bestFit="1" customWidth="1"/>
    <col min="13838" max="13838" width="5.88671875" style="61" bestFit="1" customWidth="1"/>
    <col min="13839" max="13839" width="8.77734375" style="61" bestFit="1" customWidth="1"/>
    <col min="13840" max="13840" width="8.44140625" style="61" bestFit="1" customWidth="1"/>
    <col min="13841" max="13841" width="8.6640625" style="61" bestFit="1" customWidth="1"/>
    <col min="13842" max="13842" width="14.33203125" style="61" bestFit="1" customWidth="1"/>
    <col min="13843" max="13843" width="10" style="61" bestFit="1" customWidth="1"/>
    <col min="13844" max="13844" width="6" style="61" customWidth="1"/>
    <col min="13845" max="13845" width="25.21875" style="61" bestFit="1" customWidth="1"/>
    <col min="13846" max="13846" width="11" style="61" bestFit="1" customWidth="1"/>
    <col min="13847" max="13848" width="8.21875" style="61" bestFit="1" customWidth="1"/>
    <col min="13849" max="14083" width="9" style="61"/>
    <col min="14084" max="14084" width="15.88671875" style="61" customWidth="1"/>
    <col min="14085" max="14085" width="3.88671875" style="61" bestFit="1" customWidth="1"/>
    <col min="14086" max="14086" width="38.21875" style="61" customWidth="1"/>
    <col min="14087" max="14087" width="13.88671875" style="61" bestFit="1" customWidth="1"/>
    <col min="14088" max="14088" width="13.88671875" style="61" customWidth="1"/>
    <col min="14089" max="14089" width="13.109375" style="61" bestFit="1" customWidth="1"/>
    <col min="14090" max="14090" width="5.88671875" style="61" bestFit="1" customWidth="1"/>
    <col min="14091" max="14091" width="12.109375" style="61" bestFit="1" customWidth="1"/>
    <col min="14092" max="14092" width="10.44140625" style="61" bestFit="1" customWidth="1"/>
    <col min="14093" max="14093" width="7" style="61" bestFit="1" customWidth="1"/>
    <col min="14094" max="14094" width="5.88671875" style="61" bestFit="1" customWidth="1"/>
    <col min="14095" max="14095" width="8.77734375" style="61" bestFit="1" customWidth="1"/>
    <col min="14096" max="14096" width="8.44140625" style="61" bestFit="1" customWidth="1"/>
    <col min="14097" max="14097" width="8.6640625" style="61" bestFit="1" customWidth="1"/>
    <col min="14098" max="14098" width="14.33203125" style="61" bestFit="1" customWidth="1"/>
    <col min="14099" max="14099" width="10" style="61" bestFit="1" customWidth="1"/>
    <col min="14100" max="14100" width="6" style="61" customWidth="1"/>
    <col min="14101" max="14101" width="25.21875" style="61" bestFit="1" customWidth="1"/>
    <col min="14102" max="14102" width="11" style="61" bestFit="1" customWidth="1"/>
    <col min="14103" max="14104" width="8.21875" style="61" bestFit="1" customWidth="1"/>
    <col min="14105" max="14339" width="9" style="61"/>
    <col min="14340" max="14340" width="15.88671875" style="61" customWidth="1"/>
    <col min="14341" max="14341" width="3.88671875" style="61" bestFit="1" customWidth="1"/>
    <col min="14342" max="14342" width="38.21875" style="61" customWidth="1"/>
    <col min="14343" max="14343" width="13.88671875" style="61" bestFit="1" customWidth="1"/>
    <col min="14344" max="14344" width="13.88671875" style="61" customWidth="1"/>
    <col min="14345" max="14345" width="13.109375" style="61" bestFit="1" customWidth="1"/>
    <col min="14346" max="14346" width="5.88671875" style="61" bestFit="1" customWidth="1"/>
    <col min="14347" max="14347" width="12.109375" style="61" bestFit="1" customWidth="1"/>
    <col min="14348" max="14348" width="10.44140625" style="61" bestFit="1" customWidth="1"/>
    <col min="14349" max="14349" width="7" style="61" bestFit="1" customWidth="1"/>
    <col min="14350" max="14350" width="5.88671875" style="61" bestFit="1" customWidth="1"/>
    <col min="14351" max="14351" width="8.77734375" style="61" bestFit="1" customWidth="1"/>
    <col min="14352" max="14352" width="8.44140625" style="61" bestFit="1" customWidth="1"/>
    <col min="14353" max="14353" width="8.6640625" style="61" bestFit="1" customWidth="1"/>
    <col min="14354" max="14354" width="14.33203125" style="61" bestFit="1" customWidth="1"/>
    <col min="14355" max="14355" width="10" style="61" bestFit="1" customWidth="1"/>
    <col min="14356" max="14356" width="6" style="61" customWidth="1"/>
    <col min="14357" max="14357" width="25.21875" style="61" bestFit="1" customWidth="1"/>
    <col min="14358" max="14358" width="11" style="61" bestFit="1" customWidth="1"/>
    <col min="14359" max="14360" width="8.21875" style="61" bestFit="1" customWidth="1"/>
    <col min="14361" max="14595" width="9" style="61"/>
    <col min="14596" max="14596" width="15.88671875" style="61" customWidth="1"/>
    <col min="14597" max="14597" width="3.88671875" style="61" bestFit="1" customWidth="1"/>
    <col min="14598" max="14598" width="38.21875" style="61" customWidth="1"/>
    <col min="14599" max="14599" width="13.88671875" style="61" bestFit="1" customWidth="1"/>
    <col min="14600" max="14600" width="13.88671875" style="61" customWidth="1"/>
    <col min="14601" max="14601" width="13.109375" style="61" bestFit="1" customWidth="1"/>
    <col min="14602" max="14602" width="5.88671875" style="61" bestFit="1" customWidth="1"/>
    <col min="14603" max="14603" width="12.109375" style="61" bestFit="1" customWidth="1"/>
    <col min="14604" max="14604" width="10.44140625" style="61" bestFit="1" customWidth="1"/>
    <col min="14605" max="14605" width="7" style="61" bestFit="1" customWidth="1"/>
    <col min="14606" max="14606" width="5.88671875" style="61" bestFit="1" customWidth="1"/>
    <col min="14607" max="14607" width="8.77734375" style="61" bestFit="1" customWidth="1"/>
    <col min="14608" max="14608" width="8.44140625" style="61" bestFit="1" customWidth="1"/>
    <col min="14609" max="14609" width="8.6640625" style="61" bestFit="1" customWidth="1"/>
    <col min="14610" max="14610" width="14.33203125" style="61" bestFit="1" customWidth="1"/>
    <col min="14611" max="14611" width="10" style="61" bestFit="1" customWidth="1"/>
    <col min="14612" max="14612" width="6" style="61" customWidth="1"/>
    <col min="14613" max="14613" width="25.21875" style="61" bestFit="1" customWidth="1"/>
    <col min="14614" max="14614" width="11" style="61" bestFit="1" customWidth="1"/>
    <col min="14615" max="14616" width="8.21875" style="61" bestFit="1" customWidth="1"/>
    <col min="14617" max="14851" width="9" style="61"/>
    <col min="14852" max="14852" width="15.88671875" style="61" customWidth="1"/>
    <col min="14853" max="14853" width="3.88671875" style="61" bestFit="1" customWidth="1"/>
    <col min="14854" max="14854" width="38.21875" style="61" customWidth="1"/>
    <col min="14855" max="14855" width="13.88671875" style="61" bestFit="1" customWidth="1"/>
    <col min="14856" max="14856" width="13.88671875" style="61" customWidth="1"/>
    <col min="14857" max="14857" width="13.109375" style="61" bestFit="1" customWidth="1"/>
    <col min="14858" max="14858" width="5.88671875" style="61" bestFit="1" customWidth="1"/>
    <col min="14859" max="14859" width="12.109375" style="61" bestFit="1" customWidth="1"/>
    <col min="14860" max="14860" width="10.44140625" style="61" bestFit="1" customWidth="1"/>
    <col min="14861" max="14861" width="7" style="61" bestFit="1" customWidth="1"/>
    <col min="14862" max="14862" width="5.88671875" style="61" bestFit="1" customWidth="1"/>
    <col min="14863" max="14863" width="8.77734375" style="61" bestFit="1" customWidth="1"/>
    <col min="14864" max="14864" width="8.44140625" style="61" bestFit="1" customWidth="1"/>
    <col min="14865" max="14865" width="8.6640625" style="61" bestFit="1" customWidth="1"/>
    <col min="14866" max="14866" width="14.33203125" style="61" bestFit="1" customWidth="1"/>
    <col min="14867" max="14867" width="10" style="61" bestFit="1" customWidth="1"/>
    <col min="14868" max="14868" width="6" style="61" customWidth="1"/>
    <col min="14869" max="14869" width="25.21875" style="61" bestFit="1" customWidth="1"/>
    <col min="14870" max="14870" width="11" style="61" bestFit="1" customWidth="1"/>
    <col min="14871" max="14872" width="8.21875" style="61" bestFit="1" customWidth="1"/>
    <col min="14873" max="15107" width="9" style="61"/>
    <col min="15108" max="15108" width="15.88671875" style="61" customWidth="1"/>
    <col min="15109" max="15109" width="3.88671875" style="61" bestFit="1" customWidth="1"/>
    <col min="15110" max="15110" width="38.21875" style="61" customWidth="1"/>
    <col min="15111" max="15111" width="13.88671875" style="61" bestFit="1" customWidth="1"/>
    <col min="15112" max="15112" width="13.88671875" style="61" customWidth="1"/>
    <col min="15113" max="15113" width="13.109375" style="61" bestFit="1" customWidth="1"/>
    <col min="15114" max="15114" width="5.88671875" style="61" bestFit="1" customWidth="1"/>
    <col min="15115" max="15115" width="12.109375" style="61" bestFit="1" customWidth="1"/>
    <col min="15116" max="15116" width="10.44140625" style="61" bestFit="1" customWidth="1"/>
    <col min="15117" max="15117" width="7" style="61" bestFit="1" customWidth="1"/>
    <col min="15118" max="15118" width="5.88671875" style="61" bestFit="1" customWidth="1"/>
    <col min="15119" max="15119" width="8.77734375" style="61" bestFit="1" customWidth="1"/>
    <col min="15120" max="15120" width="8.44140625" style="61" bestFit="1" customWidth="1"/>
    <col min="15121" max="15121" width="8.6640625" style="61" bestFit="1" customWidth="1"/>
    <col min="15122" max="15122" width="14.33203125" style="61" bestFit="1" customWidth="1"/>
    <col min="15123" max="15123" width="10" style="61" bestFit="1" customWidth="1"/>
    <col min="15124" max="15124" width="6" style="61" customWidth="1"/>
    <col min="15125" max="15125" width="25.21875" style="61" bestFit="1" customWidth="1"/>
    <col min="15126" max="15126" width="11" style="61" bestFit="1" customWidth="1"/>
    <col min="15127" max="15128" width="8.21875" style="61" bestFit="1" customWidth="1"/>
    <col min="15129" max="15363" width="9" style="61"/>
    <col min="15364" max="15364" width="15.88671875" style="61" customWidth="1"/>
    <col min="15365" max="15365" width="3.88671875" style="61" bestFit="1" customWidth="1"/>
    <col min="15366" max="15366" width="38.21875" style="61" customWidth="1"/>
    <col min="15367" max="15367" width="13.88671875" style="61" bestFit="1" customWidth="1"/>
    <col min="15368" max="15368" width="13.88671875" style="61" customWidth="1"/>
    <col min="15369" max="15369" width="13.109375" style="61" bestFit="1" customWidth="1"/>
    <col min="15370" max="15370" width="5.88671875" style="61" bestFit="1" customWidth="1"/>
    <col min="15371" max="15371" width="12.109375" style="61" bestFit="1" customWidth="1"/>
    <col min="15372" max="15372" width="10.44140625" style="61" bestFit="1" customWidth="1"/>
    <col min="15373" max="15373" width="7" style="61" bestFit="1" customWidth="1"/>
    <col min="15374" max="15374" width="5.88671875" style="61" bestFit="1" customWidth="1"/>
    <col min="15375" max="15375" width="8.77734375" style="61" bestFit="1" customWidth="1"/>
    <col min="15376" max="15376" width="8.44140625" style="61" bestFit="1" customWidth="1"/>
    <col min="15377" max="15377" width="8.6640625" style="61" bestFit="1" customWidth="1"/>
    <col min="15378" max="15378" width="14.33203125" style="61" bestFit="1" customWidth="1"/>
    <col min="15379" max="15379" width="10" style="61" bestFit="1" customWidth="1"/>
    <col min="15380" max="15380" width="6" style="61" customWidth="1"/>
    <col min="15381" max="15381" width="25.21875" style="61" bestFit="1" customWidth="1"/>
    <col min="15382" max="15382" width="11" style="61" bestFit="1" customWidth="1"/>
    <col min="15383" max="15384" width="8.21875" style="61" bestFit="1" customWidth="1"/>
    <col min="15385" max="15619" width="9" style="61"/>
    <col min="15620" max="15620" width="15.88671875" style="61" customWidth="1"/>
    <col min="15621" max="15621" width="3.88671875" style="61" bestFit="1" customWidth="1"/>
    <col min="15622" max="15622" width="38.21875" style="61" customWidth="1"/>
    <col min="15623" max="15623" width="13.88671875" style="61" bestFit="1" customWidth="1"/>
    <col min="15624" max="15624" width="13.88671875" style="61" customWidth="1"/>
    <col min="15625" max="15625" width="13.109375" style="61" bestFit="1" customWidth="1"/>
    <col min="15626" max="15626" width="5.88671875" style="61" bestFit="1" customWidth="1"/>
    <col min="15627" max="15627" width="12.109375" style="61" bestFit="1" customWidth="1"/>
    <col min="15628" max="15628" width="10.44140625" style="61" bestFit="1" customWidth="1"/>
    <col min="15629" max="15629" width="7" style="61" bestFit="1" customWidth="1"/>
    <col min="15630" max="15630" width="5.88671875" style="61" bestFit="1" customWidth="1"/>
    <col min="15631" max="15631" width="8.77734375" style="61" bestFit="1" customWidth="1"/>
    <col min="15632" max="15632" width="8.44140625" style="61" bestFit="1" customWidth="1"/>
    <col min="15633" max="15633" width="8.6640625" style="61" bestFit="1" customWidth="1"/>
    <col min="15634" max="15634" width="14.33203125" style="61" bestFit="1" customWidth="1"/>
    <col min="15635" max="15635" width="10" style="61" bestFit="1" customWidth="1"/>
    <col min="15636" max="15636" width="6" style="61" customWidth="1"/>
    <col min="15637" max="15637" width="25.21875" style="61" bestFit="1" customWidth="1"/>
    <col min="15638" max="15638" width="11" style="61" bestFit="1" customWidth="1"/>
    <col min="15639" max="15640" width="8.21875" style="61" bestFit="1" customWidth="1"/>
    <col min="15641" max="15875" width="9" style="61"/>
    <col min="15876" max="15876" width="15.88671875" style="61" customWidth="1"/>
    <col min="15877" max="15877" width="3.88671875" style="61" bestFit="1" customWidth="1"/>
    <col min="15878" max="15878" width="38.21875" style="61" customWidth="1"/>
    <col min="15879" max="15879" width="13.88671875" style="61" bestFit="1" customWidth="1"/>
    <col min="15880" max="15880" width="13.88671875" style="61" customWidth="1"/>
    <col min="15881" max="15881" width="13.109375" style="61" bestFit="1" customWidth="1"/>
    <col min="15882" max="15882" width="5.88671875" style="61" bestFit="1" customWidth="1"/>
    <col min="15883" max="15883" width="12.109375" style="61" bestFit="1" customWidth="1"/>
    <col min="15884" max="15884" width="10.44140625" style="61" bestFit="1" customWidth="1"/>
    <col min="15885" max="15885" width="7" style="61" bestFit="1" customWidth="1"/>
    <col min="15886" max="15886" width="5.88671875" style="61" bestFit="1" customWidth="1"/>
    <col min="15887" max="15887" width="8.77734375" style="61" bestFit="1" customWidth="1"/>
    <col min="15888" max="15888" width="8.44140625" style="61" bestFit="1" customWidth="1"/>
    <col min="15889" max="15889" width="8.6640625" style="61" bestFit="1" customWidth="1"/>
    <col min="15890" max="15890" width="14.33203125" style="61" bestFit="1" customWidth="1"/>
    <col min="15891" max="15891" width="10" style="61" bestFit="1" customWidth="1"/>
    <col min="15892" max="15892" width="6" style="61" customWidth="1"/>
    <col min="15893" max="15893" width="25.21875" style="61" bestFit="1" customWidth="1"/>
    <col min="15894" max="15894" width="11" style="61" bestFit="1" customWidth="1"/>
    <col min="15895" max="15896" width="8.21875" style="61" bestFit="1" customWidth="1"/>
    <col min="15897" max="16131" width="9" style="61"/>
    <col min="16132" max="16132" width="15.88671875" style="61" customWidth="1"/>
    <col min="16133" max="16133" width="3.88671875" style="61" bestFit="1" customWidth="1"/>
    <col min="16134" max="16134" width="38.21875" style="61" customWidth="1"/>
    <col min="16135" max="16135" width="13.88671875" style="61" bestFit="1" customWidth="1"/>
    <col min="16136" max="16136" width="13.88671875" style="61" customWidth="1"/>
    <col min="16137" max="16137" width="13.109375" style="61" bestFit="1" customWidth="1"/>
    <col min="16138" max="16138" width="5.88671875" style="61" bestFit="1" customWidth="1"/>
    <col min="16139" max="16139" width="12.109375" style="61" bestFit="1" customWidth="1"/>
    <col min="16140" max="16140" width="10.44140625" style="61" bestFit="1" customWidth="1"/>
    <col min="16141" max="16141" width="7" style="61" bestFit="1" customWidth="1"/>
    <col min="16142" max="16142" width="5.88671875" style="61" bestFit="1" customWidth="1"/>
    <col min="16143" max="16143" width="8.77734375" style="61" bestFit="1" customWidth="1"/>
    <col min="16144" max="16144" width="8.44140625" style="61" bestFit="1" customWidth="1"/>
    <col min="16145" max="16145" width="8.6640625" style="61" bestFit="1" customWidth="1"/>
    <col min="16146" max="16146" width="14.33203125" style="61" bestFit="1" customWidth="1"/>
    <col min="16147" max="16147" width="10" style="61" bestFit="1" customWidth="1"/>
    <col min="16148" max="16148" width="6" style="61" customWidth="1"/>
    <col min="16149" max="16149" width="25.21875" style="61" bestFit="1" customWidth="1"/>
    <col min="16150" max="16150" width="11" style="61" bestFit="1" customWidth="1"/>
    <col min="16151" max="16152" width="8.21875" style="61" bestFit="1" customWidth="1"/>
    <col min="16153" max="16384" width="9" style="61"/>
  </cols>
  <sheetData>
    <row r="1" spans="1:33" ht="15.6">
      <c r="A1" s="272"/>
      <c r="B1" s="272"/>
      <c r="R1" s="271"/>
    </row>
    <row r="2" spans="1:33" ht="15">
      <c r="A2" s="264"/>
      <c r="B2" s="264"/>
      <c r="C2" s="264"/>
      <c r="D2" s="264"/>
      <c r="E2" s="264"/>
      <c r="F2" s="270"/>
      <c r="G2" s="264"/>
      <c r="H2" s="264"/>
      <c r="I2" s="264"/>
      <c r="J2" s="795" t="s">
        <v>1278</v>
      </c>
      <c r="K2" s="795"/>
      <c r="L2" s="795"/>
      <c r="M2" s="795"/>
      <c r="N2" s="795"/>
      <c r="O2" s="795"/>
      <c r="P2" s="795"/>
      <c r="Q2" s="269"/>
      <c r="R2" s="927" t="s">
        <v>1277</v>
      </c>
      <c r="S2" s="928"/>
      <c r="T2" s="928"/>
      <c r="U2" s="928"/>
      <c r="V2" s="928"/>
      <c r="W2" s="928"/>
      <c r="X2" s="928"/>
    </row>
    <row r="3" spans="1:33" ht="15.6">
      <c r="A3" s="268" t="s">
        <v>1276</v>
      </c>
      <c r="B3" s="268"/>
      <c r="C3" s="264"/>
      <c r="D3" s="264"/>
      <c r="E3" s="264"/>
      <c r="F3" s="264"/>
      <c r="G3" s="264"/>
      <c r="H3" s="264"/>
      <c r="I3" s="264"/>
      <c r="J3" s="269"/>
      <c r="K3" s="264"/>
      <c r="L3" s="264"/>
      <c r="M3" s="264"/>
      <c r="N3" s="264"/>
      <c r="O3" s="264"/>
      <c r="P3" s="264"/>
      <c r="Q3" s="264"/>
      <c r="R3" s="263"/>
      <c r="S3" s="929" t="s">
        <v>1275</v>
      </c>
      <c r="T3" s="929"/>
      <c r="U3" s="929"/>
      <c r="V3" s="929"/>
      <c r="W3" s="929"/>
      <c r="X3" s="929"/>
      <c r="Z3" s="215" t="s">
        <v>671</v>
      </c>
      <c r="AA3" s="12"/>
      <c r="AB3" s="519" t="s">
        <v>670</v>
      </c>
      <c r="AC3" s="518"/>
      <c r="AD3" s="518"/>
      <c r="AE3" s="215" t="s">
        <v>669</v>
      </c>
      <c r="AF3" s="518"/>
      <c r="AG3" s="12"/>
    </row>
    <row r="4" spans="1:33" ht="12" customHeight="1" thickBot="1">
      <c r="A4" s="778" t="s">
        <v>1274</v>
      </c>
      <c r="B4" s="799" t="s">
        <v>1273</v>
      </c>
      <c r="C4" s="800"/>
      <c r="D4" s="805"/>
      <c r="E4" s="262"/>
      <c r="F4" s="799" t="s">
        <v>1272</v>
      </c>
      <c r="G4" s="807"/>
      <c r="H4" s="782" t="s">
        <v>1271</v>
      </c>
      <c r="I4" s="782" t="s">
        <v>1270</v>
      </c>
      <c r="J4" s="809" t="s">
        <v>1269</v>
      </c>
      <c r="K4" s="676" t="s">
        <v>687</v>
      </c>
      <c r="L4" s="677"/>
      <c r="M4" s="677"/>
      <c r="N4" s="677"/>
      <c r="O4" s="678"/>
      <c r="P4" s="660" t="s">
        <v>661</v>
      </c>
      <c r="Q4" s="891" t="s">
        <v>14</v>
      </c>
      <c r="R4" s="892"/>
      <c r="S4" s="893"/>
      <c r="T4" s="922" t="s">
        <v>15</v>
      </c>
      <c r="U4" s="859" t="s">
        <v>605</v>
      </c>
      <c r="V4" s="660" t="s">
        <v>604</v>
      </c>
      <c r="W4" s="680" t="s">
        <v>603</v>
      </c>
      <c r="X4" s="681"/>
      <c r="Z4" s="920" t="s">
        <v>685</v>
      </c>
      <c r="AA4" s="920" t="s">
        <v>684</v>
      </c>
      <c r="AB4" s="870" t="s">
        <v>21</v>
      </c>
      <c r="AC4" s="660" t="s">
        <v>592</v>
      </c>
      <c r="AD4" s="660" t="s">
        <v>591</v>
      </c>
      <c r="AE4" s="870" t="s">
        <v>21</v>
      </c>
      <c r="AF4" s="660" t="s">
        <v>592</v>
      </c>
      <c r="AG4" s="660" t="s">
        <v>656</v>
      </c>
    </row>
    <row r="5" spans="1:33" ht="11.25" customHeight="1">
      <c r="A5" s="779"/>
      <c r="B5" s="801"/>
      <c r="C5" s="802"/>
      <c r="D5" s="806"/>
      <c r="E5" s="257"/>
      <c r="F5" s="808"/>
      <c r="G5" s="791"/>
      <c r="H5" s="779"/>
      <c r="I5" s="779"/>
      <c r="J5" s="810"/>
      <c r="K5" s="822" t="s">
        <v>1268</v>
      </c>
      <c r="L5" s="783" t="s">
        <v>1267</v>
      </c>
      <c r="M5" s="789" t="s">
        <v>1266</v>
      </c>
      <c r="N5" s="930" t="s">
        <v>1265</v>
      </c>
      <c r="O5" s="930" t="s">
        <v>1264</v>
      </c>
      <c r="P5" s="823"/>
      <c r="Q5" s="684"/>
      <c r="R5" s="685"/>
      <c r="S5" s="686"/>
      <c r="T5" s="923"/>
      <c r="U5" s="894"/>
      <c r="V5" s="663"/>
      <c r="W5" s="660" t="s">
        <v>592</v>
      </c>
      <c r="X5" s="660" t="s">
        <v>591</v>
      </c>
      <c r="Z5" s="920"/>
      <c r="AA5" s="920"/>
      <c r="AB5" s="668"/>
      <c r="AC5" s="661"/>
      <c r="AD5" s="661"/>
      <c r="AE5" s="668"/>
      <c r="AF5" s="661"/>
      <c r="AG5" s="661"/>
    </row>
    <row r="6" spans="1:33">
      <c r="A6" s="779"/>
      <c r="B6" s="801"/>
      <c r="C6" s="802"/>
      <c r="D6" s="778" t="s">
        <v>1263</v>
      </c>
      <c r="E6" s="662" t="s">
        <v>30</v>
      </c>
      <c r="F6" s="778" t="s">
        <v>1263</v>
      </c>
      <c r="G6" s="782" t="s">
        <v>1262</v>
      </c>
      <c r="H6" s="779"/>
      <c r="I6" s="779"/>
      <c r="J6" s="810"/>
      <c r="K6" s="787"/>
      <c r="L6" s="784"/>
      <c r="M6" s="790"/>
      <c r="N6" s="790"/>
      <c r="O6" s="790"/>
      <c r="P6" s="823"/>
      <c r="Q6" s="660" t="s">
        <v>648</v>
      </c>
      <c r="R6" s="660" t="s">
        <v>647</v>
      </c>
      <c r="S6" s="662" t="s">
        <v>34</v>
      </c>
      <c r="T6" s="924" t="s">
        <v>645</v>
      </c>
      <c r="U6" s="894"/>
      <c r="V6" s="663"/>
      <c r="W6" s="661"/>
      <c r="X6" s="661"/>
      <c r="Z6" s="920"/>
      <c r="AA6" s="920"/>
      <c r="AB6" s="668"/>
      <c r="AC6" s="661"/>
      <c r="AD6" s="661"/>
      <c r="AE6" s="668"/>
      <c r="AF6" s="661"/>
      <c r="AG6" s="661"/>
    </row>
    <row r="7" spans="1:33">
      <c r="A7" s="779"/>
      <c r="B7" s="801"/>
      <c r="C7" s="802"/>
      <c r="D7" s="779"/>
      <c r="E7" s="663"/>
      <c r="F7" s="779"/>
      <c r="G7" s="779"/>
      <c r="H7" s="779"/>
      <c r="I7" s="779"/>
      <c r="J7" s="810"/>
      <c r="K7" s="787"/>
      <c r="L7" s="784"/>
      <c r="M7" s="790"/>
      <c r="N7" s="790"/>
      <c r="O7" s="790"/>
      <c r="P7" s="823"/>
      <c r="Q7" s="823"/>
      <c r="R7" s="823"/>
      <c r="S7" s="663"/>
      <c r="T7" s="925"/>
      <c r="U7" s="894"/>
      <c r="V7" s="663"/>
      <c r="W7" s="661"/>
      <c r="X7" s="661"/>
      <c r="Z7" s="920"/>
      <c r="AA7" s="920"/>
      <c r="AB7" s="668"/>
      <c r="AC7" s="661"/>
      <c r="AD7" s="661"/>
      <c r="AE7" s="668"/>
      <c r="AF7" s="661"/>
      <c r="AG7" s="661"/>
    </row>
    <row r="8" spans="1:33">
      <c r="A8" s="780"/>
      <c r="B8" s="803"/>
      <c r="C8" s="804"/>
      <c r="D8" s="780"/>
      <c r="E8" s="869"/>
      <c r="F8" s="780"/>
      <c r="G8" s="780"/>
      <c r="H8" s="780"/>
      <c r="I8" s="780"/>
      <c r="J8" s="808"/>
      <c r="K8" s="788"/>
      <c r="L8" s="785"/>
      <c r="M8" s="791"/>
      <c r="N8" s="791"/>
      <c r="O8" s="791"/>
      <c r="P8" s="824"/>
      <c r="Q8" s="824"/>
      <c r="R8" s="824"/>
      <c r="S8" s="869"/>
      <c r="T8" s="926"/>
      <c r="U8" s="895"/>
      <c r="V8" s="869"/>
      <c r="W8" s="868"/>
      <c r="X8" s="868"/>
      <c r="Z8" s="921"/>
      <c r="AA8" s="921"/>
      <c r="AB8" s="910"/>
      <c r="AC8" s="868"/>
      <c r="AD8" s="868"/>
      <c r="AE8" s="910"/>
      <c r="AF8" s="868"/>
      <c r="AG8" s="868"/>
    </row>
    <row r="9" spans="1:33" ht="14.25" customHeight="1">
      <c r="A9" s="931" t="s">
        <v>1290</v>
      </c>
      <c r="B9" s="932"/>
      <c r="C9" s="933">
        <v>600</v>
      </c>
      <c r="D9" s="662" t="s">
        <v>1289</v>
      </c>
      <c r="E9" s="531" t="s">
        <v>39</v>
      </c>
      <c r="F9" s="65" t="s">
        <v>622</v>
      </c>
      <c r="G9" s="65">
        <v>1.1990000000000001</v>
      </c>
      <c r="H9" s="65" t="s">
        <v>621</v>
      </c>
      <c r="I9" s="527">
        <v>1300</v>
      </c>
      <c r="J9" s="530">
        <v>5</v>
      </c>
      <c r="K9" s="73">
        <v>23.2</v>
      </c>
      <c r="L9" s="505">
        <f>IF(K9&gt;0,1/K9*34.6*67.1,"")</f>
        <v>100.07155172413793</v>
      </c>
      <c r="M9" s="528">
        <f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14.4</v>
      </c>
      <c r="N9" s="72">
        <f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17.600000000000001</v>
      </c>
      <c r="O9" s="500" t="str">
        <f>IF(Z9="","",IF(AE9="",TEXT(AB9,"#,##0.0"),IF(AB9-AE9&gt;0,CONCATENATE(TEXT(AE9,"#,##0.0"),"~",TEXT(AB9,"#,##0.0")),TEXT(AB9,"#,##0.0"))))</f>
        <v>24.2</v>
      </c>
      <c r="P9" s="526" t="s">
        <v>625</v>
      </c>
      <c r="Q9" s="527" t="s">
        <v>69</v>
      </c>
      <c r="R9" s="526" t="s">
        <v>232</v>
      </c>
      <c r="S9" s="525"/>
      <c r="T9" s="524" t="str">
        <f>IF((LEFT(D9,1)="6"),"☆☆☆☆☆",IF((LEFT(D9,1)="5"),"☆☆☆☆",IF((LEFT(D9,1)="4"),"☆☆☆"," ")))</f>
        <v xml:space="preserve"> </v>
      </c>
      <c r="U9" s="497">
        <f>IFERROR(IF(K9&lt;M9,"",(ROUNDDOWN(K9/M9*100,0))),"")</f>
        <v>161</v>
      </c>
      <c r="V9" s="497">
        <f>IFERROR(IF(K9&lt;N9,"",(ROUNDDOWN(K9/N9*100,0))),"")</f>
        <v>131</v>
      </c>
      <c r="W9" s="497">
        <f>IF(AC9&lt;55,"",IF(AA9="",AC9,IF(AF9-AC9&gt;0,CONCATENATE(AC9,"~",AF9),AC9)))</f>
        <v>95</v>
      </c>
      <c r="X9" s="496" t="str">
        <f>IF(AC9&lt;55,"",AD9)</f>
        <v>★4.5</v>
      </c>
      <c r="Z9" s="514">
        <v>1450</v>
      </c>
      <c r="AA9" s="514"/>
      <c r="AB9" s="492">
        <f>IF(Z9="","",(ROUND(IF(Z9&gt;=2759,9.5,IF(Z9&lt;2759,(-2.47/1000000*Z9*Z9)-(8.52/10000*Z9)+30.65)),1)))</f>
        <v>24.2</v>
      </c>
      <c r="AC9" s="102">
        <f>IF(K9="","",ROUNDDOWN(K9/AB9*100,0))</f>
        <v>95</v>
      </c>
      <c r="AD9" s="102" t="str">
        <f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★4.5</v>
      </c>
      <c r="AE9" s="492" t="str">
        <f>IF(AA9="","",(ROUND(IF(AA9&gt;=2759,9.5,IF(AA9&lt;2759,(-2.47/1000000*AA9*AA9)-(8.52/10000*AA9)+30.65)),1)))</f>
        <v/>
      </c>
      <c r="AF9" s="102" t="str">
        <f>IF(AE9="","",IF(K9="","",ROUNDDOWN(K9/AE9*100,0)))</f>
        <v/>
      </c>
      <c r="AG9" s="102" t="str">
        <f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</row>
    <row r="10" spans="1:33" ht="14.25" customHeight="1" thickBot="1">
      <c r="A10" s="918"/>
      <c r="B10" s="932"/>
      <c r="C10" s="933"/>
      <c r="D10" s="869"/>
      <c r="E10" s="531" t="s">
        <v>54</v>
      </c>
      <c r="F10" s="65" t="s">
        <v>622</v>
      </c>
      <c r="G10" s="65">
        <v>1.1990000000000001</v>
      </c>
      <c r="H10" s="65" t="s">
        <v>621</v>
      </c>
      <c r="I10" s="527">
        <v>1330</v>
      </c>
      <c r="J10" s="530">
        <v>5</v>
      </c>
      <c r="K10" s="529">
        <v>23</v>
      </c>
      <c r="L10" s="501">
        <f>IF(K10&gt;0,1/K10*34.6*67.1,"")</f>
        <v>100.94173913043477</v>
      </c>
      <c r="M10" s="528">
        <f>IFERROR(VALUE(IF(Z10="","",(IF(Z10&gt;=2271,"7.4",IF(Z10&gt;=2101,"8.7",IF(Z10&gt;=1991,"9.4",IF(Z10&gt;=1871,"10.2",IF(Z10&gt;=1761,"11.1",IF(Z10&gt;=1651,"12.2",IF(Z10&gt;=1531,"13.2",IF(Z10&gt;=1421,"14.4",IF(Z10&gt;=1311,"15.8",IF(Z10&gt;=1196,"17.2",IF(Z10&gt;=1081,"18.7",IF(Z10&gt;=971,"20.5",IF(Z10&gt;=856,"20.8",IF(Z10&gt;=741,"21.0",IF(Z10&gt;=601,"21.8","22.5")))))))))))))))))),"")</f>
        <v>14.4</v>
      </c>
      <c r="N10" s="72">
        <f>IFERROR(VALUE(IF(Z10="","",(IF(Z10&gt;=2271,"10.6",IF(Z10&gt;=2101,"11.9",IF(Z10&gt;=1991,"12.7",IF(Z10&gt;=1871,"13.5",IF(Z10&gt;=1761,"14.4",IF(Z10&gt;=1651,"15.4",IF(Z10&gt;=1531,"16.5",IF(Z10&gt;=1421,"17.6",IF(Z10&gt;=1311,"19.0",IF(Z10&gt;=1196,"20.3",IF(Z10&gt;=1081,"21.8",IF(Z10&gt;=971,"23.4",IF(Z10&gt;=856,"23.7",IF(Z10&gt;=741,"24.5","24.6"))))))))))))))))),"")</f>
        <v>17.600000000000001</v>
      </c>
      <c r="O10" s="500" t="str">
        <f>IF(Z10="","",IF(AE10="",TEXT(AB10,"#,##0.0"),IF(AB10-AE10&gt;0,CONCATENATE(TEXT(AE10,"#,##0.0"),"~",TEXT(AB10,"#,##0.0")),TEXT(AB10,"#,##0.0"))))</f>
        <v>24.1</v>
      </c>
      <c r="P10" s="526" t="s">
        <v>625</v>
      </c>
      <c r="Q10" s="527" t="s">
        <v>69</v>
      </c>
      <c r="R10" s="526" t="s">
        <v>232</v>
      </c>
      <c r="S10" s="525"/>
      <c r="T10" s="524" t="str">
        <f>IF((LEFT(D10,1)="6"),"☆☆☆☆☆",IF((LEFT(D10,1)="5"),"☆☆☆☆",IF((LEFT(D10,1)="4"),"☆☆☆"," ")))</f>
        <v xml:space="preserve"> </v>
      </c>
      <c r="U10" s="497">
        <f>IFERROR(IF(K10&lt;M10,"",(ROUNDDOWN(K10/M10*100,0))),"")</f>
        <v>159</v>
      </c>
      <c r="V10" s="497">
        <f>IFERROR(IF(K10&lt;N10,"",(ROUNDDOWN(K10/N10*100,0))),"")</f>
        <v>130</v>
      </c>
      <c r="W10" s="497">
        <f>IF(AC10&lt;55,"",IF(AA10="",AC10,IF(AF10-AC10&gt;0,CONCATENATE(AC10,"~",AF10),AC10)))</f>
        <v>95</v>
      </c>
      <c r="X10" s="496" t="str">
        <f>IF(AC10&lt;55,"",AD10)</f>
        <v>★4.5</v>
      </c>
      <c r="Z10" s="514">
        <v>1470</v>
      </c>
      <c r="AA10" s="514"/>
      <c r="AB10" s="492">
        <f>IF(Z10="","",(ROUND(IF(Z10&gt;=2759,9.5,IF(Z10&lt;2759,(-2.47/1000000*Z10*Z10)-(8.52/10000*Z10)+30.65)),1)))</f>
        <v>24.1</v>
      </c>
      <c r="AC10" s="102">
        <f>IF(K10="","",ROUNDDOWN(K10/AB10*100,0))</f>
        <v>95</v>
      </c>
      <c r="AD10" s="102" t="str">
        <f>IF(AC10="","",IF(AC10&gt;=125,"★7.5",IF(AC10&gt;=120,"★7.0",IF(AC10&gt;=115,"★6.5",IF(AC10&gt;=110,"★6.0",IF(AC10&gt;=105,"★5.5",IF(AC10&gt;=100,"★5.0",IF(AC10&gt;=95,"★4.5",IF(AC10&gt;=90,"★4.0",IF(AC10&gt;=85,"★3.5",IF(AC10&gt;=80,"★3.0",IF(AC10&gt;=75,"★2.5",IF(AC10&gt;=70,"★2.0",IF(AC10&gt;=65,"★1.5",IF(AC10&gt;=60,"★1.0",IF(AC10&gt;=55,"★0.5"," "))))))))))))))))</f>
        <v>★4.5</v>
      </c>
      <c r="AE10" s="492" t="str">
        <f>IF(AA10="","",(ROUND(IF(AA10&gt;=2759,9.5,IF(AA10&lt;2759,(-2.47/1000000*AA10*AA10)-(8.52/10000*AA10)+30.65)),1)))</f>
        <v/>
      </c>
      <c r="AF10" s="102" t="str">
        <f>IF(AE10="","",IF(K10="","",ROUNDDOWN(K10/AE10*100,0)))</f>
        <v/>
      </c>
      <c r="AG10" s="102" t="str">
        <f>IF(AF10="","",IF(AF10&gt;=125,"★7.5",IF(AF10&gt;=120,"★7.0",IF(AF10&gt;=115,"★6.5",IF(AF10&gt;=110,"★6.0",IF(AF10&gt;=105,"★5.5",IF(AF10&gt;=100,"★5.0",IF(AF10&gt;=95,"★4.5",IF(AF10&gt;=90,"★4.0",IF(AF10&gt;=85,"★3.5",IF(AF10&gt;=80,"★3.0",IF(AF10&gt;=75,"★2.5",IF(AF10&gt;=70,"★2.0",IF(AF10&gt;=65,"★1.5",IF(AF10&gt;=60,"★1.0",IF(AF10&gt;=55,"★0.5"," "))))))))))))))))</f>
        <v/>
      </c>
    </row>
    <row r="11" spans="1:33">
      <c r="E11" s="61"/>
    </row>
    <row r="12" spans="1:33">
      <c r="B12" s="61" t="s">
        <v>1234</v>
      </c>
      <c r="E12" s="61"/>
    </row>
    <row r="13" spans="1:33">
      <c r="B13" s="61" t="s">
        <v>1288</v>
      </c>
      <c r="E13" s="61"/>
    </row>
    <row r="14" spans="1:33">
      <c r="B14" s="61" t="s">
        <v>1232</v>
      </c>
      <c r="E14" s="61"/>
    </row>
    <row r="15" spans="1:33">
      <c r="B15" s="61" t="s">
        <v>1231</v>
      </c>
      <c r="E15" s="61"/>
    </row>
    <row r="16" spans="1:33">
      <c r="B16" s="61" t="s">
        <v>1230</v>
      </c>
      <c r="E16" s="61"/>
    </row>
    <row r="17" spans="2:5">
      <c r="B17" s="61" t="s">
        <v>1229</v>
      </c>
      <c r="E17" s="61"/>
    </row>
    <row r="18" spans="2:5">
      <c r="B18" s="61" t="s">
        <v>1228</v>
      </c>
      <c r="E18" s="61"/>
    </row>
    <row r="19" spans="2:5">
      <c r="B19" s="61" t="s">
        <v>1227</v>
      </c>
      <c r="E19" s="61"/>
    </row>
  </sheetData>
  <sheetProtection selectLockedCells="1"/>
  <autoFilter ref="A8:X8" xr:uid="{00000000-0009-0000-0000-000005000000}">
    <filterColumn colId="1" showButton="0"/>
  </autoFilter>
  <mergeCells count="44">
    <mergeCell ref="F4:G5"/>
    <mergeCell ref="H4:H8"/>
    <mergeCell ref="I4:I8"/>
    <mergeCell ref="J4:J8"/>
    <mergeCell ref="V4:V8"/>
    <mergeCell ref="S6:S8"/>
    <mergeCell ref="T6:T8"/>
    <mergeCell ref="J2:P2"/>
    <mergeCell ref="R2:X2"/>
    <mergeCell ref="S3:X3"/>
    <mergeCell ref="K4:O4"/>
    <mergeCell ref="P4:P8"/>
    <mergeCell ref="Q4:S5"/>
    <mergeCell ref="T4:T5"/>
    <mergeCell ref="U4:U8"/>
    <mergeCell ref="W4:X4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Z4:Z8"/>
    <mergeCell ref="AA4:AA8"/>
    <mergeCell ref="AB4:AB8"/>
    <mergeCell ref="AC4:AC8"/>
    <mergeCell ref="AD4:AD8"/>
    <mergeCell ref="E6:E8"/>
    <mergeCell ref="F6:F8"/>
    <mergeCell ref="G6:G8"/>
    <mergeCell ref="Q6:Q8"/>
    <mergeCell ref="R6:R8"/>
    <mergeCell ref="A9:A10"/>
    <mergeCell ref="B9:B10"/>
    <mergeCell ref="C9:C10"/>
    <mergeCell ref="D9:D10"/>
    <mergeCell ref="D6:D8"/>
    <mergeCell ref="A4:A8"/>
    <mergeCell ref="B4:C8"/>
    <mergeCell ref="D4:D5"/>
  </mergeCells>
  <phoneticPr fontId="2"/>
  <printOptions horizontalCentered="1"/>
  <pageMargins left="0.39370078740157483" right="0.39370078740157483" top="0.39370078740157483" bottom="0.39370078740157483" header="0.19685039370078741" footer="0.39370078740157483"/>
  <pageSetup paperSize="9" scale="63" fitToHeight="0" orientation="landscape" r:id="rId1"/>
  <headerFooter alignWithMargins="0">
    <oddHeader>&amp;R様式1-1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009F-7E4B-475C-8C0D-26E74BEA8D45}">
  <sheetPr>
    <tabColor rgb="FFFFFF00"/>
  </sheetPr>
  <dimension ref="A1:AH12"/>
  <sheetViews>
    <sheetView view="pageBreakPreview" zoomScale="85" zoomScaleNormal="100" zoomScaleSheetLayoutView="85" workbookViewId="0">
      <selection activeCell="C49" sqref="C49"/>
    </sheetView>
  </sheetViews>
  <sheetFormatPr defaultColWidth="9" defaultRowHeight="10.199999999999999"/>
  <cols>
    <col min="1" max="1" width="15.88671875" style="57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6.88671875" style="58" customWidth="1"/>
    <col min="6" max="6" width="13.109375" style="2" bestFit="1" customWidth="1"/>
    <col min="7" max="7" width="7.33203125" style="2" customWidth="1"/>
    <col min="8" max="8" width="12.109375" style="2" bestFit="1" customWidth="1"/>
    <col min="9" max="9" width="10.6640625" style="2" customWidth="1"/>
    <col min="10" max="10" width="7" style="2" bestFit="1" customWidth="1"/>
    <col min="11" max="11" width="6.33203125" style="2" bestFit="1" customWidth="1"/>
    <col min="12" max="12" width="9.88671875" style="2" customWidth="1"/>
    <col min="13" max="13" width="8.44140625" style="2" bestFit="1" customWidth="1"/>
    <col min="14" max="14" width="8.6640625" style="2" bestFit="1" customWidth="1"/>
    <col min="15" max="15" width="8.6640625" style="2" customWidth="1"/>
    <col min="16" max="16" width="14.33203125" style="2" bestFit="1" customWidth="1"/>
    <col min="17" max="17" width="10" style="2" bestFit="1" customWidth="1"/>
    <col min="18" max="18" width="6" style="2" customWidth="1"/>
    <col min="19" max="19" width="25.21875" style="2" bestFit="1" customWidth="1"/>
    <col min="20" max="20" width="11" style="2" bestFit="1" customWidth="1"/>
    <col min="21" max="22" width="8.21875" style="2" bestFit="1" customWidth="1"/>
    <col min="23" max="24" width="9" style="2"/>
    <col min="25" max="25" width="9" style="2" customWidth="1"/>
    <col min="26" max="27" width="10.6640625" style="2" customWidth="1"/>
    <col min="28" max="33" width="9" style="2" hidden="1" customWidth="1"/>
    <col min="34" max="34" width="9" style="2" customWidth="1"/>
    <col min="35" max="16384" width="9" style="2"/>
  </cols>
  <sheetData>
    <row r="1" spans="1:34" ht="15.6">
      <c r="A1" s="1"/>
      <c r="B1" s="1"/>
      <c r="E1" s="3"/>
      <c r="R1" s="4"/>
    </row>
    <row r="2" spans="1:34" ht="16.2">
      <c r="A2" s="2"/>
      <c r="E2" s="2"/>
      <c r="F2" s="5"/>
      <c r="J2" s="865" t="s">
        <v>1226</v>
      </c>
      <c r="K2" s="607"/>
      <c r="L2" s="607"/>
      <c r="M2" s="607"/>
      <c r="N2" s="607"/>
      <c r="O2" s="607"/>
      <c r="P2" s="607"/>
      <c r="Q2" s="866"/>
      <c r="R2" s="866"/>
      <c r="S2" s="866"/>
      <c r="T2" s="866"/>
      <c r="U2" s="866"/>
      <c r="V2" s="866"/>
    </row>
    <row r="3" spans="1:34" ht="15.75" customHeight="1">
      <c r="A3" s="9" t="s">
        <v>688</v>
      </c>
      <c r="B3" s="9"/>
      <c r="E3" s="2"/>
      <c r="J3" s="6"/>
      <c r="R3" s="10"/>
      <c r="S3" s="609" t="s">
        <v>2</v>
      </c>
      <c r="T3" s="609"/>
      <c r="U3" s="609"/>
      <c r="V3" s="609"/>
      <c r="W3" s="609"/>
      <c r="X3" s="609"/>
      <c r="Z3" s="215" t="s">
        <v>671</v>
      </c>
      <c r="AA3" s="12"/>
      <c r="AB3" s="214" t="s">
        <v>670</v>
      </c>
      <c r="AC3" s="14"/>
      <c r="AD3" s="14"/>
      <c r="AE3" s="213" t="s">
        <v>669</v>
      </c>
      <c r="AF3" s="14"/>
      <c r="AG3" s="16"/>
    </row>
    <row r="4" spans="1:34" ht="14.25" customHeight="1" thickBot="1">
      <c r="A4" s="610" t="s">
        <v>6</v>
      </c>
      <c r="B4" s="613" t="s">
        <v>7</v>
      </c>
      <c r="C4" s="614"/>
      <c r="D4" s="619"/>
      <c r="E4" s="621"/>
      <c r="F4" s="613" t="s">
        <v>8</v>
      </c>
      <c r="G4" s="623"/>
      <c r="H4" s="757" t="s">
        <v>665</v>
      </c>
      <c r="I4" s="626" t="s">
        <v>10</v>
      </c>
      <c r="J4" s="629" t="s">
        <v>11</v>
      </c>
      <c r="K4" s="631" t="s">
        <v>687</v>
      </c>
      <c r="L4" s="632"/>
      <c r="M4" s="632"/>
      <c r="N4" s="632"/>
      <c r="O4" s="633"/>
      <c r="P4" s="757" t="s">
        <v>661</v>
      </c>
      <c r="Q4" s="634" t="s">
        <v>14</v>
      </c>
      <c r="R4" s="635"/>
      <c r="S4" s="636"/>
      <c r="T4" s="640" t="s">
        <v>15</v>
      </c>
      <c r="U4" s="764" t="s">
        <v>605</v>
      </c>
      <c r="V4" s="757" t="s">
        <v>604</v>
      </c>
      <c r="W4" s="760" t="s">
        <v>603</v>
      </c>
      <c r="X4" s="761"/>
      <c r="Z4" s="762" t="s">
        <v>685</v>
      </c>
      <c r="AA4" s="762" t="s">
        <v>684</v>
      </c>
      <c r="AB4" s="626" t="s">
        <v>21</v>
      </c>
      <c r="AC4" s="757" t="s">
        <v>592</v>
      </c>
      <c r="AD4" s="757" t="s">
        <v>591</v>
      </c>
      <c r="AE4" s="626" t="s">
        <v>21</v>
      </c>
      <c r="AF4" s="757" t="s">
        <v>592</v>
      </c>
      <c r="AG4" s="757" t="s">
        <v>656</v>
      </c>
      <c r="AH4" s="18"/>
    </row>
    <row r="5" spans="1:34" ht="11.25" customHeight="1">
      <c r="A5" s="611"/>
      <c r="B5" s="615"/>
      <c r="C5" s="616"/>
      <c r="D5" s="620"/>
      <c r="E5" s="622"/>
      <c r="F5" s="624"/>
      <c r="G5" s="625"/>
      <c r="H5" s="611"/>
      <c r="I5" s="627"/>
      <c r="J5" s="630"/>
      <c r="K5" s="653" t="s">
        <v>25</v>
      </c>
      <c r="L5" s="656" t="s">
        <v>683</v>
      </c>
      <c r="M5" s="659" t="s">
        <v>27</v>
      </c>
      <c r="N5" s="897" t="s">
        <v>1225</v>
      </c>
      <c r="O5" s="897" t="s">
        <v>1224</v>
      </c>
      <c r="P5" s="770"/>
      <c r="Q5" s="637"/>
      <c r="R5" s="638"/>
      <c r="S5" s="639"/>
      <c r="T5" s="641"/>
      <c r="U5" s="647"/>
      <c r="V5" s="611"/>
      <c r="W5" s="757" t="s">
        <v>592</v>
      </c>
      <c r="X5" s="757" t="s">
        <v>591</v>
      </c>
      <c r="Z5" s="762"/>
      <c r="AA5" s="762"/>
      <c r="AB5" s="627"/>
      <c r="AC5" s="758"/>
      <c r="AD5" s="758"/>
      <c r="AE5" s="627"/>
      <c r="AF5" s="758"/>
      <c r="AG5" s="758"/>
      <c r="AH5" s="768"/>
    </row>
    <row r="6" spans="1:34">
      <c r="A6" s="611"/>
      <c r="B6" s="615"/>
      <c r="C6" s="616"/>
      <c r="D6" s="610" t="s">
        <v>29</v>
      </c>
      <c r="E6" s="769" t="s">
        <v>584</v>
      </c>
      <c r="F6" s="610" t="s">
        <v>29</v>
      </c>
      <c r="G6" s="626" t="s">
        <v>682</v>
      </c>
      <c r="H6" s="611"/>
      <c r="I6" s="627"/>
      <c r="J6" s="630"/>
      <c r="K6" s="654"/>
      <c r="L6" s="657"/>
      <c r="M6" s="654"/>
      <c r="N6" s="898"/>
      <c r="O6" s="898"/>
      <c r="P6" s="770"/>
      <c r="Q6" s="757" t="s">
        <v>648</v>
      </c>
      <c r="R6" s="757" t="s">
        <v>647</v>
      </c>
      <c r="S6" s="610" t="s">
        <v>34</v>
      </c>
      <c r="T6" s="772" t="s">
        <v>645</v>
      </c>
      <c r="U6" s="647"/>
      <c r="V6" s="611"/>
      <c r="W6" s="758"/>
      <c r="X6" s="758"/>
      <c r="Z6" s="762"/>
      <c r="AA6" s="762"/>
      <c r="AB6" s="627"/>
      <c r="AC6" s="758"/>
      <c r="AD6" s="758"/>
      <c r="AE6" s="627"/>
      <c r="AF6" s="758"/>
      <c r="AG6" s="758"/>
      <c r="AH6" s="768"/>
    </row>
    <row r="7" spans="1:34">
      <c r="A7" s="611"/>
      <c r="B7" s="615"/>
      <c r="C7" s="616"/>
      <c r="D7" s="611"/>
      <c r="E7" s="611"/>
      <c r="F7" s="611"/>
      <c r="G7" s="611"/>
      <c r="H7" s="611"/>
      <c r="I7" s="627"/>
      <c r="J7" s="630"/>
      <c r="K7" s="654"/>
      <c r="L7" s="657"/>
      <c r="M7" s="654"/>
      <c r="N7" s="898"/>
      <c r="O7" s="898"/>
      <c r="P7" s="770"/>
      <c r="Q7" s="770"/>
      <c r="R7" s="770"/>
      <c r="S7" s="611"/>
      <c r="T7" s="773"/>
      <c r="U7" s="647"/>
      <c r="V7" s="611"/>
      <c r="W7" s="758"/>
      <c r="X7" s="758"/>
      <c r="Z7" s="762"/>
      <c r="AA7" s="762"/>
      <c r="AB7" s="627"/>
      <c r="AC7" s="758"/>
      <c r="AD7" s="758"/>
      <c r="AE7" s="627"/>
      <c r="AF7" s="758"/>
      <c r="AG7" s="758"/>
      <c r="AH7" s="768"/>
    </row>
    <row r="8" spans="1:34">
      <c r="A8" s="612"/>
      <c r="B8" s="617"/>
      <c r="C8" s="618"/>
      <c r="D8" s="612"/>
      <c r="E8" s="612"/>
      <c r="F8" s="612"/>
      <c r="G8" s="612"/>
      <c r="H8" s="612"/>
      <c r="I8" s="628"/>
      <c r="J8" s="624"/>
      <c r="K8" s="655"/>
      <c r="L8" s="658"/>
      <c r="M8" s="655"/>
      <c r="N8" s="899"/>
      <c r="O8" s="899"/>
      <c r="P8" s="771"/>
      <c r="Q8" s="771"/>
      <c r="R8" s="771"/>
      <c r="S8" s="612"/>
      <c r="T8" s="774"/>
      <c r="U8" s="648"/>
      <c r="V8" s="612"/>
      <c r="W8" s="759"/>
      <c r="X8" s="759"/>
      <c r="Z8" s="763"/>
      <c r="AA8" s="763"/>
      <c r="AB8" s="628"/>
      <c r="AC8" s="759"/>
      <c r="AD8" s="759"/>
      <c r="AE8" s="628"/>
      <c r="AF8" s="759"/>
      <c r="AG8" s="759"/>
      <c r="AH8" s="768"/>
    </row>
    <row r="9" spans="1:34" ht="24" customHeight="1">
      <c r="A9" s="490" t="s">
        <v>1223</v>
      </c>
      <c r="B9" s="51"/>
      <c r="C9" s="489" t="s">
        <v>1222</v>
      </c>
      <c r="D9" s="403" t="s">
        <v>1221</v>
      </c>
      <c r="E9" s="486" t="s">
        <v>1037</v>
      </c>
      <c r="F9" s="393" t="s">
        <v>935</v>
      </c>
      <c r="G9" s="485">
        <v>1995</v>
      </c>
      <c r="H9" s="360" t="s">
        <v>948</v>
      </c>
      <c r="I9" s="391" t="s">
        <v>1220</v>
      </c>
      <c r="J9" s="390">
        <v>5</v>
      </c>
      <c r="K9" s="171">
        <v>10</v>
      </c>
      <c r="L9" s="54">
        <f>IF(K9&gt;0,1/K9*34.6*67.1,"")</f>
        <v>232.166</v>
      </c>
      <c r="M9" s="53">
        <f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10.199999999999999</v>
      </c>
      <c r="N9" s="176">
        <f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13.5</v>
      </c>
      <c r="O9" s="175" t="str">
        <f>IF(Z9="","",IF(AE9="",TEXT(AB9,"#,##0.0"),IF(AB9-AE9&gt;0,CONCATENATE(TEXT(AE9,"#,##0.0"),"~",TEXT(AB9,"#,##0.0")),TEXT(AB9,"#,##0.0"))))</f>
        <v>19.6~19.8</v>
      </c>
      <c r="P9" s="48" t="s">
        <v>931</v>
      </c>
      <c r="Q9" s="358" t="s">
        <v>713</v>
      </c>
      <c r="R9" s="484" t="s">
        <v>48</v>
      </c>
      <c r="S9" s="41"/>
      <c r="T9" s="357"/>
      <c r="U9" s="43" t="str">
        <f>IFERROR(IF(K9&lt;M9,"",(ROUNDDOWN(K9/M9*100,0))),"")</f>
        <v/>
      </c>
      <c r="V9" s="44" t="str">
        <f>IFERROR(IF(K9&lt;N9,"",(ROUNDDOWN(K9/N9*100,0))),"")</f>
        <v/>
      </c>
      <c r="W9" s="44" t="str">
        <f>IF(AC9&lt;55,"",IF(AA9="",AC9,IF(AF9-AC9&gt;0,CONCATENATE(AC9,"~",AF9),AC9)))</f>
        <v/>
      </c>
      <c r="X9" s="45" t="str">
        <f>IF(AC9&lt;55,"",AD9)</f>
        <v/>
      </c>
      <c r="Z9" s="46">
        <v>1930</v>
      </c>
      <c r="AA9" s="46">
        <v>1950</v>
      </c>
      <c r="AB9" s="149">
        <f>IF(Z9="","",(ROUND(IF(Z9&gt;=2759,9.5,IF(Z9&lt;2759,(-2.47/1000000*Z9*Z9)-(8.52/10000*Z9)+30.65)),1)))</f>
        <v>19.8</v>
      </c>
      <c r="AC9" s="209">
        <f>IF(K9="","",ROUNDDOWN(K9/AB9*100,0))</f>
        <v>50</v>
      </c>
      <c r="AD9" s="209" t="str">
        <f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 xml:space="preserve"> </v>
      </c>
      <c r="AE9" s="149">
        <f>IF(AA9="","",(ROUND(IF(AA9&gt;=2759,9.5,IF(AA9&lt;2759,(-2.47/1000000*AA9*AA9)-(8.52/10000*AA9)+30.65)),1)))</f>
        <v>19.600000000000001</v>
      </c>
      <c r="AF9" s="209">
        <f>IF(AE9="","",IF(K9="","",ROUNDDOWN(K9/AE9*100,0)))</f>
        <v>51</v>
      </c>
      <c r="AG9" s="209" t="str">
        <f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 xml:space="preserve"> </v>
      </c>
      <c r="AH9" s="208"/>
    </row>
    <row r="10" spans="1:34" ht="24" customHeight="1">
      <c r="A10" s="50"/>
      <c r="B10" s="25"/>
      <c r="C10" s="404" t="s">
        <v>1219</v>
      </c>
      <c r="D10" s="403" t="s">
        <v>1217</v>
      </c>
      <c r="E10" s="488" t="s">
        <v>1218</v>
      </c>
      <c r="F10" s="393" t="s">
        <v>935</v>
      </c>
      <c r="G10" s="485">
        <v>1995</v>
      </c>
      <c r="H10" s="360" t="s">
        <v>948</v>
      </c>
      <c r="I10" s="391" t="s">
        <v>1215</v>
      </c>
      <c r="J10" s="390">
        <v>5</v>
      </c>
      <c r="K10" s="171">
        <v>10</v>
      </c>
      <c r="L10" s="54">
        <f>IF(K10&gt;0,1/K10*34.6*67.1,"")</f>
        <v>232.166</v>
      </c>
      <c r="M10" s="53">
        <f>IFERROR(VALUE(IF(Z10="","",(IF(Z10&gt;=2271,"7.4",IF(Z10&gt;=2101,"8.7",IF(Z10&gt;=1991,"9.4",IF(Z10&gt;=1871,"10.2",IF(Z10&gt;=1761,"11.1",IF(Z10&gt;=1651,"12.2",IF(Z10&gt;=1531,"13.2",IF(Z10&gt;=1421,"14.4",IF(Z10&gt;=1311,"15.8",IF(Z10&gt;=1196,"17.2",IF(Z10&gt;=1081,"18.7",IF(Z10&gt;=971,"20.5",IF(Z10&gt;=856,"20.8",IF(Z10&gt;=741,"21.0",IF(Z10&gt;=601,"21.8","22.5")))))))))))))))))),"")</f>
        <v>11.1</v>
      </c>
      <c r="N10" s="176">
        <f>IFERROR(VALUE(IF(Z10="","",(IF(Z10&gt;=2271,"10.6",IF(Z10&gt;=2101,"11.9",IF(Z10&gt;=1991,"12.7",IF(Z10&gt;=1871,"13.5",IF(Z10&gt;=1761,"14.4",IF(Z10&gt;=1651,"15.4",IF(Z10&gt;=1531,"16.5",IF(Z10&gt;=1421,"17.6",IF(Z10&gt;=1311,"19.0",IF(Z10&gt;=1196,"20.3",IF(Z10&gt;=1081,"21.8",IF(Z10&gt;=971,"23.4",IF(Z10&gt;=856,"23.7",IF(Z10&gt;=741,"24.5","24.6"))))))))))))))))),"")</f>
        <v>14.4</v>
      </c>
      <c r="O10" s="175" t="str">
        <f>IF(Z10="","",IF(AE10="",TEXT(AB10,"#,##0.0"),IF(AB10-AE10&gt;0,CONCATENATE(TEXT(AE10,"#,##0.0"),"~",TEXT(AB10,"#,##0.0")),TEXT(AB10,"#,##0.0"))))</f>
        <v>19.9~20.7</v>
      </c>
      <c r="P10" s="48" t="s">
        <v>931</v>
      </c>
      <c r="Q10" s="358" t="s">
        <v>713</v>
      </c>
      <c r="R10" s="484" t="s">
        <v>48</v>
      </c>
      <c r="S10" s="41"/>
      <c r="T10" s="357"/>
      <c r="U10" s="43" t="str">
        <f>IFERROR(IF(K10&lt;M10,"",(ROUNDDOWN(K10/M10*100,0))),"")</f>
        <v/>
      </c>
      <c r="V10" s="44" t="str">
        <f>IFERROR(IF(K10&lt;N10,"",(ROUNDDOWN(K10/N10*100,0))),"")</f>
        <v/>
      </c>
      <c r="W10" s="44" t="str">
        <f>IF(AC10&lt;55,"",IF(AA10="",AC10,IF(AF10-AC10&gt;0,CONCATENATE(AC10,"~",AF10),AC10)))</f>
        <v/>
      </c>
      <c r="X10" s="45" t="str">
        <f>IF(AC10&lt;55,"",AD10)</f>
        <v/>
      </c>
      <c r="Z10" s="46">
        <v>1840</v>
      </c>
      <c r="AA10" s="46">
        <v>1920</v>
      </c>
      <c r="AB10" s="149">
        <f>IF(Z10="","",(ROUND(IF(Z10&gt;=2759,9.5,IF(Z10&lt;2759,(-2.47/1000000*Z10*Z10)-(8.52/10000*Z10)+30.65)),1)))</f>
        <v>20.7</v>
      </c>
      <c r="AC10" s="209">
        <f>IF(K10="","",ROUNDDOWN(K10/AB10*100,0))</f>
        <v>48</v>
      </c>
      <c r="AD10" s="209" t="str">
        <f>IF(AC10="","",IF(AC10&gt;=125,"★7.5",IF(AC10&gt;=120,"★7.0",IF(AC10&gt;=115,"★6.5",IF(AC10&gt;=110,"★6.0",IF(AC10&gt;=105,"★5.5",IF(AC10&gt;=100,"★5.0",IF(AC10&gt;=95,"★4.5",IF(AC10&gt;=90,"★4.0",IF(AC10&gt;=85,"★3.5",IF(AC10&gt;=80,"★3.0",IF(AC10&gt;=75,"★2.5",IF(AC10&gt;=70,"★2.0",IF(AC10&gt;=65,"★1.5",IF(AC10&gt;=60,"★1.0",IF(AC10&gt;=55,"★0.5"," "))))))))))))))))</f>
        <v xml:space="preserve"> </v>
      </c>
      <c r="AE10" s="149">
        <f>IF(AA10="","",(ROUND(IF(AA10&gt;=2759,9.5,IF(AA10&lt;2759,(-2.47/1000000*AA10*AA10)-(8.52/10000*AA10)+30.65)),1)))</f>
        <v>19.899999999999999</v>
      </c>
      <c r="AF10" s="209">
        <f>IF(AE10="","",IF(K10="","",ROUNDDOWN(K10/AE10*100,0)))</f>
        <v>50</v>
      </c>
      <c r="AG10" s="209" t="str">
        <f>IF(AF10="","",IF(AF10&gt;=125,"★7.5",IF(AF10&gt;=120,"★7.0",IF(AF10&gt;=115,"★6.5",IF(AF10&gt;=110,"★6.0",IF(AF10&gt;=105,"★5.5",IF(AF10&gt;=100,"★5.0",IF(AF10&gt;=95,"★4.5",IF(AF10&gt;=90,"★4.0",IF(AF10&gt;=85,"★3.5",IF(AF10&gt;=80,"★3.0",IF(AF10&gt;=75,"★2.5",IF(AF10&gt;=70,"★2.0",IF(AF10&gt;=65,"★1.5",IF(AF10&gt;=60,"★1.0",IF(AF10&gt;=55,"★0.5"," "))))))))))))))))</f>
        <v xml:space="preserve"> </v>
      </c>
      <c r="AH10" s="208"/>
    </row>
    <row r="11" spans="1:34" s="6" customFormat="1" ht="24" customHeight="1">
      <c r="A11" s="56"/>
      <c r="B11" s="51"/>
      <c r="C11" s="487"/>
      <c r="D11" s="393" t="s">
        <v>1217</v>
      </c>
      <c r="E11" s="486" t="s">
        <v>1216</v>
      </c>
      <c r="F11" s="393" t="s">
        <v>935</v>
      </c>
      <c r="G11" s="485">
        <v>1995</v>
      </c>
      <c r="H11" s="360" t="s">
        <v>948</v>
      </c>
      <c r="I11" s="391" t="s">
        <v>1215</v>
      </c>
      <c r="J11" s="390">
        <v>5</v>
      </c>
      <c r="K11" s="171">
        <v>10</v>
      </c>
      <c r="L11" s="54">
        <f>IF(K11&gt;0,1/K11*34.6*67.1,"")</f>
        <v>232.166</v>
      </c>
      <c r="M11" s="53">
        <f>IFERROR(VALUE(IF(Z11="","",(IF(Z11&gt;=2271,"7.4",IF(Z11&gt;=2101,"8.7",IF(Z11&gt;=1991,"9.4",IF(Z11&gt;=1871,"10.2",IF(Z11&gt;=1761,"11.1",IF(Z11&gt;=1651,"12.2",IF(Z11&gt;=1531,"13.2",IF(Z11&gt;=1421,"14.4",IF(Z11&gt;=1311,"15.8",IF(Z11&gt;=1196,"17.2",IF(Z11&gt;=1081,"18.7",IF(Z11&gt;=971,"20.5",IF(Z11&gt;=856,"20.8",IF(Z11&gt;=741,"21.0",IF(Z11&gt;=601,"21.8","22.5")))))))))))))))))),"")</f>
        <v>11.1</v>
      </c>
      <c r="N11" s="176">
        <f>IFERROR(VALUE(IF(Z11="","",(IF(Z11&gt;=2271,"10.6",IF(Z11&gt;=2101,"11.9",IF(Z11&gt;=1991,"12.7",IF(Z11&gt;=1871,"13.5",IF(Z11&gt;=1761,"14.4",IF(Z11&gt;=1651,"15.4",IF(Z11&gt;=1531,"16.5",IF(Z11&gt;=1421,"17.6",IF(Z11&gt;=1311,"19.0",IF(Z11&gt;=1196,"20.3",IF(Z11&gt;=1081,"21.8",IF(Z11&gt;=971,"23.4",IF(Z11&gt;=856,"23.7",IF(Z11&gt;=741,"24.5","24.6"))))))))))))))))),"")</f>
        <v>14.4</v>
      </c>
      <c r="O11" s="175" t="str">
        <f>IF(Z11="","",IF(AE11="",TEXT(AB11,"#,##0.0"),IF(AB11-AE11&gt;0,CONCATENATE(TEXT(AE11,"#,##0.0"),"~",TEXT(AB11,"#,##0.0")),TEXT(AB11,"#,##0.0"))))</f>
        <v>19.9~20.7</v>
      </c>
      <c r="P11" s="48" t="s">
        <v>931</v>
      </c>
      <c r="Q11" s="358" t="s">
        <v>713</v>
      </c>
      <c r="R11" s="484" t="s">
        <v>48</v>
      </c>
      <c r="S11" s="41"/>
      <c r="T11" s="483"/>
      <c r="U11" s="43" t="str">
        <f>IFERROR(IF(K11&lt;M11,"",(ROUNDDOWN(K11/M11*100,0))),"")</f>
        <v/>
      </c>
      <c r="V11" s="44" t="str">
        <f>IFERROR(IF(K11&lt;N11,"",(ROUNDDOWN(K11/N11*100,0))),"")</f>
        <v/>
      </c>
      <c r="W11" s="44" t="str">
        <f>IF(AC11&lt;55,"",IF(AA11="",AC11,IF(AF11-AC11&gt;0,CONCATENATE(AC11,"~",AF11),AC11)))</f>
        <v/>
      </c>
      <c r="X11" s="45" t="str">
        <f>IF(AC11&lt;55,"",AD11)</f>
        <v/>
      </c>
      <c r="Z11" s="46">
        <v>1840</v>
      </c>
      <c r="AA11" s="46">
        <v>1920</v>
      </c>
      <c r="AB11" s="149">
        <f>IF(Z11="","",(ROUND(IF(Z11&gt;=2759,9.5,IF(Z11&lt;2759,(-2.47/1000000*Z11*Z11)-(8.52/10000*Z11)+30.65)),1)))</f>
        <v>20.7</v>
      </c>
      <c r="AC11" s="209">
        <f>IF(K11="","",ROUNDDOWN(K11/AB11*100,0))</f>
        <v>48</v>
      </c>
      <c r="AD11" s="209" t="str">
        <f>IF(AC11="","",IF(AC11&gt;=125,"★7.5",IF(AC11&gt;=120,"★7.0",IF(AC11&gt;=115,"★6.5",IF(AC11&gt;=110,"★6.0",IF(AC11&gt;=105,"★5.5",IF(AC11&gt;=100,"★5.0",IF(AC11&gt;=95,"★4.5",IF(AC11&gt;=90,"★4.0",IF(AC11&gt;=85,"★3.5",IF(AC11&gt;=80,"★3.0",IF(AC11&gt;=75,"★2.5",IF(AC11&gt;=70,"★2.0",IF(AC11&gt;=65,"★1.5",IF(AC11&gt;=60,"★1.0",IF(AC11&gt;=55,"★0.5"," "))))))))))))))))</f>
        <v xml:space="preserve"> </v>
      </c>
      <c r="AE11" s="149">
        <f>IF(AA11="","",(ROUND(IF(AA11&gt;=2759,9.5,IF(AA11&lt;2759,(-2.47/1000000*AA11*AA11)-(8.52/10000*AA11)+30.65)),1)))</f>
        <v>19.899999999999999</v>
      </c>
      <c r="AF11" s="209">
        <f>IF(AE11="","",IF(K11="","",ROUNDDOWN(K11/AE11*100,0)))</f>
        <v>50</v>
      </c>
      <c r="AG11" s="209" t="str">
        <f>IF(AF11="","",IF(AF11&gt;=125,"★7.5",IF(AF11&gt;=120,"★7.0",IF(AF11&gt;=115,"★6.5",IF(AF11&gt;=110,"★6.0",IF(AF11&gt;=105,"★5.5",IF(AF11&gt;=100,"★5.0",IF(AF11&gt;=95,"★4.5",IF(AF11&gt;=90,"★4.0",IF(AF11&gt;=85,"★3.5",IF(AF11&gt;=80,"★3.0",IF(AF11&gt;=75,"★2.5",IF(AF11&gt;=70,"★2.0",IF(AF11&gt;=65,"★1.5",IF(AF11&gt;=60,"★1.0",IF(AF11&gt;=55,"★0.5"," "))))))))))))))))</f>
        <v xml:space="preserve"> </v>
      </c>
      <c r="AH11" s="482"/>
    </row>
    <row r="12" spans="1:34">
      <c r="E12" s="2"/>
    </row>
  </sheetData>
  <sheetProtection formatCells="0" formatColumns="0" formatRows="0" insertColumns="0" insertRows="0" insertHyperlinks="0" deleteColumns="0" deleteRows="0" sort="0" autoFilter="0" pivotTables="0"/>
  <mergeCells count="41">
    <mergeCell ref="J2:V2"/>
    <mergeCell ref="S3:X3"/>
    <mergeCell ref="A4:A8"/>
    <mergeCell ref="B4:C8"/>
    <mergeCell ref="D4:D5"/>
    <mergeCell ref="E4:E5"/>
    <mergeCell ref="F4:G5"/>
    <mergeCell ref="H4:H8"/>
    <mergeCell ref="I4:I8"/>
    <mergeCell ref="J4:J8"/>
    <mergeCell ref="D6:D8"/>
    <mergeCell ref="E6:E8"/>
    <mergeCell ref="F6:F8"/>
    <mergeCell ref="G6:G8"/>
    <mergeCell ref="O5:O8"/>
    <mergeCell ref="P4:P8"/>
    <mergeCell ref="AH5:AH8"/>
    <mergeCell ref="S6:S8"/>
    <mergeCell ref="T6:T8"/>
    <mergeCell ref="AE4:AE8"/>
    <mergeCell ref="AF4:AF8"/>
    <mergeCell ref="AA4:AA8"/>
    <mergeCell ref="AB4:AB8"/>
    <mergeCell ref="AC4:AC8"/>
    <mergeCell ref="AD4:AD8"/>
    <mergeCell ref="Q4:S5"/>
    <mergeCell ref="T4:T5"/>
    <mergeCell ref="U4:U8"/>
    <mergeCell ref="V4:V8"/>
    <mergeCell ref="Q6:Q8"/>
    <mergeCell ref="AG4:AG8"/>
    <mergeCell ref="W5:W8"/>
    <mergeCell ref="X5:X8"/>
    <mergeCell ref="W4:X4"/>
    <mergeCell ref="Z4:Z8"/>
    <mergeCell ref="K4:O4"/>
    <mergeCell ref="K5:K8"/>
    <mergeCell ref="L5:L8"/>
    <mergeCell ref="M5:M8"/>
    <mergeCell ref="N5:N8"/>
    <mergeCell ref="R6:R8"/>
  </mergeCells>
  <phoneticPr fontId="2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&amp;L&amp;10
発出元 → 発出先&amp;R&amp;10【機密性２】 
作成日_作成担当課_用途_保存期間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EB29065-F7D1-4B78-A105-861F0F798B1B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AH9:AH11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242F4-D3E5-4D31-B86A-1315B6BB0D60}">
  <sheetPr>
    <tabColor rgb="FFC00000"/>
    <pageSetUpPr fitToPage="1"/>
  </sheetPr>
  <dimension ref="A1:AG39"/>
  <sheetViews>
    <sheetView view="pageBreakPreview" zoomScaleNormal="55" zoomScaleSheetLayoutView="100" workbookViewId="0">
      <pane xSplit="3" ySplit="8" topLeftCell="D9" activePane="bottomRight" state="frozen"/>
      <selection activeCell="F6" sqref="F6:G8"/>
      <selection pane="topRight" activeCell="F6" sqref="F6:G8"/>
      <selection pane="bottomLeft" activeCell="F6" sqref="F6:G8"/>
      <selection pane="bottomRight" activeCell="G17" sqref="G17:G30"/>
    </sheetView>
  </sheetViews>
  <sheetFormatPr defaultColWidth="9" defaultRowHeight="10.199999999999999"/>
  <cols>
    <col min="1" max="1" width="12" style="217" customWidth="1"/>
    <col min="2" max="2" width="3.88671875" style="61" bestFit="1" customWidth="1"/>
    <col min="3" max="3" width="11" style="61" customWidth="1"/>
    <col min="4" max="4" width="13.88671875" style="61" bestFit="1" customWidth="1"/>
    <col min="5" max="5" width="13.88671875" style="61" customWidth="1"/>
    <col min="6" max="6" width="14.33203125" style="61" bestFit="1" customWidth="1"/>
    <col min="7" max="8" width="9.88671875" style="61" customWidth="1"/>
    <col min="9" max="9" width="12.44140625" style="61" customWidth="1"/>
    <col min="10" max="10" width="7" style="61" customWidth="1"/>
    <col min="11" max="11" width="5.88671875" style="61" customWidth="1"/>
    <col min="12" max="12" width="8.77734375" style="61" customWidth="1"/>
    <col min="13" max="13" width="8.44140625" style="61" customWidth="1"/>
    <col min="14" max="15" width="8.6640625" style="61" customWidth="1"/>
    <col min="16" max="16" width="14.33203125" style="61" bestFit="1" customWidth="1"/>
    <col min="17" max="17" width="10" style="61" bestFit="1" customWidth="1"/>
    <col min="18" max="18" width="6" style="61" customWidth="1"/>
    <col min="19" max="19" width="16.88671875" style="61" customWidth="1"/>
    <col min="20" max="20" width="11" style="61" bestFit="1" customWidth="1"/>
    <col min="21" max="21" width="8.21875" style="61" bestFit="1" customWidth="1"/>
    <col min="22" max="23" width="8.21875" style="61" customWidth="1"/>
    <col min="24" max="24" width="8.21875" style="61" bestFit="1" customWidth="1"/>
    <col min="25" max="259" width="9" style="61"/>
    <col min="260" max="260" width="15.88671875" style="61" customWidth="1"/>
    <col min="261" max="261" width="3.88671875" style="61" bestFit="1" customWidth="1"/>
    <col min="262" max="262" width="38.21875" style="61" customWidth="1"/>
    <col min="263" max="263" width="13.88671875" style="61" bestFit="1" customWidth="1"/>
    <col min="264" max="264" width="13.88671875" style="61" customWidth="1"/>
    <col min="265" max="265" width="13.109375" style="61" bestFit="1" customWidth="1"/>
    <col min="266" max="266" width="5.88671875" style="61" bestFit="1" customWidth="1"/>
    <col min="267" max="267" width="12.109375" style="61" bestFit="1" customWidth="1"/>
    <col min="268" max="268" width="10.44140625" style="61" bestFit="1" customWidth="1"/>
    <col min="269" max="269" width="7" style="61" bestFit="1" customWidth="1"/>
    <col min="270" max="270" width="5.88671875" style="61" bestFit="1" customWidth="1"/>
    <col min="271" max="271" width="8.77734375" style="61" bestFit="1" customWidth="1"/>
    <col min="272" max="272" width="8.44140625" style="61" bestFit="1" customWidth="1"/>
    <col min="273" max="273" width="8.6640625" style="61" bestFit="1" customWidth="1"/>
    <col min="274" max="274" width="14.33203125" style="61" bestFit="1" customWidth="1"/>
    <col min="275" max="275" width="10" style="61" bestFit="1" customWidth="1"/>
    <col min="276" max="276" width="6" style="61" customWidth="1"/>
    <col min="277" max="277" width="25.21875" style="61" bestFit="1" customWidth="1"/>
    <col min="278" max="278" width="11" style="61" bestFit="1" customWidth="1"/>
    <col min="279" max="280" width="8.21875" style="61" bestFit="1" customWidth="1"/>
    <col min="281" max="515" width="9" style="61"/>
    <col min="516" max="516" width="15.88671875" style="61" customWidth="1"/>
    <col min="517" max="517" width="3.88671875" style="61" bestFit="1" customWidth="1"/>
    <col min="518" max="518" width="38.21875" style="61" customWidth="1"/>
    <col min="519" max="519" width="13.88671875" style="61" bestFit="1" customWidth="1"/>
    <col min="520" max="520" width="13.88671875" style="61" customWidth="1"/>
    <col min="521" max="521" width="13.109375" style="61" bestFit="1" customWidth="1"/>
    <col min="522" max="522" width="5.88671875" style="61" bestFit="1" customWidth="1"/>
    <col min="523" max="523" width="12.109375" style="61" bestFit="1" customWidth="1"/>
    <col min="524" max="524" width="10.44140625" style="61" bestFit="1" customWidth="1"/>
    <col min="525" max="525" width="7" style="61" bestFit="1" customWidth="1"/>
    <col min="526" max="526" width="5.88671875" style="61" bestFit="1" customWidth="1"/>
    <col min="527" max="527" width="8.77734375" style="61" bestFit="1" customWidth="1"/>
    <col min="528" max="528" width="8.44140625" style="61" bestFit="1" customWidth="1"/>
    <col min="529" max="529" width="8.6640625" style="61" bestFit="1" customWidth="1"/>
    <col min="530" max="530" width="14.33203125" style="61" bestFit="1" customWidth="1"/>
    <col min="531" max="531" width="10" style="61" bestFit="1" customWidth="1"/>
    <col min="532" max="532" width="6" style="61" customWidth="1"/>
    <col min="533" max="533" width="25.21875" style="61" bestFit="1" customWidth="1"/>
    <col min="534" max="534" width="11" style="61" bestFit="1" customWidth="1"/>
    <col min="535" max="536" width="8.21875" style="61" bestFit="1" customWidth="1"/>
    <col min="537" max="771" width="9" style="61"/>
    <col min="772" max="772" width="15.88671875" style="61" customWidth="1"/>
    <col min="773" max="773" width="3.88671875" style="61" bestFit="1" customWidth="1"/>
    <col min="774" max="774" width="38.21875" style="61" customWidth="1"/>
    <col min="775" max="775" width="13.88671875" style="61" bestFit="1" customWidth="1"/>
    <col min="776" max="776" width="13.88671875" style="61" customWidth="1"/>
    <col min="777" max="777" width="13.109375" style="61" bestFit="1" customWidth="1"/>
    <col min="778" max="778" width="5.88671875" style="61" bestFit="1" customWidth="1"/>
    <col min="779" max="779" width="12.109375" style="61" bestFit="1" customWidth="1"/>
    <col min="780" max="780" width="10.44140625" style="61" bestFit="1" customWidth="1"/>
    <col min="781" max="781" width="7" style="61" bestFit="1" customWidth="1"/>
    <col min="782" max="782" width="5.88671875" style="61" bestFit="1" customWidth="1"/>
    <col min="783" max="783" width="8.77734375" style="61" bestFit="1" customWidth="1"/>
    <col min="784" max="784" width="8.44140625" style="61" bestFit="1" customWidth="1"/>
    <col min="785" max="785" width="8.6640625" style="61" bestFit="1" customWidth="1"/>
    <col min="786" max="786" width="14.33203125" style="61" bestFit="1" customWidth="1"/>
    <col min="787" max="787" width="10" style="61" bestFit="1" customWidth="1"/>
    <col min="788" max="788" width="6" style="61" customWidth="1"/>
    <col min="789" max="789" width="25.21875" style="61" bestFit="1" customWidth="1"/>
    <col min="790" max="790" width="11" style="61" bestFit="1" customWidth="1"/>
    <col min="791" max="792" width="8.21875" style="61" bestFit="1" customWidth="1"/>
    <col min="793" max="1027" width="9" style="61"/>
    <col min="1028" max="1028" width="15.88671875" style="61" customWidth="1"/>
    <col min="1029" max="1029" width="3.88671875" style="61" bestFit="1" customWidth="1"/>
    <col min="1030" max="1030" width="38.21875" style="61" customWidth="1"/>
    <col min="1031" max="1031" width="13.88671875" style="61" bestFit="1" customWidth="1"/>
    <col min="1032" max="1032" width="13.88671875" style="61" customWidth="1"/>
    <col min="1033" max="1033" width="13.109375" style="61" bestFit="1" customWidth="1"/>
    <col min="1034" max="1034" width="5.88671875" style="61" bestFit="1" customWidth="1"/>
    <col min="1035" max="1035" width="12.109375" style="61" bestFit="1" customWidth="1"/>
    <col min="1036" max="1036" width="10.44140625" style="61" bestFit="1" customWidth="1"/>
    <col min="1037" max="1037" width="7" style="61" bestFit="1" customWidth="1"/>
    <col min="1038" max="1038" width="5.88671875" style="61" bestFit="1" customWidth="1"/>
    <col min="1039" max="1039" width="8.77734375" style="61" bestFit="1" customWidth="1"/>
    <col min="1040" max="1040" width="8.44140625" style="61" bestFit="1" customWidth="1"/>
    <col min="1041" max="1041" width="8.6640625" style="61" bestFit="1" customWidth="1"/>
    <col min="1042" max="1042" width="14.33203125" style="61" bestFit="1" customWidth="1"/>
    <col min="1043" max="1043" width="10" style="61" bestFit="1" customWidth="1"/>
    <col min="1044" max="1044" width="6" style="61" customWidth="1"/>
    <col min="1045" max="1045" width="25.21875" style="61" bestFit="1" customWidth="1"/>
    <col min="1046" max="1046" width="11" style="61" bestFit="1" customWidth="1"/>
    <col min="1047" max="1048" width="8.21875" style="61" bestFit="1" customWidth="1"/>
    <col min="1049" max="1283" width="9" style="61"/>
    <col min="1284" max="1284" width="15.88671875" style="61" customWidth="1"/>
    <col min="1285" max="1285" width="3.88671875" style="61" bestFit="1" customWidth="1"/>
    <col min="1286" max="1286" width="38.21875" style="61" customWidth="1"/>
    <col min="1287" max="1287" width="13.88671875" style="61" bestFit="1" customWidth="1"/>
    <col min="1288" max="1288" width="13.88671875" style="61" customWidth="1"/>
    <col min="1289" max="1289" width="13.109375" style="61" bestFit="1" customWidth="1"/>
    <col min="1290" max="1290" width="5.88671875" style="61" bestFit="1" customWidth="1"/>
    <col min="1291" max="1291" width="12.109375" style="61" bestFit="1" customWidth="1"/>
    <col min="1292" max="1292" width="10.44140625" style="61" bestFit="1" customWidth="1"/>
    <col min="1293" max="1293" width="7" style="61" bestFit="1" customWidth="1"/>
    <col min="1294" max="1294" width="5.88671875" style="61" bestFit="1" customWidth="1"/>
    <col min="1295" max="1295" width="8.77734375" style="61" bestFit="1" customWidth="1"/>
    <col min="1296" max="1296" width="8.44140625" style="61" bestFit="1" customWidth="1"/>
    <col min="1297" max="1297" width="8.6640625" style="61" bestFit="1" customWidth="1"/>
    <col min="1298" max="1298" width="14.33203125" style="61" bestFit="1" customWidth="1"/>
    <col min="1299" max="1299" width="10" style="61" bestFit="1" customWidth="1"/>
    <col min="1300" max="1300" width="6" style="61" customWidth="1"/>
    <col min="1301" max="1301" width="25.21875" style="61" bestFit="1" customWidth="1"/>
    <col min="1302" max="1302" width="11" style="61" bestFit="1" customWidth="1"/>
    <col min="1303" max="1304" width="8.21875" style="61" bestFit="1" customWidth="1"/>
    <col min="1305" max="1539" width="9" style="61"/>
    <col min="1540" max="1540" width="15.88671875" style="61" customWidth="1"/>
    <col min="1541" max="1541" width="3.88671875" style="61" bestFit="1" customWidth="1"/>
    <col min="1542" max="1542" width="38.21875" style="61" customWidth="1"/>
    <col min="1543" max="1543" width="13.88671875" style="61" bestFit="1" customWidth="1"/>
    <col min="1544" max="1544" width="13.88671875" style="61" customWidth="1"/>
    <col min="1545" max="1545" width="13.109375" style="61" bestFit="1" customWidth="1"/>
    <col min="1546" max="1546" width="5.88671875" style="61" bestFit="1" customWidth="1"/>
    <col min="1547" max="1547" width="12.109375" style="61" bestFit="1" customWidth="1"/>
    <col min="1548" max="1548" width="10.44140625" style="61" bestFit="1" customWidth="1"/>
    <col min="1549" max="1549" width="7" style="61" bestFit="1" customWidth="1"/>
    <col min="1550" max="1550" width="5.88671875" style="61" bestFit="1" customWidth="1"/>
    <col min="1551" max="1551" width="8.77734375" style="61" bestFit="1" customWidth="1"/>
    <col min="1552" max="1552" width="8.44140625" style="61" bestFit="1" customWidth="1"/>
    <col min="1553" max="1553" width="8.6640625" style="61" bestFit="1" customWidth="1"/>
    <col min="1554" max="1554" width="14.33203125" style="61" bestFit="1" customWidth="1"/>
    <col min="1555" max="1555" width="10" style="61" bestFit="1" customWidth="1"/>
    <col min="1556" max="1556" width="6" style="61" customWidth="1"/>
    <col min="1557" max="1557" width="25.21875" style="61" bestFit="1" customWidth="1"/>
    <col min="1558" max="1558" width="11" style="61" bestFit="1" customWidth="1"/>
    <col min="1559" max="1560" width="8.21875" style="61" bestFit="1" customWidth="1"/>
    <col min="1561" max="1795" width="9" style="61"/>
    <col min="1796" max="1796" width="15.88671875" style="61" customWidth="1"/>
    <col min="1797" max="1797" width="3.88671875" style="61" bestFit="1" customWidth="1"/>
    <col min="1798" max="1798" width="38.21875" style="61" customWidth="1"/>
    <col min="1799" max="1799" width="13.88671875" style="61" bestFit="1" customWidth="1"/>
    <col min="1800" max="1800" width="13.88671875" style="61" customWidth="1"/>
    <col min="1801" max="1801" width="13.109375" style="61" bestFit="1" customWidth="1"/>
    <col min="1802" max="1802" width="5.88671875" style="61" bestFit="1" customWidth="1"/>
    <col min="1803" max="1803" width="12.109375" style="61" bestFit="1" customWidth="1"/>
    <col min="1804" max="1804" width="10.44140625" style="61" bestFit="1" customWidth="1"/>
    <col min="1805" max="1805" width="7" style="61" bestFit="1" customWidth="1"/>
    <col min="1806" max="1806" width="5.88671875" style="61" bestFit="1" customWidth="1"/>
    <col min="1807" max="1807" width="8.77734375" style="61" bestFit="1" customWidth="1"/>
    <col min="1808" max="1808" width="8.44140625" style="61" bestFit="1" customWidth="1"/>
    <col min="1809" max="1809" width="8.6640625" style="61" bestFit="1" customWidth="1"/>
    <col min="1810" max="1810" width="14.33203125" style="61" bestFit="1" customWidth="1"/>
    <col min="1811" max="1811" width="10" style="61" bestFit="1" customWidth="1"/>
    <col min="1812" max="1812" width="6" style="61" customWidth="1"/>
    <col min="1813" max="1813" width="25.21875" style="61" bestFit="1" customWidth="1"/>
    <col min="1814" max="1814" width="11" style="61" bestFit="1" customWidth="1"/>
    <col min="1815" max="1816" width="8.21875" style="61" bestFit="1" customWidth="1"/>
    <col min="1817" max="2051" width="9" style="61"/>
    <col min="2052" max="2052" width="15.88671875" style="61" customWidth="1"/>
    <col min="2053" max="2053" width="3.88671875" style="61" bestFit="1" customWidth="1"/>
    <col min="2054" max="2054" width="38.21875" style="61" customWidth="1"/>
    <col min="2055" max="2055" width="13.88671875" style="61" bestFit="1" customWidth="1"/>
    <col min="2056" max="2056" width="13.88671875" style="61" customWidth="1"/>
    <col min="2057" max="2057" width="13.109375" style="61" bestFit="1" customWidth="1"/>
    <col min="2058" max="2058" width="5.88671875" style="61" bestFit="1" customWidth="1"/>
    <col min="2059" max="2059" width="12.109375" style="61" bestFit="1" customWidth="1"/>
    <col min="2060" max="2060" width="10.44140625" style="61" bestFit="1" customWidth="1"/>
    <col min="2061" max="2061" width="7" style="61" bestFit="1" customWidth="1"/>
    <col min="2062" max="2062" width="5.88671875" style="61" bestFit="1" customWidth="1"/>
    <col min="2063" max="2063" width="8.77734375" style="61" bestFit="1" customWidth="1"/>
    <col min="2064" max="2064" width="8.44140625" style="61" bestFit="1" customWidth="1"/>
    <col min="2065" max="2065" width="8.6640625" style="61" bestFit="1" customWidth="1"/>
    <col min="2066" max="2066" width="14.33203125" style="61" bestFit="1" customWidth="1"/>
    <col min="2067" max="2067" width="10" style="61" bestFit="1" customWidth="1"/>
    <col min="2068" max="2068" width="6" style="61" customWidth="1"/>
    <col min="2069" max="2069" width="25.21875" style="61" bestFit="1" customWidth="1"/>
    <col min="2070" max="2070" width="11" style="61" bestFit="1" customWidth="1"/>
    <col min="2071" max="2072" width="8.21875" style="61" bestFit="1" customWidth="1"/>
    <col min="2073" max="2307" width="9" style="61"/>
    <col min="2308" max="2308" width="15.88671875" style="61" customWidth="1"/>
    <col min="2309" max="2309" width="3.88671875" style="61" bestFit="1" customWidth="1"/>
    <col min="2310" max="2310" width="38.21875" style="61" customWidth="1"/>
    <col min="2311" max="2311" width="13.88671875" style="61" bestFit="1" customWidth="1"/>
    <col min="2312" max="2312" width="13.88671875" style="61" customWidth="1"/>
    <col min="2313" max="2313" width="13.109375" style="61" bestFit="1" customWidth="1"/>
    <col min="2314" max="2314" width="5.88671875" style="61" bestFit="1" customWidth="1"/>
    <col min="2315" max="2315" width="12.109375" style="61" bestFit="1" customWidth="1"/>
    <col min="2316" max="2316" width="10.44140625" style="61" bestFit="1" customWidth="1"/>
    <col min="2317" max="2317" width="7" style="61" bestFit="1" customWidth="1"/>
    <col min="2318" max="2318" width="5.88671875" style="61" bestFit="1" customWidth="1"/>
    <col min="2319" max="2319" width="8.77734375" style="61" bestFit="1" customWidth="1"/>
    <col min="2320" max="2320" width="8.44140625" style="61" bestFit="1" customWidth="1"/>
    <col min="2321" max="2321" width="8.6640625" style="61" bestFit="1" customWidth="1"/>
    <col min="2322" max="2322" width="14.33203125" style="61" bestFit="1" customWidth="1"/>
    <col min="2323" max="2323" width="10" style="61" bestFit="1" customWidth="1"/>
    <col min="2324" max="2324" width="6" style="61" customWidth="1"/>
    <col min="2325" max="2325" width="25.21875" style="61" bestFit="1" customWidth="1"/>
    <col min="2326" max="2326" width="11" style="61" bestFit="1" customWidth="1"/>
    <col min="2327" max="2328" width="8.21875" style="61" bestFit="1" customWidth="1"/>
    <col min="2329" max="2563" width="9" style="61"/>
    <col min="2564" max="2564" width="15.88671875" style="61" customWidth="1"/>
    <col min="2565" max="2565" width="3.88671875" style="61" bestFit="1" customWidth="1"/>
    <col min="2566" max="2566" width="38.21875" style="61" customWidth="1"/>
    <col min="2567" max="2567" width="13.88671875" style="61" bestFit="1" customWidth="1"/>
    <col min="2568" max="2568" width="13.88671875" style="61" customWidth="1"/>
    <col min="2569" max="2569" width="13.109375" style="61" bestFit="1" customWidth="1"/>
    <col min="2570" max="2570" width="5.88671875" style="61" bestFit="1" customWidth="1"/>
    <col min="2571" max="2571" width="12.109375" style="61" bestFit="1" customWidth="1"/>
    <col min="2572" max="2572" width="10.44140625" style="61" bestFit="1" customWidth="1"/>
    <col min="2573" max="2573" width="7" style="61" bestFit="1" customWidth="1"/>
    <col min="2574" max="2574" width="5.88671875" style="61" bestFit="1" customWidth="1"/>
    <col min="2575" max="2575" width="8.77734375" style="61" bestFit="1" customWidth="1"/>
    <col min="2576" max="2576" width="8.44140625" style="61" bestFit="1" customWidth="1"/>
    <col min="2577" max="2577" width="8.6640625" style="61" bestFit="1" customWidth="1"/>
    <col min="2578" max="2578" width="14.33203125" style="61" bestFit="1" customWidth="1"/>
    <col min="2579" max="2579" width="10" style="61" bestFit="1" customWidth="1"/>
    <col min="2580" max="2580" width="6" style="61" customWidth="1"/>
    <col min="2581" max="2581" width="25.21875" style="61" bestFit="1" customWidth="1"/>
    <col min="2582" max="2582" width="11" style="61" bestFit="1" customWidth="1"/>
    <col min="2583" max="2584" width="8.21875" style="61" bestFit="1" customWidth="1"/>
    <col min="2585" max="2819" width="9" style="61"/>
    <col min="2820" max="2820" width="15.88671875" style="61" customWidth="1"/>
    <col min="2821" max="2821" width="3.88671875" style="61" bestFit="1" customWidth="1"/>
    <col min="2822" max="2822" width="38.21875" style="61" customWidth="1"/>
    <col min="2823" max="2823" width="13.88671875" style="61" bestFit="1" customWidth="1"/>
    <col min="2824" max="2824" width="13.88671875" style="61" customWidth="1"/>
    <col min="2825" max="2825" width="13.109375" style="61" bestFit="1" customWidth="1"/>
    <col min="2826" max="2826" width="5.88671875" style="61" bestFit="1" customWidth="1"/>
    <col min="2827" max="2827" width="12.109375" style="61" bestFit="1" customWidth="1"/>
    <col min="2828" max="2828" width="10.44140625" style="61" bestFit="1" customWidth="1"/>
    <col min="2829" max="2829" width="7" style="61" bestFit="1" customWidth="1"/>
    <col min="2830" max="2830" width="5.88671875" style="61" bestFit="1" customWidth="1"/>
    <col min="2831" max="2831" width="8.77734375" style="61" bestFit="1" customWidth="1"/>
    <col min="2832" max="2832" width="8.44140625" style="61" bestFit="1" customWidth="1"/>
    <col min="2833" max="2833" width="8.6640625" style="61" bestFit="1" customWidth="1"/>
    <col min="2834" max="2834" width="14.33203125" style="61" bestFit="1" customWidth="1"/>
    <col min="2835" max="2835" width="10" style="61" bestFit="1" customWidth="1"/>
    <col min="2836" max="2836" width="6" style="61" customWidth="1"/>
    <col min="2837" max="2837" width="25.21875" style="61" bestFit="1" customWidth="1"/>
    <col min="2838" max="2838" width="11" style="61" bestFit="1" customWidth="1"/>
    <col min="2839" max="2840" width="8.21875" style="61" bestFit="1" customWidth="1"/>
    <col min="2841" max="3075" width="9" style="61"/>
    <col min="3076" max="3076" width="15.88671875" style="61" customWidth="1"/>
    <col min="3077" max="3077" width="3.88671875" style="61" bestFit="1" customWidth="1"/>
    <col min="3078" max="3078" width="38.21875" style="61" customWidth="1"/>
    <col min="3079" max="3079" width="13.88671875" style="61" bestFit="1" customWidth="1"/>
    <col min="3080" max="3080" width="13.88671875" style="61" customWidth="1"/>
    <col min="3081" max="3081" width="13.109375" style="61" bestFit="1" customWidth="1"/>
    <col min="3082" max="3082" width="5.88671875" style="61" bestFit="1" customWidth="1"/>
    <col min="3083" max="3083" width="12.109375" style="61" bestFit="1" customWidth="1"/>
    <col min="3084" max="3084" width="10.44140625" style="61" bestFit="1" customWidth="1"/>
    <col min="3085" max="3085" width="7" style="61" bestFit="1" customWidth="1"/>
    <col min="3086" max="3086" width="5.88671875" style="61" bestFit="1" customWidth="1"/>
    <col min="3087" max="3087" width="8.77734375" style="61" bestFit="1" customWidth="1"/>
    <col min="3088" max="3088" width="8.44140625" style="61" bestFit="1" customWidth="1"/>
    <col min="3089" max="3089" width="8.6640625" style="61" bestFit="1" customWidth="1"/>
    <col min="3090" max="3090" width="14.33203125" style="61" bestFit="1" customWidth="1"/>
    <col min="3091" max="3091" width="10" style="61" bestFit="1" customWidth="1"/>
    <col min="3092" max="3092" width="6" style="61" customWidth="1"/>
    <col min="3093" max="3093" width="25.21875" style="61" bestFit="1" customWidth="1"/>
    <col min="3094" max="3094" width="11" style="61" bestFit="1" customWidth="1"/>
    <col min="3095" max="3096" width="8.21875" style="61" bestFit="1" customWidth="1"/>
    <col min="3097" max="3331" width="9" style="61"/>
    <col min="3332" max="3332" width="15.88671875" style="61" customWidth="1"/>
    <col min="3333" max="3333" width="3.88671875" style="61" bestFit="1" customWidth="1"/>
    <col min="3334" max="3334" width="38.21875" style="61" customWidth="1"/>
    <col min="3335" max="3335" width="13.88671875" style="61" bestFit="1" customWidth="1"/>
    <col min="3336" max="3336" width="13.88671875" style="61" customWidth="1"/>
    <col min="3337" max="3337" width="13.109375" style="61" bestFit="1" customWidth="1"/>
    <col min="3338" max="3338" width="5.88671875" style="61" bestFit="1" customWidth="1"/>
    <col min="3339" max="3339" width="12.109375" style="61" bestFit="1" customWidth="1"/>
    <col min="3340" max="3340" width="10.44140625" style="61" bestFit="1" customWidth="1"/>
    <col min="3341" max="3341" width="7" style="61" bestFit="1" customWidth="1"/>
    <col min="3342" max="3342" width="5.88671875" style="61" bestFit="1" customWidth="1"/>
    <col min="3343" max="3343" width="8.77734375" style="61" bestFit="1" customWidth="1"/>
    <col min="3344" max="3344" width="8.44140625" style="61" bestFit="1" customWidth="1"/>
    <col min="3345" max="3345" width="8.6640625" style="61" bestFit="1" customWidth="1"/>
    <col min="3346" max="3346" width="14.33203125" style="61" bestFit="1" customWidth="1"/>
    <col min="3347" max="3347" width="10" style="61" bestFit="1" customWidth="1"/>
    <col min="3348" max="3348" width="6" style="61" customWidth="1"/>
    <col min="3349" max="3349" width="25.21875" style="61" bestFit="1" customWidth="1"/>
    <col min="3350" max="3350" width="11" style="61" bestFit="1" customWidth="1"/>
    <col min="3351" max="3352" width="8.21875" style="61" bestFit="1" customWidth="1"/>
    <col min="3353" max="3587" width="9" style="61"/>
    <col min="3588" max="3588" width="15.88671875" style="61" customWidth="1"/>
    <col min="3589" max="3589" width="3.88671875" style="61" bestFit="1" customWidth="1"/>
    <col min="3590" max="3590" width="38.21875" style="61" customWidth="1"/>
    <col min="3591" max="3591" width="13.88671875" style="61" bestFit="1" customWidth="1"/>
    <col min="3592" max="3592" width="13.88671875" style="61" customWidth="1"/>
    <col min="3593" max="3593" width="13.109375" style="61" bestFit="1" customWidth="1"/>
    <col min="3594" max="3594" width="5.88671875" style="61" bestFit="1" customWidth="1"/>
    <col min="3595" max="3595" width="12.109375" style="61" bestFit="1" customWidth="1"/>
    <col min="3596" max="3596" width="10.44140625" style="61" bestFit="1" customWidth="1"/>
    <col min="3597" max="3597" width="7" style="61" bestFit="1" customWidth="1"/>
    <col min="3598" max="3598" width="5.88671875" style="61" bestFit="1" customWidth="1"/>
    <col min="3599" max="3599" width="8.77734375" style="61" bestFit="1" customWidth="1"/>
    <col min="3600" max="3600" width="8.44140625" style="61" bestFit="1" customWidth="1"/>
    <col min="3601" max="3601" width="8.6640625" style="61" bestFit="1" customWidth="1"/>
    <col min="3602" max="3602" width="14.33203125" style="61" bestFit="1" customWidth="1"/>
    <col min="3603" max="3603" width="10" style="61" bestFit="1" customWidth="1"/>
    <col min="3604" max="3604" width="6" style="61" customWidth="1"/>
    <col min="3605" max="3605" width="25.21875" style="61" bestFit="1" customWidth="1"/>
    <col min="3606" max="3606" width="11" style="61" bestFit="1" customWidth="1"/>
    <col min="3607" max="3608" width="8.21875" style="61" bestFit="1" customWidth="1"/>
    <col min="3609" max="3843" width="9" style="61"/>
    <col min="3844" max="3844" width="15.88671875" style="61" customWidth="1"/>
    <col min="3845" max="3845" width="3.88671875" style="61" bestFit="1" customWidth="1"/>
    <col min="3846" max="3846" width="38.21875" style="61" customWidth="1"/>
    <col min="3847" max="3847" width="13.88671875" style="61" bestFit="1" customWidth="1"/>
    <col min="3848" max="3848" width="13.88671875" style="61" customWidth="1"/>
    <col min="3849" max="3849" width="13.109375" style="61" bestFit="1" customWidth="1"/>
    <col min="3850" max="3850" width="5.88671875" style="61" bestFit="1" customWidth="1"/>
    <col min="3851" max="3851" width="12.109375" style="61" bestFit="1" customWidth="1"/>
    <col min="3852" max="3852" width="10.44140625" style="61" bestFit="1" customWidth="1"/>
    <col min="3853" max="3853" width="7" style="61" bestFit="1" customWidth="1"/>
    <col min="3854" max="3854" width="5.88671875" style="61" bestFit="1" customWidth="1"/>
    <col min="3855" max="3855" width="8.77734375" style="61" bestFit="1" customWidth="1"/>
    <col min="3856" max="3856" width="8.44140625" style="61" bestFit="1" customWidth="1"/>
    <col min="3857" max="3857" width="8.6640625" style="61" bestFit="1" customWidth="1"/>
    <col min="3858" max="3858" width="14.33203125" style="61" bestFit="1" customWidth="1"/>
    <col min="3859" max="3859" width="10" style="61" bestFit="1" customWidth="1"/>
    <col min="3860" max="3860" width="6" style="61" customWidth="1"/>
    <col min="3861" max="3861" width="25.21875" style="61" bestFit="1" customWidth="1"/>
    <col min="3862" max="3862" width="11" style="61" bestFit="1" customWidth="1"/>
    <col min="3863" max="3864" width="8.21875" style="61" bestFit="1" customWidth="1"/>
    <col min="3865" max="4099" width="9" style="61"/>
    <col min="4100" max="4100" width="15.88671875" style="61" customWidth="1"/>
    <col min="4101" max="4101" width="3.88671875" style="61" bestFit="1" customWidth="1"/>
    <col min="4102" max="4102" width="38.21875" style="61" customWidth="1"/>
    <col min="4103" max="4103" width="13.88671875" style="61" bestFit="1" customWidth="1"/>
    <col min="4104" max="4104" width="13.88671875" style="61" customWidth="1"/>
    <col min="4105" max="4105" width="13.109375" style="61" bestFit="1" customWidth="1"/>
    <col min="4106" max="4106" width="5.88671875" style="61" bestFit="1" customWidth="1"/>
    <col min="4107" max="4107" width="12.109375" style="61" bestFit="1" customWidth="1"/>
    <col min="4108" max="4108" width="10.44140625" style="61" bestFit="1" customWidth="1"/>
    <col min="4109" max="4109" width="7" style="61" bestFit="1" customWidth="1"/>
    <col min="4110" max="4110" width="5.88671875" style="61" bestFit="1" customWidth="1"/>
    <col min="4111" max="4111" width="8.77734375" style="61" bestFit="1" customWidth="1"/>
    <col min="4112" max="4112" width="8.44140625" style="61" bestFit="1" customWidth="1"/>
    <col min="4113" max="4113" width="8.6640625" style="61" bestFit="1" customWidth="1"/>
    <col min="4114" max="4114" width="14.33203125" style="61" bestFit="1" customWidth="1"/>
    <col min="4115" max="4115" width="10" style="61" bestFit="1" customWidth="1"/>
    <col min="4116" max="4116" width="6" style="61" customWidth="1"/>
    <col min="4117" max="4117" width="25.21875" style="61" bestFit="1" customWidth="1"/>
    <col min="4118" max="4118" width="11" style="61" bestFit="1" customWidth="1"/>
    <col min="4119" max="4120" width="8.21875" style="61" bestFit="1" customWidth="1"/>
    <col min="4121" max="4355" width="9" style="61"/>
    <col min="4356" max="4356" width="15.88671875" style="61" customWidth="1"/>
    <col min="4357" max="4357" width="3.88671875" style="61" bestFit="1" customWidth="1"/>
    <col min="4358" max="4358" width="38.21875" style="61" customWidth="1"/>
    <col min="4359" max="4359" width="13.88671875" style="61" bestFit="1" customWidth="1"/>
    <col min="4360" max="4360" width="13.88671875" style="61" customWidth="1"/>
    <col min="4361" max="4361" width="13.109375" style="61" bestFit="1" customWidth="1"/>
    <col min="4362" max="4362" width="5.88671875" style="61" bestFit="1" customWidth="1"/>
    <col min="4363" max="4363" width="12.109375" style="61" bestFit="1" customWidth="1"/>
    <col min="4364" max="4364" width="10.44140625" style="61" bestFit="1" customWidth="1"/>
    <col min="4365" max="4365" width="7" style="61" bestFit="1" customWidth="1"/>
    <col min="4366" max="4366" width="5.88671875" style="61" bestFit="1" customWidth="1"/>
    <col min="4367" max="4367" width="8.77734375" style="61" bestFit="1" customWidth="1"/>
    <col min="4368" max="4368" width="8.44140625" style="61" bestFit="1" customWidth="1"/>
    <col min="4369" max="4369" width="8.6640625" style="61" bestFit="1" customWidth="1"/>
    <col min="4370" max="4370" width="14.33203125" style="61" bestFit="1" customWidth="1"/>
    <col min="4371" max="4371" width="10" style="61" bestFit="1" customWidth="1"/>
    <col min="4372" max="4372" width="6" style="61" customWidth="1"/>
    <col min="4373" max="4373" width="25.21875" style="61" bestFit="1" customWidth="1"/>
    <col min="4374" max="4374" width="11" style="61" bestFit="1" customWidth="1"/>
    <col min="4375" max="4376" width="8.21875" style="61" bestFit="1" customWidth="1"/>
    <col min="4377" max="4611" width="9" style="61"/>
    <col min="4612" max="4612" width="15.88671875" style="61" customWidth="1"/>
    <col min="4613" max="4613" width="3.88671875" style="61" bestFit="1" customWidth="1"/>
    <col min="4614" max="4614" width="38.21875" style="61" customWidth="1"/>
    <col min="4615" max="4615" width="13.88671875" style="61" bestFit="1" customWidth="1"/>
    <col min="4616" max="4616" width="13.88671875" style="61" customWidth="1"/>
    <col min="4617" max="4617" width="13.109375" style="61" bestFit="1" customWidth="1"/>
    <col min="4618" max="4618" width="5.88671875" style="61" bestFit="1" customWidth="1"/>
    <col min="4619" max="4619" width="12.109375" style="61" bestFit="1" customWidth="1"/>
    <col min="4620" max="4620" width="10.44140625" style="61" bestFit="1" customWidth="1"/>
    <col min="4621" max="4621" width="7" style="61" bestFit="1" customWidth="1"/>
    <col min="4622" max="4622" width="5.88671875" style="61" bestFit="1" customWidth="1"/>
    <col min="4623" max="4623" width="8.77734375" style="61" bestFit="1" customWidth="1"/>
    <col min="4624" max="4624" width="8.44140625" style="61" bestFit="1" customWidth="1"/>
    <col min="4625" max="4625" width="8.6640625" style="61" bestFit="1" customWidth="1"/>
    <col min="4626" max="4626" width="14.33203125" style="61" bestFit="1" customWidth="1"/>
    <col min="4627" max="4627" width="10" style="61" bestFit="1" customWidth="1"/>
    <col min="4628" max="4628" width="6" style="61" customWidth="1"/>
    <col min="4629" max="4629" width="25.21875" style="61" bestFit="1" customWidth="1"/>
    <col min="4630" max="4630" width="11" style="61" bestFit="1" customWidth="1"/>
    <col min="4631" max="4632" width="8.21875" style="61" bestFit="1" customWidth="1"/>
    <col min="4633" max="4867" width="9" style="61"/>
    <col min="4868" max="4868" width="15.88671875" style="61" customWidth="1"/>
    <col min="4869" max="4869" width="3.88671875" style="61" bestFit="1" customWidth="1"/>
    <col min="4870" max="4870" width="38.21875" style="61" customWidth="1"/>
    <col min="4871" max="4871" width="13.88671875" style="61" bestFit="1" customWidth="1"/>
    <col min="4872" max="4872" width="13.88671875" style="61" customWidth="1"/>
    <col min="4873" max="4873" width="13.109375" style="61" bestFit="1" customWidth="1"/>
    <col min="4874" max="4874" width="5.88671875" style="61" bestFit="1" customWidth="1"/>
    <col min="4875" max="4875" width="12.109375" style="61" bestFit="1" customWidth="1"/>
    <col min="4876" max="4876" width="10.44140625" style="61" bestFit="1" customWidth="1"/>
    <col min="4877" max="4877" width="7" style="61" bestFit="1" customWidth="1"/>
    <col min="4878" max="4878" width="5.88671875" style="61" bestFit="1" customWidth="1"/>
    <col min="4879" max="4879" width="8.77734375" style="61" bestFit="1" customWidth="1"/>
    <col min="4880" max="4880" width="8.44140625" style="61" bestFit="1" customWidth="1"/>
    <col min="4881" max="4881" width="8.6640625" style="61" bestFit="1" customWidth="1"/>
    <col min="4882" max="4882" width="14.33203125" style="61" bestFit="1" customWidth="1"/>
    <col min="4883" max="4883" width="10" style="61" bestFit="1" customWidth="1"/>
    <col min="4884" max="4884" width="6" style="61" customWidth="1"/>
    <col min="4885" max="4885" width="25.21875" style="61" bestFit="1" customWidth="1"/>
    <col min="4886" max="4886" width="11" style="61" bestFit="1" customWidth="1"/>
    <col min="4887" max="4888" width="8.21875" style="61" bestFit="1" customWidth="1"/>
    <col min="4889" max="5123" width="9" style="61"/>
    <col min="5124" max="5124" width="15.88671875" style="61" customWidth="1"/>
    <col min="5125" max="5125" width="3.88671875" style="61" bestFit="1" customWidth="1"/>
    <col min="5126" max="5126" width="38.21875" style="61" customWidth="1"/>
    <col min="5127" max="5127" width="13.88671875" style="61" bestFit="1" customWidth="1"/>
    <col min="5128" max="5128" width="13.88671875" style="61" customWidth="1"/>
    <col min="5129" max="5129" width="13.109375" style="61" bestFit="1" customWidth="1"/>
    <col min="5130" max="5130" width="5.88671875" style="61" bestFit="1" customWidth="1"/>
    <col min="5131" max="5131" width="12.109375" style="61" bestFit="1" customWidth="1"/>
    <col min="5132" max="5132" width="10.44140625" style="61" bestFit="1" customWidth="1"/>
    <col min="5133" max="5133" width="7" style="61" bestFit="1" customWidth="1"/>
    <col min="5134" max="5134" width="5.88671875" style="61" bestFit="1" customWidth="1"/>
    <col min="5135" max="5135" width="8.77734375" style="61" bestFit="1" customWidth="1"/>
    <col min="5136" max="5136" width="8.44140625" style="61" bestFit="1" customWidth="1"/>
    <col min="5137" max="5137" width="8.6640625" style="61" bestFit="1" customWidth="1"/>
    <col min="5138" max="5138" width="14.33203125" style="61" bestFit="1" customWidth="1"/>
    <col min="5139" max="5139" width="10" style="61" bestFit="1" customWidth="1"/>
    <col min="5140" max="5140" width="6" style="61" customWidth="1"/>
    <col min="5141" max="5141" width="25.21875" style="61" bestFit="1" customWidth="1"/>
    <col min="5142" max="5142" width="11" style="61" bestFit="1" customWidth="1"/>
    <col min="5143" max="5144" width="8.21875" style="61" bestFit="1" customWidth="1"/>
    <col min="5145" max="5379" width="9" style="61"/>
    <col min="5380" max="5380" width="15.88671875" style="61" customWidth="1"/>
    <col min="5381" max="5381" width="3.88671875" style="61" bestFit="1" customWidth="1"/>
    <col min="5382" max="5382" width="38.21875" style="61" customWidth="1"/>
    <col min="5383" max="5383" width="13.88671875" style="61" bestFit="1" customWidth="1"/>
    <col min="5384" max="5384" width="13.88671875" style="61" customWidth="1"/>
    <col min="5385" max="5385" width="13.109375" style="61" bestFit="1" customWidth="1"/>
    <col min="5386" max="5386" width="5.88671875" style="61" bestFit="1" customWidth="1"/>
    <col min="5387" max="5387" width="12.109375" style="61" bestFit="1" customWidth="1"/>
    <col min="5388" max="5388" width="10.44140625" style="61" bestFit="1" customWidth="1"/>
    <col min="5389" max="5389" width="7" style="61" bestFit="1" customWidth="1"/>
    <col min="5390" max="5390" width="5.88671875" style="61" bestFit="1" customWidth="1"/>
    <col min="5391" max="5391" width="8.77734375" style="61" bestFit="1" customWidth="1"/>
    <col min="5392" max="5392" width="8.44140625" style="61" bestFit="1" customWidth="1"/>
    <col min="5393" max="5393" width="8.6640625" style="61" bestFit="1" customWidth="1"/>
    <col min="5394" max="5394" width="14.33203125" style="61" bestFit="1" customWidth="1"/>
    <col min="5395" max="5395" width="10" style="61" bestFit="1" customWidth="1"/>
    <col min="5396" max="5396" width="6" style="61" customWidth="1"/>
    <col min="5397" max="5397" width="25.21875" style="61" bestFit="1" customWidth="1"/>
    <col min="5398" max="5398" width="11" style="61" bestFit="1" customWidth="1"/>
    <col min="5399" max="5400" width="8.21875" style="61" bestFit="1" customWidth="1"/>
    <col min="5401" max="5635" width="9" style="61"/>
    <col min="5636" max="5636" width="15.88671875" style="61" customWidth="1"/>
    <col min="5637" max="5637" width="3.88671875" style="61" bestFit="1" customWidth="1"/>
    <col min="5638" max="5638" width="38.21875" style="61" customWidth="1"/>
    <col min="5639" max="5639" width="13.88671875" style="61" bestFit="1" customWidth="1"/>
    <col min="5640" max="5640" width="13.88671875" style="61" customWidth="1"/>
    <col min="5641" max="5641" width="13.109375" style="61" bestFit="1" customWidth="1"/>
    <col min="5642" max="5642" width="5.88671875" style="61" bestFit="1" customWidth="1"/>
    <col min="5643" max="5643" width="12.109375" style="61" bestFit="1" customWidth="1"/>
    <col min="5644" max="5644" width="10.44140625" style="61" bestFit="1" customWidth="1"/>
    <col min="5645" max="5645" width="7" style="61" bestFit="1" customWidth="1"/>
    <col min="5646" max="5646" width="5.88671875" style="61" bestFit="1" customWidth="1"/>
    <col min="5647" max="5647" width="8.77734375" style="61" bestFit="1" customWidth="1"/>
    <col min="5648" max="5648" width="8.44140625" style="61" bestFit="1" customWidth="1"/>
    <col min="5649" max="5649" width="8.6640625" style="61" bestFit="1" customWidth="1"/>
    <col min="5650" max="5650" width="14.33203125" style="61" bestFit="1" customWidth="1"/>
    <col min="5651" max="5651" width="10" style="61" bestFit="1" customWidth="1"/>
    <col min="5652" max="5652" width="6" style="61" customWidth="1"/>
    <col min="5653" max="5653" width="25.21875" style="61" bestFit="1" customWidth="1"/>
    <col min="5654" max="5654" width="11" style="61" bestFit="1" customWidth="1"/>
    <col min="5655" max="5656" width="8.21875" style="61" bestFit="1" customWidth="1"/>
    <col min="5657" max="5891" width="9" style="61"/>
    <col min="5892" max="5892" width="15.88671875" style="61" customWidth="1"/>
    <col min="5893" max="5893" width="3.88671875" style="61" bestFit="1" customWidth="1"/>
    <col min="5894" max="5894" width="38.21875" style="61" customWidth="1"/>
    <col min="5895" max="5895" width="13.88671875" style="61" bestFit="1" customWidth="1"/>
    <col min="5896" max="5896" width="13.88671875" style="61" customWidth="1"/>
    <col min="5897" max="5897" width="13.109375" style="61" bestFit="1" customWidth="1"/>
    <col min="5898" max="5898" width="5.88671875" style="61" bestFit="1" customWidth="1"/>
    <col min="5899" max="5899" width="12.109375" style="61" bestFit="1" customWidth="1"/>
    <col min="5900" max="5900" width="10.44140625" style="61" bestFit="1" customWidth="1"/>
    <col min="5901" max="5901" width="7" style="61" bestFit="1" customWidth="1"/>
    <col min="5902" max="5902" width="5.88671875" style="61" bestFit="1" customWidth="1"/>
    <col min="5903" max="5903" width="8.77734375" style="61" bestFit="1" customWidth="1"/>
    <col min="5904" max="5904" width="8.44140625" style="61" bestFit="1" customWidth="1"/>
    <col min="5905" max="5905" width="8.6640625" style="61" bestFit="1" customWidth="1"/>
    <col min="5906" max="5906" width="14.33203125" style="61" bestFit="1" customWidth="1"/>
    <col min="5907" max="5907" width="10" style="61" bestFit="1" customWidth="1"/>
    <col min="5908" max="5908" width="6" style="61" customWidth="1"/>
    <col min="5909" max="5909" width="25.21875" style="61" bestFit="1" customWidth="1"/>
    <col min="5910" max="5910" width="11" style="61" bestFit="1" customWidth="1"/>
    <col min="5911" max="5912" width="8.21875" style="61" bestFit="1" customWidth="1"/>
    <col min="5913" max="6147" width="9" style="61"/>
    <col min="6148" max="6148" width="15.88671875" style="61" customWidth="1"/>
    <col min="6149" max="6149" width="3.88671875" style="61" bestFit="1" customWidth="1"/>
    <col min="6150" max="6150" width="38.21875" style="61" customWidth="1"/>
    <col min="6151" max="6151" width="13.88671875" style="61" bestFit="1" customWidth="1"/>
    <col min="6152" max="6152" width="13.88671875" style="61" customWidth="1"/>
    <col min="6153" max="6153" width="13.109375" style="61" bestFit="1" customWidth="1"/>
    <col min="6154" max="6154" width="5.88671875" style="61" bestFit="1" customWidth="1"/>
    <col min="6155" max="6155" width="12.109375" style="61" bestFit="1" customWidth="1"/>
    <col min="6156" max="6156" width="10.44140625" style="61" bestFit="1" customWidth="1"/>
    <col min="6157" max="6157" width="7" style="61" bestFit="1" customWidth="1"/>
    <col min="6158" max="6158" width="5.88671875" style="61" bestFit="1" customWidth="1"/>
    <col min="6159" max="6159" width="8.77734375" style="61" bestFit="1" customWidth="1"/>
    <col min="6160" max="6160" width="8.44140625" style="61" bestFit="1" customWidth="1"/>
    <col min="6161" max="6161" width="8.6640625" style="61" bestFit="1" customWidth="1"/>
    <col min="6162" max="6162" width="14.33203125" style="61" bestFit="1" customWidth="1"/>
    <col min="6163" max="6163" width="10" style="61" bestFit="1" customWidth="1"/>
    <col min="6164" max="6164" width="6" style="61" customWidth="1"/>
    <col min="6165" max="6165" width="25.21875" style="61" bestFit="1" customWidth="1"/>
    <col min="6166" max="6166" width="11" style="61" bestFit="1" customWidth="1"/>
    <col min="6167" max="6168" width="8.21875" style="61" bestFit="1" customWidth="1"/>
    <col min="6169" max="6403" width="9" style="61"/>
    <col min="6404" max="6404" width="15.88671875" style="61" customWidth="1"/>
    <col min="6405" max="6405" width="3.88671875" style="61" bestFit="1" customWidth="1"/>
    <col min="6406" max="6406" width="38.21875" style="61" customWidth="1"/>
    <col min="6407" max="6407" width="13.88671875" style="61" bestFit="1" customWidth="1"/>
    <col min="6408" max="6408" width="13.88671875" style="61" customWidth="1"/>
    <col min="6409" max="6409" width="13.109375" style="61" bestFit="1" customWidth="1"/>
    <col min="6410" max="6410" width="5.88671875" style="61" bestFit="1" customWidth="1"/>
    <col min="6411" max="6411" width="12.109375" style="61" bestFit="1" customWidth="1"/>
    <col min="6412" max="6412" width="10.44140625" style="61" bestFit="1" customWidth="1"/>
    <col min="6413" max="6413" width="7" style="61" bestFit="1" customWidth="1"/>
    <col min="6414" max="6414" width="5.88671875" style="61" bestFit="1" customWidth="1"/>
    <col min="6415" max="6415" width="8.77734375" style="61" bestFit="1" customWidth="1"/>
    <col min="6416" max="6416" width="8.44140625" style="61" bestFit="1" customWidth="1"/>
    <col min="6417" max="6417" width="8.6640625" style="61" bestFit="1" customWidth="1"/>
    <col min="6418" max="6418" width="14.33203125" style="61" bestFit="1" customWidth="1"/>
    <col min="6419" max="6419" width="10" style="61" bestFit="1" customWidth="1"/>
    <col min="6420" max="6420" width="6" style="61" customWidth="1"/>
    <col min="6421" max="6421" width="25.21875" style="61" bestFit="1" customWidth="1"/>
    <col min="6422" max="6422" width="11" style="61" bestFit="1" customWidth="1"/>
    <col min="6423" max="6424" width="8.21875" style="61" bestFit="1" customWidth="1"/>
    <col min="6425" max="6659" width="9" style="61"/>
    <col min="6660" max="6660" width="15.88671875" style="61" customWidth="1"/>
    <col min="6661" max="6661" width="3.88671875" style="61" bestFit="1" customWidth="1"/>
    <col min="6662" max="6662" width="38.21875" style="61" customWidth="1"/>
    <col min="6663" max="6663" width="13.88671875" style="61" bestFit="1" customWidth="1"/>
    <col min="6664" max="6664" width="13.88671875" style="61" customWidth="1"/>
    <col min="6665" max="6665" width="13.109375" style="61" bestFit="1" customWidth="1"/>
    <col min="6666" max="6666" width="5.88671875" style="61" bestFit="1" customWidth="1"/>
    <col min="6667" max="6667" width="12.109375" style="61" bestFit="1" customWidth="1"/>
    <col min="6668" max="6668" width="10.44140625" style="61" bestFit="1" customWidth="1"/>
    <col min="6669" max="6669" width="7" style="61" bestFit="1" customWidth="1"/>
    <col min="6670" max="6670" width="5.88671875" style="61" bestFit="1" customWidth="1"/>
    <col min="6671" max="6671" width="8.77734375" style="61" bestFit="1" customWidth="1"/>
    <col min="6672" max="6672" width="8.44140625" style="61" bestFit="1" customWidth="1"/>
    <col min="6673" max="6673" width="8.6640625" style="61" bestFit="1" customWidth="1"/>
    <col min="6674" max="6674" width="14.33203125" style="61" bestFit="1" customWidth="1"/>
    <col min="6675" max="6675" width="10" style="61" bestFit="1" customWidth="1"/>
    <col min="6676" max="6676" width="6" style="61" customWidth="1"/>
    <col min="6677" max="6677" width="25.21875" style="61" bestFit="1" customWidth="1"/>
    <col min="6678" max="6678" width="11" style="61" bestFit="1" customWidth="1"/>
    <col min="6679" max="6680" width="8.21875" style="61" bestFit="1" customWidth="1"/>
    <col min="6681" max="6915" width="9" style="61"/>
    <col min="6916" max="6916" width="15.88671875" style="61" customWidth="1"/>
    <col min="6917" max="6917" width="3.88671875" style="61" bestFit="1" customWidth="1"/>
    <col min="6918" max="6918" width="38.21875" style="61" customWidth="1"/>
    <col min="6919" max="6919" width="13.88671875" style="61" bestFit="1" customWidth="1"/>
    <col min="6920" max="6920" width="13.88671875" style="61" customWidth="1"/>
    <col min="6921" max="6921" width="13.109375" style="61" bestFit="1" customWidth="1"/>
    <col min="6922" max="6922" width="5.88671875" style="61" bestFit="1" customWidth="1"/>
    <col min="6923" max="6923" width="12.109375" style="61" bestFit="1" customWidth="1"/>
    <col min="6924" max="6924" width="10.44140625" style="61" bestFit="1" customWidth="1"/>
    <col min="6925" max="6925" width="7" style="61" bestFit="1" customWidth="1"/>
    <col min="6926" max="6926" width="5.88671875" style="61" bestFit="1" customWidth="1"/>
    <col min="6927" max="6927" width="8.77734375" style="61" bestFit="1" customWidth="1"/>
    <col min="6928" max="6928" width="8.44140625" style="61" bestFit="1" customWidth="1"/>
    <col min="6929" max="6929" width="8.6640625" style="61" bestFit="1" customWidth="1"/>
    <col min="6930" max="6930" width="14.33203125" style="61" bestFit="1" customWidth="1"/>
    <col min="6931" max="6931" width="10" style="61" bestFit="1" customWidth="1"/>
    <col min="6932" max="6932" width="6" style="61" customWidth="1"/>
    <col min="6933" max="6933" width="25.21875" style="61" bestFit="1" customWidth="1"/>
    <col min="6934" max="6934" width="11" style="61" bestFit="1" customWidth="1"/>
    <col min="6935" max="6936" width="8.21875" style="61" bestFit="1" customWidth="1"/>
    <col min="6937" max="7171" width="9" style="61"/>
    <col min="7172" max="7172" width="15.88671875" style="61" customWidth="1"/>
    <col min="7173" max="7173" width="3.88671875" style="61" bestFit="1" customWidth="1"/>
    <col min="7174" max="7174" width="38.21875" style="61" customWidth="1"/>
    <col min="7175" max="7175" width="13.88671875" style="61" bestFit="1" customWidth="1"/>
    <col min="7176" max="7176" width="13.88671875" style="61" customWidth="1"/>
    <col min="7177" max="7177" width="13.109375" style="61" bestFit="1" customWidth="1"/>
    <col min="7178" max="7178" width="5.88671875" style="61" bestFit="1" customWidth="1"/>
    <col min="7179" max="7179" width="12.109375" style="61" bestFit="1" customWidth="1"/>
    <col min="7180" max="7180" width="10.44140625" style="61" bestFit="1" customWidth="1"/>
    <col min="7181" max="7181" width="7" style="61" bestFit="1" customWidth="1"/>
    <col min="7182" max="7182" width="5.88671875" style="61" bestFit="1" customWidth="1"/>
    <col min="7183" max="7183" width="8.77734375" style="61" bestFit="1" customWidth="1"/>
    <col min="7184" max="7184" width="8.44140625" style="61" bestFit="1" customWidth="1"/>
    <col min="7185" max="7185" width="8.6640625" style="61" bestFit="1" customWidth="1"/>
    <col min="7186" max="7186" width="14.33203125" style="61" bestFit="1" customWidth="1"/>
    <col min="7187" max="7187" width="10" style="61" bestFit="1" customWidth="1"/>
    <col min="7188" max="7188" width="6" style="61" customWidth="1"/>
    <col min="7189" max="7189" width="25.21875" style="61" bestFit="1" customWidth="1"/>
    <col min="7190" max="7190" width="11" style="61" bestFit="1" customWidth="1"/>
    <col min="7191" max="7192" width="8.21875" style="61" bestFit="1" customWidth="1"/>
    <col min="7193" max="7427" width="9" style="61"/>
    <col min="7428" max="7428" width="15.88671875" style="61" customWidth="1"/>
    <col min="7429" max="7429" width="3.88671875" style="61" bestFit="1" customWidth="1"/>
    <col min="7430" max="7430" width="38.21875" style="61" customWidth="1"/>
    <col min="7431" max="7431" width="13.88671875" style="61" bestFit="1" customWidth="1"/>
    <col min="7432" max="7432" width="13.88671875" style="61" customWidth="1"/>
    <col min="7433" max="7433" width="13.109375" style="61" bestFit="1" customWidth="1"/>
    <col min="7434" max="7434" width="5.88671875" style="61" bestFit="1" customWidth="1"/>
    <col min="7435" max="7435" width="12.109375" style="61" bestFit="1" customWidth="1"/>
    <col min="7436" max="7436" width="10.44140625" style="61" bestFit="1" customWidth="1"/>
    <col min="7437" max="7437" width="7" style="61" bestFit="1" customWidth="1"/>
    <col min="7438" max="7438" width="5.88671875" style="61" bestFit="1" customWidth="1"/>
    <col min="7439" max="7439" width="8.77734375" style="61" bestFit="1" customWidth="1"/>
    <col min="7440" max="7440" width="8.44140625" style="61" bestFit="1" customWidth="1"/>
    <col min="7441" max="7441" width="8.6640625" style="61" bestFit="1" customWidth="1"/>
    <col min="7442" max="7442" width="14.33203125" style="61" bestFit="1" customWidth="1"/>
    <col min="7443" max="7443" width="10" style="61" bestFit="1" customWidth="1"/>
    <col min="7444" max="7444" width="6" style="61" customWidth="1"/>
    <col min="7445" max="7445" width="25.21875" style="61" bestFit="1" customWidth="1"/>
    <col min="7446" max="7446" width="11" style="61" bestFit="1" customWidth="1"/>
    <col min="7447" max="7448" width="8.21875" style="61" bestFit="1" customWidth="1"/>
    <col min="7449" max="7683" width="9" style="61"/>
    <col min="7684" max="7684" width="15.88671875" style="61" customWidth="1"/>
    <col min="7685" max="7685" width="3.88671875" style="61" bestFit="1" customWidth="1"/>
    <col min="7686" max="7686" width="38.21875" style="61" customWidth="1"/>
    <col min="7687" max="7687" width="13.88671875" style="61" bestFit="1" customWidth="1"/>
    <col min="7688" max="7688" width="13.88671875" style="61" customWidth="1"/>
    <col min="7689" max="7689" width="13.109375" style="61" bestFit="1" customWidth="1"/>
    <col min="7690" max="7690" width="5.88671875" style="61" bestFit="1" customWidth="1"/>
    <col min="7691" max="7691" width="12.109375" style="61" bestFit="1" customWidth="1"/>
    <col min="7692" max="7692" width="10.44140625" style="61" bestFit="1" customWidth="1"/>
    <col min="7693" max="7693" width="7" style="61" bestFit="1" customWidth="1"/>
    <col min="7694" max="7694" width="5.88671875" style="61" bestFit="1" customWidth="1"/>
    <col min="7695" max="7695" width="8.77734375" style="61" bestFit="1" customWidth="1"/>
    <col min="7696" max="7696" width="8.44140625" style="61" bestFit="1" customWidth="1"/>
    <col min="7697" max="7697" width="8.6640625" style="61" bestFit="1" customWidth="1"/>
    <col min="7698" max="7698" width="14.33203125" style="61" bestFit="1" customWidth="1"/>
    <col min="7699" max="7699" width="10" style="61" bestFit="1" customWidth="1"/>
    <col min="7700" max="7700" width="6" style="61" customWidth="1"/>
    <col min="7701" max="7701" width="25.21875" style="61" bestFit="1" customWidth="1"/>
    <col min="7702" max="7702" width="11" style="61" bestFit="1" customWidth="1"/>
    <col min="7703" max="7704" width="8.21875" style="61" bestFit="1" customWidth="1"/>
    <col min="7705" max="7939" width="9" style="61"/>
    <col min="7940" max="7940" width="15.88671875" style="61" customWidth="1"/>
    <col min="7941" max="7941" width="3.88671875" style="61" bestFit="1" customWidth="1"/>
    <col min="7942" max="7942" width="38.21875" style="61" customWidth="1"/>
    <col min="7943" max="7943" width="13.88671875" style="61" bestFit="1" customWidth="1"/>
    <col min="7944" max="7944" width="13.88671875" style="61" customWidth="1"/>
    <col min="7945" max="7945" width="13.109375" style="61" bestFit="1" customWidth="1"/>
    <col min="7946" max="7946" width="5.88671875" style="61" bestFit="1" customWidth="1"/>
    <col min="7947" max="7947" width="12.109375" style="61" bestFit="1" customWidth="1"/>
    <col min="7948" max="7948" width="10.44140625" style="61" bestFit="1" customWidth="1"/>
    <col min="7949" max="7949" width="7" style="61" bestFit="1" customWidth="1"/>
    <col min="7950" max="7950" width="5.88671875" style="61" bestFit="1" customWidth="1"/>
    <col min="7951" max="7951" width="8.77734375" style="61" bestFit="1" customWidth="1"/>
    <col min="7952" max="7952" width="8.44140625" style="61" bestFit="1" customWidth="1"/>
    <col min="7953" max="7953" width="8.6640625" style="61" bestFit="1" customWidth="1"/>
    <col min="7954" max="7954" width="14.33203125" style="61" bestFit="1" customWidth="1"/>
    <col min="7955" max="7955" width="10" style="61" bestFit="1" customWidth="1"/>
    <col min="7956" max="7956" width="6" style="61" customWidth="1"/>
    <col min="7957" max="7957" width="25.21875" style="61" bestFit="1" customWidth="1"/>
    <col min="7958" max="7958" width="11" style="61" bestFit="1" customWidth="1"/>
    <col min="7959" max="7960" width="8.21875" style="61" bestFit="1" customWidth="1"/>
    <col min="7961" max="8195" width="9" style="61"/>
    <col min="8196" max="8196" width="15.88671875" style="61" customWidth="1"/>
    <col min="8197" max="8197" width="3.88671875" style="61" bestFit="1" customWidth="1"/>
    <col min="8198" max="8198" width="38.21875" style="61" customWidth="1"/>
    <col min="8199" max="8199" width="13.88671875" style="61" bestFit="1" customWidth="1"/>
    <col min="8200" max="8200" width="13.88671875" style="61" customWidth="1"/>
    <col min="8201" max="8201" width="13.109375" style="61" bestFit="1" customWidth="1"/>
    <col min="8202" max="8202" width="5.88671875" style="61" bestFit="1" customWidth="1"/>
    <col min="8203" max="8203" width="12.109375" style="61" bestFit="1" customWidth="1"/>
    <col min="8204" max="8204" width="10.44140625" style="61" bestFit="1" customWidth="1"/>
    <col min="8205" max="8205" width="7" style="61" bestFit="1" customWidth="1"/>
    <col min="8206" max="8206" width="5.88671875" style="61" bestFit="1" customWidth="1"/>
    <col min="8207" max="8207" width="8.77734375" style="61" bestFit="1" customWidth="1"/>
    <col min="8208" max="8208" width="8.44140625" style="61" bestFit="1" customWidth="1"/>
    <col min="8209" max="8209" width="8.6640625" style="61" bestFit="1" customWidth="1"/>
    <col min="8210" max="8210" width="14.33203125" style="61" bestFit="1" customWidth="1"/>
    <col min="8211" max="8211" width="10" style="61" bestFit="1" customWidth="1"/>
    <col min="8212" max="8212" width="6" style="61" customWidth="1"/>
    <col min="8213" max="8213" width="25.21875" style="61" bestFit="1" customWidth="1"/>
    <col min="8214" max="8214" width="11" style="61" bestFit="1" customWidth="1"/>
    <col min="8215" max="8216" width="8.21875" style="61" bestFit="1" customWidth="1"/>
    <col min="8217" max="8451" width="9" style="61"/>
    <col min="8452" max="8452" width="15.88671875" style="61" customWidth="1"/>
    <col min="8453" max="8453" width="3.88671875" style="61" bestFit="1" customWidth="1"/>
    <col min="8454" max="8454" width="38.21875" style="61" customWidth="1"/>
    <col min="8455" max="8455" width="13.88671875" style="61" bestFit="1" customWidth="1"/>
    <col min="8456" max="8456" width="13.88671875" style="61" customWidth="1"/>
    <col min="8457" max="8457" width="13.109375" style="61" bestFit="1" customWidth="1"/>
    <col min="8458" max="8458" width="5.88671875" style="61" bestFit="1" customWidth="1"/>
    <col min="8459" max="8459" width="12.109375" style="61" bestFit="1" customWidth="1"/>
    <col min="8460" max="8460" width="10.44140625" style="61" bestFit="1" customWidth="1"/>
    <col min="8461" max="8461" width="7" style="61" bestFit="1" customWidth="1"/>
    <col min="8462" max="8462" width="5.88671875" style="61" bestFit="1" customWidth="1"/>
    <col min="8463" max="8463" width="8.77734375" style="61" bestFit="1" customWidth="1"/>
    <col min="8464" max="8464" width="8.44140625" style="61" bestFit="1" customWidth="1"/>
    <col min="8465" max="8465" width="8.6640625" style="61" bestFit="1" customWidth="1"/>
    <col min="8466" max="8466" width="14.33203125" style="61" bestFit="1" customWidth="1"/>
    <col min="8467" max="8467" width="10" style="61" bestFit="1" customWidth="1"/>
    <col min="8468" max="8468" width="6" style="61" customWidth="1"/>
    <col min="8469" max="8469" width="25.21875" style="61" bestFit="1" customWidth="1"/>
    <col min="8470" max="8470" width="11" style="61" bestFit="1" customWidth="1"/>
    <col min="8471" max="8472" width="8.21875" style="61" bestFit="1" customWidth="1"/>
    <col min="8473" max="8707" width="9" style="61"/>
    <col min="8708" max="8708" width="15.88671875" style="61" customWidth="1"/>
    <col min="8709" max="8709" width="3.88671875" style="61" bestFit="1" customWidth="1"/>
    <col min="8710" max="8710" width="38.21875" style="61" customWidth="1"/>
    <col min="8711" max="8711" width="13.88671875" style="61" bestFit="1" customWidth="1"/>
    <col min="8712" max="8712" width="13.88671875" style="61" customWidth="1"/>
    <col min="8713" max="8713" width="13.109375" style="61" bestFit="1" customWidth="1"/>
    <col min="8714" max="8714" width="5.88671875" style="61" bestFit="1" customWidth="1"/>
    <col min="8715" max="8715" width="12.109375" style="61" bestFit="1" customWidth="1"/>
    <col min="8716" max="8716" width="10.44140625" style="61" bestFit="1" customWidth="1"/>
    <col min="8717" max="8717" width="7" style="61" bestFit="1" customWidth="1"/>
    <col min="8718" max="8718" width="5.88671875" style="61" bestFit="1" customWidth="1"/>
    <col min="8719" max="8719" width="8.77734375" style="61" bestFit="1" customWidth="1"/>
    <col min="8720" max="8720" width="8.44140625" style="61" bestFit="1" customWidth="1"/>
    <col min="8721" max="8721" width="8.6640625" style="61" bestFit="1" customWidth="1"/>
    <col min="8722" max="8722" width="14.33203125" style="61" bestFit="1" customWidth="1"/>
    <col min="8723" max="8723" width="10" style="61" bestFit="1" customWidth="1"/>
    <col min="8724" max="8724" width="6" style="61" customWidth="1"/>
    <col min="8725" max="8725" width="25.21875" style="61" bestFit="1" customWidth="1"/>
    <col min="8726" max="8726" width="11" style="61" bestFit="1" customWidth="1"/>
    <col min="8727" max="8728" width="8.21875" style="61" bestFit="1" customWidth="1"/>
    <col min="8729" max="8963" width="9" style="61"/>
    <col min="8964" max="8964" width="15.88671875" style="61" customWidth="1"/>
    <col min="8965" max="8965" width="3.88671875" style="61" bestFit="1" customWidth="1"/>
    <col min="8966" max="8966" width="38.21875" style="61" customWidth="1"/>
    <col min="8967" max="8967" width="13.88671875" style="61" bestFit="1" customWidth="1"/>
    <col min="8968" max="8968" width="13.88671875" style="61" customWidth="1"/>
    <col min="8969" max="8969" width="13.109375" style="61" bestFit="1" customWidth="1"/>
    <col min="8970" max="8970" width="5.88671875" style="61" bestFit="1" customWidth="1"/>
    <col min="8971" max="8971" width="12.109375" style="61" bestFit="1" customWidth="1"/>
    <col min="8972" max="8972" width="10.44140625" style="61" bestFit="1" customWidth="1"/>
    <col min="8973" max="8973" width="7" style="61" bestFit="1" customWidth="1"/>
    <col min="8974" max="8974" width="5.88671875" style="61" bestFit="1" customWidth="1"/>
    <col min="8975" max="8975" width="8.77734375" style="61" bestFit="1" customWidth="1"/>
    <col min="8976" max="8976" width="8.44140625" style="61" bestFit="1" customWidth="1"/>
    <col min="8977" max="8977" width="8.6640625" style="61" bestFit="1" customWidth="1"/>
    <col min="8978" max="8978" width="14.33203125" style="61" bestFit="1" customWidth="1"/>
    <col min="8979" max="8979" width="10" style="61" bestFit="1" customWidth="1"/>
    <col min="8980" max="8980" width="6" style="61" customWidth="1"/>
    <col min="8981" max="8981" width="25.21875" style="61" bestFit="1" customWidth="1"/>
    <col min="8982" max="8982" width="11" style="61" bestFit="1" customWidth="1"/>
    <col min="8983" max="8984" width="8.21875" style="61" bestFit="1" customWidth="1"/>
    <col min="8985" max="9219" width="9" style="61"/>
    <col min="9220" max="9220" width="15.88671875" style="61" customWidth="1"/>
    <col min="9221" max="9221" width="3.88671875" style="61" bestFit="1" customWidth="1"/>
    <col min="9222" max="9222" width="38.21875" style="61" customWidth="1"/>
    <col min="9223" max="9223" width="13.88671875" style="61" bestFit="1" customWidth="1"/>
    <col min="9224" max="9224" width="13.88671875" style="61" customWidth="1"/>
    <col min="9225" max="9225" width="13.109375" style="61" bestFit="1" customWidth="1"/>
    <col min="9226" max="9226" width="5.88671875" style="61" bestFit="1" customWidth="1"/>
    <col min="9227" max="9227" width="12.109375" style="61" bestFit="1" customWidth="1"/>
    <col min="9228" max="9228" width="10.44140625" style="61" bestFit="1" customWidth="1"/>
    <col min="9229" max="9229" width="7" style="61" bestFit="1" customWidth="1"/>
    <col min="9230" max="9230" width="5.88671875" style="61" bestFit="1" customWidth="1"/>
    <col min="9231" max="9231" width="8.77734375" style="61" bestFit="1" customWidth="1"/>
    <col min="9232" max="9232" width="8.44140625" style="61" bestFit="1" customWidth="1"/>
    <col min="9233" max="9233" width="8.6640625" style="61" bestFit="1" customWidth="1"/>
    <col min="9234" max="9234" width="14.33203125" style="61" bestFit="1" customWidth="1"/>
    <col min="9235" max="9235" width="10" style="61" bestFit="1" customWidth="1"/>
    <col min="9236" max="9236" width="6" style="61" customWidth="1"/>
    <col min="9237" max="9237" width="25.21875" style="61" bestFit="1" customWidth="1"/>
    <col min="9238" max="9238" width="11" style="61" bestFit="1" customWidth="1"/>
    <col min="9239" max="9240" width="8.21875" style="61" bestFit="1" customWidth="1"/>
    <col min="9241" max="9475" width="9" style="61"/>
    <col min="9476" max="9476" width="15.88671875" style="61" customWidth="1"/>
    <col min="9477" max="9477" width="3.88671875" style="61" bestFit="1" customWidth="1"/>
    <col min="9478" max="9478" width="38.21875" style="61" customWidth="1"/>
    <col min="9479" max="9479" width="13.88671875" style="61" bestFit="1" customWidth="1"/>
    <col min="9480" max="9480" width="13.88671875" style="61" customWidth="1"/>
    <col min="9481" max="9481" width="13.109375" style="61" bestFit="1" customWidth="1"/>
    <col min="9482" max="9482" width="5.88671875" style="61" bestFit="1" customWidth="1"/>
    <col min="9483" max="9483" width="12.109375" style="61" bestFit="1" customWidth="1"/>
    <col min="9484" max="9484" width="10.44140625" style="61" bestFit="1" customWidth="1"/>
    <col min="9485" max="9485" width="7" style="61" bestFit="1" customWidth="1"/>
    <col min="9486" max="9486" width="5.88671875" style="61" bestFit="1" customWidth="1"/>
    <col min="9487" max="9487" width="8.77734375" style="61" bestFit="1" customWidth="1"/>
    <col min="9488" max="9488" width="8.44140625" style="61" bestFit="1" customWidth="1"/>
    <col min="9489" max="9489" width="8.6640625" style="61" bestFit="1" customWidth="1"/>
    <col min="9490" max="9490" width="14.33203125" style="61" bestFit="1" customWidth="1"/>
    <col min="9491" max="9491" width="10" style="61" bestFit="1" customWidth="1"/>
    <col min="9492" max="9492" width="6" style="61" customWidth="1"/>
    <col min="9493" max="9493" width="25.21875" style="61" bestFit="1" customWidth="1"/>
    <col min="9494" max="9494" width="11" style="61" bestFit="1" customWidth="1"/>
    <col min="9495" max="9496" width="8.21875" style="61" bestFit="1" customWidth="1"/>
    <col min="9497" max="9731" width="9" style="61"/>
    <col min="9732" max="9732" width="15.88671875" style="61" customWidth="1"/>
    <col min="9733" max="9733" width="3.88671875" style="61" bestFit="1" customWidth="1"/>
    <col min="9734" max="9734" width="38.21875" style="61" customWidth="1"/>
    <col min="9735" max="9735" width="13.88671875" style="61" bestFit="1" customWidth="1"/>
    <col min="9736" max="9736" width="13.88671875" style="61" customWidth="1"/>
    <col min="9737" max="9737" width="13.109375" style="61" bestFit="1" customWidth="1"/>
    <col min="9738" max="9738" width="5.88671875" style="61" bestFit="1" customWidth="1"/>
    <col min="9739" max="9739" width="12.109375" style="61" bestFit="1" customWidth="1"/>
    <col min="9740" max="9740" width="10.44140625" style="61" bestFit="1" customWidth="1"/>
    <col min="9741" max="9741" width="7" style="61" bestFit="1" customWidth="1"/>
    <col min="9742" max="9742" width="5.88671875" style="61" bestFit="1" customWidth="1"/>
    <col min="9743" max="9743" width="8.77734375" style="61" bestFit="1" customWidth="1"/>
    <col min="9744" max="9744" width="8.44140625" style="61" bestFit="1" customWidth="1"/>
    <col min="9745" max="9745" width="8.6640625" style="61" bestFit="1" customWidth="1"/>
    <col min="9746" max="9746" width="14.33203125" style="61" bestFit="1" customWidth="1"/>
    <col min="9747" max="9747" width="10" style="61" bestFit="1" customWidth="1"/>
    <col min="9748" max="9748" width="6" style="61" customWidth="1"/>
    <col min="9749" max="9749" width="25.21875" style="61" bestFit="1" customWidth="1"/>
    <col min="9750" max="9750" width="11" style="61" bestFit="1" customWidth="1"/>
    <col min="9751" max="9752" width="8.21875" style="61" bestFit="1" customWidth="1"/>
    <col min="9753" max="9987" width="9" style="61"/>
    <col min="9988" max="9988" width="15.88671875" style="61" customWidth="1"/>
    <col min="9989" max="9989" width="3.88671875" style="61" bestFit="1" customWidth="1"/>
    <col min="9990" max="9990" width="38.21875" style="61" customWidth="1"/>
    <col min="9991" max="9991" width="13.88671875" style="61" bestFit="1" customWidth="1"/>
    <col min="9992" max="9992" width="13.88671875" style="61" customWidth="1"/>
    <col min="9993" max="9993" width="13.109375" style="61" bestFit="1" customWidth="1"/>
    <col min="9994" max="9994" width="5.88671875" style="61" bestFit="1" customWidth="1"/>
    <col min="9995" max="9995" width="12.109375" style="61" bestFit="1" customWidth="1"/>
    <col min="9996" max="9996" width="10.44140625" style="61" bestFit="1" customWidth="1"/>
    <col min="9997" max="9997" width="7" style="61" bestFit="1" customWidth="1"/>
    <col min="9998" max="9998" width="5.88671875" style="61" bestFit="1" customWidth="1"/>
    <col min="9999" max="9999" width="8.77734375" style="61" bestFit="1" customWidth="1"/>
    <col min="10000" max="10000" width="8.44140625" style="61" bestFit="1" customWidth="1"/>
    <col min="10001" max="10001" width="8.6640625" style="61" bestFit="1" customWidth="1"/>
    <col min="10002" max="10002" width="14.33203125" style="61" bestFit="1" customWidth="1"/>
    <col min="10003" max="10003" width="10" style="61" bestFit="1" customWidth="1"/>
    <col min="10004" max="10004" width="6" style="61" customWidth="1"/>
    <col min="10005" max="10005" width="25.21875" style="61" bestFit="1" customWidth="1"/>
    <col min="10006" max="10006" width="11" style="61" bestFit="1" customWidth="1"/>
    <col min="10007" max="10008" width="8.21875" style="61" bestFit="1" customWidth="1"/>
    <col min="10009" max="10243" width="9" style="61"/>
    <col min="10244" max="10244" width="15.88671875" style="61" customWidth="1"/>
    <col min="10245" max="10245" width="3.88671875" style="61" bestFit="1" customWidth="1"/>
    <col min="10246" max="10246" width="38.21875" style="61" customWidth="1"/>
    <col min="10247" max="10247" width="13.88671875" style="61" bestFit="1" customWidth="1"/>
    <col min="10248" max="10248" width="13.88671875" style="61" customWidth="1"/>
    <col min="10249" max="10249" width="13.109375" style="61" bestFit="1" customWidth="1"/>
    <col min="10250" max="10250" width="5.88671875" style="61" bestFit="1" customWidth="1"/>
    <col min="10251" max="10251" width="12.109375" style="61" bestFit="1" customWidth="1"/>
    <col min="10252" max="10252" width="10.44140625" style="61" bestFit="1" customWidth="1"/>
    <col min="10253" max="10253" width="7" style="61" bestFit="1" customWidth="1"/>
    <col min="10254" max="10254" width="5.88671875" style="61" bestFit="1" customWidth="1"/>
    <col min="10255" max="10255" width="8.77734375" style="61" bestFit="1" customWidth="1"/>
    <col min="10256" max="10256" width="8.44140625" style="61" bestFit="1" customWidth="1"/>
    <col min="10257" max="10257" width="8.6640625" style="61" bestFit="1" customWidth="1"/>
    <col min="10258" max="10258" width="14.33203125" style="61" bestFit="1" customWidth="1"/>
    <col min="10259" max="10259" width="10" style="61" bestFit="1" customWidth="1"/>
    <col min="10260" max="10260" width="6" style="61" customWidth="1"/>
    <col min="10261" max="10261" width="25.21875" style="61" bestFit="1" customWidth="1"/>
    <col min="10262" max="10262" width="11" style="61" bestFit="1" customWidth="1"/>
    <col min="10263" max="10264" width="8.21875" style="61" bestFit="1" customWidth="1"/>
    <col min="10265" max="10499" width="9" style="61"/>
    <col min="10500" max="10500" width="15.88671875" style="61" customWidth="1"/>
    <col min="10501" max="10501" width="3.88671875" style="61" bestFit="1" customWidth="1"/>
    <col min="10502" max="10502" width="38.21875" style="61" customWidth="1"/>
    <col min="10503" max="10503" width="13.88671875" style="61" bestFit="1" customWidth="1"/>
    <col min="10504" max="10504" width="13.88671875" style="61" customWidth="1"/>
    <col min="10505" max="10505" width="13.109375" style="61" bestFit="1" customWidth="1"/>
    <col min="10506" max="10506" width="5.88671875" style="61" bestFit="1" customWidth="1"/>
    <col min="10507" max="10507" width="12.109375" style="61" bestFit="1" customWidth="1"/>
    <col min="10508" max="10508" width="10.44140625" style="61" bestFit="1" customWidth="1"/>
    <col min="10509" max="10509" width="7" style="61" bestFit="1" customWidth="1"/>
    <col min="10510" max="10510" width="5.88671875" style="61" bestFit="1" customWidth="1"/>
    <col min="10511" max="10511" width="8.77734375" style="61" bestFit="1" customWidth="1"/>
    <col min="10512" max="10512" width="8.44140625" style="61" bestFit="1" customWidth="1"/>
    <col min="10513" max="10513" width="8.6640625" style="61" bestFit="1" customWidth="1"/>
    <col min="10514" max="10514" width="14.33203125" style="61" bestFit="1" customWidth="1"/>
    <col min="10515" max="10515" width="10" style="61" bestFit="1" customWidth="1"/>
    <col min="10516" max="10516" width="6" style="61" customWidth="1"/>
    <col min="10517" max="10517" width="25.21875" style="61" bestFit="1" customWidth="1"/>
    <col min="10518" max="10518" width="11" style="61" bestFit="1" customWidth="1"/>
    <col min="10519" max="10520" width="8.21875" style="61" bestFit="1" customWidth="1"/>
    <col min="10521" max="10755" width="9" style="61"/>
    <col min="10756" max="10756" width="15.88671875" style="61" customWidth="1"/>
    <col min="10757" max="10757" width="3.88671875" style="61" bestFit="1" customWidth="1"/>
    <col min="10758" max="10758" width="38.21875" style="61" customWidth="1"/>
    <col min="10759" max="10759" width="13.88671875" style="61" bestFit="1" customWidth="1"/>
    <col min="10760" max="10760" width="13.88671875" style="61" customWidth="1"/>
    <col min="10761" max="10761" width="13.109375" style="61" bestFit="1" customWidth="1"/>
    <col min="10762" max="10762" width="5.88671875" style="61" bestFit="1" customWidth="1"/>
    <col min="10763" max="10763" width="12.109375" style="61" bestFit="1" customWidth="1"/>
    <col min="10764" max="10764" width="10.44140625" style="61" bestFit="1" customWidth="1"/>
    <col min="10765" max="10765" width="7" style="61" bestFit="1" customWidth="1"/>
    <col min="10766" max="10766" width="5.88671875" style="61" bestFit="1" customWidth="1"/>
    <col min="10767" max="10767" width="8.77734375" style="61" bestFit="1" customWidth="1"/>
    <col min="10768" max="10768" width="8.44140625" style="61" bestFit="1" customWidth="1"/>
    <col min="10769" max="10769" width="8.6640625" style="61" bestFit="1" customWidth="1"/>
    <col min="10770" max="10770" width="14.33203125" style="61" bestFit="1" customWidth="1"/>
    <col min="10771" max="10771" width="10" style="61" bestFit="1" customWidth="1"/>
    <col min="10772" max="10772" width="6" style="61" customWidth="1"/>
    <col min="10773" max="10773" width="25.21875" style="61" bestFit="1" customWidth="1"/>
    <col min="10774" max="10774" width="11" style="61" bestFit="1" customWidth="1"/>
    <col min="10775" max="10776" width="8.21875" style="61" bestFit="1" customWidth="1"/>
    <col min="10777" max="11011" width="9" style="61"/>
    <col min="11012" max="11012" width="15.88671875" style="61" customWidth="1"/>
    <col min="11013" max="11013" width="3.88671875" style="61" bestFit="1" customWidth="1"/>
    <col min="11014" max="11014" width="38.21875" style="61" customWidth="1"/>
    <col min="11015" max="11015" width="13.88671875" style="61" bestFit="1" customWidth="1"/>
    <col min="11016" max="11016" width="13.88671875" style="61" customWidth="1"/>
    <col min="11017" max="11017" width="13.109375" style="61" bestFit="1" customWidth="1"/>
    <col min="11018" max="11018" width="5.88671875" style="61" bestFit="1" customWidth="1"/>
    <col min="11019" max="11019" width="12.109375" style="61" bestFit="1" customWidth="1"/>
    <col min="11020" max="11020" width="10.44140625" style="61" bestFit="1" customWidth="1"/>
    <col min="11021" max="11021" width="7" style="61" bestFit="1" customWidth="1"/>
    <col min="11022" max="11022" width="5.88671875" style="61" bestFit="1" customWidth="1"/>
    <col min="11023" max="11023" width="8.77734375" style="61" bestFit="1" customWidth="1"/>
    <col min="11024" max="11024" width="8.44140625" style="61" bestFit="1" customWidth="1"/>
    <col min="11025" max="11025" width="8.6640625" style="61" bestFit="1" customWidth="1"/>
    <col min="11026" max="11026" width="14.33203125" style="61" bestFit="1" customWidth="1"/>
    <col min="11027" max="11027" width="10" style="61" bestFit="1" customWidth="1"/>
    <col min="11028" max="11028" width="6" style="61" customWidth="1"/>
    <col min="11029" max="11029" width="25.21875" style="61" bestFit="1" customWidth="1"/>
    <col min="11030" max="11030" width="11" style="61" bestFit="1" customWidth="1"/>
    <col min="11031" max="11032" width="8.21875" style="61" bestFit="1" customWidth="1"/>
    <col min="11033" max="11267" width="9" style="61"/>
    <col min="11268" max="11268" width="15.88671875" style="61" customWidth="1"/>
    <col min="11269" max="11269" width="3.88671875" style="61" bestFit="1" customWidth="1"/>
    <col min="11270" max="11270" width="38.21875" style="61" customWidth="1"/>
    <col min="11271" max="11271" width="13.88671875" style="61" bestFit="1" customWidth="1"/>
    <col min="11272" max="11272" width="13.88671875" style="61" customWidth="1"/>
    <col min="11273" max="11273" width="13.109375" style="61" bestFit="1" customWidth="1"/>
    <col min="11274" max="11274" width="5.88671875" style="61" bestFit="1" customWidth="1"/>
    <col min="11275" max="11275" width="12.109375" style="61" bestFit="1" customWidth="1"/>
    <col min="11276" max="11276" width="10.44140625" style="61" bestFit="1" customWidth="1"/>
    <col min="11277" max="11277" width="7" style="61" bestFit="1" customWidth="1"/>
    <col min="11278" max="11278" width="5.88671875" style="61" bestFit="1" customWidth="1"/>
    <col min="11279" max="11279" width="8.77734375" style="61" bestFit="1" customWidth="1"/>
    <col min="11280" max="11280" width="8.44140625" style="61" bestFit="1" customWidth="1"/>
    <col min="11281" max="11281" width="8.6640625" style="61" bestFit="1" customWidth="1"/>
    <col min="11282" max="11282" width="14.33203125" style="61" bestFit="1" customWidth="1"/>
    <col min="11283" max="11283" width="10" style="61" bestFit="1" customWidth="1"/>
    <col min="11284" max="11284" width="6" style="61" customWidth="1"/>
    <col min="11285" max="11285" width="25.21875" style="61" bestFit="1" customWidth="1"/>
    <col min="11286" max="11286" width="11" style="61" bestFit="1" customWidth="1"/>
    <col min="11287" max="11288" width="8.21875" style="61" bestFit="1" customWidth="1"/>
    <col min="11289" max="11523" width="9" style="61"/>
    <col min="11524" max="11524" width="15.88671875" style="61" customWidth="1"/>
    <col min="11525" max="11525" width="3.88671875" style="61" bestFit="1" customWidth="1"/>
    <col min="11526" max="11526" width="38.21875" style="61" customWidth="1"/>
    <col min="11527" max="11527" width="13.88671875" style="61" bestFit="1" customWidth="1"/>
    <col min="11528" max="11528" width="13.88671875" style="61" customWidth="1"/>
    <col min="11529" max="11529" width="13.109375" style="61" bestFit="1" customWidth="1"/>
    <col min="11530" max="11530" width="5.88671875" style="61" bestFit="1" customWidth="1"/>
    <col min="11531" max="11531" width="12.109375" style="61" bestFit="1" customWidth="1"/>
    <col min="11532" max="11532" width="10.44140625" style="61" bestFit="1" customWidth="1"/>
    <col min="11533" max="11533" width="7" style="61" bestFit="1" customWidth="1"/>
    <col min="11534" max="11534" width="5.88671875" style="61" bestFit="1" customWidth="1"/>
    <col min="11535" max="11535" width="8.77734375" style="61" bestFit="1" customWidth="1"/>
    <col min="11536" max="11536" width="8.44140625" style="61" bestFit="1" customWidth="1"/>
    <col min="11537" max="11537" width="8.6640625" style="61" bestFit="1" customWidth="1"/>
    <col min="11538" max="11538" width="14.33203125" style="61" bestFit="1" customWidth="1"/>
    <col min="11539" max="11539" width="10" style="61" bestFit="1" customWidth="1"/>
    <col min="11540" max="11540" width="6" style="61" customWidth="1"/>
    <col min="11541" max="11541" width="25.21875" style="61" bestFit="1" customWidth="1"/>
    <col min="11542" max="11542" width="11" style="61" bestFit="1" customWidth="1"/>
    <col min="11543" max="11544" width="8.21875" style="61" bestFit="1" customWidth="1"/>
    <col min="11545" max="11779" width="9" style="61"/>
    <col min="11780" max="11780" width="15.88671875" style="61" customWidth="1"/>
    <col min="11781" max="11781" width="3.88671875" style="61" bestFit="1" customWidth="1"/>
    <col min="11782" max="11782" width="38.21875" style="61" customWidth="1"/>
    <col min="11783" max="11783" width="13.88671875" style="61" bestFit="1" customWidth="1"/>
    <col min="11784" max="11784" width="13.88671875" style="61" customWidth="1"/>
    <col min="11785" max="11785" width="13.109375" style="61" bestFit="1" customWidth="1"/>
    <col min="11786" max="11786" width="5.88671875" style="61" bestFit="1" customWidth="1"/>
    <col min="11787" max="11787" width="12.109375" style="61" bestFit="1" customWidth="1"/>
    <col min="11788" max="11788" width="10.44140625" style="61" bestFit="1" customWidth="1"/>
    <col min="11789" max="11789" width="7" style="61" bestFit="1" customWidth="1"/>
    <col min="11790" max="11790" width="5.88671875" style="61" bestFit="1" customWidth="1"/>
    <col min="11791" max="11791" width="8.77734375" style="61" bestFit="1" customWidth="1"/>
    <col min="11792" max="11792" width="8.44140625" style="61" bestFit="1" customWidth="1"/>
    <col min="11793" max="11793" width="8.6640625" style="61" bestFit="1" customWidth="1"/>
    <col min="11794" max="11794" width="14.33203125" style="61" bestFit="1" customWidth="1"/>
    <col min="11795" max="11795" width="10" style="61" bestFit="1" customWidth="1"/>
    <col min="11796" max="11796" width="6" style="61" customWidth="1"/>
    <col min="11797" max="11797" width="25.21875" style="61" bestFit="1" customWidth="1"/>
    <col min="11798" max="11798" width="11" style="61" bestFit="1" customWidth="1"/>
    <col min="11799" max="11800" width="8.21875" style="61" bestFit="1" customWidth="1"/>
    <col min="11801" max="12035" width="9" style="61"/>
    <col min="12036" max="12036" width="15.88671875" style="61" customWidth="1"/>
    <col min="12037" max="12037" width="3.88671875" style="61" bestFit="1" customWidth="1"/>
    <col min="12038" max="12038" width="38.21875" style="61" customWidth="1"/>
    <col min="12039" max="12039" width="13.88671875" style="61" bestFit="1" customWidth="1"/>
    <col min="12040" max="12040" width="13.88671875" style="61" customWidth="1"/>
    <col min="12041" max="12041" width="13.109375" style="61" bestFit="1" customWidth="1"/>
    <col min="12042" max="12042" width="5.88671875" style="61" bestFit="1" customWidth="1"/>
    <col min="12043" max="12043" width="12.109375" style="61" bestFit="1" customWidth="1"/>
    <col min="12044" max="12044" width="10.44140625" style="61" bestFit="1" customWidth="1"/>
    <col min="12045" max="12045" width="7" style="61" bestFit="1" customWidth="1"/>
    <col min="12046" max="12046" width="5.88671875" style="61" bestFit="1" customWidth="1"/>
    <col min="12047" max="12047" width="8.77734375" style="61" bestFit="1" customWidth="1"/>
    <col min="12048" max="12048" width="8.44140625" style="61" bestFit="1" customWidth="1"/>
    <col min="12049" max="12049" width="8.6640625" style="61" bestFit="1" customWidth="1"/>
    <col min="12050" max="12050" width="14.33203125" style="61" bestFit="1" customWidth="1"/>
    <col min="12051" max="12051" width="10" style="61" bestFit="1" customWidth="1"/>
    <col min="12052" max="12052" width="6" style="61" customWidth="1"/>
    <col min="12053" max="12053" width="25.21875" style="61" bestFit="1" customWidth="1"/>
    <col min="12054" max="12054" width="11" style="61" bestFit="1" customWidth="1"/>
    <col min="12055" max="12056" width="8.21875" style="61" bestFit="1" customWidth="1"/>
    <col min="12057" max="12291" width="9" style="61"/>
    <col min="12292" max="12292" width="15.88671875" style="61" customWidth="1"/>
    <col min="12293" max="12293" width="3.88671875" style="61" bestFit="1" customWidth="1"/>
    <col min="12294" max="12294" width="38.21875" style="61" customWidth="1"/>
    <col min="12295" max="12295" width="13.88671875" style="61" bestFit="1" customWidth="1"/>
    <col min="12296" max="12296" width="13.88671875" style="61" customWidth="1"/>
    <col min="12297" max="12297" width="13.109375" style="61" bestFit="1" customWidth="1"/>
    <col min="12298" max="12298" width="5.88671875" style="61" bestFit="1" customWidth="1"/>
    <col min="12299" max="12299" width="12.109375" style="61" bestFit="1" customWidth="1"/>
    <col min="12300" max="12300" width="10.44140625" style="61" bestFit="1" customWidth="1"/>
    <col min="12301" max="12301" width="7" style="61" bestFit="1" customWidth="1"/>
    <col min="12302" max="12302" width="5.88671875" style="61" bestFit="1" customWidth="1"/>
    <col min="12303" max="12303" width="8.77734375" style="61" bestFit="1" customWidth="1"/>
    <col min="12304" max="12304" width="8.44140625" style="61" bestFit="1" customWidth="1"/>
    <col min="12305" max="12305" width="8.6640625" style="61" bestFit="1" customWidth="1"/>
    <col min="12306" max="12306" width="14.33203125" style="61" bestFit="1" customWidth="1"/>
    <col min="12307" max="12307" width="10" style="61" bestFit="1" customWidth="1"/>
    <col min="12308" max="12308" width="6" style="61" customWidth="1"/>
    <col min="12309" max="12309" width="25.21875" style="61" bestFit="1" customWidth="1"/>
    <col min="12310" max="12310" width="11" style="61" bestFit="1" customWidth="1"/>
    <col min="12311" max="12312" width="8.21875" style="61" bestFit="1" customWidth="1"/>
    <col min="12313" max="12547" width="9" style="61"/>
    <col min="12548" max="12548" width="15.88671875" style="61" customWidth="1"/>
    <col min="12549" max="12549" width="3.88671875" style="61" bestFit="1" customWidth="1"/>
    <col min="12550" max="12550" width="38.21875" style="61" customWidth="1"/>
    <col min="12551" max="12551" width="13.88671875" style="61" bestFit="1" customWidth="1"/>
    <col min="12552" max="12552" width="13.88671875" style="61" customWidth="1"/>
    <col min="12553" max="12553" width="13.109375" style="61" bestFit="1" customWidth="1"/>
    <col min="12554" max="12554" width="5.88671875" style="61" bestFit="1" customWidth="1"/>
    <col min="12555" max="12555" width="12.109375" style="61" bestFit="1" customWidth="1"/>
    <col min="12556" max="12556" width="10.44140625" style="61" bestFit="1" customWidth="1"/>
    <col min="12557" max="12557" width="7" style="61" bestFit="1" customWidth="1"/>
    <col min="12558" max="12558" width="5.88671875" style="61" bestFit="1" customWidth="1"/>
    <col min="12559" max="12559" width="8.77734375" style="61" bestFit="1" customWidth="1"/>
    <col min="12560" max="12560" width="8.44140625" style="61" bestFit="1" customWidth="1"/>
    <col min="12561" max="12561" width="8.6640625" style="61" bestFit="1" customWidth="1"/>
    <col min="12562" max="12562" width="14.33203125" style="61" bestFit="1" customWidth="1"/>
    <col min="12563" max="12563" width="10" style="61" bestFit="1" customWidth="1"/>
    <col min="12564" max="12564" width="6" style="61" customWidth="1"/>
    <col min="12565" max="12565" width="25.21875" style="61" bestFit="1" customWidth="1"/>
    <col min="12566" max="12566" width="11" style="61" bestFit="1" customWidth="1"/>
    <col min="12567" max="12568" width="8.21875" style="61" bestFit="1" customWidth="1"/>
    <col min="12569" max="12803" width="9" style="61"/>
    <col min="12804" max="12804" width="15.88671875" style="61" customWidth="1"/>
    <col min="12805" max="12805" width="3.88671875" style="61" bestFit="1" customWidth="1"/>
    <col min="12806" max="12806" width="38.21875" style="61" customWidth="1"/>
    <col min="12807" max="12807" width="13.88671875" style="61" bestFit="1" customWidth="1"/>
    <col min="12808" max="12808" width="13.88671875" style="61" customWidth="1"/>
    <col min="12809" max="12809" width="13.109375" style="61" bestFit="1" customWidth="1"/>
    <col min="12810" max="12810" width="5.88671875" style="61" bestFit="1" customWidth="1"/>
    <col min="12811" max="12811" width="12.109375" style="61" bestFit="1" customWidth="1"/>
    <col min="12812" max="12812" width="10.44140625" style="61" bestFit="1" customWidth="1"/>
    <col min="12813" max="12813" width="7" style="61" bestFit="1" customWidth="1"/>
    <col min="12814" max="12814" width="5.88671875" style="61" bestFit="1" customWidth="1"/>
    <col min="12815" max="12815" width="8.77734375" style="61" bestFit="1" customWidth="1"/>
    <col min="12816" max="12816" width="8.44140625" style="61" bestFit="1" customWidth="1"/>
    <col min="12817" max="12817" width="8.6640625" style="61" bestFit="1" customWidth="1"/>
    <col min="12818" max="12818" width="14.33203125" style="61" bestFit="1" customWidth="1"/>
    <col min="12819" max="12819" width="10" style="61" bestFit="1" customWidth="1"/>
    <col min="12820" max="12820" width="6" style="61" customWidth="1"/>
    <col min="12821" max="12821" width="25.21875" style="61" bestFit="1" customWidth="1"/>
    <col min="12822" max="12822" width="11" style="61" bestFit="1" customWidth="1"/>
    <col min="12823" max="12824" width="8.21875" style="61" bestFit="1" customWidth="1"/>
    <col min="12825" max="13059" width="9" style="61"/>
    <col min="13060" max="13060" width="15.88671875" style="61" customWidth="1"/>
    <col min="13061" max="13061" width="3.88671875" style="61" bestFit="1" customWidth="1"/>
    <col min="13062" max="13062" width="38.21875" style="61" customWidth="1"/>
    <col min="13063" max="13063" width="13.88671875" style="61" bestFit="1" customWidth="1"/>
    <col min="13064" max="13064" width="13.88671875" style="61" customWidth="1"/>
    <col min="13065" max="13065" width="13.109375" style="61" bestFit="1" customWidth="1"/>
    <col min="13066" max="13066" width="5.88671875" style="61" bestFit="1" customWidth="1"/>
    <col min="13067" max="13067" width="12.109375" style="61" bestFit="1" customWidth="1"/>
    <col min="13068" max="13068" width="10.44140625" style="61" bestFit="1" customWidth="1"/>
    <col min="13069" max="13069" width="7" style="61" bestFit="1" customWidth="1"/>
    <col min="13070" max="13070" width="5.88671875" style="61" bestFit="1" customWidth="1"/>
    <col min="13071" max="13071" width="8.77734375" style="61" bestFit="1" customWidth="1"/>
    <col min="13072" max="13072" width="8.44140625" style="61" bestFit="1" customWidth="1"/>
    <col min="13073" max="13073" width="8.6640625" style="61" bestFit="1" customWidth="1"/>
    <col min="13074" max="13074" width="14.33203125" style="61" bestFit="1" customWidth="1"/>
    <col min="13075" max="13075" width="10" style="61" bestFit="1" customWidth="1"/>
    <col min="13076" max="13076" width="6" style="61" customWidth="1"/>
    <col min="13077" max="13077" width="25.21875" style="61" bestFit="1" customWidth="1"/>
    <col min="13078" max="13078" width="11" style="61" bestFit="1" customWidth="1"/>
    <col min="13079" max="13080" width="8.21875" style="61" bestFit="1" customWidth="1"/>
    <col min="13081" max="13315" width="9" style="61"/>
    <col min="13316" max="13316" width="15.88671875" style="61" customWidth="1"/>
    <col min="13317" max="13317" width="3.88671875" style="61" bestFit="1" customWidth="1"/>
    <col min="13318" max="13318" width="38.21875" style="61" customWidth="1"/>
    <col min="13319" max="13319" width="13.88671875" style="61" bestFit="1" customWidth="1"/>
    <col min="13320" max="13320" width="13.88671875" style="61" customWidth="1"/>
    <col min="13321" max="13321" width="13.109375" style="61" bestFit="1" customWidth="1"/>
    <col min="13322" max="13322" width="5.88671875" style="61" bestFit="1" customWidth="1"/>
    <col min="13323" max="13323" width="12.109375" style="61" bestFit="1" customWidth="1"/>
    <col min="13324" max="13324" width="10.44140625" style="61" bestFit="1" customWidth="1"/>
    <col min="13325" max="13325" width="7" style="61" bestFit="1" customWidth="1"/>
    <col min="13326" max="13326" width="5.88671875" style="61" bestFit="1" customWidth="1"/>
    <col min="13327" max="13327" width="8.77734375" style="61" bestFit="1" customWidth="1"/>
    <col min="13328" max="13328" width="8.44140625" style="61" bestFit="1" customWidth="1"/>
    <col min="13329" max="13329" width="8.6640625" style="61" bestFit="1" customWidth="1"/>
    <col min="13330" max="13330" width="14.33203125" style="61" bestFit="1" customWidth="1"/>
    <col min="13331" max="13331" width="10" style="61" bestFit="1" customWidth="1"/>
    <col min="13332" max="13332" width="6" style="61" customWidth="1"/>
    <col min="13333" max="13333" width="25.21875" style="61" bestFit="1" customWidth="1"/>
    <col min="13334" max="13334" width="11" style="61" bestFit="1" customWidth="1"/>
    <col min="13335" max="13336" width="8.21875" style="61" bestFit="1" customWidth="1"/>
    <col min="13337" max="13571" width="9" style="61"/>
    <col min="13572" max="13572" width="15.88671875" style="61" customWidth="1"/>
    <col min="13573" max="13573" width="3.88671875" style="61" bestFit="1" customWidth="1"/>
    <col min="13574" max="13574" width="38.21875" style="61" customWidth="1"/>
    <col min="13575" max="13575" width="13.88671875" style="61" bestFit="1" customWidth="1"/>
    <col min="13576" max="13576" width="13.88671875" style="61" customWidth="1"/>
    <col min="13577" max="13577" width="13.109375" style="61" bestFit="1" customWidth="1"/>
    <col min="13578" max="13578" width="5.88671875" style="61" bestFit="1" customWidth="1"/>
    <col min="13579" max="13579" width="12.109375" style="61" bestFit="1" customWidth="1"/>
    <col min="13580" max="13580" width="10.44140625" style="61" bestFit="1" customWidth="1"/>
    <col min="13581" max="13581" width="7" style="61" bestFit="1" customWidth="1"/>
    <col min="13582" max="13582" width="5.88671875" style="61" bestFit="1" customWidth="1"/>
    <col min="13583" max="13583" width="8.77734375" style="61" bestFit="1" customWidth="1"/>
    <col min="13584" max="13584" width="8.44140625" style="61" bestFit="1" customWidth="1"/>
    <col min="13585" max="13585" width="8.6640625" style="61" bestFit="1" customWidth="1"/>
    <col min="13586" max="13586" width="14.33203125" style="61" bestFit="1" customWidth="1"/>
    <col min="13587" max="13587" width="10" style="61" bestFit="1" customWidth="1"/>
    <col min="13588" max="13588" width="6" style="61" customWidth="1"/>
    <col min="13589" max="13589" width="25.21875" style="61" bestFit="1" customWidth="1"/>
    <col min="13590" max="13590" width="11" style="61" bestFit="1" customWidth="1"/>
    <col min="13591" max="13592" width="8.21875" style="61" bestFit="1" customWidth="1"/>
    <col min="13593" max="13827" width="9" style="61"/>
    <col min="13828" max="13828" width="15.88671875" style="61" customWidth="1"/>
    <col min="13829" max="13829" width="3.88671875" style="61" bestFit="1" customWidth="1"/>
    <col min="13830" max="13830" width="38.21875" style="61" customWidth="1"/>
    <col min="13831" max="13831" width="13.88671875" style="61" bestFit="1" customWidth="1"/>
    <col min="13832" max="13832" width="13.88671875" style="61" customWidth="1"/>
    <col min="13833" max="13833" width="13.109375" style="61" bestFit="1" customWidth="1"/>
    <col min="13834" max="13834" width="5.88671875" style="61" bestFit="1" customWidth="1"/>
    <col min="13835" max="13835" width="12.109375" style="61" bestFit="1" customWidth="1"/>
    <col min="13836" max="13836" width="10.44140625" style="61" bestFit="1" customWidth="1"/>
    <col min="13837" max="13837" width="7" style="61" bestFit="1" customWidth="1"/>
    <col min="13838" max="13838" width="5.88671875" style="61" bestFit="1" customWidth="1"/>
    <col min="13839" max="13839" width="8.77734375" style="61" bestFit="1" customWidth="1"/>
    <col min="13840" max="13840" width="8.44140625" style="61" bestFit="1" customWidth="1"/>
    <col min="13841" max="13841" width="8.6640625" style="61" bestFit="1" customWidth="1"/>
    <col min="13842" max="13842" width="14.33203125" style="61" bestFit="1" customWidth="1"/>
    <col min="13843" max="13843" width="10" style="61" bestFit="1" customWidth="1"/>
    <col min="13844" max="13844" width="6" style="61" customWidth="1"/>
    <col min="13845" max="13845" width="25.21875" style="61" bestFit="1" customWidth="1"/>
    <col min="13846" max="13846" width="11" style="61" bestFit="1" customWidth="1"/>
    <col min="13847" max="13848" width="8.21875" style="61" bestFit="1" customWidth="1"/>
    <col min="13849" max="14083" width="9" style="61"/>
    <col min="14084" max="14084" width="15.88671875" style="61" customWidth="1"/>
    <col min="14085" max="14085" width="3.88671875" style="61" bestFit="1" customWidth="1"/>
    <col min="14086" max="14086" width="38.21875" style="61" customWidth="1"/>
    <col min="14087" max="14087" width="13.88671875" style="61" bestFit="1" customWidth="1"/>
    <col min="14088" max="14088" width="13.88671875" style="61" customWidth="1"/>
    <col min="14089" max="14089" width="13.109375" style="61" bestFit="1" customWidth="1"/>
    <col min="14090" max="14090" width="5.88671875" style="61" bestFit="1" customWidth="1"/>
    <col min="14091" max="14091" width="12.109375" style="61" bestFit="1" customWidth="1"/>
    <col min="14092" max="14092" width="10.44140625" style="61" bestFit="1" customWidth="1"/>
    <col min="14093" max="14093" width="7" style="61" bestFit="1" customWidth="1"/>
    <col min="14094" max="14094" width="5.88671875" style="61" bestFit="1" customWidth="1"/>
    <col min="14095" max="14095" width="8.77734375" style="61" bestFit="1" customWidth="1"/>
    <col min="14096" max="14096" width="8.44140625" style="61" bestFit="1" customWidth="1"/>
    <col min="14097" max="14097" width="8.6640625" style="61" bestFit="1" customWidth="1"/>
    <col min="14098" max="14098" width="14.33203125" style="61" bestFit="1" customWidth="1"/>
    <col min="14099" max="14099" width="10" style="61" bestFit="1" customWidth="1"/>
    <col min="14100" max="14100" width="6" style="61" customWidth="1"/>
    <col min="14101" max="14101" width="25.21875" style="61" bestFit="1" customWidth="1"/>
    <col min="14102" max="14102" width="11" style="61" bestFit="1" customWidth="1"/>
    <col min="14103" max="14104" width="8.21875" style="61" bestFit="1" customWidth="1"/>
    <col min="14105" max="14339" width="9" style="61"/>
    <col min="14340" max="14340" width="15.88671875" style="61" customWidth="1"/>
    <col min="14341" max="14341" width="3.88671875" style="61" bestFit="1" customWidth="1"/>
    <col min="14342" max="14342" width="38.21875" style="61" customWidth="1"/>
    <col min="14343" max="14343" width="13.88671875" style="61" bestFit="1" customWidth="1"/>
    <col min="14344" max="14344" width="13.88671875" style="61" customWidth="1"/>
    <col min="14345" max="14345" width="13.109375" style="61" bestFit="1" customWidth="1"/>
    <col min="14346" max="14346" width="5.88671875" style="61" bestFit="1" customWidth="1"/>
    <col min="14347" max="14347" width="12.109375" style="61" bestFit="1" customWidth="1"/>
    <col min="14348" max="14348" width="10.44140625" style="61" bestFit="1" customWidth="1"/>
    <col min="14349" max="14349" width="7" style="61" bestFit="1" customWidth="1"/>
    <col min="14350" max="14350" width="5.88671875" style="61" bestFit="1" customWidth="1"/>
    <col min="14351" max="14351" width="8.77734375" style="61" bestFit="1" customWidth="1"/>
    <col min="14352" max="14352" width="8.44140625" style="61" bestFit="1" customWidth="1"/>
    <col min="14353" max="14353" width="8.6640625" style="61" bestFit="1" customWidth="1"/>
    <col min="14354" max="14354" width="14.33203125" style="61" bestFit="1" customWidth="1"/>
    <col min="14355" max="14355" width="10" style="61" bestFit="1" customWidth="1"/>
    <col min="14356" max="14356" width="6" style="61" customWidth="1"/>
    <col min="14357" max="14357" width="25.21875" style="61" bestFit="1" customWidth="1"/>
    <col min="14358" max="14358" width="11" style="61" bestFit="1" customWidth="1"/>
    <col min="14359" max="14360" width="8.21875" style="61" bestFit="1" customWidth="1"/>
    <col min="14361" max="14595" width="9" style="61"/>
    <col min="14596" max="14596" width="15.88671875" style="61" customWidth="1"/>
    <col min="14597" max="14597" width="3.88671875" style="61" bestFit="1" customWidth="1"/>
    <col min="14598" max="14598" width="38.21875" style="61" customWidth="1"/>
    <col min="14599" max="14599" width="13.88671875" style="61" bestFit="1" customWidth="1"/>
    <col min="14600" max="14600" width="13.88671875" style="61" customWidth="1"/>
    <col min="14601" max="14601" width="13.109375" style="61" bestFit="1" customWidth="1"/>
    <col min="14602" max="14602" width="5.88671875" style="61" bestFit="1" customWidth="1"/>
    <col min="14603" max="14603" width="12.109375" style="61" bestFit="1" customWidth="1"/>
    <col min="14604" max="14604" width="10.44140625" style="61" bestFit="1" customWidth="1"/>
    <col min="14605" max="14605" width="7" style="61" bestFit="1" customWidth="1"/>
    <col min="14606" max="14606" width="5.88671875" style="61" bestFit="1" customWidth="1"/>
    <col min="14607" max="14607" width="8.77734375" style="61" bestFit="1" customWidth="1"/>
    <col min="14608" max="14608" width="8.44140625" style="61" bestFit="1" customWidth="1"/>
    <col min="14609" max="14609" width="8.6640625" style="61" bestFit="1" customWidth="1"/>
    <col min="14610" max="14610" width="14.33203125" style="61" bestFit="1" customWidth="1"/>
    <col min="14611" max="14611" width="10" style="61" bestFit="1" customWidth="1"/>
    <col min="14612" max="14612" width="6" style="61" customWidth="1"/>
    <col min="14613" max="14613" width="25.21875" style="61" bestFit="1" customWidth="1"/>
    <col min="14614" max="14614" width="11" style="61" bestFit="1" customWidth="1"/>
    <col min="14615" max="14616" width="8.21875" style="61" bestFit="1" customWidth="1"/>
    <col min="14617" max="14851" width="9" style="61"/>
    <col min="14852" max="14852" width="15.88671875" style="61" customWidth="1"/>
    <col min="14853" max="14853" width="3.88671875" style="61" bestFit="1" customWidth="1"/>
    <col min="14854" max="14854" width="38.21875" style="61" customWidth="1"/>
    <col min="14855" max="14855" width="13.88671875" style="61" bestFit="1" customWidth="1"/>
    <col min="14856" max="14856" width="13.88671875" style="61" customWidth="1"/>
    <col min="14857" max="14857" width="13.109375" style="61" bestFit="1" customWidth="1"/>
    <col min="14858" max="14858" width="5.88671875" style="61" bestFit="1" customWidth="1"/>
    <col min="14859" max="14859" width="12.109375" style="61" bestFit="1" customWidth="1"/>
    <col min="14860" max="14860" width="10.44140625" style="61" bestFit="1" customWidth="1"/>
    <col min="14861" max="14861" width="7" style="61" bestFit="1" customWidth="1"/>
    <col min="14862" max="14862" width="5.88671875" style="61" bestFit="1" customWidth="1"/>
    <col min="14863" max="14863" width="8.77734375" style="61" bestFit="1" customWidth="1"/>
    <col min="14864" max="14864" width="8.44140625" style="61" bestFit="1" customWidth="1"/>
    <col min="14865" max="14865" width="8.6640625" style="61" bestFit="1" customWidth="1"/>
    <col min="14866" max="14866" width="14.33203125" style="61" bestFit="1" customWidth="1"/>
    <col min="14867" max="14867" width="10" style="61" bestFit="1" customWidth="1"/>
    <col min="14868" max="14868" width="6" style="61" customWidth="1"/>
    <col min="14869" max="14869" width="25.21875" style="61" bestFit="1" customWidth="1"/>
    <col min="14870" max="14870" width="11" style="61" bestFit="1" customWidth="1"/>
    <col min="14871" max="14872" width="8.21875" style="61" bestFit="1" customWidth="1"/>
    <col min="14873" max="15107" width="9" style="61"/>
    <col min="15108" max="15108" width="15.88671875" style="61" customWidth="1"/>
    <col min="15109" max="15109" width="3.88671875" style="61" bestFit="1" customWidth="1"/>
    <col min="15110" max="15110" width="38.21875" style="61" customWidth="1"/>
    <col min="15111" max="15111" width="13.88671875" style="61" bestFit="1" customWidth="1"/>
    <col min="15112" max="15112" width="13.88671875" style="61" customWidth="1"/>
    <col min="15113" max="15113" width="13.109375" style="61" bestFit="1" customWidth="1"/>
    <col min="15114" max="15114" width="5.88671875" style="61" bestFit="1" customWidth="1"/>
    <col min="15115" max="15115" width="12.109375" style="61" bestFit="1" customWidth="1"/>
    <col min="15116" max="15116" width="10.44140625" style="61" bestFit="1" customWidth="1"/>
    <col min="15117" max="15117" width="7" style="61" bestFit="1" customWidth="1"/>
    <col min="15118" max="15118" width="5.88671875" style="61" bestFit="1" customWidth="1"/>
    <col min="15119" max="15119" width="8.77734375" style="61" bestFit="1" customWidth="1"/>
    <col min="15120" max="15120" width="8.44140625" style="61" bestFit="1" customWidth="1"/>
    <col min="15121" max="15121" width="8.6640625" style="61" bestFit="1" customWidth="1"/>
    <col min="15122" max="15122" width="14.33203125" style="61" bestFit="1" customWidth="1"/>
    <col min="15123" max="15123" width="10" style="61" bestFit="1" customWidth="1"/>
    <col min="15124" max="15124" width="6" style="61" customWidth="1"/>
    <col min="15125" max="15125" width="25.21875" style="61" bestFit="1" customWidth="1"/>
    <col min="15126" max="15126" width="11" style="61" bestFit="1" customWidth="1"/>
    <col min="15127" max="15128" width="8.21875" style="61" bestFit="1" customWidth="1"/>
    <col min="15129" max="15363" width="9" style="61"/>
    <col min="15364" max="15364" width="15.88671875" style="61" customWidth="1"/>
    <col min="15365" max="15365" width="3.88671875" style="61" bestFit="1" customWidth="1"/>
    <col min="15366" max="15366" width="38.21875" style="61" customWidth="1"/>
    <col min="15367" max="15367" width="13.88671875" style="61" bestFit="1" customWidth="1"/>
    <col min="15368" max="15368" width="13.88671875" style="61" customWidth="1"/>
    <col min="15369" max="15369" width="13.109375" style="61" bestFit="1" customWidth="1"/>
    <col min="15370" max="15370" width="5.88671875" style="61" bestFit="1" customWidth="1"/>
    <col min="15371" max="15371" width="12.109375" style="61" bestFit="1" customWidth="1"/>
    <col min="15372" max="15372" width="10.44140625" style="61" bestFit="1" customWidth="1"/>
    <col min="15373" max="15373" width="7" style="61" bestFit="1" customWidth="1"/>
    <col min="15374" max="15374" width="5.88671875" style="61" bestFit="1" customWidth="1"/>
    <col min="15375" max="15375" width="8.77734375" style="61" bestFit="1" customWidth="1"/>
    <col min="15376" max="15376" width="8.44140625" style="61" bestFit="1" customWidth="1"/>
    <col min="15377" max="15377" width="8.6640625" style="61" bestFit="1" customWidth="1"/>
    <col min="15378" max="15378" width="14.33203125" style="61" bestFit="1" customWidth="1"/>
    <col min="15379" max="15379" width="10" style="61" bestFit="1" customWidth="1"/>
    <col min="15380" max="15380" width="6" style="61" customWidth="1"/>
    <col min="15381" max="15381" width="25.21875" style="61" bestFit="1" customWidth="1"/>
    <col min="15382" max="15382" width="11" style="61" bestFit="1" customWidth="1"/>
    <col min="15383" max="15384" width="8.21875" style="61" bestFit="1" customWidth="1"/>
    <col min="15385" max="15619" width="9" style="61"/>
    <col min="15620" max="15620" width="15.88671875" style="61" customWidth="1"/>
    <col min="15621" max="15621" width="3.88671875" style="61" bestFit="1" customWidth="1"/>
    <col min="15622" max="15622" width="38.21875" style="61" customWidth="1"/>
    <col min="15623" max="15623" width="13.88671875" style="61" bestFit="1" customWidth="1"/>
    <col min="15624" max="15624" width="13.88671875" style="61" customWidth="1"/>
    <col min="15625" max="15625" width="13.109375" style="61" bestFit="1" customWidth="1"/>
    <col min="15626" max="15626" width="5.88671875" style="61" bestFit="1" customWidth="1"/>
    <col min="15627" max="15627" width="12.109375" style="61" bestFit="1" customWidth="1"/>
    <col min="15628" max="15628" width="10.44140625" style="61" bestFit="1" customWidth="1"/>
    <col min="15629" max="15629" width="7" style="61" bestFit="1" customWidth="1"/>
    <col min="15630" max="15630" width="5.88671875" style="61" bestFit="1" customWidth="1"/>
    <col min="15631" max="15631" width="8.77734375" style="61" bestFit="1" customWidth="1"/>
    <col min="15632" max="15632" width="8.44140625" style="61" bestFit="1" customWidth="1"/>
    <col min="15633" max="15633" width="8.6640625" style="61" bestFit="1" customWidth="1"/>
    <col min="15634" max="15634" width="14.33203125" style="61" bestFit="1" customWidth="1"/>
    <col min="15635" max="15635" width="10" style="61" bestFit="1" customWidth="1"/>
    <col min="15636" max="15636" width="6" style="61" customWidth="1"/>
    <col min="15637" max="15637" width="25.21875" style="61" bestFit="1" customWidth="1"/>
    <col min="15638" max="15638" width="11" style="61" bestFit="1" customWidth="1"/>
    <col min="15639" max="15640" width="8.21875" style="61" bestFit="1" customWidth="1"/>
    <col min="15641" max="15875" width="9" style="61"/>
    <col min="15876" max="15876" width="15.88671875" style="61" customWidth="1"/>
    <col min="15877" max="15877" width="3.88671875" style="61" bestFit="1" customWidth="1"/>
    <col min="15878" max="15878" width="38.21875" style="61" customWidth="1"/>
    <col min="15879" max="15879" width="13.88671875" style="61" bestFit="1" customWidth="1"/>
    <col min="15880" max="15880" width="13.88671875" style="61" customWidth="1"/>
    <col min="15881" max="15881" width="13.109375" style="61" bestFit="1" customWidth="1"/>
    <col min="15882" max="15882" width="5.88671875" style="61" bestFit="1" customWidth="1"/>
    <col min="15883" max="15883" width="12.109375" style="61" bestFit="1" customWidth="1"/>
    <col min="15884" max="15884" width="10.44140625" style="61" bestFit="1" customWidth="1"/>
    <col min="15885" max="15885" width="7" style="61" bestFit="1" customWidth="1"/>
    <col min="15886" max="15886" width="5.88671875" style="61" bestFit="1" customWidth="1"/>
    <col min="15887" max="15887" width="8.77734375" style="61" bestFit="1" customWidth="1"/>
    <col min="15888" max="15888" width="8.44140625" style="61" bestFit="1" customWidth="1"/>
    <col min="15889" max="15889" width="8.6640625" style="61" bestFit="1" customWidth="1"/>
    <col min="15890" max="15890" width="14.33203125" style="61" bestFit="1" customWidth="1"/>
    <col min="15891" max="15891" width="10" style="61" bestFit="1" customWidth="1"/>
    <col min="15892" max="15892" width="6" style="61" customWidth="1"/>
    <col min="15893" max="15893" width="25.21875" style="61" bestFit="1" customWidth="1"/>
    <col min="15894" max="15894" width="11" style="61" bestFit="1" customWidth="1"/>
    <col min="15895" max="15896" width="8.21875" style="61" bestFit="1" customWidth="1"/>
    <col min="15897" max="16131" width="9" style="61"/>
    <col min="16132" max="16132" width="15.88671875" style="61" customWidth="1"/>
    <col min="16133" max="16133" width="3.88671875" style="61" bestFit="1" customWidth="1"/>
    <col min="16134" max="16134" width="38.21875" style="61" customWidth="1"/>
    <col min="16135" max="16135" width="13.88671875" style="61" bestFit="1" customWidth="1"/>
    <col min="16136" max="16136" width="13.88671875" style="61" customWidth="1"/>
    <col min="16137" max="16137" width="13.109375" style="61" bestFit="1" customWidth="1"/>
    <col min="16138" max="16138" width="5.88671875" style="61" bestFit="1" customWidth="1"/>
    <col min="16139" max="16139" width="12.109375" style="61" bestFit="1" customWidth="1"/>
    <col min="16140" max="16140" width="10.44140625" style="61" bestFit="1" customWidth="1"/>
    <col min="16141" max="16141" width="7" style="61" bestFit="1" customWidth="1"/>
    <col min="16142" max="16142" width="5.88671875" style="61" bestFit="1" customWidth="1"/>
    <col min="16143" max="16143" width="8.77734375" style="61" bestFit="1" customWidth="1"/>
    <col min="16144" max="16144" width="8.44140625" style="61" bestFit="1" customWidth="1"/>
    <col min="16145" max="16145" width="8.6640625" style="61" bestFit="1" customWidth="1"/>
    <col min="16146" max="16146" width="14.33203125" style="61" bestFit="1" customWidth="1"/>
    <col min="16147" max="16147" width="10" style="61" bestFit="1" customWidth="1"/>
    <col min="16148" max="16148" width="6" style="61" customWidth="1"/>
    <col min="16149" max="16149" width="25.21875" style="61" bestFit="1" customWidth="1"/>
    <col min="16150" max="16150" width="11" style="61" bestFit="1" customWidth="1"/>
    <col min="16151" max="16152" width="8.21875" style="61" bestFit="1" customWidth="1"/>
    <col min="16153" max="16384" width="9" style="61"/>
  </cols>
  <sheetData>
    <row r="1" spans="1:33" ht="15.6">
      <c r="A1" s="272"/>
      <c r="B1" s="272"/>
      <c r="R1" s="271"/>
    </row>
    <row r="2" spans="1:33" ht="15">
      <c r="A2" s="264"/>
      <c r="B2" s="264"/>
      <c r="C2" s="264"/>
      <c r="D2" s="264"/>
      <c r="E2" s="264"/>
      <c r="F2" s="270"/>
      <c r="G2" s="264"/>
      <c r="H2" s="264"/>
      <c r="I2" s="264"/>
      <c r="J2" s="795" t="s">
        <v>1278</v>
      </c>
      <c r="K2" s="795"/>
      <c r="L2" s="795"/>
      <c r="M2" s="795"/>
      <c r="N2" s="795"/>
      <c r="O2" s="795"/>
      <c r="P2" s="795"/>
      <c r="Q2" s="269"/>
      <c r="R2" s="927" t="s">
        <v>1277</v>
      </c>
      <c r="S2" s="928"/>
      <c r="T2" s="928"/>
      <c r="U2" s="928"/>
      <c r="V2" s="928"/>
      <c r="W2" s="928"/>
      <c r="X2" s="928"/>
    </row>
    <row r="3" spans="1:33" ht="15.6">
      <c r="A3" s="268" t="s">
        <v>1276</v>
      </c>
      <c r="B3" s="268"/>
      <c r="C3" s="264"/>
      <c r="D3" s="264"/>
      <c r="E3" s="264"/>
      <c r="F3" s="264"/>
      <c r="G3" s="264"/>
      <c r="H3" s="264"/>
      <c r="I3" s="264"/>
      <c r="J3" s="269"/>
      <c r="K3" s="264"/>
      <c r="L3" s="264"/>
      <c r="M3" s="264"/>
      <c r="N3" s="264"/>
      <c r="O3" s="264"/>
      <c r="P3" s="264"/>
      <c r="Q3" s="264"/>
      <c r="R3" s="263"/>
      <c r="S3" s="964" t="s">
        <v>1275</v>
      </c>
      <c r="T3" s="964"/>
      <c r="U3" s="964"/>
      <c r="V3" s="964"/>
      <c r="W3" s="964"/>
      <c r="X3" s="964"/>
      <c r="Z3" s="215" t="s">
        <v>671</v>
      </c>
      <c r="AA3" s="12"/>
      <c r="AB3" s="519" t="s">
        <v>670</v>
      </c>
      <c r="AC3" s="518"/>
      <c r="AD3" s="518"/>
      <c r="AE3" s="215" t="s">
        <v>669</v>
      </c>
      <c r="AF3" s="518"/>
      <c r="AG3" s="12"/>
    </row>
    <row r="4" spans="1:33" ht="12" customHeight="1" thickBot="1">
      <c r="A4" s="662" t="s">
        <v>608</v>
      </c>
      <c r="B4" s="672" t="s">
        <v>1571</v>
      </c>
      <c r="C4" s="879"/>
      <c r="D4" s="884"/>
      <c r="E4" s="133"/>
      <c r="F4" s="672" t="s">
        <v>606</v>
      </c>
      <c r="G4" s="673"/>
      <c r="H4" s="870" t="s">
        <v>602</v>
      </c>
      <c r="I4" s="870" t="s">
        <v>1570</v>
      </c>
      <c r="J4" s="886" t="s">
        <v>600</v>
      </c>
      <c r="K4" s="676" t="s">
        <v>12</v>
      </c>
      <c r="L4" s="677"/>
      <c r="M4" s="677"/>
      <c r="N4" s="677"/>
      <c r="O4" s="678"/>
      <c r="P4" s="660" t="s">
        <v>661</v>
      </c>
      <c r="Q4" s="891" t="s">
        <v>14</v>
      </c>
      <c r="R4" s="892"/>
      <c r="S4" s="893"/>
      <c r="T4" s="922" t="s">
        <v>15</v>
      </c>
      <c r="U4" s="859" t="s">
        <v>605</v>
      </c>
      <c r="V4" s="660" t="s">
        <v>604</v>
      </c>
      <c r="W4" s="680" t="s">
        <v>603</v>
      </c>
      <c r="X4" s="681"/>
      <c r="Z4" s="920" t="s">
        <v>685</v>
      </c>
      <c r="AA4" s="920" t="s">
        <v>684</v>
      </c>
      <c r="AB4" s="870" t="s">
        <v>21</v>
      </c>
      <c r="AC4" s="660" t="s">
        <v>592</v>
      </c>
      <c r="AD4" s="660" t="s">
        <v>591</v>
      </c>
      <c r="AE4" s="870" t="s">
        <v>21</v>
      </c>
      <c r="AF4" s="660" t="s">
        <v>592</v>
      </c>
      <c r="AG4" s="660" t="s">
        <v>656</v>
      </c>
    </row>
    <row r="5" spans="1:33" ht="11.25" customHeight="1">
      <c r="A5" s="663"/>
      <c r="B5" s="880"/>
      <c r="C5" s="881"/>
      <c r="D5" s="885"/>
      <c r="E5" s="107"/>
      <c r="F5" s="674"/>
      <c r="G5" s="675"/>
      <c r="H5" s="663"/>
      <c r="I5" s="663"/>
      <c r="J5" s="887"/>
      <c r="K5" s="896" t="s">
        <v>1569</v>
      </c>
      <c r="L5" s="664" t="s">
        <v>26</v>
      </c>
      <c r="M5" s="872" t="s">
        <v>1568</v>
      </c>
      <c r="N5" s="875" t="s">
        <v>1567</v>
      </c>
      <c r="O5" s="875" t="s">
        <v>1566</v>
      </c>
      <c r="P5" s="823"/>
      <c r="Q5" s="684"/>
      <c r="R5" s="685"/>
      <c r="S5" s="686"/>
      <c r="T5" s="923"/>
      <c r="U5" s="894"/>
      <c r="V5" s="663"/>
      <c r="W5" s="660" t="s">
        <v>592</v>
      </c>
      <c r="X5" s="660" t="s">
        <v>591</v>
      </c>
      <c r="Z5" s="920"/>
      <c r="AA5" s="920"/>
      <c r="AB5" s="668"/>
      <c r="AC5" s="661"/>
      <c r="AD5" s="661"/>
      <c r="AE5" s="668"/>
      <c r="AF5" s="661"/>
      <c r="AG5" s="661"/>
    </row>
    <row r="6" spans="1:33">
      <c r="A6" s="663"/>
      <c r="B6" s="880"/>
      <c r="C6" s="881"/>
      <c r="D6" s="662" t="s">
        <v>1565</v>
      </c>
      <c r="E6" s="825" t="s">
        <v>584</v>
      </c>
      <c r="F6" s="662" t="s">
        <v>1565</v>
      </c>
      <c r="G6" s="870" t="s">
        <v>1564</v>
      </c>
      <c r="H6" s="663"/>
      <c r="I6" s="663"/>
      <c r="J6" s="887"/>
      <c r="K6" s="873"/>
      <c r="L6" s="665"/>
      <c r="M6" s="873"/>
      <c r="N6" s="876"/>
      <c r="O6" s="876"/>
      <c r="P6" s="823"/>
      <c r="Q6" s="660" t="s">
        <v>648</v>
      </c>
      <c r="R6" s="660" t="s">
        <v>647</v>
      </c>
      <c r="S6" s="662" t="s">
        <v>34</v>
      </c>
      <c r="T6" s="924" t="s">
        <v>645</v>
      </c>
      <c r="U6" s="894"/>
      <c r="V6" s="663"/>
      <c r="W6" s="661"/>
      <c r="X6" s="661"/>
      <c r="Z6" s="920"/>
      <c r="AA6" s="920"/>
      <c r="AB6" s="668"/>
      <c r="AC6" s="661"/>
      <c r="AD6" s="661"/>
      <c r="AE6" s="668"/>
      <c r="AF6" s="661"/>
      <c r="AG6" s="661"/>
    </row>
    <row r="7" spans="1:33">
      <c r="A7" s="663"/>
      <c r="B7" s="880"/>
      <c r="C7" s="881"/>
      <c r="D7" s="663"/>
      <c r="E7" s="663"/>
      <c r="F7" s="663"/>
      <c r="G7" s="663"/>
      <c r="H7" s="663"/>
      <c r="I7" s="663"/>
      <c r="J7" s="887"/>
      <c r="K7" s="873"/>
      <c r="L7" s="665"/>
      <c r="M7" s="873"/>
      <c r="N7" s="876"/>
      <c r="O7" s="876"/>
      <c r="P7" s="823"/>
      <c r="Q7" s="823"/>
      <c r="R7" s="823"/>
      <c r="S7" s="663"/>
      <c r="T7" s="925"/>
      <c r="U7" s="894"/>
      <c r="V7" s="663"/>
      <c r="W7" s="661"/>
      <c r="X7" s="661"/>
      <c r="Z7" s="920"/>
      <c r="AA7" s="920"/>
      <c r="AB7" s="668"/>
      <c r="AC7" s="661"/>
      <c r="AD7" s="661"/>
      <c r="AE7" s="668"/>
      <c r="AF7" s="661"/>
      <c r="AG7" s="661"/>
    </row>
    <row r="8" spans="1:33">
      <c r="A8" s="869"/>
      <c r="B8" s="882"/>
      <c r="C8" s="883"/>
      <c r="D8" s="869"/>
      <c r="E8" s="869"/>
      <c r="F8" s="869"/>
      <c r="G8" s="869"/>
      <c r="H8" s="869"/>
      <c r="I8" s="869"/>
      <c r="J8" s="674"/>
      <c r="K8" s="874"/>
      <c r="L8" s="871"/>
      <c r="M8" s="874"/>
      <c r="N8" s="675"/>
      <c r="O8" s="675"/>
      <c r="P8" s="824"/>
      <c r="Q8" s="824"/>
      <c r="R8" s="824"/>
      <c r="S8" s="869"/>
      <c r="T8" s="926"/>
      <c r="U8" s="895"/>
      <c r="V8" s="869"/>
      <c r="W8" s="868"/>
      <c r="X8" s="868"/>
      <c r="Z8" s="921"/>
      <c r="AA8" s="921"/>
      <c r="AB8" s="910"/>
      <c r="AC8" s="868"/>
      <c r="AD8" s="868"/>
      <c r="AE8" s="910"/>
      <c r="AF8" s="868"/>
      <c r="AG8" s="868"/>
    </row>
    <row r="9" spans="1:33" ht="14.25" customHeight="1">
      <c r="A9" s="949" t="s">
        <v>1563</v>
      </c>
      <c r="B9" s="672" t="s">
        <v>1562</v>
      </c>
      <c r="C9" s="673"/>
      <c r="D9" s="662" t="s">
        <v>1561</v>
      </c>
      <c r="E9" s="81" t="s">
        <v>39</v>
      </c>
      <c r="F9" s="870" t="s">
        <v>1560</v>
      </c>
      <c r="G9" s="662">
        <v>1.468</v>
      </c>
      <c r="H9" s="917" t="s">
        <v>1238</v>
      </c>
      <c r="I9" s="103">
        <v>1470</v>
      </c>
      <c r="J9" s="915">
        <v>5</v>
      </c>
      <c r="K9" s="73">
        <v>17.7</v>
      </c>
      <c r="L9" s="505">
        <f t="shared" ref="L9:L30" si="0">IF(K9&gt;0,1/K9*34.6*67.1,"")</f>
        <v>131.16723163841806</v>
      </c>
      <c r="M9" s="447">
        <f t="shared" ref="M9:M30" si="1">IFERROR(VALUE(IF(Z9="","",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))),"")</f>
        <v>14.4</v>
      </c>
      <c r="N9" s="446">
        <f t="shared" ref="N9:N30" si="2">IFERROR(VALUE(IF(Z9="","",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))),"")</f>
        <v>17.600000000000001</v>
      </c>
      <c r="O9" s="500" t="str">
        <f t="shared" ref="O9:O30" si="3">IF(Z9="","",IF(AE9="",TEXT(AB9,"#,##0.0"),IF(AB9-AE9&gt;0,CONCATENATE(TEXT(AE9,"#,##0.0"),"~",TEXT(AB9,"#,##0.0")),TEXT(AB9,"#,##0.0"))))</f>
        <v>24.1</v>
      </c>
      <c r="P9" s="599" t="s">
        <v>1559</v>
      </c>
      <c r="Q9" s="598" t="s">
        <v>713</v>
      </c>
      <c r="R9" s="70" t="s">
        <v>44</v>
      </c>
      <c r="S9" s="69"/>
      <c r="T9" s="499" t="str">
        <f t="shared" ref="T9:T30" si="4">IF((LEFT(D9,1)="6"),"☆☆☆☆☆",IF((LEFT(D9,1)="5"),"☆☆☆☆",IF((LEFT(D9,1)="4"),"☆☆☆"," ")))</f>
        <v xml:space="preserve"> </v>
      </c>
      <c r="U9" s="498">
        <f t="shared" ref="U9:U30" si="5">IFERROR(IF(K9&lt;M9,"",(ROUNDDOWN(K9/M9*100,0))),"")</f>
        <v>122</v>
      </c>
      <c r="V9" s="497">
        <f t="shared" ref="V9:V30" si="6">IFERROR(IF(K9&lt;N9,"",(ROUNDDOWN(K9/N9*100,0))),"")</f>
        <v>100</v>
      </c>
      <c r="W9" s="497">
        <f t="shared" ref="W9:W30" si="7">IF(AC9&lt;55,"",IF(AA9="",AC9,IF(AF9-AC9&gt;0,CONCATENATE(AC9,"~",AF9),AC9)))</f>
        <v>73</v>
      </c>
      <c r="X9" s="496" t="str">
        <f t="shared" ref="X9:X30" si="8">IF(AC9&lt;55,"",AD9)</f>
        <v>★2.0</v>
      </c>
      <c r="Z9" s="223">
        <v>1470</v>
      </c>
      <c r="AA9" s="594"/>
      <c r="AB9" s="492">
        <f t="shared" ref="AB9:AB30" si="9">IF(Z9="","",(ROUND(IF(Z9&gt;=2759,9.5,IF(Z9&lt;2759,(-2.47/1000000*Z9*Z9)-(8.52/10000*Z9)+30.65)),1)))</f>
        <v>24.1</v>
      </c>
      <c r="AC9" s="600">
        <f t="shared" ref="AC9:AC30" si="10">IF(K9="","",ROUNDDOWN(K9/AB9*100,0))</f>
        <v>73</v>
      </c>
      <c r="AD9" s="600" t="str">
        <f t="shared" ref="AD9:AD30" si="11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★2.0</v>
      </c>
      <c r="AE9" s="492" t="str">
        <f t="shared" ref="AE9:AE30" si="12">IF(AA9="","",(ROUND(IF(AA9&gt;=2759,9.5,IF(AA9&lt;2759,(-2.47/1000000*AA9*AA9)-(8.52/10000*AA9)+30.65)),1)))</f>
        <v/>
      </c>
      <c r="AF9" s="600" t="str">
        <f t="shared" ref="AF9:AF30" si="13">IF(AE9="","",IF(K9="","",ROUNDDOWN(K9/AE9*100,0)))</f>
        <v/>
      </c>
      <c r="AG9" s="600" t="str">
        <f t="shared" ref="AG9:AG30" si="14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</row>
    <row r="10" spans="1:33" ht="14.25" customHeight="1">
      <c r="A10" s="950"/>
      <c r="B10" s="674"/>
      <c r="C10" s="675"/>
      <c r="D10" s="869"/>
      <c r="E10" s="81" t="s">
        <v>54</v>
      </c>
      <c r="F10" s="910"/>
      <c r="G10" s="869"/>
      <c r="H10" s="958"/>
      <c r="I10" s="103">
        <v>1500</v>
      </c>
      <c r="J10" s="916"/>
      <c r="K10" s="73">
        <v>17.7</v>
      </c>
      <c r="L10" s="505">
        <f t="shared" si="0"/>
        <v>131.16723163841806</v>
      </c>
      <c r="M10" s="447">
        <f t="shared" si="1"/>
        <v>14.4</v>
      </c>
      <c r="N10" s="446">
        <f t="shared" si="2"/>
        <v>17.600000000000001</v>
      </c>
      <c r="O10" s="500" t="str">
        <f t="shared" si="3"/>
        <v>23.8</v>
      </c>
      <c r="P10" s="599" t="s">
        <v>1559</v>
      </c>
      <c r="Q10" s="598" t="s">
        <v>713</v>
      </c>
      <c r="R10" s="70" t="s">
        <v>44</v>
      </c>
      <c r="S10" s="69"/>
      <c r="T10" s="499" t="str">
        <f t="shared" si="4"/>
        <v xml:space="preserve"> </v>
      </c>
      <c r="U10" s="498">
        <f t="shared" si="5"/>
        <v>122</v>
      </c>
      <c r="V10" s="497">
        <f t="shared" si="6"/>
        <v>100</v>
      </c>
      <c r="W10" s="497">
        <f t="shared" si="7"/>
        <v>74</v>
      </c>
      <c r="X10" s="496" t="str">
        <f t="shared" si="8"/>
        <v>★2.0</v>
      </c>
      <c r="Z10" s="223">
        <v>1500</v>
      </c>
      <c r="AA10" s="594"/>
      <c r="AB10" s="492">
        <f t="shared" si="9"/>
        <v>23.8</v>
      </c>
      <c r="AC10" s="600">
        <f t="shared" si="10"/>
        <v>74</v>
      </c>
      <c r="AD10" s="600" t="str">
        <f t="shared" si="11"/>
        <v>★2.0</v>
      </c>
      <c r="AE10" s="492" t="str">
        <f t="shared" si="12"/>
        <v/>
      </c>
      <c r="AF10" s="600" t="str">
        <f t="shared" si="13"/>
        <v/>
      </c>
      <c r="AG10" s="600" t="str">
        <f t="shared" si="14"/>
        <v/>
      </c>
    </row>
    <row r="11" spans="1:33" s="593" customFormat="1" ht="13.2">
      <c r="A11" s="950"/>
      <c r="B11" s="886" t="s">
        <v>1558</v>
      </c>
      <c r="C11" s="875"/>
      <c r="D11" s="940" t="s">
        <v>1557</v>
      </c>
      <c r="E11" s="81" t="s">
        <v>1556</v>
      </c>
      <c r="F11" s="940" t="s">
        <v>1555</v>
      </c>
      <c r="G11" s="942">
        <v>2.359</v>
      </c>
      <c r="H11" s="944" t="s">
        <v>1554</v>
      </c>
      <c r="I11" s="103" t="str">
        <f t="shared" ref="I11:I30" si="15">IF(Z11="","",(IF(AA11-Z11&gt;0,CONCATENATE(TEXT(Z11,"#,##0"),"~",TEXT(AA11,"#,##0")),TEXT(Z11,"#,##0"))))</f>
        <v>1,490</v>
      </c>
      <c r="J11" s="946">
        <v>5</v>
      </c>
      <c r="K11" s="73">
        <v>11.8</v>
      </c>
      <c r="L11" s="505">
        <f t="shared" si="0"/>
        <v>196.75084745762712</v>
      </c>
      <c r="M11" s="447">
        <f t="shared" si="1"/>
        <v>14.4</v>
      </c>
      <c r="N11" s="446">
        <f t="shared" si="2"/>
        <v>17.600000000000001</v>
      </c>
      <c r="O11" s="500" t="str">
        <f t="shared" si="3"/>
        <v>23.9</v>
      </c>
      <c r="P11" s="599" t="s">
        <v>1551</v>
      </c>
      <c r="Q11" s="598" t="s">
        <v>69</v>
      </c>
      <c r="R11" s="70" t="s">
        <v>44</v>
      </c>
      <c r="S11" s="69"/>
      <c r="T11" s="499" t="str">
        <f t="shared" si="4"/>
        <v xml:space="preserve"> </v>
      </c>
      <c r="U11" s="498" t="str">
        <f t="shared" si="5"/>
        <v/>
      </c>
      <c r="V11" s="497" t="str">
        <f t="shared" si="6"/>
        <v/>
      </c>
      <c r="W11" s="497" t="str">
        <f t="shared" si="7"/>
        <v/>
      </c>
      <c r="X11" s="496" t="str">
        <f t="shared" si="8"/>
        <v/>
      </c>
      <c r="Z11" s="223">
        <v>1490</v>
      </c>
      <c r="AA11" s="594"/>
      <c r="AB11" s="492">
        <f t="shared" si="9"/>
        <v>23.9</v>
      </c>
      <c r="AC11" s="600">
        <f t="shared" si="10"/>
        <v>49</v>
      </c>
      <c r="AD11" s="600" t="str">
        <f t="shared" si="11"/>
        <v xml:space="preserve"> </v>
      </c>
      <c r="AE11" s="492" t="str">
        <f t="shared" si="12"/>
        <v/>
      </c>
      <c r="AF11" s="600" t="str">
        <f t="shared" si="13"/>
        <v/>
      </c>
      <c r="AG11" s="600" t="str">
        <f t="shared" si="14"/>
        <v/>
      </c>
    </row>
    <row r="12" spans="1:33" s="593" customFormat="1" ht="13.2">
      <c r="A12" s="950"/>
      <c r="B12" s="962"/>
      <c r="C12" s="963"/>
      <c r="D12" s="941"/>
      <c r="E12" s="81" t="s">
        <v>1553</v>
      </c>
      <c r="F12" s="941"/>
      <c r="G12" s="943"/>
      <c r="H12" s="945"/>
      <c r="I12" s="103" t="str">
        <f t="shared" si="15"/>
        <v>1,520</v>
      </c>
      <c r="J12" s="947"/>
      <c r="K12" s="73">
        <v>11.8</v>
      </c>
      <c r="L12" s="505">
        <f t="shared" si="0"/>
        <v>196.75084745762712</v>
      </c>
      <c r="M12" s="447">
        <f t="shared" si="1"/>
        <v>14.4</v>
      </c>
      <c r="N12" s="446">
        <f t="shared" si="2"/>
        <v>17.600000000000001</v>
      </c>
      <c r="O12" s="500" t="str">
        <f t="shared" si="3"/>
        <v>23.6</v>
      </c>
      <c r="P12" s="599" t="s">
        <v>1551</v>
      </c>
      <c r="Q12" s="598" t="s">
        <v>69</v>
      </c>
      <c r="R12" s="70" t="s">
        <v>44</v>
      </c>
      <c r="S12" s="69"/>
      <c r="T12" s="499" t="str">
        <f t="shared" si="4"/>
        <v xml:space="preserve"> </v>
      </c>
      <c r="U12" s="498" t="str">
        <f t="shared" si="5"/>
        <v/>
      </c>
      <c r="V12" s="497" t="str">
        <f t="shared" si="6"/>
        <v/>
      </c>
      <c r="W12" s="497" t="str">
        <f t="shared" si="7"/>
        <v/>
      </c>
      <c r="X12" s="496" t="str">
        <f t="shared" si="8"/>
        <v/>
      </c>
      <c r="Z12" s="223">
        <v>1520</v>
      </c>
      <c r="AA12" s="594"/>
      <c r="AB12" s="492">
        <f t="shared" si="9"/>
        <v>23.6</v>
      </c>
      <c r="AC12" s="102">
        <f t="shared" si="10"/>
        <v>50</v>
      </c>
      <c r="AD12" s="102" t="str">
        <f t="shared" si="11"/>
        <v xml:space="preserve"> </v>
      </c>
      <c r="AE12" s="492" t="str">
        <f t="shared" si="12"/>
        <v/>
      </c>
      <c r="AF12" s="102" t="str">
        <f t="shared" si="13"/>
        <v/>
      </c>
      <c r="AG12" s="102" t="str">
        <f t="shared" si="14"/>
        <v/>
      </c>
    </row>
    <row r="13" spans="1:33" s="593" customFormat="1" ht="13.2">
      <c r="A13" s="950"/>
      <c r="B13" s="962"/>
      <c r="C13" s="963"/>
      <c r="D13" s="941"/>
      <c r="E13" s="81" t="s">
        <v>1552</v>
      </c>
      <c r="F13" s="941"/>
      <c r="G13" s="943"/>
      <c r="H13" s="944" t="s">
        <v>934</v>
      </c>
      <c r="I13" s="103" t="str">
        <f t="shared" si="15"/>
        <v>1,600</v>
      </c>
      <c r="J13" s="947"/>
      <c r="K13" s="73">
        <v>11.5</v>
      </c>
      <c r="L13" s="505">
        <f t="shared" si="0"/>
        <v>201.88347826086954</v>
      </c>
      <c r="M13" s="447">
        <f t="shared" si="1"/>
        <v>13.2</v>
      </c>
      <c r="N13" s="446">
        <f t="shared" si="2"/>
        <v>16.5</v>
      </c>
      <c r="O13" s="500" t="str">
        <f t="shared" si="3"/>
        <v>23.0</v>
      </c>
      <c r="P13" s="599" t="s">
        <v>1551</v>
      </c>
      <c r="Q13" s="598" t="s">
        <v>69</v>
      </c>
      <c r="R13" s="70" t="s">
        <v>48</v>
      </c>
      <c r="S13" s="69"/>
      <c r="T13" s="499" t="str">
        <f t="shared" si="4"/>
        <v xml:space="preserve"> </v>
      </c>
      <c r="U13" s="498" t="str">
        <f t="shared" si="5"/>
        <v/>
      </c>
      <c r="V13" s="497" t="str">
        <f t="shared" si="6"/>
        <v/>
      </c>
      <c r="W13" s="497" t="str">
        <f t="shared" si="7"/>
        <v/>
      </c>
      <c r="X13" s="496" t="str">
        <f t="shared" si="8"/>
        <v/>
      </c>
      <c r="Z13" s="223">
        <v>1600</v>
      </c>
      <c r="AA13" s="594"/>
      <c r="AB13" s="492">
        <f t="shared" si="9"/>
        <v>23</v>
      </c>
      <c r="AC13" s="102">
        <f t="shared" si="10"/>
        <v>50</v>
      </c>
      <c r="AD13" s="102" t="str">
        <f t="shared" si="11"/>
        <v xml:space="preserve"> </v>
      </c>
      <c r="AE13" s="492" t="str">
        <f t="shared" si="12"/>
        <v/>
      </c>
      <c r="AF13" s="102" t="str">
        <f t="shared" si="13"/>
        <v/>
      </c>
      <c r="AG13" s="102" t="str">
        <f t="shared" si="14"/>
        <v/>
      </c>
    </row>
    <row r="14" spans="1:33" s="593" customFormat="1" ht="13.2">
      <c r="A14" s="950"/>
      <c r="B14" s="962"/>
      <c r="C14" s="963"/>
      <c r="D14" s="941"/>
      <c r="E14" s="81" t="s">
        <v>1460</v>
      </c>
      <c r="F14" s="941"/>
      <c r="G14" s="943"/>
      <c r="H14" s="948"/>
      <c r="I14" s="103" t="str">
        <f t="shared" si="15"/>
        <v>1,630</v>
      </c>
      <c r="J14" s="947"/>
      <c r="K14" s="73">
        <v>11.5</v>
      </c>
      <c r="L14" s="505">
        <f t="shared" si="0"/>
        <v>201.88347826086954</v>
      </c>
      <c r="M14" s="447">
        <f t="shared" si="1"/>
        <v>13.2</v>
      </c>
      <c r="N14" s="446">
        <f t="shared" si="2"/>
        <v>16.5</v>
      </c>
      <c r="O14" s="500" t="str">
        <f t="shared" si="3"/>
        <v>22.7</v>
      </c>
      <c r="P14" s="599" t="s">
        <v>1551</v>
      </c>
      <c r="Q14" s="598" t="s">
        <v>69</v>
      </c>
      <c r="R14" s="70" t="s">
        <v>48</v>
      </c>
      <c r="S14" s="69"/>
      <c r="T14" s="499" t="str">
        <f t="shared" si="4"/>
        <v xml:space="preserve"> </v>
      </c>
      <c r="U14" s="498" t="str">
        <f t="shared" si="5"/>
        <v/>
      </c>
      <c r="V14" s="497" t="str">
        <f t="shared" si="6"/>
        <v/>
      </c>
      <c r="W14" s="497" t="str">
        <f t="shared" si="7"/>
        <v/>
      </c>
      <c r="X14" s="496" t="str">
        <f t="shared" si="8"/>
        <v/>
      </c>
      <c r="Z14" s="223">
        <v>1630</v>
      </c>
      <c r="AA14" s="594"/>
      <c r="AB14" s="492">
        <f t="shared" si="9"/>
        <v>22.7</v>
      </c>
      <c r="AC14" s="102">
        <f t="shared" si="10"/>
        <v>50</v>
      </c>
      <c r="AD14" s="102" t="str">
        <f t="shared" si="11"/>
        <v xml:space="preserve"> </v>
      </c>
      <c r="AE14" s="492" t="str">
        <f t="shared" si="12"/>
        <v/>
      </c>
      <c r="AF14" s="102" t="str">
        <f t="shared" si="13"/>
        <v/>
      </c>
      <c r="AG14" s="102" t="str">
        <f t="shared" si="14"/>
        <v/>
      </c>
    </row>
    <row r="15" spans="1:33" s="593" customFormat="1" ht="13.2">
      <c r="A15" s="950"/>
      <c r="B15" s="962"/>
      <c r="C15" s="963"/>
      <c r="D15" s="941"/>
      <c r="E15" s="81" t="s">
        <v>1550</v>
      </c>
      <c r="F15" s="941"/>
      <c r="G15" s="943"/>
      <c r="H15" s="948"/>
      <c r="I15" s="103" t="str">
        <f t="shared" si="15"/>
        <v>1,630</v>
      </c>
      <c r="J15" s="947"/>
      <c r="K15" s="73">
        <v>10.6</v>
      </c>
      <c r="L15" s="505">
        <f t="shared" si="0"/>
        <v>219.02452830188679</v>
      </c>
      <c r="M15" s="447">
        <f t="shared" si="1"/>
        <v>13.2</v>
      </c>
      <c r="N15" s="446">
        <f t="shared" si="2"/>
        <v>16.5</v>
      </c>
      <c r="O15" s="500" t="str">
        <f t="shared" si="3"/>
        <v>22.7</v>
      </c>
      <c r="P15" s="599" t="s">
        <v>1548</v>
      </c>
      <c r="Q15" s="598" t="s">
        <v>69</v>
      </c>
      <c r="R15" s="70" t="s">
        <v>48</v>
      </c>
      <c r="S15" s="69"/>
      <c r="T15" s="499" t="str">
        <f t="shared" si="4"/>
        <v xml:space="preserve"> </v>
      </c>
      <c r="U15" s="498" t="str">
        <f t="shared" si="5"/>
        <v/>
      </c>
      <c r="V15" s="497" t="str">
        <f t="shared" si="6"/>
        <v/>
      </c>
      <c r="W15" s="497" t="str">
        <f t="shared" si="7"/>
        <v/>
      </c>
      <c r="X15" s="496" t="str">
        <f t="shared" si="8"/>
        <v/>
      </c>
      <c r="Z15" s="223">
        <v>1630</v>
      </c>
      <c r="AA15" s="594"/>
      <c r="AB15" s="492">
        <f t="shared" si="9"/>
        <v>22.7</v>
      </c>
      <c r="AC15" s="102">
        <f t="shared" si="10"/>
        <v>46</v>
      </c>
      <c r="AD15" s="102" t="str">
        <f t="shared" si="11"/>
        <v xml:space="preserve"> </v>
      </c>
      <c r="AE15" s="492" t="str">
        <f t="shared" si="12"/>
        <v/>
      </c>
      <c r="AF15" s="102" t="str">
        <f t="shared" si="13"/>
        <v/>
      </c>
      <c r="AG15" s="102" t="str">
        <f t="shared" si="14"/>
        <v/>
      </c>
    </row>
    <row r="16" spans="1:33" s="593" customFormat="1" ht="13.2">
      <c r="A16" s="950"/>
      <c r="B16" s="962"/>
      <c r="C16" s="963"/>
      <c r="D16" s="941"/>
      <c r="E16" s="81" t="s">
        <v>1549</v>
      </c>
      <c r="F16" s="941"/>
      <c r="G16" s="943"/>
      <c r="H16" s="945"/>
      <c r="I16" s="103" t="str">
        <f t="shared" si="15"/>
        <v>1,660</v>
      </c>
      <c r="J16" s="947"/>
      <c r="K16" s="73">
        <v>10.6</v>
      </c>
      <c r="L16" s="505">
        <f t="shared" si="0"/>
        <v>219.02452830188679</v>
      </c>
      <c r="M16" s="447">
        <f t="shared" si="1"/>
        <v>12.2</v>
      </c>
      <c r="N16" s="446">
        <f t="shared" si="2"/>
        <v>15.4</v>
      </c>
      <c r="O16" s="500" t="str">
        <f t="shared" si="3"/>
        <v>22.4</v>
      </c>
      <c r="P16" s="599" t="s">
        <v>1548</v>
      </c>
      <c r="Q16" s="598" t="s">
        <v>69</v>
      </c>
      <c r="R16" s="70" t="s">
        <v>48</v>
      </c>
      <c r="S16" s="69"/>
      <c r="T16" s="499" t="str">
        <f t="shared" si="4"/>
        <v xml:space="preserve"> </v>
      </c>
      <c r="U16" s="498" t="str">
        <f t="shared" si="5"/>
        <v/>
      </c>
      <c r="V16" s="497" t="str">
        <f t="shared" si="6"/>
        <v/>
      </c>
      <c r="W16" s="497" t="str">
        <f t="shared" si="7"/>
        <v/>
      </c>
      <c r="X16" s="496" t="str">
        <f t="shared" si="8"/>
        <v/>
      </c>
      <c r="Z16" s="223">
        <v>1660</v>
      </c>
      <c r="AA16" s="594"/>
      <c r="AB16" s="492">
        <f t="shared" si="9"/>
        <v>22.4</v>
      </c>
      <c r="AC16" s="102">
        <f t="shared" si="10"/>
        <v>47</v>
      </c>
      <c r="AD16" s="102" t="str">
        <f t="shared" si="11"/>
        <v xml:space="preserve"> </v>
      </c>
      <c r="AE16" s="492" t="str">
        <f t="shared" si="12"/>
        <v/>
      </c>
      <c r="AF16" s="102" t="str">
        <f t="shared" si="13"/>
        <v/>
      </c>
      <c r="AG16" s="102" t="str">
        <f t="shared" si="14"/>
        <v/>
      </c>
    </row>
    <row r="17" spans="1:33" s="593" customFormat="1" ht="20.399999999999999">
      <c r="A17" s="950"/>
      <c r="B17" s="946" t="s">
        <v>1547</v>
      </c>
      <c r="C17" s="952"/>
      <c r="D17" s="940" t="s">
        <v>1546</v>
      </c>
      <c r="E17" s="81" t="s">
        <v>1545</v>
      </c>
      <c r="F17" s="940" t="s">
        <v>1544</v>
      </c>
      <c r="G17" s="942">
        <v>1.9950000000000001</v>
      </c>
      <c r="H17" s="944" t="s">
        <v>1543</v>
      </c>
      <c r="I17" s="103" t="str">
        <f t="shared" si="15"/>
        <v>1,950</v>
      </c>
      <c r="J17" s="959">
        <v>5</v>
      </c>
      <c r="K17" s="73">
        <v>10</v>
      </c>
      <c r="L17" s="505">
        <f t="shared" si="0"/>
        <v>232.166</v>
      </c>
      <c r="M17" s="447">
        <f t="shared" si="1"/>
        <v>10.199999999999999</v>
      </c>
      <c r="N17" s="446">
        <f t="shared" si="2"/>
        <v>13.5</v>
      </c>
      <c r="O17" s="500" t="str">
        <f t="shared" si="3"/>
        <v>19.6</v>
      </c>
      <c r="P17" s="70" t="s">
        <v>1529</v>
      </c>
      <c r="Q17" s="71" t="s">
        <v>1291</v>
      </c>
      <c r="R17" s="70" t="s">
        <v>48</v>
      </c>
      <c r="S17" s="69"/>
      <c r="T17" s="499" t="str">
        <f t="shared" si="4"/>
        <v xml:space="preserve"> </v>
      </c>
      <c r="U17" s="498" t="str">
        <f t="shared" si="5"/>
        <v/>
      </c>
      <c r="V17" s="497" t="str">
        <f t="shared" si="6"/>
        <v/>
      </c>
      <c r="W17" s="497" t="str">
        <f t="shared" si="7"/>
        <v/>
      </c>
      <c r="X17" s="496" t="str">
        <f t="shared" si="8"/>
        <v/>
      </c>
      <c r="Z17" s="595">
        <v>1950</v>
      </c>
      <c r="AA17" s="594"/>
      <c r="AB17" s="492">
        <f t="shared" si="9"/>
        <v>19.600000000000001</v>
      </c>
      <c r="AC17" s="102">
        <f t="shared" si="10"/>
        <v>51</v>
      </c>
      <c r="AD17" s="102" t="str">
        <f t="shared" si="11"/>
        <v xml:space="preserve"> </v>
      </c>
      <c r="AE17" s="492" t="str">
        <f t="shared" si="12"/>
        <v/>
      </c>
      <c r="AF17" s="102" t="str">
        <f t="shared" si="13"/>
        <v/>
      </c>
      <c r="AG17" s="102" t="str">
        <f t="shared" si="14"/>
        <v/>
      </c>
    </row>
    <row r="18" spans="1:33" s="593" customFormat="1" ht="13.2">
      <c r="A18" s="950"/>
      <c r="B18" s="947"/>
      <c r="C18" s="953"/>
      <c r="D18" s="941"/>
      <c r="E18" s="81" t="s">
        <v>1542</v>
      </c>
      <c r="F18" s="941"/>
      <c r="G18" s="943"/>
      <c r="H18" s="948"/>
      <c r="I18" s="103" t="str">
        <f t="shared" si="15"/>
        <v>1,960</v>
      </c>
      <c r="J18" s="960"/>
      <c r="K18" s="73">
        <v>10</v>
      </c>
      <c r="L18" s="505">
        <f t="shared" si="0"/>
        <v>232.166</v>
      </c>
      <c r="M18" s="447">
        <f t="shared" si="1"/>
        <v>10.199999999999999</v>
      </c>
      <c r="N18" s="446">
        <f t="shared" si="2"/>
        <v>13.5</v>
      </c>
      <c r="O18" s="500" t="str">
        <f t="shared" si="3"/>
        <v>19.5</v>
      </c>
      <c r="P18" s="70" t="s">
        <v>1529</v>
      </c>
      <c r="Q18" s="71" t="s">
        <v>1291</v>
      </c>
      <c r="R18" s="70" t="s">
        <v>48</v>
      </c>
      <c r="S18" s="69"/>
      <c r="T18" s="499" t="str">
        <f t="shared" si="4"/>
        <v xml:space="preserve"> </v>
      </c>
      <c r="U18" s="498" t="str">
        <f t="shared" si="5"/>
        <v/>
      </c>
      <c r="V18" s="497" t="str">
        <f t="shared" si="6"/>
        <v/>
      </c>
      <c r="W18" s="497" t="str">
        <f t="shared" si="7"/>
        <v/>
      </c>
      <c r="X18" s="496" t="str">
        <f t="shared" si="8"/>
        <v/>
      </c>
      <c r="Z18" s="595">
        <v>1960</v>
      </c>
      <c r="AA18" s="594"/>
      <c r="AB18" s="492">
        <f t="shared" si="9"/>
        <v>19.5</v>
      </c>
      <c r="AC18" s="102">
        <f t="shared" si="10"/>
        <v>51</v>
      </c>
      <c r="AD18" s="102" t="str">
        <f t="shared" si="11"/>
        <v xml:space="preserve"> </v>
      </c>
      <c r="AE18" s="492" t="str">
        <f t="shared" si="12"/>
        <v/>
      </c>
      <c r="AF18" s="102" t="str">
        <f t="shared" si="13"/>
        <v/>
      </c>
      <c r="AG18" s="102" t="str">
        <f t="shared" si="14"/>
        <v/>
      </c>
    </row>
    <row r="19" spans="1:33" s="593" customFormat="1" ht="20.399999999999999">
      <c r="A19" s="950"/>
      <c r="B19" s="947"/>
      <c r="C19" s="953"/>
      <c r="D19" s="941"/>
      <c r="E19" s="71" t="s">
        <v>1541</v>
      </c>
      <c r="F19" s="941"/>
      <c r="G19" s="943"/>
      <c r="H19" s="948"/>
      <c r="I19" s="103" t="str">
        <f t="shared" si="15"/>
        <v>2,030</v>
      </c>
      <c r="J19" s="960"/>
      <c r="K19" s="73">
        <v>9.1999999999999993</v>
      </c>
      <c r="L19" s="505">
        <f t="shared" si="0"/>
        <v>252.35434782608698</v>
      </c>
      <c r="M19" s="447">
        <f t="shared" si="1"/>
        <v>9.4</v>
      </c>
      <c r="N19" s="446">
        <f t="shared" si="2"/>
        <v>12.7</v>
      </c>
      <c r="O19" s="500" t="str">
        <f t="shared" si="3"/>
        <v>18.7</v>
      </c>
      <c r="P19" s="70" t="s">
        <v>1529</v>
      </c>
      <c r="Q19" s="71" t="s">
        <v>1291</v>
      </c>
      <c r="R19" s="70" t="s">
        <v>48</v>
      </c>
      <c r="S19" s="69"/>
      <c r="T19" s="499" t="str">
        <f t="shared" si="4"/>
        <v xml:space="preserve"> </v>
      </c>
      <c r="U19" s="498" t="str">
        <f t="shared" si="5"/>
        <v/>
      </c>
      <c r="V19" s="497" t="str">
        <f t="shared" si="6"/>
        <v/>
      </c>
      <c r="W19" s="497" t="str">
        <f t="shared" si="7"/>
        <v/>
      </c>
      <c r="X19" s="496" t="str">
        <f t="shared" si="8"/>
        <v/>
      </c>
      <c r="Z19" s="595">
        <v>2030</v>
      </c>
      <c r="AA19" s="594"/>
      <c r="AB19" s="492">
        <f t="shared" si="9"/>
        <v>18.7</v>
      </c>
      <c r="AC19" s="102">
        <f t="shared" si="10"/>
        <v>49</v>
      </c>
      <c r="AD19" s="102" t="str">
        <f t="shared" si="11"/>
        <v xml:space="preserve"> </v>
      </c>
      <c r="AE19" s="492" t="str">
        <f t="shared" si="12"/>
        <v/>
      </c>
      <c r="AF19" s="102" t="str">
        <f t="shared" si="13"/>
        <v/>
      </c>
      <c r="AG19" s="102" t="str">
        <f t="shared" si="14"/>
        <v/>
      </c>
    </row>
    <row r="20" spans="1:33" s="593" customFormat="1" ht="13.2">
      <c r="A20" s="950"/>
      <c r="B20" s="947"/>
      <c r="C20" s="953"/>
      <c r="D20" s="941"/>
      <c r="E20" s="597" t="s">
        <v>1540</v>
      </c>
      <c r="F20" s="941"/>
      <c r="G20" s="943"/>
      <c r="H20" s="948"/>
      <c r="I20" s="103" t="str">
        <f t="shared" si="15"/>
        <v>1,940</v>
      </c>
      <c r="J20" s="960"/>
      <c r="K20" s="73">
        <v>10</v>
      </c>
      <c r="L20" s="505">
        <f t="shared" si="0"/>
        <v>232.166</v>
      </c>
      <c r="M20" s="447">
        <f t="shared" si="1"/>
        <v>10.199999999999999</v>
      </c>
      <c r="N20" s="446">
        <f t="shared" si="2"/>
        <v>13.5</v>
      </c>
      <c r="O20" s="500" t="str">
        <f t="shared" si="3"/>
        <v>19.7</v>
      </c>
      <c r="P20" s="70" t="s">
        <v>1529</v>
      </c>
      <c r="Q20" s="71" t="s">
        <v>1291</v>
      </c>
      <c r="R20" s="70" t="s">
        <v>48</v>
      </c>
      <c r="S20" s="69"/>
      <c r="T20" s="499" t="str">
        <f t="shared" si="4"/>
        <v xml:space="preserve"> </v>
      </c>
      <c r="U20" s="498" t="str">
        <f t="shared" si="5"/>
        <v/>
      </c>
      <c r="V20" s="497" t="str">
        <f t="shared" si="6"/>
        <v/>
      </c>
      <c r="W20" s="497" t="str">
        <f t="shared" si="7"/>
        <v/>
      </c>
      <c r="X20" s="496" t="str">
        <f t="shared" si="8"/>
        <v/>
      </c>
      <c r="Z20" s="595">
        <v>1940</v>
      </c>
      <c r="AA20" s="594"/>
      <c r="AB20" s="492">
        <f t="shared" si="9"/>
        <v>19.7</v>
      </c>
      <c r="AC20" s="102">
        <f t="shared" si="10"/>
        <v>50</v>
      </c>
      <c r="AD20" s="102" t="str">
        <f t="shared" si="11"/>
        <v xml:space="preserve"> </v>
      </c>
      <c r="AE20" s="492" t="str">
        <f t="shared" si="12"/>
        <v/>
      </c>
      <c r="AF20" s="102" t="str">
        <f t="shared" si="13"/>
        <v/>
      </c>
      <c r="AG20" s="102" t="str">
        <f t="shared" si="14"/>
        <v/>
      </c>
    </row>
    <row r="21" spans="1:33" s="593" customFormat="1" ht="20.399999999999999">
      <c r="A21" s="950"/>
      <c r="B21" s="947"/>
      <c r="C21" s="953"/>
      <c r="D21" s="941"/>
      <c r="E21" s="71" t="s">
        <v>1539</v>
      </c>
      <c r="F21" s="941"/>
      <c r="G21" s="943"/>
      <c r="H21" s="948"/>
      <c r="I21" s="103" t="str">
        <f t="shared" si="15"/>
        <v>2,020</v>
      </c>
      <c r="J21" s="960"/>
      <c r="K21" s="73">
        <v>9.1999999999999993</v>
      </c>
      <c r="L21" s="505">
        <f t="shared" si="0"/>
        <v>252.35434782608698</v>
      </c>
      <c r="M21" s="447">
        <f t="shared" si="1"/>
        <v>9.4</v>
      </c>
      <c r="N21" s="446">
        <f t="shared" si="2"/>
        <v>12.7</v>
      </c>
      <c r="O21" s="500" t="str">
        <f t="shared" si="3"/>
        <v>18.9</v>
      </c>
      <c r="P21" s="70" t="s">
        <v>1529</v>
      </c>
      <c r="Q21" s="71" t="s">
        <v>1291</v>
      </c>
      <c r="R21" s="70" t="s">
        <v>48</v>
      </c>
      <c r="S21" s="69"/>
      <c r="T21" s="499" t="str">
        <f t="shared" si="4"/>
        <v xml:space="preserve"> </v>
      </c>
      <c r="U21" s="498" t="str">
        <f t="shared" si="5"/>
        <v/>
      </c>
      <c r="V21" s="497" t="str">
        <f t="shared" si="6"/>
        <v/>
      </c>
      <c r="W21" s="497" t="str">
        <f t="shared" si="7"/>
        <v/>
      </c>
      <c r="X21" s="496" t="str">
        <f t="shared" si="8"/>
        <v/>
      </c>
      <c r="Z21" s="595">
        <v>2020</v>
      </c>
      <c r="AA21" s="594"/>
      <c r="AB21" s="492">
        <f t="shared" si="9"/>
        <v>18.899999999999999</v>
      </c>
      <c r="AC21" s="102">
        <f t="shared" si="10"/>
        <v>48</v>
      </c>
      <c r="AD21" s="102" t="str">
        <f t="shared" si="11"/>
        <v xml:space="preserve"> </v>
      </c>
      <c r="AE21" s="492" t="str">
        <f t="shared" si="12"/>
        <v/>
      </c>
      <c r="AF21" s="102" t="str">
        <f t="shared" si="13"/>
        <v/>
      </c>
      <c r="AG21" s="102" t="str">
        <f t="shared" si="14"/>
        <v/>
      </c>
    </row>
    <row r="22" spans="1:33" s="593" customFormat="1" ht="13.2">
      <c r="A22" s="950"/>
      <c r="B22" s="947"/>
      <c r="C22" s="953"/>
      <c r="D22" s="941"/>
      <c r="E22" s="597" t="s">
        <v>1538</v>
      </c>
      <c r="F22" s="941"/>
      <c r="G22" s="943"/>
      <c r="H22" s="948"/>
      <c r="I22" s="103" t="str">
        <f t="shared" si="15"/>
        <v>1,910</v>
      </c>
      <c r="J22" s="960"/>
      <c r="K22" s="73">
        <v>10</v>
      </c>
      <c r="L22" s="505">
        <f t="shared" si="0"/>
        <v>232.166</v>
      </c>
      <c r="M22" s="447">
        <f t="shared" si="1"/>
        <v>10.199999999999999</v>
      </c>
      <c r="N22" s="446">
        <f t="shared" si="2"/>
        <v>13.5</v>
      </c>
      <c r="O22" s="500" t="str">
        <f t="shared" si="3"/>
        <v>20.0</v>
      </c>
      <c r="P22" s="70" t="s">
        <v>1529</v>
      </c>
      <c r="Q22" s="71" t="s">
        <v>1291</v>
      </c>
      <c r="R22" s="70" t="s">
        <v>48</v>
      </c>
      <c r="S22" s="69"/>
      <c r="T22" s="499" t="str">
        <f t="shared" si="4"/>
        <v xml:space="preserve"> </v>
      </c>
      <c r="U22" s="498" t="str">
        <f t="shared" si="5"/>
        <v/>
      </c>
      <c r="V22" s="497" t="str">
        <f t="shared" si="6"/>
        <v/>
      </c>
      <c r="W22" s="497" t="str">
        <f t="shared" si="7"/>
        <v/>
      </c>
      <c r="X22" s="496" t="str">
        <f t="shared" si="8"/>
        <v/>
      </c>
      <c r="Z22" s="595">
        <v>1910</v>
      </c>
      <c r="AA22" s="594"/>
      <c r="AB22" s="492">
        <f t="shared" si="9"/>
        <v>20</v>
      </c>
      <c r="AC22" s="102">
        <f t="shared" si="10"/>
        <v>50</v>
      </c>
      <c r="AD22" s="102" t="str">
        <f t="shared" si="11"/>
        <v xml:space="preserve"> </v>
      </c>
      <c r="AE22" s="492" t="str">
        <f t="shared" si="12"/>
        <v/>
      </c>
      <c r="AF22" s="102" t="str">
        <f t="shared" si="13"/>
        <v/>
      </c>
      <c r="AG22" s="102" t="str">
        <f t="shared" si="14"/>
        <v/>
      </c>
    </row>
    <row r="23" spans="1:33" s="593" customFormat="1" ht="13.2">
      <c r="A23" s="950"/>
      <c r="B23" s="947"/>
      <c r="C23" s="953"/>
      <c r="D23" s="941"/>
      <c r="E23" s="596" t="s">
        <v>1537</v>
      </c>
      <c r="F23" s="941"/>
      <c r="G23" s="943"/>
      <c r="H23" s="948"/>
      <c r="I23" s="103" t="str">
        <f t="shared" si="15"/>
        <v>1,920</v>
      </c>
      <c r="J23" s="960"/>
      <c r="K23" s="73">
        <v>10</v>
      </c>
      <c r="L23" s="505">
        <f t="shared" si="0"/>
        <v>232.166</v>
      </c>
      <c r="M23" s="447">
        <f t="shared" si="1"/>
        <v>10.199999999999999</v>
      </c>
      <c r="N23" s="446">
        <f t="shared" si="2"/>
        <v>13.5</v>
      </c>
      <c r="O23" s="500" t="str">
        <f t="shared" si="3"/>
        <v>19.9</v>
      </c>
      <c r="P23" s="70" t="s">
        <v>1529</v>
      </c>
      <c r="Q23" s="71" t="s">
        <v>1291</v>
      </c>
      <c r="R23" s="70" t="s">
        <v>48</v>
      </c>
      <c r="S23" s="69"/>
      <c r="T23" s="499" t="str">
        <f t="shared" si="4"/>
        <v xml:space="preserve"> </v>
      </c>
      <c r="U23" s="498" t="str">
        <f t="shared" si="5"/>
        <v/>
      </c>
      <c r="V23" s="497" t="str">
        <f t="shared" si="6"/>
        <v/>
      </c>
      <c r="W23" s="497" t="str">
        <f t="shared" si="7"/>
        <v/>
      </c>
      <c r="X23" s="496" t="str">
        <f t="shared" si="8"/>
        <v/>
      </c>
      <c r="Z23" s="595">
        <v>1920</v>
      </c>
      <c r="AA23" s="594"/>
      <c r="AB23" s="492">
        <f t="shared" si="9"/>
        <v>19.899999999999999</v>
      </c>
      <c r="AC23" s="102">
        <f t="shared" si="10"/>
        <v>50</v>
      </c>
      <c r="AD23" s="102" t="str">
        <f t="shared" si="11"/>
        <v xml:space="preserve"> </v>
      </c>
      <c r="AE23" s="492" t="str">
        <f t="shared" si="12"/>
        <v/>
      </c>
      <c r="AF23" s="102" t="str">
        <f t="shared" si="13"/>
        <v/>
      </c>
      <c r="AG23" s="102" t="str">
        <f t="shared" si="14"/>
        <v/>
      </c>
    </row>
    <row r="24" spans="1:33" s="593" customFormat="1" ht="20.399999999999999">
      <c r="A24" s="950"/>
      <c r="B24" s="947"/>
      <c r="C24" s="953"/>
      <c r="D24" s="941"/>
      <c r="E24" s="71" t="s">
        <v>1536</v>
      </c>
      <c r="F24" s="941"/>
      <c r="G24" s="943"/>
      <c r="H24" s="948"/>
      <c r="I24" s="103" t="str">
        <f t="shared" si="15"/>
        <v>1,990</v>
      </c>
      <c r="J24" s="960"/>
      <c r="K24" s="73">
        <v>9.1999999999999993</v>
      </c>
      <c r="L24" s="505">
        <f t="shared" si="0"/>
        <v>252.35434782608698</v>
      </c>
      <c r="M24" s="447">
        <f t="shared" si="1"/>
        <v>10.199999999999999</v>
      </c>
      <c r="N24" s="446">
        <f t="shared" si="2"/>
        <v>13.5</v>
      </c>
      <c r="O24" s="500" t="str">
        <f t="shared" si="3"/>
        <v>19.2</v>
      </c>
      <c r="P24" s="70" t="s">
        <v>1529</v>
      </c>
      <c r="Q24" s="71" t="s">
        <v>1291</v>
      </c>
      <c r="R24" s="70" t="s">
        <v>48</v>
      </c>
      <c r="S24" s="69"/>
      <c r="T24" s="499" t="str">
        <f t="shared" si="4"/>
        <v xml:space="preserve"> </v>
      </c>
      <c r="U24" s="498" t="str">
        <f t="shared" si="5"/>
        <v/>
      </c>
      <c r="V24" s="497" t="str">
        <f t="shared" si="6"/>
        <v/>
      </c>
      <c r="W24" s="497" t="str">
        <f t="shared" si="7"/>
        <v/>
      </c>
      <c r="X24" s="496" t="str">
        <f t="shared" si="8"/>
        <v/>
      </c>
      <c r="Z24" s="595">
        <v>1990</v>
      </c>
      <c r="AA24" s="594"/>
      <c r="AB24" s="492">
        <f t="shared" si="9"/>
        <v>19.2</v>
      </c>
      <c r="AC24" s="102">
        <f t="shared" si="10"/>
        <v>47</v>
      </c>
      <c r="AD24" s="102" t="str">
        <f t="shared" si="11"/>
        <v xml:space="preserve"> </v>
      </c>
      <c r="AE24" s="492" t="str">
        <f t="shared" si="12"/>
        <v/>
      </c>
      <c r="AF24" s="102" t="str">
        <f t="shared" si="13"/>
        <v/>
      </c>
      <c r="AG24" s="102" t="str">
        <f t="shared" si="14"/>
        <v/>
      </c>
    </row>
    <row r="25" spans="1:33" s="593" customFormat="1" ht="13.2">
      <c r="A25" s="950"/>
      <c r="B25" s="947"/>
      <c r="C25" s="953"/>
      <c r="D25" s="941"/>
      <c r="E25" s="71" t="s">
        <v>1535</v>
      </c>
      <c r="F25" s="941"/>
      <c r="G25" s="943"/>
      <c r="H25" s="948"/>
      <c r="I25" s="103" t="str">
        <f t="shared" si="15"/>
        <v>2,030</v>
      </c>
      <c r="J25" s="960"/>
      <c r="K25" s="73">
        <v>9.4</v>
      </c>
      <c r="L25" s="505">
        <f t="shared" si="0"/>
        <v>246.9851063829787</v>
      </c>
      <c r="M25" s="447">
        <f t="shared" si="1"/>
        <v>9.4</v>
      </c>
      <c r="N25" s="446">
        <f t="shared" si="2"/>
        <v>12.7</v>
      </c>
      <c r="O25" s="500" t="str">
        <f t="shared" si="3"/>
        <v>18.7</v>
      </c>
      <c r="P25" s="70" t="s">
        <v>1529</v>
      </c>
      <c r="Q25" s="71" t="s">
        <v>1291</v>
      </c>
      <c r="R25" s="70" t="s">
        <v>48</v>
      </c>
      <c r="S25" s="69"/>
      <c r="T25" s="499" t="str">
        <f t="shared" si="4"/>
        <v xml:space="preserve"> </v>
      </c>
      <c r="U25" s="498">
        <f t="shared" si="5"/>
        <v>100</v>
      </c>
      <c r="V25" s="497" t="str">
        <f t="shared" si="6"/>
        <v/>
      </c>
      <c r="W25" s="497" t="str">
        <f t="shared" si="7"/>
        <v/>
      </c>
      <c r="X25" s="496" t="str">
        <f t="shared" si="8"/>
        <v/>
      </c>
      <c r="Z25" s="595">
        <v>2030</v>
      </c>
      <c r="AA25" s="594"/>
      <c r="AB25" s="492">
        <f t="shared" si="9"/>
        <v>18.7</v>
      </c>
      <c r="AC25" s="102">
        <f t="shared" si="10"/>
        <v>50</v>
      </c>
      <c r="AD25" s="102" t="str">
        <f t="shared" si="11"/>
        <v xml:space="preserve"> </v>
      </c>
      <c r="AE25" s="492" t="str">
        <f t="shared" si="12"/>
        <v/>
      </c>
      <c r="AF25" s="102" t="str">
        <f t="shared" si="13"/>
        <v/>
      </c>
      <c r="AG25" s="102" t="str">
        <f t="shared" si="14"/>
        <v/>
      </c>
    </row>
    <row r="26" spans="1:33" s="593" customFormat="1" ht="13.2">
      <c r="A26" s="950"/>
      <c r="B26" s="947"/>
      <c r="C26" s="953"/>
      <c r="D26" s="941"/>
      <c r="E26" s="71" t="s">
        <v>1534</v>
      </c>
      <c r="F26" s="941"/>
      <c r="G26" s="943"/>
      <c r="H26" s="948"/>
      <c r="I26" s="103" t="str">
        <f t="shared" si="15"/>
        <v>2,020</v>
      </c>
      <c r="J26" s="960"/>
      <c r="K26" s="73">
        <v>9.4</v>
      </c>
      <c r="L26" s="505">
        <f t="shared" si="0"/>
        <v>246.9851063829787</v>
      </c>
      <c r="M26" s="447">
        <f t="shared" si="1"/>
        <v>9.4</v>
      </c>
      <c r="N26" s="446">
        <f t="shared" si="2"/>
        <v>12.7</v>
      </c>
      <c r="O26" s="500" t="str">
        <f t="shared" si="3"/>
        <v>18.9</v>
      </c>
      <c r="P26" s="70" t="s">
        <v>1529</v>
      </c>
      <c r="Q26" s="71" t="s">
        <v>1291</v>
      </c>
      <c r="R26" s="70" t="s">
        <v>48</v>
      </c>
      <c r="S26" s="69"/>
      <c r="T26" s="499" t="str">
        <f t="shared" si="4"/>
        <v xml:space="preserve"> </v>
      </c>
      <c r="U26" s="498">
        <f t="shared" si="5"/>
        <v>100</v>
      </c>
      <c r="V26" s="497" t="str">
        <f t="shared" si="6"/>
        <v/>
      </c>
      <c r="W26" s="497" t="str">
        <f t="shared" si="7"/>
        <v/>
      </c>
      <c r="X26" s="496" t="str">
        <f t="shared" si="8"/>
        <v/>
      </c>
      <c r="Z26" s="595">
        <v>2020</v>
      </c>
      <c r="AA26" s="594"/>
      <c r="AB26" s="492">
        <f t="shared" si="9"/>
        <v>18.899999999999999</v>
      </c>
      <c r="AC26" s="102">
        <f t="shared" si="10"/>
        <v>49</v>
      </c>
      <c r="AD26" s="102" t="str">
        <f t="shared" si="11"/>
        <v xml:space="preserve"> </v>
      </c>
      <c r="AE26" s="492" t="str">
        <f t="shared" si="12"/>
        <v/>
      </c>
      <c r="AF26" s="102" t="str">
        <f t="shared" si="13"/>
        <v/>
      </c>
      <c r="AG26" s="102" t="str">
        <f t="shared" si="14"/>
        <v/>
      </c>
    </row>
    <row r="27" spans="1:33" s="593" customFormat="1" ht="13.2">
      <c r="A27" s="950"/>
      <c r="B27" s="947"/>
      <c r="C27" s="953"/>
      <c r="D27" s="941"/>
      <c r="E27" s="71" t="s">
        <v>1533</v>
      </c>
      <c r="F27" s="941"/>
      <c r="G27" s="943"/>
      <c r="H27" s="948"/>
      <c r="I27" s="103" t="str">
        <f t="shared" si="15"/>
        <v>1,990</v>
      </c>
      <c r="J27" s="960"/>
      <c r="K27" s="73">
        <v>9.4</v>
      </c>
      <c r="L27" s="505">
        <f t="shared" si="0"/>
        <v>246.9851063829787</v>
      </c>
      <c r="M27" s="447">
        <f t="shared" si="1"/>
        <v>10.199999999999999</v>
      </c>
      <c r="N27" s="446">
        <f t="shared" si="2"/>
        <v>13.5</v>
      </c>
      <c r="O27" s="500" t="str">
        <f t="shared" si="3"/>
        <v>19.2</v>
      </c>
      <c r="P27" s="70" t="s">
        <v>1529</v>
      </c>
      <c r="Q27" s="71" t="s">
        <v>1291</v>
      </c>
      <c r="R27" s="70" t="s">
        <v>48</v>
      </c>
      <c r="S27" s="69"/>
      <c r="T27" s="499" t="str">
        <f t="shared" si="4"/>
        <v xml:space="preserve"> </v>
      </c>
      <c r="U27" s="498" t="str">
        <f t="shared" si="5"/>
        <v/>
      </c>
      <c r="V27" s="497" t="str">
        <f t="shared" si="6"/>
        <v/>
      </c>
      <c r="W27" s="497" t="str">
        <f t="shared" si="7"/>
        <v/>
      </c>
      <c r="X27" s="496" t="str">
        <f t="shared" si="8"/>
        <v/>
      </c>
      <c r="Z27" s="595">
        <v>1990</v>
      </c>
      <c r="AA27" s="594"/>
      <c r="AB27" s="492">
        <f t="shared" si="9"/>
        <v>19.2</v>
      </c>
      <c r="AC27" s="102">
        <f t="shared" si="10"/>
        <v>48</v>
      </c>
      <c r="AD27" s="102" t="str">
        <f t="shared" si="11"/>
        <v xml:space="preserve"> </v>
      </c>
      <c r="AE27" s="492" t="str">
        <f t="shared" si="12"/>
        <v/>
      </c>
      <c r="AF27" s="102" t="str">
        <f t="shared" si="13"/>
        <v/>
      </c>
      <c r="AG27" s="102" t="str">
        <f t="shared" si="14"/>
        <v/>
      </c>
    </row>
    <row r="28" spans="1:33" s="593" customFormat="1" ht="13.2">
      <c r="A28" s="950"/>
      <c r="B28" s="947"/>
      <c r="C28" s="953"/>
      <c r="D28" s="941"/>
      <c r="E28" s="71" t="s">
        <v>1532</v>
      </c>
      <c r="F28" s="941"/>
      <c r="G28" s="943"/>
      <c r="H28" s="948"/>
      <c r="I28" s="103" t="str">
        <f t="shared" si="15"/>
        <v>1,990</v>
      </c>
      <c r="J28" s="960"/>
      <c r="K28" s="73">
        <v>9.8000000000000007</v>
      </c>
      <c r="L28" s="505">
        <f t="shared" si="0"/>
        <v>236.90408163265303</v>
      </c>
      <c r="M28" s="447">
        <f t="shared" si="1"/>
        <v>10.199999999999999</v>
      </c>
      <c r="N28" s="446">
        <f t="shared" si="2"/>
        <v>13.5</v>
      </c>
      <c r="O28" s="500" t="str">
        <f t="shared" si="3"/>
        <v>19.2</v>
      </c>
      <c r="P28" s="70" t="s">
        <v>1529</v>
      </c>
      <c r="Q28" s="71" t="s">
        <v>1291</v>
      </c>
      <c r="R28" s="70" t="s">
        <v>48</v>
      </c>
      <c r="S28" s="69"/>
      <c r="T28" s="499" t="str">
        <f t="shared" si="4"/>
        <v xml:space="preserve"> </v>
      </c>
      <c r="U28" s="498" t="str">
        <f t="shared" si="5"/>
        <v/>
      </c>
      <c r="V28" s="497" t="str">
        <f t="shared" si="6"/>
        <v/>
      </c>
      <c r="W28" s="497" t="str">
        <f t="shared" si="7"/>
        <v/>
      </c>
      <c r="X28" s="496" t="str">
        <f t="shared" si="8"/>
        <v/>
      </c>
      <c r="Z28" s="595">
        <v>1990</v>
      </c>
      <c r="AA28" s="594"/>
      <c r="AB28" s="492">
        <f t="shared" si="9"/>
        <v>19.2</v>
      </c>
      <c r="AC28" s="102">
        <f t="shared" si="10"/>
        <v>51</v>
      </c>
      <c r="AD28" s="102" t="str">
        <f t="shared" si="11"/>
        <v xml:space="preserve"> </v>
      </c>
      <c r="AE28" s="492" t="str">
        <f t="shared" si="12"/>
        <v/>
      </c>
      <c r="AF28" s="102" t="str">
        <f t="shared" si="13"/>
        <v/>
      </c>
      <c r="AG28" s="102" t="str">
        <f t="shared" si="14"/>
        <v/>
      </c>
    </row>
    <row r="29" spans="1:33" s="593" customFormat="1" ht="13.2">
      <c r="A29" s="950"/>
      <c r="B29" s="947"/>
      <c r="C29" s="953"/>
      <c r="D29" s="941"/>
      <c r="E29" s="71" t="s">
        <v>1531</v>
      </c>
      <c r="F29" s="941"/>
      <c r="G29" s="943"/>
      <c r="H29" s="948"/>
      <c r="I29" s="103" t="str">
        <f t="shared" si="15"/>
        <v>2,000</v>
      </c>
      <c r="J29" s="960"/>
      <c r="K29" s="73">
        <v>9.8000000000000007</v>
      </c>
      <c r="L29" s="505">
        <f t="shared" si="0"/>
        <v>236.90408163265303</v>
      </c>
      <c r="M29" s="447">
        <f t="shared" si="1"/>
        <v>9.4</v>
      </c>
      <c r="N29" s="446">
        <f t="shared" si="2"/>
        <v>12.7</v>
      </c>
      <c r="O29" s="500" t="str">
        <f t="shared" si="3"/>
        <v>19.1</v>
      </c>
      <c r="P29" s="70" t="s">
        <v>1529</v>
      </c>
      <c r="Q29" s="71" t="s">
        <v>1291</v>
      </c>
      <c r="R29" s="70" t="s">
        <v>48</v>
      </c>
      <c r="S29" s="69"/>
      <c r="T29" s="499" t="str">
        <f t="shared" si="4"/>
        <v xml:space="preserve"> </v>
      </c>
      <c r="U29" s="498">
        <f t="shared" si="5"/>
        <v>104</v>
      </c>
      <c r="V29" s="497" t="str">
        <f t="shared" si="6"/>
        <v/>
      </c>
      <c r="W29" s="497" t="str">
        <f t="shared" si="7"/>
        <v/>
      </c>
      <c r="X29" s="496" t="str">
        <f t="shared" si="8"/>
        <v/>
      </c>
      <c r="Z29" s="595">
        <v>2000</v>
      </c>
      <c r="AA29" s="594"/>
      <c r="AB29" s="492">
        <f t="shared" si="9"/>
        <v>19.100000000000001</v>
      </c>
      <c r="AC29" s="102">
        <f t="shared" si="10"/>
        <v>51</v>
      </c>
      <c r="AD29" s="102" t="str">
        <f t="shared" si="11"/>
        <v xml:space="preserve"> </v>
      </c>
      <c r="AE29" s="492" t="str">
        <f t="shared" si="12"/>
        <v/>
      </c>
      <c r="AF29" s="102" t="str">
        <f t="shared" si="13"/>
        <v/>
      </c>
      <c r="AG29" s="102" t="str">
        <f t="shared" si="14"/>
        <v/>
      </c>
    </row>
    <row r="30" spans="1:33" s="593" customFormat="1" ht="13.2">
      <c r="A30" s="951"/>
      <c r="B30" s="954"/>
      <c r="C30" s="955"/>
      <c r="D30" s="956"/>
      <c r="E30" s="71" t="s">
        <v>1530</v>
      </c>
      <c r="F30" s="956"/>
      <c r="G30" s="957"/>
      <c r="H30" s="945"/>
      <c r="I30" s="103" t="str">
        <f t="shared" si="15"/>
        <v>2,110</v>
      </c>
      <c r="J30" s="961"/>
      <c r="K30" s="73">
        <v>9.1999999999999993</v>
      </c>
      <c r="L30" s="505">
        <f t="shared" si="0"/>
        <v>252.35434782608698</v>
      </c>
      <c r="M30" s="447">
        <f t="shared" si="1"/>
        <v>8.6999999999999993</v>
      </c>
      <c r="N30" s="446">
        <f t="shared" si="2"/>
        <v>11.9</v>
      </c>
      <c r="O30" s="500" t="str">
        <f t="shared" si="3"/>
        <v>17.9</v>
      </c>
      <c r="P30" s="70" t="s">
        <v>1529</v>
      </c>
      <c r="Q30" s="71" t="s">
        <v>1291</v>
      </c>
      <c r="R30" s="70" t="s">
        <v>48</v>
      </c>
      <c r="S30" s="69"/>
      <c r="T30" s="499" t="str">
        <f t="shared" si="4"/>
        <v xml:space="preserve"> </v>
      </c>
      <c r="U30" s="498">
        <f t="shared" si="5"/>
        <v>105</v>
      </c>
      <c r="V30" s="497" t="str">
        <f t="shared" si="6"/>
        <v/>
      </c>
      <c r="W30" s="497" t="str">
        <f t="shared" si="7"/>
        <v/>
      </c>
      <c r="X30" s="496" t="str">
        <f t="shared" si="8"/>
        <v/>
      </c>
      <c r="Z30" s="595">
        <v>2110</v>
      </c>
      <c r="AA30" s="594"/>
      <c r="AB30" s="492">
        <f t="shared" si="9"/>
        <v>17.899999999999999</v>
      </c>
      <c r="AC30" s="102">
        <f t="shared" si="10"/>
        <v>51</v>
      </c>
      <c r="AD30" s="102" t="str">
        <f t="shared" si="11"/>
        <v xml:space="preserve"> </v>
      </c>
      <c r="AE30" s="492" t="str">
        <f t="shared" si="12"/>
        <v/>
      </c>
      <c r="AF30" s="102" t="str">
        <f t="shared" si="13"/>
        <v/>
      </c>
      <c r="AG30" s="102" t="str">
        <f t="shared" si="14"/>
        <v/>
      </c>
    </row>
    <row r="32" spans="1:33">
      <c r="B32" s="61" t="s">
        <v>1234</v>
      </c>
    </row>
    <row r="33" spans="2:2">
      <c r="B33" s="61" t="s">
        <v>1288</v>
      </c>
    </row>
    <row r="34" spans="2:2">
      <c r="B34" s="61" t="s">
        <v>1232</v>
      </c>
    </row>
    <row r="35" spans="2:2">
      <c r="B35" s="61" t="s">
        <v>1231</v>
      </c>
    </row>
    <row r="36" spans="2:2">
      <c r="B36" s="61" t="s">
        <v>1230</v>
      </c>
    </row>
    <row r="37" spans="2:2">
      <c r="B37" s="61" t="s">
        <v>1229</v>
      </c>
    </row>
    <row r="38" spans="2:2">
      <c r="B38" s="61" t="s">
        <v>1228</v>
      </c>
    </row>
    <row r="39" spans="2:2">
      <c r="B39" s="61" t="s">
        <v>1227</v>
      </c>
    </row>
  </sheetData>
  <sheetProtection selectLockedCells="1"/>
  <autoFilter ref="A8:X43" xr:uid="{00000000-0009-0000-0000-000009000000}">
    <filterColumn colId="1" showButton="0"/>
  </autoFilter>
  <mergeCells count="60">
    <mergeCell ref="A4:A8"/>
    <mergeCell ref="B4:C8"/>
    <mergeCell ref="D4:D5"/>
    <mergeCell ref="F4:G5"/>
    <mergeCell ref="H4:H8"/>
    <mergeCell ref="D6:D8"/>
    <mergeCell ref="E6:E8"/>
    <mergeCell ref="F6:F8"/>
    <mergeCell ref="G6:G8"/>
    <mergeCell ref="J2:P2"/>
    <mergeCell ref="R2:X2"/>
    <mergeCell ref="S3:X3"/>
    <mergeCell ref="J4:J8"/>
    <mergeCell ref="Q6:Q8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AD4:AD8"/>
    <mergeCell ref="K4:O4"/>
    <mergeCell ref="P4:P8"/>
    <mergeCell ref="Q4:S5"/>
    <mergeCell ref="T4:T5"/>
    <mergeCell ref="U4:U8"/>
    <mergeCell ref="I4:I8"/>
    <mergeCell ref="W4:X4"/>
    <mergeCell ref="Z4:Z8"/>
    <mergeCell ref="AA4:AA8"/>
    <mergeCell ref="AB4:AB8"/>
    <mergeCell ref="V4:V8"/>
    <mergeCell ref="S6:S8"/>
    <mergeCell ref="T6:T8"/>
    <mergeCell ref="R6:R8"/>
    <mergeCell ref="AC4:AC8"/>
    <mergeCell ref="A9:A30"/>
    <mergeCell ref="B9:C10"/>
    <mergeCell ref="D9:D10"/>
    <mergeCell ref="F9:F10"/>
    <mergeCell ref="G9:G10"/>
    <mergeCell ref="B17:C30"/>
    <mergeCell ref="D17:D30"/>
    <mergeCell ref="F17:F30"/>
    <mergeCell ref="G17:G30"/>
    <mergeCell ref="H9:H10"/>
    <mergeCell ref="H17:H30"/>
    <mergeCell ref="J17:J30"/>
    <mergeCell ref="J9:J10"/>
    <mergeCell ref="B11:C16"/>
    <mergeCell ref="D11:D16"/>
    <mergeCell ref="F11:F16"/>
    <mergeCell ref="G11:G16"/>
    <mergeCell ref="H11:H12"/>
    <mergeCell ref="J11:J16"/>
    <mergeCell ref="H13:H16"/>
  </mergeCells>
  <phoneticPr fontId="2"/>
  <printOptions horizontalCentered="1"/>
  <pageMargins left="0.39370078740157483" right="0.39370078740157483" top="0.39370078740157483" bottom="0.39370078740157483" header="0.19685039370078741" footer="0.39370078740157483"/>
  <pageSetup paperSize="9" scale="59" fitToHeight="0" orientation="landscape" r:id="rId1"/>
  <headerFooter alignWithMargins="0">
    <oddHeader>&amp;R様式1-1</oddHeader>
  </headerFooter>
  <rowBreaks count="1" manualBreakCount="1">
    <brk id="43" max="2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2D9FF-B976-4684-9424-87E8AD24AAA2}">
  <sheetPr>
    <tabColor indexed="13"/>
    <pageSetUpPr fitToPage="1"/>
  </sheetPr>
  <dimension ref="A1:AA23"/>
  <sheetViews>
    <sheetView view="pageBreakPreview" zoomScaleNormal="55" zoomScaleSheetLayoutView="100" workbookViewId="0">
      <pane xSplit="4" ySplit="8" topLeftCell="H9" activePane="bottomRight" state="frozen"/>
      <selection pane="topRight" activeCell="E1" sqref="E1"/>
      <selection pane="bottomLeft" activeCell="A9" sqref="A9"/>
      <selection pane="bottomRight" activeCell="E11" sqref="E11"/>
    </sheetView>
  </sheetViews>
  <sheetFormatPr defaultColWidth="9" defaultRowHeight="10.199999999999999"/>
  <cols>
    <col min="1" max="1" width="15.88671875" style="532" customWidth="1"/>
    <col min="2" max="2" width="3.88671875" style="264" bestFit="1" customWidth="1"/>
    <col min="3" max="3" width="38.21875" style="264" customWidth="1"/>
    <col min="4" max="4" width="13.88671875" style="264" bestFit="1" customWidth="1"/>
    <col min="5" max="5" width="16.88671875" style="264" customWidth="1"/>
    <col min="6" max="6" width="13.109375" style="264" customWidth="1"/>
    <col min="7" max="7" width="7.33203125" style="264" customWidth="1"/>
    <col min="8" max="8" width="12.109375" style="264" customWidth="1"/>
    <col min="9" max="9" width="10.44140625" style="264" bestFit="1" customWidth="1"/>
    <col min="10" max="10" width="7" style="264" bestFit="1" customWidth="1"/>
    <col min="11" max="11" width="5.88671875" style="264" bestFit="1" customWidth="1"/>
    <col min="12" max="12" width="10" style="264" customWidth="1"/>
    <col min="13" max="13" width="8.44140625" style="264" bestFit="1" customWidth="1"/>
    <col min="14" max="14" width="8.6640625" style="264" bestFit="1" customWidth="1"/>
    <col min="15" max="15" width="10.109375" style="264" customWidth="1"/>
    <col min="16" max="16" width="14.33203125" style="264" customWidth="1"/>
    <col min="17" max="17" width="10" style="264" customWidth="1"/>
    <col min="18" max="18" width="6" style="264" customWidth="1"/>
    <col min="19" max="19" width="25.21875" style="264" customWidth="1"/>
    <col min="20" max="20" width="11" style="264" customWidth="1"/>
    <col min="21" max="22" width="8.21875" style="264" customWidth="1"/>
    <col min="23" max="25" width="9" style="264"/>
    <col min="26" max="26" width="11.109375" style="264" customWidth="1"/>
    <col min="27" max="27" width="10.88671875" style="264" customWidth="1"/>
    <col min="28" max="256" width="9" style="264"/>
    <col min="257" max="257" width="15.88671875" style="264" customWidth="1"/>
    <col min="258" max="258" width="3.88671875" style="264" bestFit="1" customWidth="1"/>
    <col min="259" max="259" width="38.21875" style="264" customWidth="1"/>
    <col min="260" max="260" width="13.88671875" style="264" bestFit="1" customWidth="1"/>
    <col min="261" max="261" width="16.88671875" style="264" customWidth="1"/>
    <col min="262" max="262" width="13.109375" style="264" customWidth="1"/>
    <col min="263" max="263" width="7.33203125" style="264" customWidth="1"/>
    <col min="264" max="264" width="12.109375" style="264" customWidth="1"/>
    <col min="265" max="265" width="10.44140625" style="264" bestFit="1" customWidth="1"/>
    <col min="266" max="266" width="7" style="264" bestFit="1" customWidth="1"/>
    <col min="267" max="267" width="5.88671875" style="264" bestFit="1" customWidth="1"/>
    <col min="268" max="268" width="10" style="264" customWidth="1"/>
    <col min="269" max="269" width="8.44140625" style="264" bestFit="1" customWidth="1"/>
    <col min="270" max="270" width="8.6640625" style="264" bestFit="1" customWidth="1"/>
    <col min="271" max="271" width="10.109375" style="264" customWidth="1"/>
    <col min="272" max="272" width="14.33203125" style="264" customWidth="1"/>
    <col min="273" max="273" width="10" style="264" customWidth="1"/>
    <col min="274" max="274" width="6" style="264" customWidth="1"/>
    <col min="275" max="275" width="25.21875" style="264" customWidth="1"/>
    <col min="276" max="276" width="11" style="264" customWidth="1"/>
    <col min="277" max="278" width="8.21875" style="264" customWidth="1"/>
    <col min="279" max="281" width="9" style="264"/>
    <col min="282" max="282" width="11.109375" style="264" customWidth="1"/>
    <col min="283" max="283" width="10.88671875" style="264" customWidth="1"/>
    <col min="284" max="512" width="9" style="264"/>
    <col min="513" max="513" width="15.88671875" style="264" customWidth="1"/>
    <col min="514" max="514" width="3.88671875" style="264" bestFit="1" customWidth="1"/>
    <col min="515" max="515" width="38.21875" style="264" customWidth="1"/>
    <col min="516" max="516" width="13.88671875" style="264" bestFit="1" customWidth="1"/>
    <col min="517" max="517" width="16.88671875" style="264" customWidth="1"/>
    <col min="518" max="518" width="13.109375" style="264" customWidth="1"/>
    <col min="519" max="519" width="7.33203125" style="264" customWidth="1"/>
    <col min="520" max="520" width="12.109375" style="264" customWidth="1"/>
    <col min="521" max="521" width="10.44140625" style="264" bestFit="1" customWidth="1"/>
    <col min="522" max="522" width="7" style="264" bestFit="1" customWidth="1"/>
    <col min="523" max="523" width="5.88671875" style="264" bestFit="1" customWidth="1"/>
    <col min="524" max="524" width="10" style="264" customWidth="1"/>
    <col min="525" max="525" width="8.44140625" style="264" bestFit="1" customWidth="1"/>
    <col min="526" max="526" width="8.6640625" style="264" bestFit="1" customWidth="1"/>
    <col min="527" max="527" width="10.109375" style="264" customWidth="1"/>
    <col min="528" max="528" width="14.33203125" style="264" customWidth="1"/>
    <col min="529" max="529" width="10" style="264" customWidth="1"/>
    <col min="530" max="530" width="6" style="264" customWidth="1"/>
    <col min="531" max="531" width="25.21875" style="264" customWidth="1"/>
    <col min="532" max="532" width="11" style="264" customWidth="1"/>
    <col min="533" max="534" width="8.21875" style="264" customWidth="1"/>
    <col min="535" max="537" width="9" style="264"/>
    <col min="538" max="538" width="11.109375" style="264" customWidth="1"/>
    <col min="539" max="539" width="10.88671875" style="264" customWidth="1"/>
    <col min="540" max="768" width="9" style="264"/>
    <col min="769" max="769" width="15.88671875" style="264" customWidth="1"/>
    <col min="770" max="770" width="3.88671875" style="264" bestFit="1" customWidth="1"/>
    <col min="771" max="771" width="38.21875" style="264" customWidth="1"/>
    <col min="772" max="772" width="13.88671875" style="264" bestFit="1" customWidth="1"/>
    <col min="773" max="773" width="16.88671875" style="264" customWidth="1"/>
    <col min="774" max="774" width="13.109375" style="264" customWidth="1"/>
    <col min="775" max="775" width="7.33203125" style="264" customWidth="1"/>
    <col min="776" max="776" width="12.109375" style="264" customWidth="1"/>
    <col min="777" max="777" width="10.44140625" style="264" bestFit="1" customWidth="1"/>
    <col min="778" max="778" width="7" style="264" bestFit="1" customWidth="1"/>
    <col min="779" max="779" width="5.88671875" style="264" bestFit="1" customWidth="1"/>
    <col min="780" max="780" width="10" style="264" customWidth="1"/>
    <col min="781" max="781" width="8.44140625" style="264" bestFit="1" customWidth="1"/>
    <col min="782" max="782" width="8.6640625" style="264" bestFit="1" customWidth="1"/>
    <col min="783" max="783" width="10.109375" style="264" customWidth="1"/>
    <col min="784" max="784" width="14.33203125" style="264" customWidth="1"/>
    <col min="785" max="785" width="10" style="264" customWidth="1"/>
    <col min="786" max="786" width="6" style="264" customWidth="1"/>
    <col min="787" max="787" width="25.21875" style="264" customWidth="1"/>
    <col min="788" max="788" width="11" style="264" customWidth="1"/>
    <col min="789" max="790" width="8.21875" style="264" customWidth="1"/>
    <col min="791" max="793" width="9" style="264"/>
    <col min="794" max="794" width="11.109375" style="264" customWidth="1"/>
    <col min="795" max="795" width="10.88671875" style="264" customWidth="1"/>
    <col min="796" max="1024" width="9" style="264"/>
    <col min="1025" max="1025" width="15.88671875" style="264" customWidth="1"/>
    <col min="1026" max="1026" width="3.88671875" style="264" bestFit="1" customWidth="1"/>
    <col min="1027" max="1027" width="38.21875" style="264" customWidth="1"/>
    <col min="1028" max="1028" width="13.88671875" style="264" bestFit="1" customWidth="1"/>
    <col min="1029" max="1029" width="16.88671875" style="264" customWidth="1"/>
    <col min="1030" max="1030" width="13.109375" style="264" customWidth="1"/>
    <col min="1031" max="1031" width="7.33203125" style="264" customWidth="1"/>
    <col min="1032" max="1032" width="12.109375" style="264" customWidth="1"/>
    <col min="1033" max="1033" width="10.44140625" style="264" bestFit="1" customWidth="1"/>
    <col min="1034" max="1034" width="7" style="264" bestFit="1" customWidth="1"/>
    <col min="1035" max="1035" width="5.88671875" style="264" bestFit="1" customWidth="1"/>
    <col min="1036" max="1036" width="10" style="264" customWidth="1"/>
    <col min="1037" max="1037" width="8.44140625" style="264" bestFit="1" customWidth="1"/>
    <col min="1038" max="1038" width="8.6640625" style="264" bestFit="1" customWidth="1"/>
    <col min="1039" max="1039" width="10.109375" style="264" customWidth="1"/>
    <col min="1040" max="1040" width="14.33203125" style="264" customWidth="1"/>
    <col min="1041" max="1041" width="10" style="264" customWidth="1"/>
    <col min="1042" max="1042" width="6" style="264" customWidth="1"/>
    <col min="1043" max="1043" width="25.21875" style="264" customWidth="1"/>
    <col min="1044" max="1044" width="11" style="264" customWidth="1"/>
    <col min="1045" max="1046" width="8.21875" style="264" customWidth="1"/>
    <col min="1047" max="1049" width="9" style="264"/>
    <col min="1050" max="1050" width="11.109375" style="264" customWidth="1"/>
    <col min="1051" max="1051" width="10.88671875" style="264" customWidth="1"/>
    <col min="1052" max="1280" width="9" style="264"/>
    <col min="1281" max="1281" width="15.88671875" style="264" customWidth="1"/>
    <col min="1282" max="1282" width="3.88671875" style="264" bestFit="1" customWidth="1"/>
    <col min="1283" max="1283" width="38.21875" style="264" customWidth="1"/>
    <col min="1284" max="1284" width="13.88671875" style="264" bestFit="1" customWidth="1"/>
    <col min="1285" max="1285" width="16.88671875" style="264" customWidth="1"/>
    <col min="1286" max="1286" width="13.109375" style="264" customWidth="1"/>
    <col min="1287" max="1287" width="7.33203125" style="264" customWidth="1"/>
    <col min="1288" max="1288" width="12.109375" style="264" customWidth="1"/>
    <col min="1289" max="1289" width="10.44140625" style="264" bestFit="1" customWidth="1"/>
    <col min="1290" max="1290" width="7" style="264" bestFit="1" customWidth="1"/>
    <col min="1291" max="1291" width="5.88671875" style="264" bestFit="1" customWidth="1"/>
    <col min="1292" max="1292" width="10" style="264" customWidth="1"/>
    <col min="1293" max="1293" width="8.44140625" style="264" bestFit="1" customWidth="1"/>
    <col min="1294" max="1294" width="8.6640625" style="264" bestFit="1" customWidth="1"/>
    <col min="1295" max="1295" width="10.109375" style="264" customWidth="1"/>
    <col min="1296" max="1296" width="14.33203125" style="264" customWidth="1"/>
    <col min="1297" max="1297" width="10" style="264" customWidth="1"/>
    <col min="1298" max="1298" width="6" style="264" customWidth="1"/>
    <col min="1299" max="1299" width="25.21875" style="264" customWidth="1"/>
    <col min="1300" max="1300" width="11" style="264" customWidth="1"/>
    <col min="1301" max="1302" width="8.21875" style="264" customWidth="1"/>
    <col min="1303" max="1305" width="9" style="264"/>
    <col min="1306" max="1306" width="11.109375" style="264" customWidth="1"/>
    <col min="1307" max="1307" width="10.88671875" style="264" customWidth="1"/>
    <col min="1308" max="1536" width="9" style="264"/>
    <col min="1537" max="1537" width="15.88671875" style="264" customWidth="1"/>
    <col min="1538" max="1538" width="3.88671875" style="264" bestFit="1" customWidth="1"/>
    <col min="1539" max="1539" width="38.21875" style="264" customWidth="1"/>
    <col min="1540" max="1540" width="13.88671875" style="264" bestFit="1" customWidth="1"/>
    <col min="1541" max="1541" width="16.88671875" style="264" customWidth="1"/>
    <col min="1542" max="1542" width="13.109375" style="264" customWidth="1"/>
    <col min="1543" max="1543" width="7.33203125" style="264" customWidth="1"/>
    <col min="1544" max="1544" width="12.109375" style="264" customWidth="1"/>
    <col min="1545" max="1545" width="10.44140625" style="264" bestFit="1" customWidth="1"/>
    <col min="1546" max="1546" width="7" style="264" bestFit="1" customWidth="1"/>
    <col min="1547" max="1547" width="5.88671875" style="264" bestFit="1" customWidth="1"/>
    <col min="1548" max="1548" width="10" style="264" customWidth="1"/>
    <col min="1549" max="1549" width="8.44140625" style="264" bestFit="1" customWidth="1"/>
    <col min="1550" max="1550" width="8.6640625" style="264" bestFit="1" customWidth="1"/>
    <col min="1551" max="1551" width="10.109375" style="264" customWidth="1"/>
    <col min="1552" max="1552" width="14.33203125" style="264" customWidth="1"/>
    <col min="1553" max="1553" width="10" style="264" customWidth="1"/>
    <col min="1554" max="1554" width="6" style="264" customWidth="1"/>
    <col min="1555" max="1555" width="25.21875" style="264" customWidth="1"/>
    <col min="1556" max="1556" width="11" style="264" customWidth="1"/>
    <col min="1557" max="1558" width="8.21875" style="264" customWidth="1"/>
    <col min="1559" max="1561" width="9" style="264"/>
    <col min="1562" max="1562" width="11.109375" style="264" customWidth="1"/>
    <col min="1563" max="1563" width="10.88671875" style="264" customWidth="1"/>
    <col min="1564" max="1792" width="9" style="264"/>
    <col min="1793" max="1793" width="15.88671875" style="264" customWidth="1"/>
    <col min="1794" max="1794" width="3.88671875" style="264" bestFit="1" customWidth="1"/>
    <col min="1795" max="1795" width="38.21875" style="264" customWidth="1"/>
    <col min="1796" max="1796" width="13.88671875" style="264" bestFit="1" customWidth="1"/>
    <col min="1797" max="1797" width="16.88671875" style="264" customWidth="1"/>
    <col min="1798" max="1798" width="13.109375" style="264" customWidth="1"/>
    <col min="1799" max="1799" width="7.33203125" style="264" customWidth="1"/>
    <col min="1800" max="1800" width="12.109375" style="264" customWidth="1"/>
    <col min="1801" max="1801" width="10.44140625" style="264" bestFit="1" customWidth="1"/>
    <col min="1802" max="1802" width="7" style="264" bestFit="1" customWidth="1"/>
    <col min="1803" max="1803" width="5.88671875" style="264" bestFit="1" customWidth="1"/>
    <col min="1804" max="1804" width="10" style="264" customWidth="1"/>
    <col min="1805" max="1805" width="8.44140625" style="264" bestFit="1" customWidth="1"/>
    <col min="1806" max="1806" width="8.6640625" style="264" bestFit="1" customWidth="1"/>
    <col min="1807" max="1807" width="10.109375" style="264" customWidth="1"/>
    <col min="1808" max="1808" width="14.33203125" style="264" customWidth="1"/>
    <col min="1809" max="1809" width="10" style="264" customWidth="1"/>
    <col min="1810" max="1810" width="6" style="264" customWidth="1"/>
    <col min="1811" max="1811" width="25.21875" style="264" customWidth="1"/>
    <col min="1812" max="1812" width="11" style="264" customWidth="1"/>
    <col min="1813" max="1814" width="8.21875" style="264" customWidth="1"/>
    <col min="1815" max="1817" width="9" style="264"/>
    <col min="1818" max="1818" width="11.109375" style="264" customWidth="1"/>
    <col min="1819" max="1819" width="10.88671875" style="264" customWidth="1"/>
    <col min="1820" max="2048" width="9" style="264"/>
    <col min="2049" max="2049" width="15.88671875" style="264" customWidth="1"/>
    <col min="2050" max="2050" width="3.88671875" style="264" bestFit="1" customWidth="1"/>
    <col min="2051" max="2051" width="38.21875" style="264" customWidth="1"/>
    <col min="2052" max="2052" width="13.88671875" style="264" bestFit="1" customWidth="1"/>
    <col min="2053" max="2053" width="16.88671875" style="264" customWidth="1"/>
    <col min="2054" max="2054" width="13.109375" style="264" customWidth="1"/>
    <col min="2055" max="2055" width="7.33203125" style="264" customWidth="1"/>
    <col min="2056" max="2056" width="12.109375" style="264" customWidth="1"/>
    <col min="2057" max="2057" width="10.44140625" style="264" bestFit="1" customWidth="1"/>
    <col min="2058" max="2058" width="7" style="264" bestFit="1" customWidth="1"/>
    <col min="2059" max="2059" width="5.88671875" style="264" bestFit="1" customWidth="1"/>
    <col min="2060" max="2060" width="10" style="264" customWidth="1"/>
    <col min="2061" max="2061" width="8.44140625" style="264" bestFit="1" customWidth="1"/>
    <col min="2062" max="2062" width="8.6640625" style="264" bestFit="1" customWidth="1"/>
    <col min="2063" max="2063" width="10.109375" style="264" customWidth="1"/>
    <col min="2064" max="2064" width="14.33203125" style="264" customWidth="1"/>
    <col min="2065" max="2065" width="10" style="264" customWidth="1"/>
    <col min="2066" max="2066" width="6" style="264" customWidth="1"/>
    <col min="2067" max="2067" width="25.21875" style="264" customWidth="1"/>
    <col min="2068" max="2068" width="11" style="264" customWidth="1"/>
    <col min="2069" max="2070" width="8.21875" style="264" customWidth="1"/>
    <col min="2071" max="2073" width="9" style="264"/>
    <col min="2074" max="2074" width="11.109375" style="264" customWidth="1"/>
    <col min="2075" max="2075" width="10.88671875" style="264" customWidth="1"/>
    <col min="2076" max="2304" width="9" style="264"/>
    <col min="2305" max="2305" width="15.88671875" style="264" customWidth="1"/>
    <col min="2306" max="2306" width="3.88671875" style="264" bestFit="1" customWidth="1"/>
    <col min="2307" max="2307" width="38.21875" style="264" customWidth="1"/>
    <col min="2308" max="2308" width="13.88671875" style="264" bestFit="1" customWidth="1"/>
    <col min="2309" max="2309" width="16.88671875" style="264" customWidth="1"/>
    <col min="2310" max="2310" width="13.109375" style="264" customWidth="1"/>
    <col min="2311" max="2311" width="7.33203125" style="264" customWidth="1"/>
    <col min="2312" max="2312" width="12.109375" style="264" customWidth="1"/>
    <col min="2313" max="2313" width="10.44140625" style="264" bestFit="1" customWidth="1"/>
    <col min="2314" max="2314" width="7" style="264" bestFit="1" customWidth="1"/>
    <col min="2315" max="2315" width="5.88671875" style="264" bestFit="1" customWidth="1"/>
    <col min="2316" max="2316" width="10" style="264" customWidth="1"/>
    <col min="2317" max="2317" width="8.44140625" style="264" bestFit="1" customWidth="1"/>
    <col min="2318" max="2318" width="8.6640625" style="264" bestFit="1" customWidth="1"/>
    <col min="2319" max="2319" width="10.109375" style="264" customWidth="1"/>
    <col min="2320" max="2320" width="14.33203125" style="264" customWidth="1"/>
    <col min="2321" max="2321" width="10" style="264" customWidth="1"/>
    <col min="2322" max="2322" width="6" style="264" customWidth="1"/>
    <col min="2323" max="2323" width="25.21875" style="264" customWidth="1"/>
    <col min="2324" max="2324" width="11" style="264" customWidth="1"/>
    <col min="2325" max="2326" width="8.21875" style="264" customWidth="1"/>
    <col min="2327" max="2329" width="9" style="264"/>
    <col min="2330" max="2330" width="11.109375" style="264" customWidth="1"/>
    <col min="2331" max="2331" width="10.88671875" style="264" customWidth="1"/>
    <col min="2332" max="2560" width="9" style="264"/>
    <col min="2561" max="2561" width="15.88671875" style="264" customWidth="1"/>
    <col min="2562" max="2562" width="3.88671875" style="264" bestFit="1" customWidth="1"/>
    <col min="2563" max="2563" width="38.21875" style="264" customWidth="1"/>
    <col min="2564" max="2564" width="13.88671875" style="264" bestFit="1" customWidth="1"/>
    <col min="2565" max="2565" width="16.88671875" style="264" customWidth="1"/>
    <col min="2566" max="2566" width="13.109375" style="264" customWidth="1"/>
    <col min="2567" max="2567" width="7.33203125" style="264" customWidth="1"/>
    <col min="2568" max="2568" width="12.109375" style="264" customWidth="1"/>
    <col min="2569" max="2569" width="10.44140625" style="264" bestFit="1" customWidth="1"/>
    <col min="2570" max="2570" width="7" style="264" bestFit="1" customWidth="1"/>
    <col min="2571" max="2571" width="5.88671875" style="264" bestFit="1" customWidth="1"/>
    <col min="2572" max="2572" width="10" style="264" customWidth="1"/>
    <col min="2573" max="2573" width="8.44140625" style="264" bestFit="1" customWidth="1"/>
    <col min="2574" max="2574" width="8.6640625" style="264" bestFit="1" customWidth="1"/>
    <col min="2575" max="2575" width="10.109375" style="264" customWidth="1"/>
    <col min="2576" max="2576" width="14.33203125" style="264" customWidth="1"/>
    <col min="2577" max="2577" width="10" style="264" customWidth="1"/>
    <col min="2578" max="2578" width="6" style="264" customWidth="1"/>
    <col min="2579" max="2579" width="25.21875" style="264" customWidth="1"/>
    <col min="2580" max="2580" width="11" style="264" customWidth="1"/>
    <col min="2581" max="2582" width="8.21875" style="264" customWidth="1"/>
    <col min="2583" max="2585" width="9" style="264"/>
    <col min="2586" max="2586" width="11.109375" style="264" customWidth="1"/>
    <col min="2587" max="2587" width="10.88671875" style="264" customWidth="1"/>
    <col min="2588" max="2816" width="9" style="264"/>
    <col min="2817" max="2817" width="15.88671875" style="264" customWidth="1"/>
    <col min="2818" max="2818" width="3.88671875" style="264" bestFit="1" customWidth="1"/>
    <col min="2819" max="2819" width="38.21875" style="264" customWidth="1"/>
    <col min="2820" max="2820" width="13.88671875" style="264" bestFit="1" customWidth="1"/>
    <col min="2821" max="2821" width="16.88671875" style="264" customWidth="1"/>
    <col min="2822" max="2822" width="13.109375" style="264" customWidth="1"/>
    <col min="2823" max="2823" width="7.33203125" style="264" customWidth="1"/>
    <col min="2824" max="2824" width="12.109375" style="264" customWidth="1"/>
    <col min="2825" max="2825" width="10.44140625" style="264" bestFit="1" customWidth="1"/>
    <col min="2826" max="2826" width="7" style="264" bestFit="1" customWidth="1"/>
    <col min="2827" max="2827" width="5.88671875" style="264" bestFit="1" customWidth="1"/>
    <col min="2828" max="2828" width="10" style="264" customWidth="1"/>
    <col min="2829" max="2829" width="8.44140625" style="264" bestFit="1" customWidth="1"/>
    <col min="2830" max="2830" width="8.6640625" style="264" bestFit="1" customWidth="1"/>
    <col min="2831" max="2831" width="10.109375" style="264" customWidth="1"/>
    <col min="2832" max="2832" width="14.33203125" style="264" customWidth="1"/>
    <col min="2833" max="2833" width="10" style="264" customWidth="1"/>
    <col min="2834" max="2834" width="6" style="264" customWidth="1"/>
    <col min="2835" max="2835" width="25.21875" style="264" customWidth="1"/>
    <col min="2836" max="2836" width="11" style="264" customWidth="1"/>
    <col min="2837" max="2838" width="8.21875" style="264" customWidth="1"/>
    <col min="2839" max="2841" width="9" style="264"/>
    <col min="2842" max="2842" width="11.109375" style="264" customWidth="1"/>
    <col min="2843" max="2843" width="10.88671875" style="264" customWidth="1"/>
    <col min="2844" max="3072" width="9" style="264"/>
    <col min="3073" max="3073" width="15.88671875" style="264" customWidth="1"/>
    <col min="3074" max="3074" width="3.88671875" style="264" bestFit="1" customWidth="1"/>
    <col min="3075" max="3075" width="38.21875" style="264" customWidth="1"/>
    <col min="3076" max="3076" width="13.88671875" style="264" bestFit="1" customWidth="1"/>
    <col min="3077" max="3077" width="16.88671875" style="264" customWidth="1"/>
    <col min="3078" max="3078" width="13.109375" style="264" customWidth="1"/>
    <col min="3079" max="3079" width="7.33203125" style="264" customWidth="1"/>
    <col min="3080" max="3080" width="12.109375" style="264" customWidth="1"/>
    <col min="3081" max="3081" width="10.44140625" style="264" bestFit="1" customWidth="1"/>
    <col min="3082" max="3082" width="7" style="264" bestFit="1" customWidth="1"/>
    <col min="3083" max="3083" width="5.88671875" style="264" bestFit="1" customWidth="1"/>
    <col min="3084" max="3084" width="10" style="264" customWidth="1"/>
    <col min="3085" max="3085" width="8.44140625" style="264" bestFit="1" customWidth="1"/>
    <col min="3086" max="3086" width="8.6640625" style="264" bestFit="1" customWidth="1"/>
    <col min="3087" max="3087" width="10.109375" style="264" customWidth="1"/>
    <col min="3088" max="3088" width="14.33203125" style="264" customWidth="1"/>
    <col min="3089" max="3089" width="10" style="264" customWidth="1"/>
    <col min="3090" max="3090" width="6" style="264" customWidth="1"/>
    <col min="3091" max="3091" width="25.21875" style="264" customWidth="1"/>
    <col min="3092" max="3092" width="11" style="264" customWidth="1"/>
    <col min="3093" max="3094" width="8.21875" style="264" customWidth="1"/>
    <col min="3095" max="3097" width="9" style="264"/>
    <col min="3098" max="3098" width="11.109375" style="264" customWidth="1"/>
    <col min="3099" max="3099" width="10.88671875" style="264" customWidth="1"/>
    <col min="3100" max="3328" width="9" style="264"/>
    <col min="3329" max="3329" width="15.88671875" style="264" customWidth="1"/>
    <col min="3330" max="3330" width="3.88671875" style="264" bestFit="1" customWidth="1"/>
    <col min="3331" max="3331" width="38.21875" style="264" customWidth="1"/>
    <col min="3332" max="3332" width="13.88671875" style="264" bestFit="1" customWidth="1"/>
    <col min="3333" max="3333" width="16.88671875" style="264" customWidth="1"/>
    <col min="3334" max="3334" width="13.109375" style="264" customWidth="1"/>
    <col min="3335" max="3335" width="7.33203125" style="264" customWidth="1"/>
    <col min="3336" max="3336" width="12.109375" style="264" customWidth="1"/>
    <col min="3337" max="3337" width="10.44140625" style="264" bestFit="1" customWidth="1"/>
    <col min="3338" max="3338" width="7" style="264" bestFit="1" customWidth="1"/>
    <col min="3339" max="3339" width="5.88671875" style="264" bestFit="1" customWidth="1"/>
    <col min="3340" max="3340" width="10" style="264" customWidth="1"/>
    <col min="3341" max="3341" width="8.44140625" style="264" bestFit="1" customWidth="1"/>
    <col min="3342" max="3342" width="8.6640625" style="264" bestFit="1" customWidth="1"/>
    <col min="3343" max="3343" width="10.109375" style="264" customWidth="1"/>
    <col min="3344" max="3344" width="14.33203125" style="264" customWidth="1"/>
    <col min="3345" max="3345" width="10" style="264" customWidth="1"/>
    <col min="3346" max="3346" width="6" style="264" customWidth="1"/>
    <col min="3347" max="3347" width="25.21875" style="264" customWidth="1"/>
    <col min="3348" max="3348" width="11" style="264" customWidth="1"/>
    <col min="3349" max="3350" width="8.21875" style="264" customWidth="1"/>
    <col min="3351" max="3353" width="9" style="264"/>
    <col min="3354" max="3354" width="11.109375" style="264" customWidth="1"/>
    <col min="3355" max="3355" width="10.88671875" style="264" customWidth="1"/>
    <col min="3356" max="3584" width="9" style="264"/>
    <col min="3585" max="3585" width="15.88671875" style="264" customWidth="1"/>
    <col min="3586" max="3586" width="3.88671875" style="264" bestFit="1" customWidth="1"/>
    <col min="3587" max="3587" width="38.21875" style="264" customWidth="1"/>
    <col min="3588" max="3588" width="13.88671875" style="264" bestFit="1" customWidth="1"/>
    <col min="3589" max="3589" width="16.88671875" style="264" customWidth="1"/>
    <col min="3590" max="3590" width="13.109375" style="264" customWidth="1"/>
    <col min="3591" max="3591" width="7.33203125" style="264" customWidth="1"/>
    <col min="3592" max="3592" width="12.109375" style="264" customWidth="1"/>
    <col min="3593" max="3593" width="10.44140625" style="264" bestFit="1" customWidth="1"/>
    <col min="3594" max="3594" width="7" style="264" bestFit="1" customWidth="1"/>
    <col min="3595" max="3595" width="5.88671875" style="264" bestFit="1" customWidth="1"/>
    <col min="3596" max="3596" width="10" style="264" customWidth="1"/>
    <col min="3597" max="3597" width="8.44140625" style="264" bestFit="1" customWidth="1"/>
    <col min="3598" max="3598" width="8.6640625" style="264" bestFit="1" customWidth="1"/>
    <col min="3599" max="3599" width="10.109375" style="264" customWidth="1"/>
    <col min="3600" max="3600" width="14.33203125" style="264" customWidth="1"/>
    <col min="3601" max="3601" width="10" style="264" customWidth="1"/>
    <col min="3602" max="3602" width="6" style="264" customWidth="1"/>
    <col min="3603" max="3603" width="25.21875" style="264" customWidth="1"/>
    <col min="3604" max="3604" width="11" style="264" customWidth="1"/>
    <col min="3605" max="3606" width="8.21875" style="264" customWidth="1"/>
    <col min="3607" max="3609" width="9" style="264"/>
    <col min="3610" max="3610" width="11.109375" style="264" customWidth="1"/>
    <col min="3611" max="3611" width="10.88671875" style="264" customWidth="1"/>
    <col min="3612" max="3840" width="9" style="264"/>
    <col min="3841" max="3841" width="15.88671875" style="264" customWidth="1"/>
    <col min="3842" max="3842" width="3.88671875" style="264" bestFit="1" customWidth="1"/>
    <col min="3843" max="3843" width="38.21875" style="264" customWidth="1"/>
    <col min="3844" max="3844" width="13.88671875" style="264" bestFit="1" customWidth="1"/>
    <col min="3845" max="3845" width="16.88671875" style="264" customWidth="1"/>
    <col min="3846" max="3846" width="13.109375" style="264" customWidth="1"/>
    <col min="3847" max="3847" width="7.33203125" style="264" customWidth="1"/>
    <col min="3848" max="3848" width="12.109375" style="264" customWidth="1"/>
    <col min="3849" max="3849" width="10.44140625" style="264" bestFit="1" customWidth="1"/>
    <col min="3850" max="3850" width="7" style="264" bestFit="1" customWidth="1"/>
    <col min="3851" max="3851" width="5.88671875" style="264" bestFit="1" customWidth="1"/>
    <col min="3852" max="3852" width="10" style="264" customWidth="1"/>
    <col min="3853" max="3853" width="8.44140625" style="264" bestFit="1" customWidth="1"/>
    <col min="3854" max="3854" width="8.6640625" style="264" bestFit="1" customWidth="1"/>
    <col min="3855" max="3855" width="10.109375" style="264" customWidth="1"/>
    <col min="3856" max="3856" width="14.33203125" style="264" customWidth="1"/>
    <col min="3857" max="3857" width="10" style="264" customWidth="1"/>
    <col min="3858" max="3858" width="6" style="264" customWidth="1"/>
    <col min="3859" max="3859" width="25.21875" style="264" customWidth="1"/>
    <col min="3860" max="3860" width="11" style="264" customWidth="1"/>
    <col min="3861" max="3862" width="8.21875" style="264" customWidth="1"/>
    <col min="3863" max="3865" width="9" style="264"/>
    <col min="3866" max="3866" width="11.109375" style="264" customWidth="1"/>
    <col min="3867" max="3867" width="10.88671875" style="264" customWidth="1"/>
    <col min="3868" max="4096" width="9" style="264"/>
    <col min="4097" max="4097" width="15.88671875" style="264" customWidth="1"/>
    <col min="4098" max="4098" width="3.88671875" style="264" bestFit="1" customWidth="1"/>
    <col min="4099" max="4099" width="38.21875" style="264" customWidth="1"/>
    <col min="4100" max="4100" width="13.88671875" style="264" bestFit="1" customWidth="1"/>
    <col min="4101" max="4101" width="16.88671875" style="264" customWidth="1"/>
    <col min="4102" max="4102" width="13.109375" style="264" customWidth="1"/>
    <col min="4103" max="4103" width="7.33203125" style="264" customWidth="1"/>
    <col min="4104" max="4104" width="12.109375" style="264" customWidth="1"/>
    <col min="4105" max="4105" width="10.44140625" style="264" bestFit="1" customWidth="1"/>
    <col min="4106" max="4106" width="7" style="264" bestFit="1" customWidth="1"/>
    <col min="4107" max="4107" width="5.88671875" style="264" bestFit="1" customWidth="1"/>
    <col min="4108" max="4108" width="10" style="264" customWidth="1"/>
    <col min="4109" max="4109" width="8.44140625" style="264" bestFit="1" customWidth="1"/>
    <col min="4110" max="4110" width="8.6640625" style="264" bestFit="1" customWidth="1"/>
    <col min="4111" max="4111" width="10.109375" style="264" customWidth="1"/>
    <col min="4112" max="4112" width="14.33203125" style="264" customWidth="1"/>
    <col min="4113" max="4113" width="10" style="264" customWidth="1"/>
    <col min="4114" max="4114" width="6" style="264" customWidth="1"/>
    <col min="4115" max="4115" width="25.21875" style="264" customWidth="1"/>
    <col min="4116" max="4116" width="11" style="264" customWidth="1"/>
    <col min="4117" max="4118" width="8.21875" style="264" customWidth="1"/>
    <col min="4119" max="4121" width="9" style="264"/>
    <col min="4122" max="4122" width="11.109375" style="264" customWidth="1"/>
    <col min="4123" max="4123" width="10.88671875" style="264" customWidth="1"/>
    <col min="4124" max="4352" width="9" style="264"/>
    <col min="4353" max="4353" width="15.88671875" style="264" customWidth="1"/>
    <col min="4354" max="4354" width="3.88671875" style="264" bestFit="1" customWidth="1"/>
    <col min="4355" max="4355" width="38.21875" style="264" customWidth="1"/>
    <col min="4356" max="4356" width="13.88671875" style="264" bestFit="1" customWidth="1"/>
    <col min="4357" max="4357" width="16.88671875" style="264" customWidth="1"/>
    <col min="4358" max="4358" width="13.109375" style="264" customWidth="1"/>
    <col min="4359" max="4359" width="7.33203125" style="264" customWidth="1"/>
    <col min="4360" max="4360" width="12.109375" style="264" customWidth="1"/>
    <col min="4361" max="4361" width="10.44140625" style="264" bestFit="1" customWidth="1"/>
    <col min="4362" max="4362" width="7" style="264" bestFit="1" customWidth="1"/>
    <col min="4363" max="4363" width="5.88671875" style="264" bestFit="1" customWidth="1"/>
    <col min="4364" max="4364" width="10" style="264" customWidth="1"/>
    <col min="4365" max="4365" width="8.44140625" style="264" bestFit="1" customWidth="1"/>
    <col min="4366" max="4366" width="8.6640625" style="264" bestFit="1" customWidth="1"/>
    <col min="4367" max="4367" width="10.109375" style="264" customWidth="1"/>
    <col min="4368" max="4368" width="14.33203125" style="264" customWidth="1"/>
    <col min="4369" max="4369" width="10" style="264" customWidth="1"/>
    <col min="4370" max="4370" width="6" style="264" customWidth="1"/>
    <col min="4371" max="4371" width="25.21875" style="264" customWidth="1"/>
    <col min="4372" max="4372" width="11" style="264" customWidth="1"/>
    <col min="4373" max="4374" width="8.21875" style="264" customWidth="1"/>
    <col min="4375" max="4377" width="9" style="264"/>
    <col min="4378" max="4378" width="11.109375" style="264" customWidth="1"/>
    <col min="4379" max="4379" width="10.88671875" style="264" customWidth="1"/>
    <col min="4380" max="4608" width="9" style="264"/>
    <col min="4609" max="4609" width="15.88671875" style="264" customWidth="1"/>
    <col min="4610" max="4610" width="3.88671875" style="264" bestFit="1" customWidth="1"/>
    <col min="4611" max="4611" width="38.21875" style="264" customWidth="1"/>
    <col min="4612" max="4612" width="13.88671875" style="264" bestFit="1" customWidth="1"/>
    <col min="4613" max="4613" width="16.88671875" style="264" customWidth="1"/>
    <col min="4614" max="4614" width="13.109375" style="264" customWidth="1"/>
    <col min="4615" max="4615" width="7.33203125" style="264" customWidth="1"/>
    <col min="4616" max="4616" width="12.109375" style="264" customWidth="1"/>
    <col min="4617" max="4617" width="10.44140625" style="264" bestFit="1" customWidth="1"/>
    <col min="4618" max="4618" width="7" style="264" bestFit="1" customWidth="1"/>
    <col min="4619" max="4619" width="5.88671875" style="264" bestFit="1" customWidth="1"/>
    <col min="4620" max="4620" width="10" style="264" customWidth="1"/>
    <col min="4621" max="4621" width="8.44140625" style="264" bestFit="1" customWidth="1"/>
    <col min="4622" max="4622" width="8.6640625" style="264" bestFit="1" customWidth="1"/>
    <col min="4623" max="4623" width="10.109375" style="264" customWidth="1"/>
    <col min="4624" max="4624" width="14.33203125" style="264" customWidth="1"/>
    <col min="4625" max="4625" width="10" style="264" customWidth="1"/>
    <col min="4626" max="4626" width="6" style="264" customWidth="1"/>
    <col min="4627" max="4627" width="25.21875" style="264" customWidth="1"/>
    <col min="4628" max="4628" width="11" style="264" customWidth="1"/>
    <col min="4629" max="4630" width="8.21875" style="264" customWidth="1"/>
    <col min="4631" max="4633" width="9" style="264"/>
    <col min="4634" max="4634" width="11.109375" style="264" customWidth="1"/>
    <col min="4635" max="4635" width="10.88671875" style="264" customWidth="1"/>
    <col min="4636" max="4864" width="9" style="264"/>
    <col min="4865" max="4865" width="15.88671875" style="264" customWidth="1"/>
    <col min="4866" max="4866" width="3.88671875" style="264" bestFit="1" customWidth="1"/>
    <col min="4867" max="4867" width="38.21875" style="264" customWidth="1"/>
    <col min="4868" max="4868" width="13.88671875" style="264" bestFit="1" customWidth="1"/>
    <col min="4869" max="4869" width="16.88671875" style="264" customWidth="1"/>
    <col min="4870" max="4870" width="13.109375" style="264" customWidth="1"/>
    <col min="4871" max="4871" width="7.33203125" style="264" customWidth="1"/>
    <col min="4872" max="4872" width="12.109375" style="264" customWidth="1"/>
    <col min="4873" max="4873" width="10.44140625" style="264" bestFit="1" customWidth="1"/>
    <col min="4874" max="4874" width="7" style="264" bestFit="1" customWidth="1"/>
    <col min="4875" max="4875" width="5.88671875" style="264" bestFit="1" customWidth="1"/>
    <col min="4876" max="4876" width="10" style="264" customWidth="1"/>
    <col min="4877" max="4877" width="8.44140625" style="264" bestFit="1" customWidth="1"/>
    <col min="4878" max="4878" width="8.6640625" style="264" bestFit="1" customWidth="1"/>
    <col min="4879" max="4879" width="10.109375" style="264" customWidth="1"/>
    <col min="4880" max="4880" width="14.33203125" style="264" customWidth="1"/>
    <col min="4881" max="4881" width="10" style="264" customWidth="1"/>
    <col min="4882" max="4882" width="6" style="264" customWidth="1"/>
    <col min="4883" max="4883" width="25.21875" style="264" customWidth="1"/>
    <col min="4884" max="4884" width="11" style="264" customWidth="1"/>
    <col min="4885" max="4886" width="8.21875" style="264" customWidth="1"/>
    <col min="4887" max="4889" width="9" style="264"/>
    <col min="4890" max="4890" width="11.109375" style="264" customWidth="1"/>
    <col min="4891" max="4891" width="10.88671875" style="264" customWidth="1"/>
    <col min="4892" max="5120" width="9" style="264"/>
    <col min="5121" max="5121" width="15.88671875" style="264" customWidth="1"/>
    <col min="5122" max="5122" width="3.88671875" style="264" bestFit="1" customWidth="1"/>
    <col min="5123" max="5123" width="38.21875" style="264" customWidth="1"/>
    <col min="5124" max="5124" width="13.88671875" style="264" bestFit="1" customWidth="1"/>
    <col min="5125" max="5125" width="16.88671875" style="264" customWidth="1"/>
    <col min="5126" max="5126" width="13.109375" style="264" customWidth="1"/>
    <col min="5127" max="5127" width="7.33203125" style="264" customWidth="1"/>
    <col min="5128" max="5128" width="12.109375" style="264" customWidth="1"/>
    <col min="5129" max="5129" width="10.44140625" style="264" bestFit="1" customWidth="1"/>
    <col min="5130" max="5130" width="7" style="264" bestFit="1" customWidth="1"/>
    <col min="5131" max="5131" width="5.88671875" style="264" bestFit="1" customWidth="1"/>
    <col min="5132" max="5132" width="10" style="264" customWidth="1"/>
    <col min="5133" max="5133" width="8.44140625" style="264" bestFit="1" customWidth="1"/>
    <col min="5134" max="5134" width="8.6640625" style="264" bestFit="1" customWidth="1"/>
    <col min="5135" max="5135" width="10.109375" style="264" customWidth="1"/>
    <col min="5136" max="5136" width="14.33203125" style="264" customWidth="1"/>
    <col min="5137" max="5137" width="10" style="264" customWidth="1"/>
    <col min="5138" max="5138" width="6" style="264" customWidth="1"/>
    <col min="5139" max="5139" width="25.21875" style="264" customWidth="1"/>
    <col min="5140" max="5140" width="11" style="264" customWidth="1"/>
    <col min="5141" max="5142" width="8.21875" style="264" customWidth="1"/>
    <col min="5143" max="5145" width="9" style="264"/>
    <col min="5146" max="5146" width="11.109375" style="264" customWidth="1"/>
    <col min="5147" max="5147" width="10.88671875" style="264" customWidth="1"/>
    <col min="5148" max="5376" width="9" style="264"/>
    <col min="5377" max="5377" width="15.88671875" style="264" customWidth="1"/>
    <col min="5378" max="5378" width="3.88671875" style="264" bestFit="1" customWidth="1"/>
    <col min="5379" max="5379" width="38.21875" style="264" customWidth="1"/>
    <col min="5380" max="5380" width="13.88671875" style="264" bestFit="1" customWidth="1"/>
    <col min="5381" max="5381" width="16.88671875" style="264" customWidth="1"/>
    <col min="5382" max="5382" width="13.109375" style="264" customWidth="1"/>
    <col min="5383" max="5383" width="7.33203125" style="264" customWidth="1"/>
    <col min="5384" max="5384" width="12.109375" style="264" customWidth="1"/>
    <col min="5385" max="5385" width="10.44140625" style="264" bestFit="1" customWidth="1"/>
    <col min="5386" max="5386" width="7" style="264" bestFit="1" customWidth="1"/>
    <col min="5387" max="5387" width="5.88671875" style="264" bestFit="1" customWidth="1"/>
    <col min="5388" max="5388" width="10" style="264" customWidth="1"/>
    <col min="5389" max="5389" width="8.44140625" style="264" bestFit="1" customWidth="1"/>
    <col min="5390" max="5390" width="8.6640625" style="264" bestFit="1" customWidth="1"/>
    <col min="5391" max="5391" width="10.109375" style="264" customWidth="1"/>
    <col min="5392" max="5392" width="14.33203125" style="264" customWidth="1"/>
    <col min="5393" max="5393" width="10" style="264" customWidth="1"/>
    <col min="5394" max="5394" width="6" style="264" customWidth="1"/>
    <col min="5395" max="5395" width="25.21875" style="264" customWidth="1"/>
    <col min="5396" max="5396" width="11" style="264" customWidth="1"/>
    <col min="5397" max="5398" width="8.21875" style="264" customWidth="1"/>
    <col min="5399" max="5401" width="9" style="264"/>
    <col min="5402" max="5402" width="11.109375" style="264" customWidth="1"/>
    <col min="5403" max="5403" width="10.88671875" style="264" customWidth="1"/>
    <col min="5404" max="5632" width="9" style="264"/>
    <col min="5633" max="5633" width="15.88671875" style="264" customWidth="1"/>
    <col min="5634" max="5634" width="3.88671875" style="264" bestFit="1" customWidth="1"/>
    <col min="5635" max="5635" width="38.21875" style="264" customWidth="1"/>
    <col min="5636" max="5636" width="13.88671875" style="264" bestFit="1" customWidth="1"/>
    <col min="5637" max="5637" width="16.88671875" style="264" customWidth="1"/>
    <col min="5638" max="5638" width="13.109375" style="264" customWidth="1"/>
    <col min="5639" max="5639" width="7.33203125" style="264" customWidth="1"/>
    <col min="5640" max="5640" width="12.109375" style="264" customWidth="1"/>
    <col min="5641" max="5641" width="10.44140625" style="264" bestFit="1" customWidth="1"/>
    <col min="5642" max="5642" width="7" style="264" bestFit="1" customWidth="1"/>
    <col min="5643" max="5643" width="5.88671875" style="264" bestFit="1" customWidth="1"/>
    <col min="5644" max="5644" width="10" style="264" customWidth="1"/>
    <col min="5645" max="5645" width="8.44140625" style="264" bestFit="1" customWidth="1"/>
    <col min="5646" max="5646" width="8.6640625" style="264" bestFit="1" customWidth="1"/>
    <col min="5647" max="5647" width="10.109375" style="264" customWidth="1"/>
    <col min="5648" max="5648" width="14.33203125" style="264" customWidth="1"/>
    <col min="5649" max="5649" width="10" style="264" customWidth="1"/>
    <col min="5650" max="5650" width="6" style="264" customWidth="1"/>
    <col min="5651" max="5651" width="25.21875" style="264" customWidth="1"/>
    <col min="5652" max="5652" width="11" style="264" customWidth="1"/>
    <col min="5653" max="5654" width="8.21875" style="264" customWidth="1"/>
    <col min="5655" max="5657" width="9" style="264"/>
    <col min="5658" max="5658" width="11.109375" style="264" customWidth="1"/>
    <col min="5659" max="5659" width="10.88671875" style="264" customWidth="1"/>
    <col min="5660" max="5888" width="9" style="264"/>
    <col min="5889" max="5889" width="15.88671875" style="264" customWidth="1"/>
    <col min="5890" max="5890" width="3.88671875" style="264" bestFit="1" customWidth="1"/>
    <col min="5891" max="5891" width="38.21875" style="264" customWidth="1"/>
    <col min="5892" max="5892" width="13.88671875" style="264" bestFit="1" customWidth="1"/>
    <col min="5893" max="5893" width="16.88671875" style="264" customWidth="1"/>
    <col min="5894" max="5894" width="13.109375" style="264" customWidth="1"/>
    <col min="5895" max="5895" width="7.33203125" style="264" customWidth="1"/>
    <col min="5896" max="5896" width="12.109375" style="264" customWidth="1"/>
    <col min="5897" max="5897" width="10.44140625" style="264" bestFit="1" customWidth="1"/>
    <col min="5898" max="5898" width="7" style="264" bestFit="1" customWidth="1"/>
    <col min="5899" max="5899" width="5.88671875" style="264" bestFit="1" customWidth="1"/>
    <col min="5900" max="5900" width="10" style="264" customWidth="1"/>
    <col min="5901" max="5901" width="8.44140625" style="264" bestFit="1" customWidth="1"/>
    <col min="5902" max="5902" width="8.6640625" style="264" bestFit="1" customWidth="1"/>
    <col min="5903" max="5903" width="10.109375" style="264" customWidth="1"/>
    <col min="5904" max="5904" width="14.33203125" style="264" customWidth="1"/>
    <col min="5905" max="5905" width="10" style="264" customWidth="1"/>
    <col min="5906" max="5906" width="6" style="264" customWidth="1"/>
    <col min="5907" max="5907" width="25.21875" style="264" customWidth="1"/>
    <col min="5908" max="5908" width="11" style="264" customWidth="1"/>
    <col min="5909" max="5910" width="8.21875" style="264" customWidth="1"/>
    <col min="5911" max="5913" width="9" style="264"/>
    <col min="5914" max="5914" width="11.109375" style="264" customWidth="1"/>
    <col min="5915" max="5915" width="10.88671875" style="264" customWidth="1"/>
    <col min="5916" max="6144" width="9" style="264"/>
    <col min="6145" max="6145" width="15.88671875" style="264" customWidth="1"/>
    <col min="6146" max="6146" width="3.88671875" style="264" bestFit="1" customWidth="1"/>
    <col min="6147" max="6147" width="38.21875" style="264" customWidth="1"/>
    <col min="6148" max="6148" width="13.88671875" style="264" bestFit="1" customWidth="1"/>
    <col min="6149" max="6149" width="16.88671875" style="264" customWidth="1"/>
    <col min="6150" max="6150" width="13.109375" style="264" customWidth="1"/>
    <col min="6151" max="6151" width="7.33203125" style="264" customWidth="1"/>
    <col min="6152" max="6152" width="12.109375" style="264" customWidth="1"/>
    <col min="6153" max="6153" width="10.44140625" style="264" bestFit="1" customWidth="1"/>
    <col min="6154" max="6154" width="7" style="264" bestFit="1" customWidth="1"/>
    <col min="6155" max="6155" width="5.88671875" style="264" bestFit="1" customWidth="1"/>
    <col min="6156" max="6156" width="10" style="264" customWidth="1"/>
    <col min="6157" max="6157" width="8.44140625" style="264" bestFit="1" customWidth="1"/>
    <col min="6158" max="6158" width="8.6640625" style="264" bestFit="1" customWidth="1"/>
    <col min="6159" max="6159" width="10.109375" style="264" customWidth="1"/>
    <col min="6160" max="6160" width="14.33203125" style="264" customWidth="1"/>
    <col min="6161" max="6161" width="10" style="264" customWidth="1"/>
    <col min="6162" max="6162" width="6" style="264" customWidth="1"/>
    <col min="6163" max="6163" width="25.21875" style="264" customWidth="1"/>
    <col min="6164" max="6164" width="11" style="264" customWidth="1"/>
    <col min="6165" max="6166" width="8.21875" style="264" customWidth="1"/>
    <col min="6167" max="6169" width="9" style="264"/>
    <col min="6170" max="6170" width="11.109375" style="264" customWidth="1"/>
    <col min="6171" max="6171" width="10.88671875" style="264" customWidth="1"/>
    <col min="6172" max="6400" width="9" style="264"/>
    <col min="6401" max="6401" width="15.88671875" style="264" customWidth="1"/>
    <col min="6402" max="6402" width="3.88671875" style="264" bestFit="1" customWidth="1"/>
    <col min="6403" max="6403" width="38.21875" style="264" customWidth="1"/>
    <col min="6404" max="6404" width="13.88671875" style="264" bestFit="1" customWidth="1"/>
    <col min="6405" max="6405" width="16.88671875" style="264" customWidth="1"/>
    <col min="6406" max="6406" width="13.109375" style="264" customWidth="1"/>
    <col min="6407" max="6407" width="7.33203125" style="264" customWidth="1"/>
    <col min="6408" max="6408" width="12.109375" style="264" customWidth="1"/>
    <col min="6409" max="6409" width="10.44140625" style="264" bestFit="1" customWidth="1"/>
    <col min="6410" max="6410" width="7" style="264" bestFit="1" customWidth="1"/>
    <col min="6411" max="6411" width="5.88671875" style="264" bestFit="1" customWidth="1"/>
    <col min="6412" max="6412" width="10" style="264" customWidth="1"/>
    <col min="6413" max="6413" width="8.44140625" style="264" bestFit="1" customWidth="1"/>
    <col min="6414" max="6414" width="8.6640625" style="264" bestFit="1" customWidth="1"/>
    <col min="6415" max="6415" width="10.109375" style="264" customWidth="1"/>
    <col min="6416" max="6416" width="14.33203125" style="264" customWidth="1"/>
    <col min="6417" max="6417" width="10" style="264" customWidth="1"/>
    <col min="6418" max="6418" width="6" style="264" customWidth="1"/>
    <col min="6419" max="6419" width="25.21875" style="264" customWidth="1"/>
    <col min="6420" max="6420" width="11" style="264" customWidth="1"/>
    <col min="6421" max="6422" width="8.21875" style="264" customWidth="1"/>
    <col min="6423" max="6425" width="9" style="264"/>
    <col min="6426" max="6426" width="11.109375" style="264" customWidth="1"/>
    <col min="6427" max="6427" width="10.88671875" style="264" customWidth="1"/>
    <col min="6428" max="6656" width="9" style="264"/>
    <col min="6657" max="6657" width="15.88671875" style="264" customWidth="1"/>
    <col min="6658" max="6658" width="3.88671875" style="264" bestFit="1" customWidth="1"/>
    <col min="6659" max="6659" width="38.21875" style="264" customWidth="1"/>
    <col min="6660" max="6660" width="13.88671875" style="264" bestFit="1" customWidth="1"/>
    <col min="6661" max="6661" width="16.88671875" style="264" customWidth="1"/>
    <col min="6662" max="6662" width="13.109375" style="264" customWidth="1"/>
    <col min="6663" max="6663" width="7.33203125" style="264" customWidth="1"/>
    <col min="6664" max="6664" width="12.109375" style="264" customWidth="1"/>
    <col min="6665" max="6665" width="10.44140625" style="264" bestFit="1" customWidth="1"/>
    <col min="6666" max="6666" width="7" style="264" bestFit="1" customWidth="1"/>
    <col min="6667" max="6667" width="5.88671875" style="264" bestFit="1" customWidth="1"/>
    <col min="6668" max="6668" width="10" style="264" customWidth="1"/>
    <col min="6669" max="6669" width="8.44140625" style="264" bestFit="1" customWidth="1"/>
    <col min="6670" max="6670" width="8.6640625" style="264" bestFit="1" customWidth="1"/>
    <col min="6671" max="6671" width="10.109375" style="264" customWidth="1"/>
    <col min="6672" max="6672" width="14.33203125" style="264" customWidth="1"/>
    <col min="6673" max="6673" width="10" style="264" customWidth="1"/>
    <col min="6674" max="6674" width="6" style="264" customWidth="1"/>
    <col min="6675" max="6675" width="25.21875" style="264" customWidth="1"/>
    <col min="6676" max="6676" width="11" style="264" customWidth="1"/>
    <col min="6677" max="6678" width="8.21875" style="264" customWidth="1"/>
    <col min="6679" max="6681" width="9" style="264"/>
    <col min="6682" max="6682" width="11.109375" style="264" customWidth="1"/>
    <col min="6683" max="6683" width="10.88671875" style="264" customWidth="1"/>
    <col min="6684" max="6912" width="9" style="264"/>
    <col min="6913" max="6913" width="15.88671875" style="264" customWidth="1"/>
    <col min="6914" max="6914" width="3.88671875" style="264" bestFit="1" customWidth="1"/>
    <col min="6915" max="6915" width="38.21875" style="264" customWidth="1"/>
    <col min="6916" max="6916" width="13.88671875" style="264" bestFit="1" customWidth="1"/>
    <col min="6917" max="6917" width="16.88671875" style="264" customWidth="1"/>
    <col min="6918" max="6918" width="13.109375" style="264" customWidth="1"/>
    <col min="6919" max="6919" width="7.33203125" style="264" customWidth="1"/>
    <col min="6920" max="6920" width="12.109375" style="264" customWidth="1"/>
    <col min="6921" max="6921" width="10.44140625" style="264" bestFit="1" customWidth="1"/>
    <col min="6922" max="6922" width="7" style="264" bestFit="1" customWidth="1"/>
    <col min="6923" max="6923" width="5.88671875" style="264" bestFit="1" customWidth="1"/>
    <col min="6924" max="6924" width="10" style="264" customWidth="1"/>
    <col min="6925" max="6925" width="8.44140625" style="264" bestFit="1" customWidth="1"/>
    <col min="6926" max="6926" width="8.6640625" style="264" bestFit="1" customWidth="1"/>
    <col min="6927" max="6927" width="10.109375" style="264" customWidth="1"/>
    <col min="6928" max="6928" width="14.33203125" style="264" customWidth="1"/>
    <col min="6929" max="6929" width="10" style="264" customWidth="1"/>
    <col min="6930" max="6930" width="6" style="264" customWidth="1"/>
    <col min="6931" max="6931" width="25.21875" style="264" customWidth="1"/>
    <col min="6932" max="6932" width="11" style="264" customWidth="1"/>
    <col min="6933" max="6934" width="8.21875" style="264" customWidth="1"/>
    <col min="6935" max="6937" width="9" style="264"/>
    <col min="6938" max="6938" width="11.109375" style="264" customWidth="1"/>
    <col min="6939" max="6939" width="10.88671875" style="264" customWidth="1"/>
    <col min="6940" max="7168" width="9" style="264"/>
    <col min="7169" max="7169" width="15.88671875" style="264" customWidth="1"/>
    <col min="7170" max="7170" width="3.88671875" style="264" bestFit="1" customWidth="1"/>
    <col min="7171" max="7171" width="38.21875" style="264" customWidth="1"/>
    <col min="7172" max="7172" width="13.88671875" style="264" bestFit="1" customWidth="1"/>
    <col min="7173" max="7173" width="16.88671875" style="264" customWidth="1"/>
    <col min="7174" max="7174" width="13.109375" style="264" customWidth="1"/>
    <col min="7175" max="7175" width="7.33203125" style="264" customWidth="1"/>
    <col min="7176" max="7176" width="12.109375" style="264" customWidth="1"/>
    <col min="7177" max="7177" width="10.44140625" style="264" bestFit="1" customWidth="1"/>
    <col min="7178" max="7178" width="7" style="264" bestFit="1" customWidth="1"/>
    <col min="7179" max="7179" width="5.88671875" style="264" bestFit="1" customWidth="1"/>
    <col min="7180" max="7180" width="10" style="264" customWidth="1"/>
    <col min="7181" max="7181" width="8.44140625" style="264" bestFit="1" customWidth="1"/>
    <col min="7182" max="7182" width="8.6640625" style="264" bestFit="1" customWidth="1"/>
    <col min="7183" max="7183" width="10.109375" style="264" customWidth="1"/>
    <col min="7184" max="7184" width="14.33203125" style="264" customWidth="1"/>
    <col min="7185" max="7185" width="10" style="264" customWidth="1"/>
    <col min="7186" max="7186" width="6" style="264" customWidth="1"/>
    <col min="7187" max="7187" width="25.21875" style="264" customWidth="1"/>
    <col min="7188" max="7188" width="11" style="264" customWidth="1"/>
    <col min="7189" max="7190" width="8.21875" style="264" customWidth="1"/>
    <col min="7191" max="7193" width="9" style="264"/>
    <col min="7194" max="7194" width="11.109375" style="264" customWidth="1"/>
    <col min="7195" max="7195" width="10.88671875" style="264" customWidth="1"/>
    <col min="7196" max="7424" width="9" style="264"/>
    <col min="7425" max="7425" width="15.88671875" style="264" customWidth="1"/>
    <col min="7426" max="7426" width="3.88671875" style="264" bestFit="1" customWidth="1"/>
    <col min="7427" max="7427" width="38.21875" style="264" customWidth="1"/>
    <col min="7428" max="7428" width="13.88671875" style="264" bestFit="1" customWidth="1"/>
    <col min="7429" max="7429" width="16.88671875" style="264" customWidth="1"/>
    <col min="7430" max="7430" width="13.109375" style="264" customWidth="1"/>
    <col min="7431" max="7431" width="7.33203125" style="264" customWidth="1"/>
    <col min="7432" max="7432" width="12.109375" style="264" customWidth="1"/>
    <col min="7433" max="7433" width="10.44140625" style="264" bestFit="1" customWidth="1"/>
    <col min="7434" max="7434" width="7" style="264" bestFit="1" customWidth="1"/>
    <col min="7435" max="7435" width="5.88671875" style="264" bestFit="1" customWidth="1"/>
    <col min="7436" max="7436" width="10" style="264" customWidth="1"/>
    <col min="7437" max="7437" width="8.44140625" style="264" bestFit="1" customWidth="1"/>
    <col min="7438" max="7438" width="8.6640625" style="264" bestFit="1" customWidth="1"/>
    <col min="7439" max="7439" width="10.109375" style="264" customWidth="1"/>
    <col min="7440" max="7440" width="14.33203125" style="264" customWidth="1"/>
    <col min="7441" max="7441" width="10" style="264" customWidth="1"/>
    <col min="7442" max="7442" width="6" style="264" customWidth="1"/>
    <col min="7443" max="7443" width="25.21875" style="264" customWidth="1"/>
    <col min="7444" max="7444" width="11" style="264" customWidth="1"/>
    <col min="7445" max="7446" width="8.21875" style="264" customWidth="1"/>
    <col min="7447" max="7449" width="9" style="264"/>
    <col min="7450" max="7450" width="11.109375" style="264" customWidth="1"/>
    <col min="7451" max="7451" width="10.88671875" style="264" customWidth="1"/>
    <col min="7452" max="7680" width="9" style="264"/>
    <col min="7681" max="7681" width="15.88671875" style="264" customWidth="1"/>
    <col min="7682" max="7682" width="3.88671875" style="264" bestFit="1" customWidth="1"/>
    <col min="7683" max="7683" width="38.21875" style="264" customWidth="1"/>
    <col min="7684" max="7684" width="13.88671875" style="264" bestFit="1" customWidth="1"/>
    <col min="7685" max="7685" width="16.88671875" style="264" customWidth="1"/>
    <col min="7686" max="7686" width="13.109375" style="264" customWidth="1"/>
    <col min="7687" max="7687" width="7.33203125" style="264" customWidth="1"/>
    <col min="7688" max="7688" width="12.109375" style="264" customWidth="1"/>
    <col min="7689" max="7689" width="10.44140625" style="264" bestFit="1" customWidth="1"/>
    <col min="7690" max="7690" width="7" style="264" bestFit="1" customWidth="1"/>
    <col min="7691" max="7691" width="5.88671875" style="264" bestFit="1" customWidth="1"/>
    <col min="7692" max="7692" width="10" style="264" customWidth="1"/>
    <col min="7693" max="7693" width="8.44140625" style="264" bestFit="1" customWidth="1"/>
    <col min="7694" max="7694" width="8.6640625" style="264" bestFit="1" customWidth="1"/>
    <col min="7695" max="7695" width="10.109375" style="264" customWidth="1"/>
    <col min="7696" max="7696" width="14.33203125" style="264" customWidth="1"/>
    <col min="7697" max="7697" width="10" style="264" customWidth="1"/>
    <col min="7698" max="7698" width="6" style="264" customWidth="1"/>
    <col min="7699" max="7699" width="25.21875" style="264" customWidth="1"/>
    <col min="7700" max="7700" width="11" style="264" customWidth="1"/>
    <col min="7701" max="7702" width="8.21875" style="264" customWidth="1"/>
    <col min="7703" max="7705" width="9" style="264"/>
    <col min="7706" max="7706" width="11.109375" style="264" customWidth="1"/>
    <col min="7707" max="7707" width="10.88671875" style="264" customWidth="1"/>
    <col min="7708" max="7936" width="9" style="264"/>
    <col min="7937" max="7937" width="15.88671875" style="264" customWidth="1"/>
    <col min="7938" max="7938" width="3.88671875" style="264" bestFit="1" customWidth="1"/>
    <col min="7939" max="7939" width="38.21875" style="264" customWidth="1"/>
    <col min="7940" max="7940" width="13.88671875" style="264" bestFit="1" customWidth="1"/>
    <col min="7941" max="7941" width="16.88671875" style="264" customWidth="1"/>
    <col min="7942" max="7942" width="13.109375" style="264" customWidth="1"/>
    <col min="7943" max="7943" width="7.33203125" style="264" customWidth="1"/>
    <col min="7944" max="7944" width="12.109375" style="264" customWidth="1"/>
    <col min="7945" max="7945" width="10.44140625" style="264" bestFit="1" customWidth="1"/>
    <col min="7946" max="7946" width="7" style="264" bestFit="1" customWidth="1"/>
    <col min="7947" max="7947" width="5.88671875" style="264" bestFit="1" customWidth="1"/>
    <col min="7948" max="7948" width="10" style="264" customWidth="1"/>
    <col min="7949" max="7949" width="8.44140625" style="264" bestFit="1" customWidth="1"/>
    <col min="7950" max="7950" width="8.6640625" style="264" bestFit="1" customWidth="1"/>
    <col min="7951" max="7951" width="10.109375" style="264" customWidth="1"/>
    <col min="7952" max="7952" width="14.33203125" style="264" customWidth="1"/>
    <col min="7953" max="7953" width="10" style="264" customWidth="1"/>
    <col min="7954" max="7954" width="6" style="264" customWidth="1"/>
    <col min="7955" max="7955" width="25.21875" style="264" customWidth="1"/>
    <col min="7956" max="7956" width="11" style="264" customWidth="1"/>
    <col min="7957" max="7958" width="8.21875" style="264" customWidth="1"/>
    <col min="7959" max="7961" width="9" style="264"/>
    <col min="7962" max="7962" width="11.109375" style="264" customWidth="1"/>
    <col min="7963" max="7963" width="10.88671875" style="264" customWidth="1"/>
    <col min="7964" max="8192" width="9" style="264"/>
    <col min="8193" max="8193" width="15.88671875" style="264" customWidth="1"/>
    <col min="8194" max="8194" width="3.88671875" style="264" bestFit="1" customWidth="1"/>
    <col min="8195" max="8195" width="38.21875" style="264" customWidth="1"/>
    <col min="8196" max="8196" width="13.88671875" style="264" bestFit="1" customWidth="1"/>
    <col min="8197" max="8197" width="16.88671875" style="264" customWidth="1"/>
    <col min="8198" max="8198" width="13.109375" style="264" customWidth="1"/>
    <col min="8199" max="8199" width="7.33203125" style="264" customWidth="1"/>
    <col min="8200" max="8200" width="12.109375" style="264" customWidth="1"/>
    <col min="8201" max="8201" width="10.44140625" style="264" bestFit="1" customWidth="1"/>
    <col min="8202" max="8202" width="7" style="264" bestFit="1" customWidth="1"/>
    <col min="8203" max="8203" width="5.88671875" style="264" bestFit="1" customWidth="1"/>
    <col min="8204" max="8204" width="10" style="264" customWidth="1"/>
    <col min="8205" max="8205" width="8.44140625" style="264" bestFit="1" customWidth="1"/>
    <col min="8206" max="8206" width="8.6640625" style="264" bestFit="1" customWidth="1"/>
    <col min="8207" max="8207" width="10.109375" style="264" customWidth="1"/>
    <col min="8208" max="8208" width="14.33203125" style="264" customWidth="1"/>
    <col min="8209" max="8209" width="10" style="264" customWidth="1"/>
    <col min="8210" max="8210" width="6" style="264" customWidth="1"/>
    <col min="8211" max="8211" width="25.21875" style="264" customWidth="1"/>
    <col min="8212" max="8212" width="11" style="264" customWidth="1"/>
    <col min="8213" max="8214" width="8.21875" style="264" customWidth="1"/>
    <col min="8215" max="8217" width="9" style="264"/>
    <col min="8218" max="8218" width="11.109375" style="264" customWidth="1"/>
    <col min="8219" max="8219" width="10.88671875" style="264" customWidth="1"/>
    <col min="8220" max="8448" width="9" style="264"/>
    <col min="8449" max="8449" width="15.88671875" style="264" customWidth="1"/>
    <col min="8450" max="8450" width="3.88671875" style="264" bestFit="1" customWidth="1"/>
    <col min="8451" max="8451" width="38.21875" style="264" customWidth="1"/>
    <col min="8452" max="8452" width="13.88671875" style="264" bestFit="1" customWidth="1"/>
    <col min="8453" max="8453" width="16.88671875" style="264" customWidth="1"/>
    <col min="8454" max="8454" width="13.109375" style="264" customWidth="1"/>
    <col min="8455" max="8455" width="7.33203125" style="264" customWidth="1"/>
    <col min="8456" max="8456" width="12.109375" style="264" customWidth="1"/>
    <col min="8457" max="8457" width="10.44140625" style="264" bestFit="1" customWidth="1"/>
    <col min="8458" max="8458" width="7" style="264" bestFit="1" customWidth="1"/>
    <col min="8459" max="8459" width="5.88671875" style="264" bestFit="1" customWidth="1"/>
    <col min="8460" max="8460" width="10" style="264" customWidth="1"/>
    <col min="8461" max="8461" width="8.44140625" style="264" bestFit="1" customWidth="1"/>
    <col min="8462" max="8462" width="8.6640625" style="264" bestFit="1" customWidth="1"/>
    <col min="8463" max="8463" width="10.109375" style="264" customWidth="1"/>
    <col min="8464" max="8464" width="14.33203125" style="264" customWidth="1"/>
    <col min="8465" max="8465" width="10" style="264" customWidth="1"/>
    <col min="8466" max="8466" width="6" style="264" customWidth="1"/>
    <col min="8467" max="8467" width="25.21875" style="264" customWidth="1"/>
    <col min="8468" max="8468" width="11" style="264" customWidth="1"/>
    <col min="8469" max="8470" width="8.21875" style="264" customWidth="1"/>
    <col min="8471" max="8473" width="9" style="264"/>
    <col min="8474" max="8474" width="11.109375" style="264" customWidth="1"/>
    <col min="8475" max="8475" width="10.88671875" style="264" customWidth="1"/>
    <col min="8476" max="8704" width="9" style="264"/>
    <col min="8705" max="8705" width="15.88671875" style="264" customWidth="1"/>
    <col min="8706" max="8706" width="3.88671875" style="264" bestFit="1" customWidth="1"/>
    <col min="8707" max="8707" width="38.21875" style="264" customWidth="1"/>
    <col min="8708" max="8708" width="13.88671875" style="264" bestFit="1" customWidth="1"/>
    <col min="8709" max="8709" width="16.88671875" style="264" customWidth="1"/>
    <col min="8710" max="8710" width="13.109375" style="264" customWidth="1"/>
    <col min="8711" max="8711" width="7.33203125" style="264" customWidth="1"/>
    <col min="8712" max="8712" width="12.109375" style="264" customWidth="1"/>
    <col min="8713" max="8713" width="10.44140625" style="264" bestFit="1" customWidth="1"/>
    <col min="8714" max="8714" width="7" style="264" bestFit="1" customWidth="1"/>
    <col min="8715" max="8715" width="5.88671875" style="264" bestFit="1" customWidth="1"/>
    <col min="8716" max="8716" width="10" style="264" customWidth="1"/>
    <col min="8717" max="8717" width="8.44140625" style="264" bestFit="1" customWidth="1"/>
    <col min="8718" max="8718" width="8.6640625" style="264" bestFit="1" customWidth="1"/>
    <col min="8719" max="8719" width="10.109375" style="264" customWidth="1"/>
    <col min="8720" max="8720" width="14.33203125" style="264" customWidth="1"/>
    <col min="8721" max="8721" width="10" style="264" customWidth="1"/>
    <col min="8722" max="8722" width="6" style="264" customWidth="1"/>
    <col min="8723" max="8723" width="25.21875" style="264" customWidth="1"/>
    <col min="8724" max="8724" width="11" style="264" customWidth="1"/>
    <col min="8725" max="8726" width="8.21875" style="264" customWidth="1"/>
    <col min="8727" max="8729" width="9" style="264"/>
    <col min="8730" max="8730" width="11.109375" style="264" customWidth="1"/>
    <col min="8731" max="8731" width="10.88671875" style="264" customWidth="1"/>
    <col min="8732" max="8960" width="9" style="264"/>
    <col min="8961" max="8961" width="15.88671875" style="264" customWidth="1"/>
    <col min="8962" max="8962" width="3.88671875" style="264" bestFit="1" customWidth="1"/>
    <col min="8963" max="8963" width="38.21875" style="264" customWidth="1"/>
    <col min="8964" max="8964" width="13.88671875" style="264" bestFit="1" customWidth="1"/>
    <col min="8965" max="8965" width="16.88671875" style="264" customWidth="1"/>
    <col min="8966" max="8966" width="13.109375" style="264" customWidth="1"/>
    <col min="8967" max="8967" width="7.33203125" style="264" customWidth="1"/>
    <col min="8968" max="8968" width="12.109375" style="264" customWidth="1"/>
    <col min="8969" max="8969" width="10.44140625" style="264" bestFit="1" customWidth="1"/>
    <col min="8970" max="8970" width="7" style="264" bestFit="1" customWidth="1"/>
    <col min="8971" max="8971" width="5.88671875" style="264" bestFit="1" customWidth="1"/>
    <col min="8972" max="8972" width="10" style="264" customWidth="1"/>
    <col min="8973" max="8973" width="8.44140625" style="264" bestFit="1" customWidth="1"/>
    <col min="8974" max="8974" width="8.6640625" style="264" bestFit="1" customWidth="1"/>
    <col min="8975" max="8975" width="10.109375" style="264" customWidth="1"/>
    <col min="8976" max="8976" width="14.33203125" style="264" customWidth="1"/>
    <col min="8977" max="8977" width="10" style="264" customWidth="1"/>
    <col min="8978" max="8978" width="6" style="264" customWidth="1"/>
    <col min="8979" max="8979" width="25.21875" style="264" customWidth="1"/>
    <col min="8980" max="8980" width="11" style="264" customWidth="1"/>
    <col min="8981" max="8982" width="8.21875" style="264" customWidth="1"/>
    <col min="8983" max="8985" width="9" style="264"/>
    <col min="8986" max="8986" width="11.109375" style="264" customWidth="1"/>
    <col min="8987" max="8987" width="10.88671875" style="264" customWidth="1"/>
    <col min="8988" max="9216" width="9" style="264"/>
    <col min="9217" max="9217" width="15.88671875" style="264" customWidth="1"/>
    <col min="9218" max="9218" width="3.88671875" style="264" bestFit="1" customWidth="1"/>
    <col min="9219" max="9219" width="38.21875" style="264" customWidth="1"/>
    <col min="9220" max="9220" width="13.88671875" style="264" bestFit="1" customWidth="1"/>
    <col min="9221" max="9221" width="16.88671875" style="264" customWidth="1"/>
    <col min="9222" max="9222" width="13.109375" style="264" customWidth="1"/>
    <col min="9223" max="9223" width="7.33203125" style="264" customWidth="1"/>
    <col min="9224" max="9224" width="12.109375" style="264" customWidth="1"/>
    <col min="9225" max="9225" width="10.44140625" style="264" bestFit="1" customWidth="1"/>
    <col min="9226" max="9226" width="7" style="264" bestFit="1" customWidth="1"/>
    <col min="9227" max="9227" width="5.88671875" style="264" bestFit="1" customWidth="1"/>
    <col min="9228" max="9228" width="10" style="264" customWidth="1"/>
    <col min="9229" max="9229" width="8.44140625" style="264" bestFit="1" customWidth="1"/>
    <col min="9230" max="9230" width="8.6640625" style="264" bestFit="1" customWidth="1"/>
    <col min="9231" max="9231" width="10.109375" style="264" customWidth="1"/>
    <col min="9232" max="9232" width="14.33203125" style="264" customWidth="1"/>
    <col min="9233" max="9233" width="10" style="264" customWidth="1"/>
    <col min="9234" max="9234" width="6" style="264" customWidth="1"/>
    <col min="9235" max="9235" width="25.21875" style="264" customWidth="1"/>
    <col min="9236" max="9236" width="11" style="264" customWidth="1"/>
    <col min="9237" max="9238" width="8.21875" style="264" customWidth="1"/>
    <col min="9239" max="9241" width="9" style="264"/>
    <col min="9242" max="9242" width="11.109375" style="264" customWidth="1"/>
    <col min="9243" max="9243" width="10.88671875" style="264" customWidth="1"/>
    <col min="9244" max="9472" width="9" style="264"/>
    <col min="9473" max="9473" width="15.88671875" style="264" customWidth="1"/>
    <col min="9474" max="9474" width="3.88671875" style="264" bestFit="1" customWidth="1"/>
    <col min="9475" max="9475" width="38.21875" style="264" customWidth="1"/>
    <col min="9476" max="9476" width="13.88671875" style="264" bestFit="1" customWidth="1"/>
    <col min="9477" max="9477" width="16.88671875" style="264" customWidth="1"/>
    <col min="9478" max="9478" width="13.109375" style="264" customWidth="1"/>
    <col min="9479" max="9479" width="7.33203125" style="264" customWidth="1"/>
    <col min="9480" max="9480" width="12.109375" style="264" customWidth="1"/>
    <col min="9481" max="9481" width="10.44140625" style="264" bestFit="1" customWidth="1"/>
    <col min="9482" max="9482" width="7" style="264" bestFit="1" customWidth="1"/>
    <col min="9483" max="9483" width="5.88671875" style="264" bestFit="1" customWidth="1"/>
    <col min="9484" max="9484" width="10" style="264" customWidth="1"/>
    <col min="9485" max="9485" width="8.44140625" style="264" bestFit="1" customWidth="1"/>
    <col min="9486" max="9486" width="8.6640625" style="264" bestFit="1" customWidth="1"/>
    <col min="9487" max="9487" width="10.109375" style="264" customWidth="1"/>
    <col min="9488" max="9488" width="14.33203125" style="264" customWidth="1"/>
    <col min="9489" max="9489" width="10" style="264" customWidth="1"/>
    <col min="9490" max="9490" width="6" style="264" customWidth="1"/>
    <col min="9491" max="9491" width="25.21875" style="264" customWidth="1"/>
    <col min="9492" max="9492" width="11" style="264" customWidth="1"/>
    <col min="9493" max="9494" width="8.21875" style="264" customWidth="1"/>
    <col min="9495" max="9497" width="9" style="264"/>
    <col min="9498" max="9498" width="11.109375" style="264" customWidth="1"/>
    <col min="9499" max="9499" width="10.88671875" style="264" customWidth="1"/>
    <col min="9500" max="9728" width="9" style="264"/>
    <col min="9729" max="9729" width="15.88671875" style="264" customWidth="1"/>
    <col min="9730" max="9730" width="3.88671875" style="264" bestFit="1" customWidth="1"/>
    <col min="9731" max="9731" width="38.21875" style="264" customWidth="1"/>
    <col min="9732" max="9732" width="13.88671875" style="264" bestFit="1" customWidth="1"/>
    <col min="9733" max="9733" width="16.88671875" style="264" customWidth="1"/>
    <col min="9734" max="9734" width="13.109375" style="264" customWidth="1"/>
    <col min="9735" max="9735" width="7.33203125" style="264" customWidth="1"/>
    <col min="9736" max="9736" width="12.109375" style="264" customWidth="1"/>
    <col min="9737" max="9737" width="10.44140625" style="264" bestFit="1" customWidth="1"/>
    <col min="9738" max="9738" width="7" style="264" bestFit="1" customWidth="1"/>
    <col min="9739" max="9739" width="5.88671875" style="264" bestFit="1" customWidth="1"/>
    <col min="9740" max="9740" width="10" style="264" customWidth="1"/>
    <col min="9741" max="9741" width="8.44140625" style="264" bestFit="1" customWidth="1"/>
    <col min="9742" max="9742" width="8.6640625" style="264" bestFit="1" customWidth="1"/>
    <col min="9743" max="9743" width="10.109375" style="264" customWidth="1"/>
    <col min="9744" max="9744" width="14.33203125" style="264" customWidth="1"/>
    <col min="9745" max="9745" width="10" style="264" customWidth="1"/>
    <col min="9746" max="9746" width="6" style="264" customWidth="1"/>
    <col min="9747" max="9747" width="25.21875" style="264" customWidth="1"/>
    <col min="9748" max="9748" width="11" style="264" customWidth="1"/>
    <col min="9749" max="9750" width="8.21875" style="264" customWidth="1"/>
    <col min="9751" max="9753" width="9" style="264"/>
    <col min="9754" max="9754" width="11.109375" style="264" customWidth="1"/>
    <col min="9755" max="9755" width="10.88671875" style="264" customWidth="1"/>
    <col min="9756" max="9984" width="9" style="264"/>
    <col min="9985" max="9985" width="15.88671875" style="264" customWidth="1"/>
    <col min="9986" max="9986" width="3.88671875" style="264" bestFit="1" customWidth="1"/>
    <col min="9987" max="9987" width="38.21875" style="264" customWidth="1"/>
    <col min="9988" max="9988" width="13.88671875" style="264" bestFit="1" customWidth="1"/>
    <col min="9989" max="9989" width="16.88671875" style="264" customWidth="1"/>
    <col min="9990" max="9990" width="13.109375" style="264" customWidth="1"/>
    <col min="9991" max="9991" width="7.33203125" style="264" customWidth="1"/>
    <col min="9992" max="9992" width="12.109375" style="264" customWidth="1"/>
    <col min="9993" max="9993" width="10.44140625" style="264" bestFit="1" customWidth="1"/>
    <col min="9994" max="9994" width="7" style="264" bestFit="1" customWidth="1"/>
    <col min="9995" max="9995" width="5.88671875" style="264" bestFit="1" customWidth="1"/>
    <col min="9996" max="9996" width="10" style="264" customWidth="1"/>
    <col min="9997" max="9997" width="8.44140625" style="264" bestFit="1" customWidth="1"/>
    <col min="9998" max="9998" width="8.6640625" style="264" bestFit="1" customWidth="1"/>
    <col min="9999" max="9999" width="10.109375" style="264" customWidth="1"/>
    <col min="10000" max="10000" width="14.33203125" style="264" customWidth="1"/>
    <col min="10001" max="10001" width="10" style="264" customWidth="1"/>
    <col min="10002" max="10002" width="6" style="264" customWidth="1"/>
    <col min="10003" max="10003" width="25.21875" style="264" customWidth="1"/>
    <col min="10004" max="10004" width="11" style="264" customWidth="1"/>
    <col min="10005" max="10006" width="8.21875" style="264" customWidth="1"/>
    <col min="10007" max="10009" width="9" style="264"/>
    <col min="10010" max="10010" width="11.109375" style="264" customWidth="1"/>
    <col min="10011" max="10011" width="10.88671875" style="264" customWidth="1"/>
    <col min="10012" max="10240" width="9" style="264"/>
    <col min="10241" max="10241" width="15.88671875" style="264" customWidth="1"/>
    <col min="10242" max="10242" width="3.88671875" style="264" bestFit="1" customWidth="1"/>
    <col min="10243" max="10243" width="38.21875" style="264" customWidth="1"/>
    <col min="10244" max="10244" width="13.88671875" style="264" bestFit="1" customWidth="1"/>
    <col min="10245" max="10245" width="16.88671875" style="264" customWidth="1"/>
    <col min="10246" max="10246" width="13.109375" style="264" customWidth="1"/>
    <col min="10247" max="10247" width="7.33203125" style="264" customWidth="1"/>
    <col min="10248" max="10248" width="12.109375" style="264" customWidth="1"/>
    <col min="10249" max="10249" width="10.44140625" style="264" bestFit="1" customWidth="1"/>
    <col min="10250" max="10250" width="7" style="264" bestFit="1" customWidth="1"/>
    <col min="10251" max="10251" width="5.88671875" style="264" bestFit="1" customWidth="1"/>
    <col min="10252" max="10252" width="10" style="264" customWidth="1"/>
    <col min="10253" max="10253" width="8.44140625" style="264" bestFit="1" customWidth="1"/>
    <col min="10254" max="10254" width="8.6640625" style="264" bestFit="1" customWidth="1"/>
    <col min="10255" max="10255" width="10.109375" style="264" customWidth="1"/>
    <col min="10256" max="10256" width="14.33203125" style="264" customWidth="1"/>
    <col min="10257" max="10257" width="10" style="264" customWidth="1"/>
    <col min="10258" max="10258" width="6" style="264" customWidth="1"/>
    <col min="10259" max="10259" width="25.21875" style="264" customWidth="1"/>
    <col min="10260" max="10260" width="11" style="264" customWidth="1"/>
    <col min="10261" max="10262" width="8.21875" style="264" customWidth="1"/>
    <col min="10263" max="10265" width="9" style="264"/>
    <col min="10266" max="10266" width="11.109375" style="264" customWidth="1"/>
    <col min="10267" max="10267" width="10.88671875" style="264" customWidth="1"/>
    <col min="10268" max="10496" width="9" style="264"/>
    <col min="10497" max="10497" width="15.88671875" style="264" customWidth="1"/>
    <col min="10498" max="10498" width="3.88671875" style="264" bestFit="1" customWidth="1"/>
    <col min="10499" max="10499" width="38.21875" style="264" customWidth="1"/>
    <col min="10500" max="10500" width="13.88671875" style="264" bestFit="1" customWidth="1"/>
    <col min="10501" max="10501" width="16.88671875" style="264" customWidth="1"/>
    <col min="10502" max="10502" width="13.109375" style="264" customWidth="1"/>
    <col min="10503" max="10503" width="7.33203125" style="264" customWidth="1"/>
    <col min="10504" max="10504" width="12.109375" style="264" customWidth="1"/>
    <col min="10505" max="10505" width="10.44140625" style="264" bestFit="1" customWidth="1"/>
    <col min="10506" max="10506" width="7" style="264" bestFit="1" customWidth="1"/>
    <col min="10507" max="10507" width="5.88671875" style="264" bestFit="1" customWidth="1"/>
    <col min="10508" max="10508" width="10" style="264" customWidth="1"/>
    <col min="10509" max="10509" width="8.44140625" style="264" bestFit="1" customWidth="1"/>
    <col min="10510" max="10510" width="8.6640625" style="264" bestFit="1" customWidth="1"/>
    <col min="10511" max="10511" width="10.109375" style="264" customWidth="1"/>
    <col min="10512" max="10512" width="14.33203125" style="264" customWidth="1"/>
    <col min="10513" max="10513" width="10" style="264" customWidth="1"/>
    <col min="10514" max="10514" width="6" style="264" customWidth="1"/>
    <col min="10515" max="10515" width="25.21875" style="264" customWidth="1"/>
    <col min="10516" max="10516" width="11" style="264" customWidth="1"/>
    <col min="10517" max="10518" width="8.21875" style="264" customWidth="1"/>
    <col min="10519" max="10521" width="9" style="264"/>
    <col min="10522" max="10522" width="11.109375" style="264" customWidth="1"/>
    <col min="10523" max="10523" width="10.88671875" style="264" customWidth="1"/>
    <col min="10524" max="10752" width="9" style="264"/>
    <col min="10753" max="10753" width="15.88671875" style="264" customWidth="1"/>
    <col min="10754" max="10754" width="3.88671875" style="264" bestFit="1" customWidth="1"/>
    <col min="10755" max="10755" width="38.21875" style="264" customWidth="1"/>
    <col min="10756" max="10756" width="13.88671875" style="264" bestFit="1" customWidth="1"/>
    <col min="10757" max="10757" width="16.88671875" style="264" customWidth="1"/>
    <col min="10758" max="10758" width="13.109375" style="264" customWidth="1"/>
    <col min="10759" max="10759" width="7.33203125" style="264" customWidth="1"/>
    <col min="10760" max="10760" width="12.109375" style="264" customWidth="1"/>
    <col min="10761" max="10761" width="10.44140625" style="264" bestFit="1" customWidth="1"/>
    <col min="10762" max="10762" width="7" style="264" bestFit="1" customWidth="1"/>
    <col min="10763" max="10763" width="5.88671875" style="264" bestFit="1" customWidth="1"/>
    <col min="10764" max="10764" width="10" style="264" customWidth="1"/>
    <col min="10765" max="10765" width="8.44140625" style="264" bestFit="1" customWidth="1"/>
    <col min="10766" max="10766" width="8.6640625" style="264" bestFit="1" customWidth="1"/>
    <col min="10767" max="10767" width="10.109375" style="264" customWidth="1"/>
    <col min="10768" max="10768" width="14.33203125" style="264" customWidth="1"/>
    <col min="10769" max="10769" width="10" style="264" customWidth="1"/>
    <col min="10770" max="10770" width="6" style="264" customWidth="1"/>
    <col min="10771" max="10771" width="25.21875" style="264" customWidth="1"/>
    <col min="10772" max="10772" width="11" style="264" customWidth="1"/>
    <col min="10773" max="10774" width="8.21875" style="264" customWidth="1"/>
    <col min="10775" max="10777" width="9" style="264"/>
    <col min="10778" max="10778" width="11.109375" style="264" customWidth="1"/>
    <col min="10779" max="10779" width="10.88671875" style="264" customWidth="1"/>
    <col min="10780" max="11008" width="9" style="264"/>
    <col min="11009" max="11009" width="15.88671875" style="264" customWidth="1"/>
    <col min="11010" max="11010" width="3.88671875" style="264" bestFit="1" customWidth="1"/>
    <col min="11011" max="11011" width="38.21875" style="264" customWidth="1"/>
    <col min="11012" max="11012" width="13.88671875" style="264" bestFit="1" customWidth="1"/>
    <col min="11013" max="11013" width="16.88671875" style="264" customWidth="1"/>
    <col min="11014" max="11014" width="13.109375" style="264" customWidth="1"/>
    <col min="11015" max="11015" width="7.33203125" style="264" customWidth="1"/>
    <col min="11016" max="11016" width="12.109375" style="264" customWidth="1"/>
    <col min="11017" max="11017" width="10.44140625" style="264" bestFit="1" customWidth="1"/>
    <col min="11018" max="11018" width="7" style="264" bestFit="1" customWidth="1"/>
    <col min="11019" max="11019" width="5.88671875" style="264" bestFit="1" customWidth="1"/>
    <col min="11020" max="11020" width="10" style="264" customWidth="1"/>
    <col min="11021" max="11021" width="8.44140625" style="264" bestFit="1" customWidth="1"/>
    <col min="11022" max="11022" width="8.6640625" style="264" bestFit="1" customWidth="1"/>
    <col min="11023" max="11023" width="10.109375" style="264" customWidth="1"/>
    <col min="11024" max="11024" width="14.33203125" style="264" customWidth="1"/>
    <col min="11025" max="11025" width="10" style="264" customWidth="1"/>
    <col min="11026" max="11026" width="6" style="264" customWidth="1"/>
    <col min="11027" max="11027" width="25.21875" style="264" customWidth="1"/>
    <col min="11028" max="11028" width="11" style="264" customWidth="1"/>
    <col min="11029" max="11030" width="8.21875" style="264" customWidth="1"/>
    <col min="11031" max="11033" width="9" style="264"/>
    <col min="11034" max="11034" width="11.109375" style="264" customWidth="1"/>
    <col min="11035" max="11035" width="10.88671875" style="264" customWidth="1"/>
    <col min="11036" max="11264" width="9" style="264"/>
    <col min="11265" max="11265" width="15.88671875" style="264" customWidth="1"/>
    <col min="11266" max="11266" width="3.88671875" style="264" bestFit="1" customWidth="1"/>
    <col min="11267" max="11267" width="38.21875" style="264" customWidth="1"/>
    <col min="11268" max="11268" width="13.88671875" style="264" bestFit="1" customWidth="1"/>
    <col min="11269" max="11269" width="16.88671875" style="264" customWidth="1"/>
    <col min="11270" max="11270" width="13.109375" style="264" customWidth="1"/>
    <col min="11271" max="11271" width="7.33203125" style="264" customWidth="1"/>
    <col min="11272" max="11272" width="12.109375" style="264" customWidth="1"/>
    <col min="11273" max="11273" width="10.44140625" style="264" bestFit="1" customWidth="1"/>
    <col min="11274" max="11274" width="7" style="264" bestFit="1" customWidth="1"/>
    <col min="11275" max="11275" width="5.88671875" style="264" bestFit="1" customWidth="1"/>
    <col min="11276" max="11276" width="10" style="264" customWidth="1"/>
    <col min="11277" max="11277" width="8.44140625" style="264" bestFit="1" customWidth="1"/>
    <col min="11278" max="11278" width="8.6640625" style="264" bestFit="1" customWidth="1"/>
    <col min="11279" max="11279" width="10.109375" style="264" customWidth="1"/>
    <col min="11280" max="11280" width="14.33203125" style="264" customWidth="1"/>
    <col min="11281" max="11281" width="10" style="264" customWidth="1"/>
    <col min="11282" max="11282" width="6" style="264" customWidth="1"/>
    <col min="11283" max="11283" width="25.21875" style="264" customWidth="1"/>
    <col min="11284" max="11284" width="11" style="264" customWidth="1"/>
    <col min="11285" max="11286" width="8.21875" style="264" customWidth="1"/>
    <col min="11287" max="11289" width="9" style="264"/>
    <col min="11290" max="11290" width="11.109375" style="264" customWidth="1"/>
    <col min="11291" max="11291" width="10.88671875" style="264" customWidth="1"/>
    <col min="11292" max="11520" width="9" style="264"/>
    <col min="11521" max="11521" width="15.88671875" style="264" customWidth="1"/>
    <col min="11522" max="11522" width="3.88671875" style="264" bestFit="1" customWidth="1"/>
    <col min="11523" max="11523" width="38.21875" style="264" customWidth="1"/>
    <col min="11524" max="11524" width="13.88671875" style="264" bestFit="1" customWidth="1"/>
    <col min="11525" max="11525" width="16.88671875" style="264" customWidth="1"/>
    <col min="11526" max="11526" width="13.109375" style="264" customWidth="1"/>
    <col min="11527" max="11527" width="7.33203125" style="264" customWidth="1"/>
    <col min="11528" max="11528" width="12.109375" style="264" customWidth="1"/>
    <col min="11529" max="11529" width="10.44140625" style="264" bestFit="1" customWidth="1"/>
    <col min="11530" max="11530" width="7" style="264" bestFit="1" customWidth="1"/>
    <col min="11531" max="11531" width="5.88671875" style="264" bestFit="1" customWidth="1"/>
    <col min="11532" max="11532" width="10" style="264" customWidth="1"/>
    <col min="11533" max="11533" width="8.44140625" style="264" bestFit="1" customWidth="1"/>
    <col min="11534" max="11534" width="8.6640625" style="264" bestFit="1" customWidth="1"/>
    <col min="11535" max="11535" width="10.109375" style="264" customWidth="1"/>
    <col min="11536" max="11536" width="14.33203125" style="264" customWidth="1"/>
    <col min="11537" max="11537" width="10" style="264" customWidth="1"/>
    <col min="11538" max="11538" width="6" style="264" customWidth="1"/>
    <col min="11539" max="11539" width="25.21875" style="264" customWidth="1"/>
    <col min="11540" max="11540" width="11" style="264" customWidth="1"/>
    <col min="11541" max="11542" width="8.21875" style="264" customWidth="1"/>
    <col min="11543" max="11545" width="9" style="264"/>
    <col min="11546" max="11546" width="11.109375" style="264" customWidth="1"/>
    <col min="11547" max="11547" width="10.88671875" style="264" customWidth="1"/>
    <col min="11548" max="11776" width="9" style="264"/>
    <col min="11777" max="11777" width="15.88671875" style="264" customWidth="1"/>
    <col min="11778" max="11778" width="3.88671875" style="264" bestFit="1" customWidth="1"/>
    <col min="11779" max="11779" width="38.21875" style="264" customWidth="1"/>
    <col min="11780" max="11780" width="13.88671875" style="264" bestFit="1" customWidth="1"/>
    <col min="11781" max="11781" width="16.88671875" style="264" customWidth="1"/>
    <col min="11782" max="11782" width="13.109375" style="264" customWidth="1"/>
    <col min="11783" max="11783" width="7.33203125" style="264" customWidth="1"/>
    <col min="11784" max="11784" width="12.109375" style="264" customWidth="1"/>
    <col min="11785" max="11785" width="10.44140625" style="264" bestFit="1" customWidth="1"/>
    <col min="11786" max="11786" width="7" style="264" bestFit="1" customWidth="1"/>
    <col min="11787" max="11787" width="5.88671875" style="264" bestFit="1" customWidth="1"/>
    <col min="11788" max="11788" width="10" style="264" customWidth="1"/>
    <col min="11789" max="11789" width="8.44140625" style="264" bestFit="1" customWidth="1"/>
    <col min="11790" max="11790" width="8.6640625" style="264" bestFit="1" customWidth="1"/>
    <col min="11791" max="11791" width="10.109375" style="264" customWidth="1"/>
    <col min="11792" max="11792" width="14.33203125" style="264" customWidth="1"/>
    <col min="11793" max="11793" width="10" style="264" customWidth="1"/>
    <col min="11794" max="11794" width="6" style="264" customWidth="1"/>
    <col min="11795" max="11795" width="25.21875" style="264" customWidth="1"/>
    <col min="11796" max="11796" width="11" style="264" customWidth="1"/>
    <col min="11797" max="11798" width="8.21875" style="264" customWidth="1"/>
    <col min="11799" max="11801" width="9" style="264"/>
    <col min="11802" max="11802" width="11.109375" style="264" customWidth="1"/>
    <col min="11803" max="11803" width="10.88671875" style="264" customWidth="1"/>
    <col min="11804" max="12032" width="9" style="264"/>
    <col min="12033" max="12033" width="15.88671875" style="264" customWidth="1"/>
    <col min="12034" max="12034" width="3.88671875" style="264" bestFit="1" customWidth="1"/>
    <col min="12035" max="12035" width="38.21875" style="264" customWidth="1"/>
    <col min="12036" max="12036" width="13.88671875" style="264" bestFit="1" customWidth="1"/>
    <col min="12037" max="12037" width="16.88671875" style="264" customWidth="1"/>
    <col min="12038" max="12038" width="13.109375" style="264" customWidth="1"/>
    <col min="12039" max="12039" width="7.33203125" style="264" customWidth="1"/>
    <col min="12040" max="12040" width="12.109375" style="264" customWidth="1"/>
    <col min="12041" max="12041" width="10.44140625" style="264" bestFit="1" customWidth="1"/>
    <col min="12042" max="12042" width="7" style="264" bestFit="1" customWidth="1"/>
    <col min="12043" max="12043" width="5.88671875" style="264" bestFit="1" customWidth="1"/>
    <col min="12044" max="12044" width="10" style="264" customWidth="1"/>
    <col min="12045" max="12045" width="8.44140625" style="264" bestFit="1" customWidth="1"/>
    <col min="12046" max="12046" width="8.6640625" style="264" bestFit="1" customWidth="1"/>
    <col min="12047" max="12047" width="10.109375" style="264" customWidth="1"/>
    <col min="12048" max="12048" width="14.33203125" style="264" customWidth="1"/>
    <col min="12049" max="12049" width="10" style="264" customWidth="1"/>
    <col min="12050" max="12050" width="6" style="264" customWidth="1"/>
    <col min="12051" max="12051" width="25.21875" style="264" customWidth="1"/>
    <col min="12052" max="12052" width="11" style="264" customWidth="1"/>
    <col min="12053" max="12054" width="8.21875" style="264" customWidth="1"/>
    <col min="12055" max="12057" width="9" style="264"/>
    <col min="12058" max="12058" width="11.109375" style="264" customWidth="1"/>
    <col min="12059" max="12059" width="10.88671875" style="264" customWidth="1"/>
    <col min="12060" max="12288" width="9" style="264"/>
    <col min="12289" max="12289" width="15.88671875" style="264" customWidth="1"/>
    <col min="12290" max="12290" width="3.88671875" style="264" bestFit="1" customWidth="1"/>
    <col min="12291" max="12291" width="38.21875" style="264" customWidth="1"/>
    <col min="12292" max="12292" width="13.88671875" style="264" bestFit="1" customWidth="1"/>
    <col min="12293" max="12293" width="16.88671875" style="264" customWidth="1"/>
    <col min="12294" max="12294" width="13.109375" style="264" customWidth="1"/>
    <col min="12295" max="12295" width="7.33203125" style="264" customWidth="1"/>
    <col min="12296" max="12296" width="12.109375" style="264" customWidth="1"/>
    <col min="12297" max="12297" width="10.44140625" style="264" bestFit="1" customWidth="1"/>
    <col min="12298" max="12298" width="7" style="264" bestFit="1" customWidth="1"/>
    <col min="12299" max="12299" width="5.88671875" style="264" bestFit="1" customWidth="1"/>
    <col min="12300" max="12300" width="10" style="264" customWidth="1"/>
    <col min="12301" max="12301" width="8.44140625" style="264" bestFit="1" customWidth="1"/>
    <col min="12302" max="12302" width="8.6640625" style="264" bestFit="1" customWidth="1"/>
    <col min="12303" max="12303" width="10.109375" style="264" customWidth="1"/>
    <col min="12304" max="12304" width="14.33203125" style="264" customWidth="1"/>
    <col min="12305" max="12305" width="10" style="264" customWidth="1"/>
    <col min="12306" max="12306" width="6" style="264" customWidth="1"/>
    <col min="12307" max="12307" width="25.21875" style="264" customWidth="1"/>
    <col min="12308" max="12308" width="11" style="264" customWidth="1"/>
    <col min="12309" max="12310" width="8.21875" style="264" customWidth="1"/>
    <col min="12311" max="12313" width="9" style="264"/>
    <col min="12314" max="12314" width="11.109375" style="264" customWidth="1"/>
    <col min="12315" max="12315" width="10.88671875" style="264" customWidth="1"/>
    <col min="12316" max="12544" width="9" style="264"/>
    <col min="12545" max="12545" width="15.88671875" style="264" customWidth="1"/>
    <col min="12546" max="12546" width="3.88671875" style="264" bestFit="1" customWidth="1"/>
    <col min="12547" max="12547" width="38.21875" style="264" customWidth="1"/>
    <col min="12548" max="12548" width="13.88671875" style="264" bestFit="1" customWidth="1"/>
    <col min="12549" max="12549" width="16.88671875" style="264" customWidth="1"/>
    <col min="12550" max="12550" width="13.109375" style="264" customWidth="1"/>
    <col min="12551" max="12551" width="7.33203125" style="264" customWidth="1"/>
    <col min="12552" max="12552" width="12.109375" style="264" customWidth="1"/>
    <col min="12553" max="12553" width="10.44140625" style="264" bestFit="1" customWidth="1"/>
    <col min="12554" max="12554" width="7" style="264" bestFit="1" customWidth="1"/>
    <col min="12555" max="12555" width="5.88671875" style="264" bestFit="1" customWidth="1"/>
    <col min="12556" max="12556" width="10" style="264" customWidth="1"/>
    <col min="12557" max="12557" width="8.44140625" style="264" bestFit="1" customWidth="1"/>
    <col min="12558" max="12558" width="8.6640625" style="264" bestFit="1" customWidth="1"/>
    <col min="12559" max="12559" width="10.109375" style="264" customWidth="1"/>
    <col min="12560" max="12560" width="14.33203125" style="264" customWidth="1"/>
    <col min="12561" max="12561" width="10" style="264" customWidth="1"/>
    <col min="12562" max="12562" width="6" style="264" customWidth="1"/>
    <col min="12563" max="12563" width="25.21875" style="264" customWidth="1"/>
    <col min="12564" max="12564" width="11" style="264" customWidth="1"/>
    <col min="12565" max="12566" width="8.21875" style="264" customWidth="1"/>
    <col min="12567" max="12569" width="9" style="264"/>
    <col min="12570" max="12570" width="11.109375" style="264" customWidth="1"/>
    <col min="12571" max="12571" width="10.88671875" style="264" customWidth="1"/>
    <col min="12572" max="12800" width="9" style="264"/>
    <col min="12801" max="12801" width="15.88671875" style="264" customWidth="1"/>
    <col min="12802" max="12802" width="3.88671875" style="264" bestFit="1" customWidth="1"/>
    <col min="12803" max="12803" width="38.21875" style="264" customWidth="1"/>
    <col min="12804" max="12804" width="13.88671875" style="264" bestFit="1" customWidth="1"/>
    <col min="12805" max="12805" width="16.88671875" style="264" customWidth="1"/>
    <col min="12806" max="12806" width="13.109375" style="264" customWidth="1"/>
    <col min="12807" max="12807" width="7.33203125" style="264" customWidth="1"/>
    <col min="12808" max="12808" width="12.109375" style="264" customWidth="1"/>
    <col min="12809" max="12809" width="10.44140625" style="264" bestFit="1" customWidth="1"/>
    <col min="12810" max="12810" width="7" style="264" bestFit="1" customWidth="1"/>
    <col min="12811" max="12811" width="5.88671875" style="264" bestFit="1" customWidth="1"/>
    <col min="12812" max="12812" width="10" style="264" customWidth="1"/>
    <col min="12813" max="12813" width="8.44140625" style="264" bestFit="1" customWidth="1"/>
    <col min="12814" max="12814" width="8.6640625" style="264" bestFit="1" customWidth="1"/>
    <col min="12815" max="12815" width="10.109375" style="264" customWidth="1"/>
    <col min="12816" max="12816" width="14.33203125" style="264" customWidth="1"/>
    <col min="12817" max="12817" width="10" style="264" customWidth="1"/>
    <col min="12818" max="12818" width="6" style="264" customWidth="1"/>
    <col min="12819" max="12819" width="25.21875" style="264" customWidth="1"/>
    <col min="12820" max="12820" width="11" style="264" customWidth="1"/>
    <col min="12821" max="12822" width="8.21875" style="264" customWidth="1"/>
    <col min="12823" max="12825" width="9" style="264"/>
    <col min="12826" max="12826" width="11.109375" style="264" customWidth="1"/>
    <col min="12827" max="12827" width="10.88671875" style="264" customWidth="1"/>
    <col min="12828" max="13056" width="9" style="264"/>
    <col min="13057" max="13057" width="15.88671875" style="264" customWidth="1"/>
    <col min="13058" max="13058" width="3.88671875" style="264" bestFit="1" customWidth="1"/>
    <col min="13059" max="13059" width="38.21875" style="264" customWidth="1"/>
    <col min="13060" max="13060" width="13.88671875" style="264" bestFit="1" customWidth="1"/>
    <col min="13061" max="13061" width="16.88671875" style="264" customWidth="1"/>
    <col min="13062" max="13062" width="13.109375" style="264" customWidth="1"/>
    <col min="13063" max="13063" width="7.33203125" style="264" customWidth="1"/>
    <col min="13064" max="13064" width="12.109375" style="264" customWidth="1"/>
    <col min="13065" max="13065" width="10.44140625" style="264" bestFit="1" customWidth="1"/>
    <col min="13066" max="13066" width="7" style="264" bestFit="1" customWidth="1"/>
    <col min="13067" max="13067" width="5.88671875" style="264" bestFit="1" customWidth="1"/>
    <col min="13068" max="13068" width="10" style="264" customWidth="1"/>
    <col min="13069" max="13069" width="8.44140625" style="264" bestFit="1" customWidth="1"/>
    <col min="13070" max="13070" width="8.6640625" style="264" bestFit="1" customWidth="1"/>
    <col min="13071" max="13071" width="10.109375" style="264" customWidth="1"/>
    <col min="13072" max="13072" width="14.33203125" style="264" customWidth="1"/>
    <col min="13073" max="13073" width="10" style="264" customWidth="1"/>
    <col min="13074" max="13074" width="6" style="264" customWidth="1"/>
    <col min="13075" max="13075" width="25.21875" style="264" customWidth="1"/>
    <col min="13076" max="13076" width="11" style="264" customWidth="1"/>
    <col min="13077" max="13078" width="8.21875" style="264" customWidth="1"/>
    <col min="13079" max="13081" width="9" style="264"/>
    <col min="13082" max="13082" width="11.109375" style="264" customWidth="1"/>
    <col min="13083" max="13083" width="10.88671875" style="264" customWidth="1"/>
    <col min="13084" max="13312" width="9" style="264"/>
    <col min="13313" max="13313" width="15.88671875" style="264" customWidth="1"/>
    <col min="13314" max="13314" width="3.88671875" style="264" bestFit="1" customWidth="1"/>
    <col min="13315" max="13315" width="38.21875" style="264" customWidth="1"/>
    <col min="13316" max="13316" width="13.88671875" style="264" bestFit="1" customWidth="1"/>
    <col min="13317" max="13317" width="16.88671875" style="264" customWidth="1"/>
    <col min="13318" max="13318" width="13.109375" style="264" customWidth="1"/>
    <col min="13319" max="13319" width="7.33203125" style="264" customWidth="1"/>
    <col min="13320" max="13320" width="12.109375" style="264" customWidth="1"/>
    <col min="13321" max="13321" width="10.44140625" style="264" bestFit="1" customWidth="1"/>
    <col min="13322" max="13322" width="7" style="264" bestFit="1" customWidth="1"/>
    <col min="13323" max="13323" width="5.88671875" style="264" bestFit="1" customWidth="1"/>
    <col min="13324" max="13324" width="10" style="264" customWidth="1"/>
    <col min="13325" max="13325" width="8.44140625" style="264" bestFit="1" customWidth="1"/>
    <col min="13326" max="13326" width="8.6640625" style="264" bestFit="1" customWidth="1"/>
    <col min="13327" max="13327" width="10.109375" style="264" customWidth="1"/>
    <col min="13328" max="13328" width="14.33203125" style="264" customWidth="1"/>
    <col min="13329" max="13329" width="10" style="264" customWidth="1"/>
    <col min="13330" max="13330" width="6" style="264" customWidth="1"/>
    <col min="13331" max="13331" width="25.21875" style="264" customWidth="1"/>
    <col min="13332" max="13332" width="11" style="264" customWidth="1"/>
    <col min="13333" max="13334" width="8.21875" style="264" customWidth="1"/>
    <col min="13335" max="13337" width="9" style="264"/>
    <col min="13338" max="13338" width="11.109375" style="264" customWidth="1"/>
    <col min="13339" max="13339" width="10.88671875" style="264" customWidth="1"/>
    <col min="13340" max="13568" width="9" style="264"/>
    <col min="13569" max="13569" width="15.88671875" style="264" customWidth="1"/>
    <col min="13570" max="13570" width="3.88671875" style="264" bestFit="1" customWidth="1"/>
    <col min="13571" max="13571" width="38.21875" style="264" customWidth="1"/>
    <col min="13572" max="13572" width="13.88671875" style="264" bestFit="1" customWidth="1"/>
    <col min="13573" max="13573" width="16.88671875" style="264" customWidth="1"/>
    <col min="13574" max="13574" width="13.109375" style="264" customWidth="1"/>
    <col min="13575" max="13575" width="7.33203125" style="264" customWidth="1"/>
    <col min="13576" max="13576" width="12.109375" style="264" customWidth="1"/>
    <col min="13577" max="13577" width="10.44140625" style="264" bestFit="1" customWidth="1"/>
    <col min="13578" max="13578" width="7" style="264" bestFit="1" customWidth="1"/>
    <col min="13579" max="13579" width="5.88671875" style="264" bestFit="1" customWidth="1"/>
    <col min="13580" max="13580" width="10" style="264" customWidth="1"/>
    <col min="13581" max="13581" width="8.44140625" style="264" bestFit="1" customWidth="1"/>
    <col min="13582" max="13582" width="8.6640625" style="264" bestFit="1" customWidth="1"/>
    <col min="13583" max="13583" width="10.109375" style="264" customWidth="1"/>
    <col min="13584" max="13584" width="14.33203125" style="264" customWidth="1"/>
    <col min="13585" max="13585" width="10" style="264" customWidth="1"/>
    <col min="13586" max="13586" width="6" style="264" customWidth="1"/>
    <col min="13587" max="13587" width="25.21875" style="264" customWidth="1"/>
    <col min="13588" max="13588" width="11" style="264" customWidth="1"/>
    <col min="13589" max="13590" width="8.21875" style="264" customWidth="1"/>
    <col min="13591" max="13593" width="9" style="264"/>
    <col min="13594" max="13594" width="11.109375" style="264" customWidth="1"/>
    <col min="13595" max="13595" width="10.88671875" style="264" customWidth="1"/>
    <col min="13596" max="13824" width="9" style="264"/>
    <col min="13825" max="13825" width="15.88671875" style="264" customWidth="1"/>
    <col min="13826" max="13826" width="3.88671875" style="264" bestFit="1" customWidth="1"/>
    <col min="13827" max="13827" width="38.21875" style="264" customWidth="1"/>
    <col min="13828" max="13828" width="13.88671875" style="264" bestFit="1" customWidth="1"/>
    <col min="13829" max="13829" width="16.88671875" style="264" customWidth="1"/>
    <col min="13830" max="13830" width="13.109375" style="264" customWidth="1"/>
    <col min="13831" max="13831" width="7.33203125" style="264" customWidth="1"/>
    <col min="13832" max="13832" width="12.109375" style="264" customWidth="1"/>
    <col min="13833" max="13833" width="10.44140625" style="264" bestFit="1" customWidth="1"/>
    <col min="13834" max="13834" width="7" style="264" bestFit="1" customWidth="1"/>
    <col min="13835" max="13835" width="5.88671875" style="264" bestFit="1" customWidth="1"/>
    <col min="13836" max="13836" width="10" style="264" customWidth="1"/>
    <col min="13837" max="13837" width="8.44140625" style="264" bestFit="1" customWidth="1"/>
    <col min="13838" max="13838" width="8.6640625" style="264" bestFit="1" customWidth="1"/>
    <col min="13839" max="13839" width="10.109375" style="264" customWidth="1"/>
    <col min="13840" max="13840" width="14.33203125" style="264" customWidth="1"/>
    <col min="13841" max="13841" width="10" style="264" customWidth="1"/>
    <col min="13842" max="13842" width="6" style="264" customWidth="1"/>
    <col min="13843" max="13843" width="25.21875" style="264" customWidth="1"/>
    <col min="13844" max="13844" width="11" style="264" customWidth="1"/>
    <col min="13845" max="13846" width="8.21875" style="264" customWidth="1"/>
    <col min="13847" max="13849" width="9" style="264"/>
    <col min="13850" max="13850" width="11.109375" style="264" customWidth="1"/>
    <col min="13851" max="13851" width="10.88671875" style="264" customWidth="1"/>
    <col min="13852" max="14080" width="9" style="264"/>
    <col min="14081" max="14081" width="15.88671875" style="264" customWidth="1"/>
    <col min="14082" max="14082" width="3.88671875" style="264" bestFit="1" customWidth="1"/>
    <col min="14083" max="14083" width="38.21875" style="264" customWidth="1"/>
    <col min="14084" max="14084" width="13.88671875" style="264" bestFit="1" customWidth="1"/>
    <col min="14085" max="14085" width="16.88671875" style="264" customWidth="1"/>
    <col min="14086" max="14086" width="13.109375" style="264" customWidth="1"/>
    <col min="14087" max="14087" width="7.33203125" style="264" customWidth="1"/>
    <col min="14088" max="14088" width="12.109375" style="264" customWidth="1"/>
    <col min="14089" max="14089" width="10.44140625" style="264" bestFit="1" customWidth="1"/>
    <col min="14090" max="14090" width="7" style="264" bestFit="1" customWidth="1"/>
    <col min="14091" max="14091" width="5.88671875" style="264" bestFit="1" customWidth="1"/>
    <col min="14092" max="14092" width="10" style="264" customWidth="1"/>
    <col min="14093" max="14093" width="8.44140625" style="264" bestFit="1" customWidth="1"/>
    <col min="14094" max="14094" width="8.6640625" style="264" bestFit="1" customWidth="1"/>
    <col min="14095" max="14095" width="10.109375" style="264" customWidth="1"/>
    <col min="14096" max="14096" width="14.33203125" style="264" customWidth="1"/>
    <col min="14097" max="14097" width="10" style="264" customWidth="1"/>
    <col min="14098" max="14098" width="6" style="264" customWidth="1"/>
    <col min="14099" max="14099" width="25.21875" style="264" customWidth="1"/>
    <col min="14100" max="14100" width="11" style="264" customWidth="1"/>
    <col min="14101" max="14102" width="8.21875" style="264" customWidth="1"/>
    <col min="14103" max="14105" width="9" style="264"/>
    <col min="14106" max="14106" width="11.109375" style="264" customWidth="1"/>
    <col min="14107" max="14107" width="10.88671875" style="264" customWidth="1"/>
    <col min="14108" max="14336" width="9" style="264"/>
    <col min="14337" max="14337" width="15.88671875" style="264" customWidth="1"/>
    <col min="14338" max="14338" width="3.88671875" style="264" bestFit="1" customWidth="1"/>
    <col min="14339" max="14339" width="38.21875" style="264" customWidth="1"/>
    <col min="14340" max="14340" width="13.88671875" style="264" bestFit="1" customWidth="1"/>
    <col min="14341" max="14341" width="16.88671875" style="264" customWidth="1"/>
    <col min="14342" max="14342" width="13.109375" style="264" customWidth="1"/>
    <col min="14343" max="14343" width="7.33203125" style="264" customWidth="1"/>
    <col min="14344" max="14344" width="12.109375" style="264" customWidth="1"/>
    <col min="14345" max="14345" width="10.44140625" style="264" bestFit="1" customWidth="1"/>
    <col min="14346" max="14346" width="7" style="264" bestFit="1" customWidth="1"/>
    <col min="14347" max="14347" width="5.88671875" style="264" bestFit="1" customWidth="1"/>
    <col min="14348" max="14348" width="10" style="264" customWidth="1"/>
    <col min="14349" max="14349" width="8.44140625" style="264" bestFit="1" customWidth="1"/>
    <col min="14350" max="14350" width="8.6640625" style="264" bestFit="1" customWidth="1"/>
    <col min="14351" max="14351" width="10.109375" style="264" customWidth="1"/>
    <col min="14352" max="14352" width="14.33203125" style="264" customWidth="1"/>
    <col min="14353" max="14353" width="10" style="264" customWidth="1"/>
    <col min="14354" max="14354" width="6" style="264" customWidth="1"/>
    <col min="14355" max="14355" width="25.21875" style="264" customWidth="1"/>
    <col min="14356" max="14356" width="11" style="264" customWidth="1"/>
    <col min="14357" max="14358" width="8.21875" style="264" customWidth="1"/>
    <col min="14359" max="14361" width="9" style="264"/>
    <col min="14362" max="14362" width="11.109375" style="264" customWidth="1"/>
    <col min="14363" max="14363" width="10.88671875" style="264" customWidth="1"/>
    <col min="14364" max="14592" width="9" style="264"/>
    <col min="14593" max="14593" width="15.88671875" style="264" customWidth="1"/>
    <col min="14594" max="14594" width="3.88671875" style="264" bestFit="1" customWidth="1"/>
    <col min="14595" max="14595" width="38.21875" style="264" customWidth="1"/>
    <col min="14596" max="14596" width="13.88671875" style="264" bestFit="1" customWidth="1"/>
    <col min="14597" max="14597" width="16.88671875" style="264" customWidth="1"/>
    <col min="14598" max="14598" width="13.109375" style="264" customWidth="1"/>
    <col min="14599" max="14599" width="7.33203125" style="264" customWidth="1"/>
    <col min="14600" max="14600" width="12.109375" style="264" customWidth="1"/>
    <col min="14601" max="14601" width="10.44140625" style="264" bestFit="1" customWidth="1"/>
    <col min="14602" max="14602" width="7" style="264" bestFit="1" customWidth="1"/>
    <col min="14603" max="14603" width="5.88671875" style="264" bestFit="1" customWidth="1"/>
    <col min="14604" max="14604" width="10" style="264" customWidth="1"/>
    <col min="14605" max="14605" width="8.44140625" style="264" bestFit="1" customWidth="1"/>
    <col min="14606" max="14606" width="8.6640625" style="264" bestFit="1" customWidth="1"/>
    <col min="14607" max="14607" width="10.109375" style="264" customWidth="1"/>
    <col min="14608" max="14608" width="14.33203125" style="264" customWidth="1"/>
    <col min="14609" max="14609" width="10" style="264" customWidth="1"/>
    <col min="14610" max="14610" width="6" style="264" customWidth="1"/>
    <col min="14611" max="14611" width="25.21875" style="264" customWidth="1"/>
    <col min="14612" max="14612" width="11" style="264" customWidth="1"/>
    <col min="14613" max="14614" width="8.21875" style="264" customWidth="1"/>
    <col min="14615" max="14617" width="9" style="264"/>
    <col min="14618" max="14618" width="11.109375" style="264" customWidth="1"/>
    <col min="14619" max="14619" width="10.88671875" style="264" customWidth="1"/>
    <col min="14620" max="14848" width="9" style="264"/>
    <col min="14849" max="14849" width="15.88671875" style="264" customWidth="1"/>
    <col min="14850" max="14850" width="3.88671875" style="264" bestFit="1" customWidth="1"/>
    <col min="14851" max="14851" width="38.21875" style="264" customWidth="1"/>
    <col min="14852" max="14852" width="13.88671875" style="264" bestFit="1" customWidth="1"/>
    <col min="14853" max="14853" width="16.88671875" style="264" customWidth="1"/>
    <col min="14854" max="14854" width="13.109375" style="264" customWidth="1"/>
    <col min="14855" max="14855" width="7.33203125" style="264" customWidth="1"/>
    <col min="14856" max="14856" width="12.109375" style="264" customWidth="1"/>
    <col min="14857" max="14857" width="10.44140625" style="264" bestFit="1" customWidth="1"/>
    <col min="14858" max="14858" width="7" style="264" bestFit="1" customWidth="1"/>
    <col min="14859" max="14859" width="5.88671875" style="264" bestFit="1" customWidth="1"/>
    <col min="14860" max="14860" width="10" style="264" customWidth="1"/>
    <col min="14861" max="14861" width="8.44140625" style="264" bestFit="1" customWidth="1"/>
    <col min="14862" max="14862" width="8.6640625" style="264" bestFit="1" customWidth="1"/>
    <col min="14863" max="14863" width="10.109375" style="264" customWidth="1"/>
    <col min="14864" max="14864" width="14.33203125" style="264" customWidth="1"/>
    <col min="14865" max="14865" width="10" style="264" customWidth="1"/>
    <col min="14866" max="14866" width="6" style="264" customWidth="1"/>
    <col min="14867" max="14867" width="25.21875" style="264" customWidth="1"/>
    <col min="14868" max="14868" width="11" style="264" customWidth="1"/>
    <col min="14869" max="14870" width="8.21875" style="264" customWidth="1"/>
    <col min="14871" max="14873" width="9" style="264"/>
    <col min="14874" max="14874" width="11.109375" style="264" customWidth="1"/>
    <col min="14875" max="14875" width="10.88671875" style="264" customWidth="1"/>
    <col min="14876" max="15104" width="9" style="264"/>
    <col min="15105" max="15105" width="15.88671875" style="264" customWidth="1"/>
    <col min="15106" max="15106" width="3.88671875" style="264" bestFit="1" customWidth="1"/>
    <col min="15107" max="15107" width="38.21875" style="264" customWidth="1"/>
    <col min="15108" max="15108" width="13.88671875" style="264" bestFit="1" customWidth="1"/>
    <col min="15109" max="15109" width="16.88671875" style="264" customWidth="1"/>
    <col min="15110" max="15110" width="13.109375" style="264" customWidth="1"/>
    <col min="15111" max="15111" width="7.33203125" style="264" customWidth="1"/>
    <col min="15112" max="15112" width="12.109375" style="264" customWidth="1"/>
    <col min="15113" max="15113" width="10.44140625" style="264" bestFit="1" customWidth="1"/>
    <col min="15114" max="15114" width="7" style="264" bestFit="1" customWidth="1"/>
    <col min="15115" max="15115" width="5.88671875" style="264" bestFit="1" customWidth="1"/>
    <col min="15116" max="15116" width="10" style="264" customWidth="1"/>
    <col min="15117" max="15117" width="8.44140625" style="264" bestFit="1" customWidth="1"/>
    <col min="15118" max="15118" width="8.6640625" style="264" bestFit="1" customWidth="1"/>
    <col min="15119" max="15119" width="10.109375" style="264" customWidth="1"/>
    <col min="15120" max="15120" width="14.33203125" style="264" customWidth="1"/>
    <col min="15121" max="15121" width="10" style="264" customWidth="1"/>
    <col min="15122" max="15122" width="6" style="264" customWidth="1"/>
    <col min="15123" max="15123" width="25.21875" style="264" customWidth="1"/>
    <col min="15124" max="15124" width="11" style="264" customWidth="1"/>
    <col min="15125" max="15126" width="8.21875" style="264" customWidth="1"/>
    <col min="15127" max="15129" width="9" style="264"/>
    <col min="15130" max="15130" width="11.109375" style="264" customWidth="1"/>
    <col min="15131" max="15131" width="10.88671875" style="264" customWidth="1"/>
    <col min="15132" max="15360" width="9" style="264"/>
    <col min="15361" max="15361" width="15.88671875" style="264" customWidth="1"/>
    <col min="15362" max="15362" width="3.88671875" style="264" bestFit="1" customWidth="1"/>
    <col min="15363" max="15363" width="38.21875" style="264" customWidth="1"/>
    <col min="15364" max="15364" width="13.88671875" style="264" bestFit="1" customWidth="1"/>
    <col min="15365" max="15365" width="16.88671875" style="264" customWidth="1"/>
    <col min="15366" max="15366" width="13.109375" style="264" customWidth="1"/>
    <col min="15367" max="15367" width="7.33203125" style="264" customWidth="1"/>
    <col min="15368" max="15368" width="12.109375" style="264" customWidth="1"/>
    <col min="15369" max="15369" width="10.44140625" style="264" bestFit="1" customWidth="1"/>
    <col min="15370" max="15370" width="7" style="264" bestFit="1" customWidth="1"/>
    <col min="15371" max="15371" width="5.88671875" style="264" bestFit="1" customWidth="1"/>
    <col min="15372" max="15372" width="10" style="264" customWidth="1"/>
    <col min="15373" max="15373" width="8.44140625" style="264" bestFit="1" customWidth="1"/>
    <col min="15374" max="15374" width="8.6640625" style="264" bestFit="1" customWidth="1"/>
    <col min="15375" max="15375" width="10.109375" style="264" customWidth="1"/>
    <col min="15376" max="15376" width="14.33203125" style="264" customWidth="1"/>
    <col min="15377" max="15377" width="10" style="264" customWidth="1"/>
    <col min="15378" max="15378" width="6" style="264" customWidth="1"/>
    <col min="15379" max="15379" width="25.21875" style="264" customWidth="1"/>
    <col min="15380" max="15380" width="11" style="264" customWidth="1"/>
    <col min="15381" max="15382" width="8.21875" style="264" customWidth="1"/>
    <col min="15383" max="15385" width="9" style="264"/>
    <col min="15386" max="15386" width="11.109375" style="264" customWidth="1"/>
    <col min="15387" max="15387" width="10.88671875" style="264" customWidth="1"/>
    <col min="15388" max="15616" width="9" style="264"/>
    <col min="15617" max="15617" width="15.88671875" style="264" customWidth="1"/>
    <col min="15618" max="15618" width="3.88671875" style="264" bestFit="1" customWidth="1"/>
    <col min="15619" max="15619" width="38.21875" style="264" customWidth="1"/>
    <col min="15620" max="15620" width="13.88671875" style="264" bestFit="1" customWidth="1"/>
    <col min="15621" max="15621" width="16.88671875" style="264" customWidth="1"/>
    <col min="15622" max="15622" width="13.109375" style="264" customWidth="1"/>
    <col min="15623" max="15623" width="7.33203125" style="264" customWidth="1"/>
    <col min="15624" max="15624" width="12.109375" style="264" customWidth="1"/>
    <col min="15625" max="15625" width="10.44140625" style="264" bestFit="1" customWidth="1"/>
    <col min="15626" max="15626" width="7" style="264" bestFit="1" customWidth="1"/>
    <col min="15627" max="15627" width="5.88671875" style="264" bestFit="1" customWidth="1"/>
    <col min="15628" max="15628" width="10" style="264" customWidth="1"/>
    <col min="15629" max="15629" width="8.44140625" style="264" bestFit="1" customWidth="1"/>
    <col min="15630" max="15630" width="8.6640625" style="264" bestFit="1" customWidth="1"/>
    <col min="15631" max="15631" width="10.109375" style="264" customWidth="1"/>
    <col min="15632" max="15632" width="14.33203125" style="264" customWidth="1"/>
    <col min="15633" max="15633" width="10" style="264" customWidth="1"/>
    <col min="15634" max="15634" width="6" style="264" customWidth="1"/>
    <col min="15635" max="15635" width="25.21875" style="264" customWidth="1"/>
    <col min="15636" max="15636" width="11" style="264" customWidth="1"/>
    <col min="15637" max="15638" width="8.21875" style="264" customWidth="1"/>
    <col min="15639" max="15641" width="9" style="264"/>
    <col min="15642" max="15642" width="11.109375" style="264" customWidth="1"/>
    <col min="15643" max="15643" width="10.88671875" style="264" customWidth="1"/>
    <col min="15644" max="15872" width="9" style="264"/>
    <col min="15873" max="15873" width="15.88671875" style="264" customWidth="1"/>
    <col min="15874" max="15874" width="3.88671875" style="264" bestFit="1" customWidth="1"/>
    <col min="15875" max="15875" width="38.21875" style="264" customWidth="1"/>
    <col min="15876" max="15876" width="13.88671875" style="264" bestFit="1" customWidth="1"/>
    <col min="15877" max="15877" width="16.88671875" style="264" customWidth="1"/>
    <col min="15878" max="15878" width="13.109375" style="264" customWidth="1"/>
    <col min="15879" max="15879" width="7.33203125" style="264" customWidth="1"/>
    <col min="15880" max="15880" width="12.109375" style="264" customWidth="1"/>
    <col min="15881" max="15881" width="10.44140625" style="264" bestFit="1" customWidth="1"/>
    <col min="15882" max="15882" width="7" style="264" bestFit="1" customWidth="1"/>
    <col min="15883" max="15883" width="5.88671875" style="264" bestFit="1" customWidth="1"/>
    <col min="15884" max="15884" width="10" style="264" customWidth="1"/>
    <col min="15885" max="15885" width="8.44140625" style="264" bestFit="1" customWidth="1"/>
    <col min="15886" max="15886" width="8.6640625" style="264" bestFit="1" customWidth="1"/>
    <col min="15887" max="15887" width="10.109375" style="264" customWidth="1"/>
    <col min="15888" max="15888" width="14.33203125" style="264" customWidth="1"/>
    <col min="15889" max="15889" width="10" style="264" customWidth="1"/>
    <col min="15890" max="15890" width="6" style="264" customWidth="1"/>
    <col min="15891" max="15891" width="25.21875" style="264" customWidth="1"/>
    <col min="15892" max="15892" width="11" style="264" customWidth="1"/>
    <col min="15893" max="15894" width="8.21875" style="264" customWidth="1"/>
    <col min="15895" max="15897" width="9" style="264"/>
    <col min="15898" max="15898" width="11.109375" style="264" customWidth="1"/>
    <col min="15899" max="15899" width="10.88671875" style="264" customWidth="1"/>
    <col min="15900" max="16128" width="9" style="264"/>
    <col min="16129" max="16129" width="15.88671875" style="264" customWidth="1"/>
    <col min="16130" max="16130" width="3.88671875" style="264" bestFit="1" customWidth="1"/>
    <col min="16131" max="16131" width="38.21875" style="264" customWidth="1"/>
    <col min="16132" max="16132" width="13.88671875" style="264" bestFit="1" customWidth="1"/>
    <col min="16133" max="16133" width="16.88671875" style="264" customWidth="1"/>
    <col min="16134" max="16134" width="13.109375" style="264" customWidth="1"/>
    <col min="16135" max="16135" width="7.33203125" style="264" customWidth="1"/>
    <col min="16136" max="16136" width="12.109375" style="264" customWidth="1"/>
    <col min="16137" max="16137" width="10.44140625" style="264" bestFit="1" customWidth="1"/>
    <col min="16138" max="16138" width="7" style="264" bestFit="1" customWidth="1"/>
    <col min="16139" max="16139" width="5.88671875" style="264" bestFit="1" customWidth="1"/>
    <col min="16140" max="16140" width="10" style="264" customWidth="1"/>
    <col min="16141" max="16141" width="8.44140625" style="264" bestFit="1" customWidth="1"/>
    <col min="16142" max="16142" width="8.6640625" style="264" bestFit="1" customWidth="1"/>
    <col min="16143" max="16143" width="10.109375" style="264" customWidth="1"/>
    <col min="16144" max="16144" width="14.33203125" style="264" customWidth="1"/>
    <col min="16145" max="16145" width="10" style="264" customWidth="1"/>
    <col min="16146" max="16146" width="6" style="264" customWidth="1"/>
    <col min="16147" max="16147" width="25.21875" style="264" customWidth="1"/>
    <col min="16148" max="16148" width="11" style="264" customWidth="1"/>
    <col min="16149" max="16150" width="8.21875" style="264" customWidth="1"/>
    <col min="16151" max="16153" width="9" style="264"/>
    <col min="16154" max="16154" width="11.109375" style="264" customWidth="1"/>
    <col min="16155" max="16155" width="10.88671875" style="264" customWidth="1"/>
    <col min="16156" max="16384" width="9" style="264"/>
  </cols>
  <sheetData>
    <row r="1" spans="1:27" ht="21.75" customHeight="1">
      <c r="A1" s="572"/>
      <c r="B1" s="572"/>
      <c r="R1" s="571"/>
    </row>
    <row r="2" spans="1:27" ht="15">
      <c r="A2" s="264"/>
      <c r="F2" s="270"/>
      <c r="J2" s="795" t="s">
        <v>877</v>
      </c>
      <c r="K2" s="795"/>
      <c r="L2" s="795"/>
      <c r="M2" s="795"/>
      <c r="N2" s="795"/>
      <c r="O2" s="795"/>
      <c r="P2" s="795"/>
      <c r="Q2" s="269"/>
      <c r="R2" s="937" t="s">
        <v>1330</v>
      </c>
      <c r="S2" s="937"/>
      <c r="T2" s="937"/>
      <c r="U2" s="937"/>
      <c r="V2" s="937"/>
      <c r="W2" s="937"/>
      <c r="X2" s="937"/>
    </row>
    <row r="3" spans="1:27" ht="23.25" customHeight="1">
      <c r="A3" s="570" t="s">
        <v>1</v>
      </c>
      <c r="B3" s="268"/>
      <c r="J3" s="269"/>
      <c r="M3" s="798" t="s">
        <v>1329</v>
      </c>
      <c r="N3" s="798"/>
      <c r="O3" s="798"/>
      <c r="P3" s="798"/>
      <c r="Q3" s="798"/>
      <c r="R3" s="798"/>
      <c r="S3" s="798"/>
      <c r="T3" s="798"/>
      <c r="U3" s="798"/>
      <c r="V3" s="798"/>
      <c r="W3" s="798"/>
      <c r="X3" s="798"/>
      <c r="Z3" s="569" t="s">
        <v>671</v>
      </c>
      <c r="AA3" s="568"/>
    </row>
    <row r="4" spans="1:27" ht="14.25" customHeight="1" thickBot="1">
      <c r="A4" s="778" t="s">
        <v>1328</v>
      </c>
      <c r="B4" s="799" t="s">
        <v>873</v>
      </c>
      <c r="C4" s="800"/>
      <c r="D4" s="805"/>
      <c r="E4" s="262"/>
      <c r="F4" s="799" t="s">
        <v>872</v>
      </c>
      <c r="G4" s="807"/>
      <c r="H4" s="782" t="s">
        <v>1327</v>
      </c>
      <c r="I4" s="782" t="s">
        <v>1326</v>
      </c>
      <c r="J4" s="809" t="s">
        <v>1325</v>
      </c>
      <c r="K4" s="811" t="s">
        <v>1324</v>
      </c>
      <c r="L4" s="812"/>
      <c r="M4" s="812"/>
      <c r="N4" s="812"/>
      <c r="O4" s="813"/>
      <c r="P4" s="262"/>
      <c r="Q4" s="814"/>
      <c r="R4" s="815"/>
      <c r="S4" s="816"/>
      <c r="T4" s="261"/>
      <c r="U4" s="817" t="s">
        <v>605</v>
      </c>
      <c r="V4" s="775" t="s">
        <v>604</v>
      </c>
      <c r="W4" s="820" t="s">
        <v>603</v>
      </c>
      <c r="X4" s="821"/>
      <c r="Z4" s="934" t="s">
        <v>1323</v>
      </c>
      <c r="AA4" s="934" t="s">
        <v>1322</v>
      </c>
    </row>
    <row r="5" spans="1:27" ht="11.25" customHeight="1">
      <c r="A5" s="779"/>
      <c r="B5" s="801"/>
      <c r="C5" s="802"/>
      <c r="D5" s="806"/>
      <c r="E5" s="257"/>
      <c r="F5" s="808"/>
      <c r="G5" s="791"/>
      <c r="H5" s="779"/>
      <c r="I5" s="779"/>
      <c r="J5" s="810"/>
      <c r="K5" s="822" t="s">
        <v>1321</v>
      </c>
      <c r="L5" s="783" t="s">
        <v>1267</v>
      </c>
      <c r="M5" s="786" t="s">
        <v>1320</v>
      </c>
      <c r="N5" s="789" t="s">
        <v>1319</v>
      </c>
      <c r="O5" s="789" t="s">
        <v>1318</v>
      </c>
      <c r="P5" s="260" t="s">
        <v>1317</v>
      </c>
      <c r="Q5" s="792" t="s">
        <v>1316</v>
      </c>
      <c r="R5" s="793"/>
      <c r="S5" s="794"/>
      <c r="T5" s="259" t="s">
        <v>1315</v>
      </c>
      <c r="U5" s="818"/>
      <c r="V5" s="779"/>
      <c r="W5" s="775" t="s">
        <v>592</v>
      </c>
      <c r="X5" s="775" t="s">
        <v>591</v>
      </c>
      <c r="Z5" s="935"/>
      <c r="AA5" s="935"/>
    </row>
    <row r="6" spans="1:27" ht="11.25" customHeight="1">
      <c r="A6" s="779"/>
      <c r="B6" s="801"/>
      <c r="C6" s="802"/>
      <c r="D6" s="778" t="s">
        <v>853</v>
      </c>
      <c r="E6" s="781" t="s">
        <v>584</v>
      </c>
      <c r="F6" s="778" t="s">
        <v>853</v>
      </c>
      <c r="G6" s="782" t="s">
        <v>1314</v>
      </c>
      <c r="H6" s="779"/>
      <c r="I6" s="779"/>
      <c r="J6" s="810"/>
      <c r="K6" s="787"/>
      <c r="L6" s="784"/>
      <c r="M6" s="787"/>
      <c r="N6" s="790"/>
      <c r="O6" s="790"/>
      <c r="P6" s="258" t="s">
        <v>851</v>
      </c>
      <c r="Q6" s="258" t="s">
        <v>850</v>
      </c>
      <c r="R6" s="258"/>
      <c r="S6" s="258"/>
      <c r="T6" s="236" t="s">
        <v>849</v>
      </c>
      <c r="U6" s="818"/>
      <c r="V6" s="779"/>
      <c r="W6" s="776"/>
      <c r="X6" s="776"/>
      <c r="Z6" s="935"/>
      <c r="AA6" s="935"/>
    </row>
    <row r="7" spans="1:27" ht="12" customHeight="1">
      <c r="A7" s="779"/>
      <c r="B7" s="801"/>
      <c r="C7" s="802"/>
      <c r="D7" s="779"/>
      <c r="E7" s="779"/>
      <c r="F7" s="779"/>
      <c r="G7" s="779"/>
      <c r="H7" s="779"/>
      <c r="I7" s="779"/>
      <c r="J7" s="810"/>
      <c r="K7" s="787"/>
      <c r="L7" s="784"/>
      <c r="M7" s="787"/>
      <c r="N7" s="790"/>
      <c r="O7" s="790"/>
      <c r="P7" s="258" t="s">
        <v>1313</v>
      </c>
      <c r="Q7" s="258" t="s">
        <v>847</v>
      </c>
      <c r="R7" s="258" t="s">
        <v>846</v>
      </c>
      <c r="S7" s="258" t="s">
        <v>845</v>
      </c>
      <c r="T7" s="236" t="s">
        <v>844</v>
      </c>
      <c r="U7" s="818"/>
      <c r="V7" s="779"/>
      <c r="W7" s="776"/>
      <c r="X7" s="776"/>
      <c r="Z7" s="935"/>
      <c r="AA7" s="935"/>
    </row>
    <row r="8" spans="1:27" ht="11.25" customHeight="1">
      <c r="A8" s="780"/>
      <c r="B8" s="803"/>
      <c r="C8" s="804"/>
      <c r="D8" s="780"/>
      <c r="E8" s="780"/>
      <c r="F8" s="780"/>
      <c r="G8" s="780"/>
      <c r="H8" s="780"/>
      <c r="I8" s="780"/>
      <c r="J8" s="808"/>
      <c r="K8" s="788"/>
      <c r="L8" s="785"/>
      <c r="M8" s="788"/>
      <c r="N8" s="791"/>
      <c r="O8" s="791"/>
      <c r="P8" s="257" t="s">
        <v>1312</v>
      </c>
      <c r="Q8" s="257" t="s">
        <v>842</v>
      </c>
      <c r="R8" s="257" t="s">
        <v>841</v>
      </c>
      <c r="S8" s="237"/>
      <c r="T8" s="256" t="s">
        <v>840</v>
      </c>
      <c r="U8" s="819"/>
      <c r="V8" s="780"/>
      <c r="W8" s="777"/>
      <c r="X8" s="777"/>
      <c r="Z8" s="936"/>
      <c r="AA8" s="936"/>
    </row>
    <row r="9" spans="1:27" ht="28.5" customHeight="1">
      <c r="A9" s="567" t="s">
        <v>1311</v>
      </c>
      <c r="B9" s="565"/>
      <c r="C9" s="564" t="s">
        <v>1310</v>
      </c>
      <c r="D9" s="559" t="s">
        <v>1309</v>
      </c>
      <c r="E9" s="558" t="s">
        <v>98</v>
      </c>
      <c r="F9" s="556" t="s">
        <v>1307</v>
      </c>
      <c r="G9" s="557">
        <v>1.9930000000000001</v>
      </c>
      <c r="H9" s="556" t="s">
        <v>1019</v>
      </c>
      <c r="I9" s="547">
        <v>1920</v>
      </c>
      <c r="J9" s="555" t="s">
        <v>1142</v>
      </c>
      <c r="K9" s="563">
        <v>19.899999999999999</v>
      </c>
      <c r="L9" s="562">
        <v>116.66633165829145</v>
      </c>
      <c r="M9" s="553">
        <v>10.199999999999999</v>
      </c>
      <c r="N9" s="225">
        <v>13.5</v>
      </c>
      <c r="O9" s="225">
        <v>19.899999999999999</v>
      </c>
      <c r="P9" s="552" t="s">
        <v>1306</v>
      </c>
      <c r="Q9" s="223" t="s">
        <v>1291</v>
      </c>
      <c r="R9" s="224" t="s">
        <v>232</v>
      </c>
      <c r="S9" s="551"/>
      <c r="T9" s="550" t="s">
        <v>1300</v>
      </c>
      <c r="U9" s="549">
        <v>195</v>
      </c>
      <c r="V9" s="218">
        <v>147</v>
      </c>
      <c r="W9" s="546">
        <v>100</v>
      </c>
      <c r="X9" s="546" t="s">
        <v>1299</v>
      </c>
      <c r="Y9" s="548"/>
      <c r="Z9" s="547">
        <v>1920</v>
      </c>
      <c r="AA9" s="546"/>
    </row>
    <row r="10" spans="1:27" ht="28.5" customHeight="1">
      <c r="A10" s="545"/>
      <c r="B10" s="232"/>
      <c r="C10" s="560"/>
      <c r="D10" s="559" t="s">
        <v>1308</v>
      </c>
      <c r="E10" s="558" t="s">
        <v>97</v>
      </c>
      <c r="F10" s="556" t="s">
        <v>1307</v>
      </c>
      <c r="G10" s="557">
        <v>1.9930000000000001</v>
      </c>
      <c r="H10" s="556" t="s">
        <v>1019</v>
      </c>
      <c r="I10" s="547">
        <v>1950</v>
      </c>
      <c r="J10" s="555" t="s">
        <v>1142</v>
      </c>
      <c r="K10" s="563">
        <v>19.600000000000001</v>
      </c>
      <c r="L10" s="562">
        <v>118.45204081632652</v>
      </c>
      <c r="M10" s="553">
        <v>10.199999999999999</v>
      </c>
      <c r="N10" s="225">
        <v>13.5</v>
      </c>
      <c r="O10" s="225">
        <v>19.600000000000001</v>
      </c>
      <c r="P10" s="552" t="s">
        <v>1306</v>
      </c>
      <c r="Q10" s="223" t="s">
        <v>1291</v>
      </c>
      <c r="R10" s="224" t="s">
        <v>232</v>
      </c>
      <c r="S10" s="551"/>
      <c r="T10" s="550" t="s">
        <v>1300</v>
      </c>
      <c r="U10" s="549">
        <v>192</v>
      </c>
      <c r="V10" s="218">
        <v>145</v>
      </c>
      <c r="W10" s="546">
        <v>100</v>
      </c>
      <c r="X10" s="546" t="s">
        <v>1299</v>
      </c>
      <c r="Y10" s="548"/>
      <c r="Z10" s="547">
        <v>1950</v>
      </c>
      <c r="AA10" s="546"/>
    </row>
    <row r="11" spans="1:27" ht="28.5" customHeight="1">
      <c r="A11" s="545"/>
      <c r="B11" s="232"/>
      <c r="C11" s="560" t="s">
        <v>1305</v>
      </c>
      <c r="D11" s="559" t="s">
        <v>1304</v>
      </c>
      <c r="E11" s="566" t="s">
        <v>1303</v>
      </c>
      <c r="F11" s="556" t="s">
        <v>1302</v>
      </c>
      <c r="G11" s="557">
        <v>1.9930000000000001</v>
      </c>
      <c r="H11" s="556" t="s">
        <v>1019</v>
      </c>
      <c r="I11" s="547">
        <v>1580</v>
      </c>
      <c r="J11" s="555" t="s">
        <v>1293</v>
      </c>
      <c r="K11" s="563">
        <v>23.8</v>
      </c>
      <c r="L11" s="562">
        <v>97.548739495798301</v>
      </c>
      <c r="M11" s="553">
        <v>13.2</v>
      </c>
      <c r="N11" s="225">
        <v>16.5</v>
      </c>
      <c r="O11" s="225">
        <v>23.1</v>
      </c>
      <c r="P11" s="552" t="s">
        <v>1301</v>
      </c>
      <c r="Q11" s="223" t="s">
        <v>1291</v>
      </c>
      <c r="R11" s="224" t="s">
        <v>232</v>
      </c>
      <c r="S11" s="551"/>
      <c r="T11" s="550" t="s">
        <v>1300</v>
      </c>
      <c r="U11" s="549">
        <v>180</v>
      </c>
      <c r="V11" s="218">
        <v>144</v>
      </c>
      <c r="W11" s="546">
        <v>103</v>
      </c>
      <c r="X11" s="546" t="s">
        <v>1299</v>
      </c>
      <c r="Y11" s="548"/>
      <c r="Z11" s="547">
        <v>1580</v>
      </c>
      <c r="AA11" s="546"/>
    </row>
    <row r="12" spans="1:27" ht="28.5" customHeight="1">
      <c r="A12" s="545"/>
      <c r="B12" s="565"/>
      <c r="C12" s="564" t="s">
        <v>1298</v>
      </c>
      <c r="D12" s="559" t="s">
        <v>1297</v>
      </c>
      <c r="E12" s="558" t="s">
        <v>98</v>
      </c>
      <c r="F12" s="556" t="s">
        <v>1295</v>
      </c>
      <c r="G12" s="557">
        <v>1.496</v>
      </c>
      <c r="H12" s="556" t="s">
        <v>1294</v>
      </c>
      <c r="I12" s="547">
        <v>1210</v>
      </c>
      <c r="J12" s="555" t="s">
        <v>1293</v>
      </c>
      <c r="K12" s="563">
        <v>16.399999999999999</v>
      </c>
      <c r="L12" s="562">
        <v>141.56463414634146</v>
      </c>
      <c r="M12" s="553">
        <v>17.2</v>
      </c>
      <c r="N12" s="225">
        <v>20.3</v>
      </c>
      <c r="O12" s="225">
        <v>26</v>
      </c>
      <c r="P12" s="552" t="s">
        <v>1292</v>
      </c>
      <c r="Q12" s="223" t="s">
        <v>1291</v>
      </c>
      <c r="R12" s="224" t="s">
        <v>232</v>
      </c>
      <c r="S12" s="551"/>
      <c r="T12" s="550" t="s">
        <v>1279</v>
      </c>
      <c r="U12" s="549"/>
      <c r="V12" s="218"/>
      <c r="W12" s="546">
        <v>63</v>
      </c>
      <c r="X12" s="546" t="s">
        <v>115</v>
      </c>
      <c r="Y12" s="548"/>
      <c r="Z12" s="547">
        <v>1210</v>
      </c>
      <c r="AA12" s="546"/>
    </row>
    <row r="13" spans="1:27" ht="20.25" customHeight="1" thickBot="1">
      <c r="A13" s="561"/>
      <c r="B13" s="232"/>
      <c r="C13" s="560"/>
      <c r="D13" s="559" t="s">
        <v>1297</v>
      </c>
      <c r="E13" s="558" t="s">
        <v>1296</v>
      </c>
      <c r="F13" s="556" t="s">
        <v>1295</v>
      </c>
      <c r="G13" s="557">
        <v>1.496</v>
      </c>
      <c r="H13" s="556" t="s">
        <v>1294</v>
      </c>
      <c r="I13" s="547">
        <v>1230</v>
      </c>
      <c r="J13" s="555" t="s">
        <v>1293</v>
      </c>
      <c r="K13" s="502">
        <v>16.2</v>
      </c>
      <c r="L13" s="554">
        <v>143.31234567901234</v>
      </c>
      <c r="M13" s="553">
        <v>17.2</v>
      </c>
      <c r="N13" s="225">
        <v>20.3</v>
      </c>
      <c r="O13" s="225">
        <v>25.9</v>
      </c>
      <c r="P13" s="552" t="s">
        <v>1292</v>
      </c>
      <c r="Q13" s="223" t="s">
        <v>1291</v>
      </c>
      <c r="R13" s="224" t="s">
        <v>232</v>
      </c>
      <c r="S13" s="551"/>
      <c r="T13" s="550" t="s">
        <v>1279</v>
      </c>
      <c r="U13" s="549"/>
      <c r="V13" s="218"/>
      <c r="W13" s="546">
        <v>62</v>
      </c>
      <c r="X13" s="546" t="s">
        <v>115</v>
      </c>
      <c r="Y13" s="548"/>
      <c r="Z13" s="547">
        <v>1230</v>
      </c>
      <c r="AA13" s="546"/>
    </row>
    <row r="14" spans="1:27" ht="20.25" customHeight="1">
      <c r="A14" s="545"/>
      <c r="B14" s="545"/>
      <c r="C14" s="544"/>
      <c r="D14" s="544"/>
      <c r="E14" s="543"/>
      <c r="F14" s="541"/>
      <c r="G14" s="542"/>
      <c r="H14" s="541"/>
      <c r="I14" s="540"/>
      <c r="J14" s="539"/>
      <c r="K14" s="537"/>
      <c r="L14" s="538"/>
      <c r="M14" s="537"/>
      <c r="N14" s="537"/>
      <c r="O14" s="537"/>
      <c r="P14" s="535"/>
      <c r="Q14" s="536"/>
      <c r="R14" s="535"/>
      <c r="S14" s="534"/>
      <c r="T14" s="533"/>
      <c r="U14" s="495"/>
      <c r="V14" s="495"/>
      <c r="W14" s="267"/>
      <c r="X14" s="267"/>
    </row>
    <row r="15" spans="1:27" ht="20.25" customHeight="1">
      <c r="A15" s="545"/>
      <c r="B15" s="545"/>
      <c r="C15" s="544"/>
      <c r="D15" s="544"/>
      <c r="E15" s="543"/>
      <c r="F15" s="541"/>
      <c r="G15" s="542"/>
      <c r="H15" s="541"/>
      <c r="I15" s="540"/>
      <c r="J15" s="539"/>
      <c r="K15" s="537"/>
      <c r="L15" s="538"/>
      <c r="M15" s="537"/>
      <c r="N15" s="537"/>
      <c r="O15" s="537"/>
      <c r="P15" s="535"/>
      <c r="Q15" s="536"/>
      <c r="R15" s="535"/>
      <c r="S15" s="534"/>
      <c r="T15" s="533"/>
      <c r="U15" s="495"/>
      <c r="V15" s="495"/>
      <c r="W15" s="267"/>
      <c r="X15" s="267"/>
    </row>
    <row r="16" spans="1:27" ht="20.25" customHeight="1">
      <c r="A16" s="545"/>
      <c r="B16" s="545"/>
      <c r="C16" s="544"/>
      <c r="D16" s="544"/>
      <c r="E16" s="543"/>
      <c r="F16" s="541"/>
      <c r="G16" s="542"/>
      <c r="H16" s="541"/>
      <c r="I16" s="540"/>
      <c r="J16" s="539"/>
      <c r="K16" s="537"/>
      <c r="L16" s="538"/>
      <c r="M16" s="537"/>
      <c r="N16" s="537"/>
      <c r="O16" s="537"/>
      <c r="P16" s="535"/>
      <c r="Q16" s="536"/>
      <c r="R16" s="535"/>
      <c r="S16" s="534"/>
      <c r="T16" s="533"/>
      <c r="U16" s="495"/>
      <c r="V16" s="495"/>
      <c r="W16" s="267"/>
      <c r="X16" s="267"/>
    </row>
    <row r="17" spans="1:24" ht="20.25" customHeight="1">
      <c r="A17" s="545"/>
      <c r="B17" s="545"/>
      <c r="C17" s="544"/>
      <c r="D17" s="544"/>
      <c r="E17" s="543"/>
      <c r="F17" s="541"/>
      <c r="G17" s="542"/>
      <c r="H17" s="541"/>
      <c r="I17" s="540"/>
      <c r="J17" s="539"/>
      <c r="K17" s="537"/>
      <c r="L17" s="538"/>
      <c r="M17" s="537"/>
      <c r="N17" s="537"/>
      <c r="O17" s="537"/>
      <c r="P17" s="535"/>
      <c r="Q17" s="536"/>
      <c r="R17" s="535"/>
      <c r="S17" s="534"/>
      <c r="T17" s="533"/>
      <c r="U17" s="495"/>
      <c r="V17" s="495"/>
      <c r="W17" s="267"/>
      <c r="X17" s="267"/>
    </row>
    <row r="18" spans="1:24" ht="20.25" customHeight="1">
      <c r="A18" s="545"/>
      <c r="B18" s="545"/>
      <c r="C18" s="544"/>
      <c r="D18" s="544"/>
      <c r="E18" s="543"/>
      <c r="F18" s="541"/>
      <c r="G18" s="542"/>
      <c r="H18" s="541"/>
      <c r="I18" s="540"/>
      <c r="J18" s="539"/>
      <c r="K18" s="537"/>
      <c r="L18" s="538"/>
      <c r="M18" s="537"/>
      <c r="N18" s="537"/>
      <c r="O18" s="537"/>
      <c r="P18" s="535"/>
      <c r="Q18" s="536"/>
      <c r="R18" s="535"/>
      <c r="S18" s="534"/>
      <c r="T18" s="533"/>
      <c r="U18" s="495"/>
      <c r="V18" s="495"/>
      <c r="W18" s="267"/>
      <c r="X18" s="267"/>
    </row>
    <row r="19" spans="1:24" ht="20.25" customHeight="1">
      <c r="A19" s="545"/>
      <c r="B19" s="545"/>
      <c r="C19" s="544"/>
      <c r="D19" s="544"/>
      <c r="E19" s="543"/>
      <c r="F19" s="541"/>
      <c r="G19" s="542"/>
      <c r="H19" s="541"/>
      <c r="I19" s="540"/>
      <c r="J19" s="539"/>
      <c r="K19" s="537"/>
      <c r="L19" s="538"/>
      <c r="M19" s="537"/>
      <c r="N19" s="537"/>
      <c r="O19" s="537"/>
      <c r="P19" s="535"/>
      <c r="Q19" s="536"/>
      <c r="R19" s="535"/>
      <c r="S19" s="534"/>
      <c r="T19" s="533"/>
      <c r="U19" s="495"/>
      <c r="V19" s="495"/>
      <c r="W19" s="267"/>
      <c r="X19" s="267"/>
    </row>
    <row r="20" spans="1:24" ht="20.25" customHeight="1">
      <c r="A20" s="545"/>
      <c r="B20" s="545"/>
      <c r="C20" s="544"/>
      <c r="D20" s="544"/>
      <c r="E20" s="543"/>
      <c r="F20" s="541"/>
      <c r="G20" s="542"/>
      <c r="H20" s="541"/>
      <c r="I20" s="540"/>
      <c r="J20" s="539"/>
      <c r="K20" s="537"/>
      <c r="L20" s="538"/>
      <c r="M20" s="537"/>
      <c r="N20" s="537"/>
      <c r="O20" s="537"/>
      <c r="P20" s="535"/>
      <c r="Q20" s="536"/>
      <c r="R20" s="535"/>
      <c r="S20" s="534"/>
      <c r="T20" s="533"/>
      <c r="U20" s="495"/>
      <c r="V20" s="495"/>
      <c r="W20" s="267"/>
      <c r="X20" s="267"/>
    </row>
    <row r="21" spans="1:24" ht="20.25" customHeight="1">
      <c r="A21" s="545"/>
      <c r="B21" s="545"/>
      <c r="C21" s="544"/>
      <c r="D21" s="544"/>
      <c r="E21" s="543"/>
      <c r="F21" s="541"/>
      <c r="G21" s="542"/>
      <c r="H21" s="541"/>
      <c r="I21" s="540"/>
      <c r="J21" s="539"/>
      <c r="K21" s="537"/>
      <c r="L21" s="538"/>
      <c r="M21" s="537"/>
      <c r="N21" s="537"/>
      <c r="O21" s="537"/>
      <c r="P21" s="535"/>
      <c r="Q21" s="536"/>
      <c r="R21" s="535"/>
      <c r="S21" s="534"/>
      <c r="T21" s="533"/>
      <c r="U21" s="495"/>
      <c r="V21" s="495"/>
      <c r="W21" s="267"/>
      <c r="X21" s="267"/>
    </row>
    <row r="22" spans="1:24" ht="20.25" customHeight="1">
      <c r="A22" s="545"/>
      <c r="B22" s="545"/>
      <c r="C22" s="544"/>
      <c r="D22" s="544"/>
      <c r="E22" s="543"/>
      <c r="F22" s="541"/>
      <c r="G22" s="542"/>
      <c r="H22" s="541"/>
      <c r="I22" s="540"/>
      <c r="J22" s="539"/>
      <c r="K22" s="537"/>
      <c r="L22" s="538"/>
      <c r="M22" s="537"/>
      <c r="N22" s="537"/>
      <c r="O22" s="537"/>
      <c r="P22" s="535"/>
      <c r="Q22" s="536"/>
      <c r="R22" s="535"/>
      <c r="S22" s="534"/>
      <c r="T22" s="533"/>
      <c r="U22" s="495"/>
      <c r="V22" s="495"/>
      <c r="W22" s="267"/>
      <c r="X22" s="267"/>
    </row>
    <row r="23" spans="1:24" ht="20.25" customHeight="1">
      <c r="A23" s="545"/>
      <c r="B23" s="545"/>
      <c r="C23" s="544"/>
      <c r="D23" s="544"/>
      <c r="E23" s="543"/>
      <c r="F23" s="541"/>
      <c r="G23" s="542"/>
      <c r="H23" s="541"/>
      <c r="I23" s="540"/>
      <c r="J23" s="539"/>
      <c r="K23" s="537"/>
      <c r="L23" s="538"/>
      <c r="M23" s="537"/>
      <c r="N23" s="537"/>
      <c r="O23" s="537"/>
      <c r="P23" s="535"/>
      <c r="Q23" s="536"/>
      <c r="R23" s="535"/>
      <c r="S23" s="534"/>
      <c r="T23" s="533"/>
      <c r="U23" s="495"/>
      <c r="V23" s="495"/>
      <c r="W23" s="267"/>
      <c r="X23" s="267"/>
    </row>
  </sheetData>
  <sheetProtection selectLockedCells="1"/>
  <mergeCells count="29">
    <mergeCell ref="A4:A8"/>
    <mergeCell ref="B4:C8"/>
    <mergeCell ref="D4:D5"/>
    <mergeCell ref="F4:G5"/>
    <mergeCell ref="H4:H8"/>
    <mergeCell ref="D6:D8"/>
    <mergeCell ref="E6:E8"/>
    <mergeCell ref="F6:F8"/>
    <mergeCell ref="G6:G8"/>
    <mergeCell ref="J2:P2"/>
    <mergeCell ref="R2:X2"/>
    <mergeCell ref="M3:X3"/>
    <mergeCell ref="K4:O4"/>
    <mergeCell ref="Q4:S4"/>
    <mergeCell ref="U4:U8"/>
    <mergeCell ref="J4:J8"/>
    <mergeCell ref="I4:I8"/>
    <mergeCell ref="AA4:AA8"/>
    <mergeCell ref="K5:K8"/>
    <mergeCell ref="L5:L8"/>
    <mergeCell ref="M5:M8"/>
    <mergeCell ref="N5:N8"/>
    <mergeCell ref="O5:O8"/>
    <mergeCell ref="Q5:S5"/>
    <mergeCell ref="W5:W8"/>
    <mergeCell ref="X5:X8"/>
    <mergeCell ref="V4:V8"/>
    <mergeCell ref="W4:X4"/>
    <mergeCell ref="Z4:Z8"/>
  </mergeCells>
  <phoneticPr fontId="2"/>
  <printOptions horizontalCentered="1"/>
  <pageMargins left="0.39370078740157483" right="0.39370078740157483" top="0.39370078740157483" bottom="0.39370078740157483" header="0.19685039370078741" footer="0.39370078740157483"/>
  <pageSetup paperSize="9" scale="45" firstPageNumber="0" fitToHeight="0" orientation="landscape" r:id="rId1"/>
  <headerFooter alignWithMargins="0">
    <oddHeader>&amp;R様式1-1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28</vt:i4>
      </vt:variant>
    </vt:vector>
  </HeadingPairs>
  <TitlesOfParts>
    <vt:vector size="48" baseType="lpstr">
      <vt:lpstr>Alfa Romeo</vt:lpstr>
      <vt:lpstr>Audi</vt:lpstr>
      <vt:lpstr>BMW</vt:lpstr>
      <vt:lpstr>Citroen</vt:lpstr>
      <vt:lpstr>DS</vt:lpstr>
      <vt:lpstr>Fiat</vt:lpstr>
      <vt:lpstr>Jaguar</vt:lpstr>
      <vt:lpstr>Jeep</vt:lpstr>
      <vt:lpstr>Honda</vt:lpstr>
      <vt:lpstr>Land Rover</vt:lpstr>
      <vt:lpstr>Mazda</vt:lpstr>
      <vt:lpstr>Mercedes-Benz</vt:lpstr>
      <vt:lpstr>Mitsubishi</vt:lpstr>
      <vt:lpstr>Peugeot</vt:lpstr>
      <vt:lpstr>Porsche</vt:lpstr>
      <vt:lpstr>Renault</vt:lpstr>
      <vt:lpstr>Toyota</vt:lpstr>
      <vt:lpstr>Suzuki</vt:lpstr>
      <vt:lpstr>Volkswagen</vt:lpstr>
      <vt:lpstr>Volvo</vt:lpstr>
      <vt:lpstr>'Alfa Romeo'!Print_Area</vt:lpstr>
      <vt:lpstr>Audi!Print_Area</vt:lpstr>
      <vt:lpstr>BMW!Print_Area</vt:lpstr>
      <vt:lpstr>Citroen!Print_Area</vt:lpstr>
      <vt:lpstr>DS!Print_Area</vt:lpstr>
      <vt:lpstr>Fiat!Print_Area</vt:lpstr>
      <vt:lpstr>Honda!Print_Area</vt:lpstr>
      <vt:lpstr>Jaguar!Print_Area</vt:lpstr>
      <vt:lpstr>Jeep!Print_Area</vt:lpstr>
      <vt:lpstr>'Land Rover'!Print_Area</vt:lpstr>
      <vt:lpstr>Mazda!Print_Area</vt:lpstr>
      <vt:lpstr>'Mercedes-Benz'!Print_Area</vt:lpstr>
      <vt:lpstr>Mitsubishi!Print_Area</vt:lpstr>
      <vt:lpstr>Peugeot!Print_Area</vt:lpstr>
      <vt:lpstr>Porsche!Print_Area</vt:lpstr>
      <vt:lpstr>Renault!Print_Area</vt:lpstr>
      <vt:lpstr>Suzuki!Print_Area</vt:lpstr>
      <vt:lpstr>Toyota!Print_Area</vt:lpstr>
      <vt:lpstr>Volkswagen!Print_Area</vt:lpstr>
      <vt:lpstr>Volvo!Print_Area</vt:lpstr>
      <vt:lpstr>'Alfa Romeo'!Print_Titles</vt:lpstr>
      <vt:lpstr>BMW!Print_Titles</vt:lpstr>
      <vt:lpstr>Fiat!Print_Titles</vt:lpstr>
      <vt:lpstr>Honda!Print_Titles</vt:lpstr>
      <vt:lpstr>Jeep!Print_Titles</vt:lpstr>
      <vt:lpstr>Porsche!Print_Titles</vt:lpstr>
      <vt:lpstr>Renault!Print_Titles</vt:lpstr>
      <vt:lpstr>Toyota!Print_Titles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