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811BF03D-8DC7-4093-B322-D8DEF3EB9C3B}" xr6:coauthVersionLast="47" xr6:coauthVersionMax="47" xr10:uidLastSave="{00000000-0000-0000-0000-000000000000}"/>
  <bookViews>
    <workbookView xWindow="-28920" yWindow="0" windowWidth="29040" windowHeight="15720" firstSheet="1" activeTab="10" xr2:uid="{9E30C58B-8B81-42F2-AF4B-871969B4B221}"/>
  </bookViews>
  <sheets>
    <sheet name="Alfa Romeo" sheetId="1" r:id="rId1"/>
    <sheet name="Audi" sheetId="7" r:id="rId2"/>
    <sheet name="BMW" sheetId="4" r:id="rId3"/>
    <sheet name="Citroen" sheetId="3" r:id="rId4"/>
    <sheet name="DS" sheetId="8" r:id="rId5"/>
    <sheet name="Fiat" sheetId="11" r:id="rId6"/>
    <sheet name="Jaguar" sheetId="9" r:id="rId7"/>
    <sheet name="Jeep" sheetId="14" r:id="rId8"/>
    <sheet name="Land Rover" sheetId="5" r:id="rId9"/>
    <sheet name="Mazda" sheetId="10" r:id="rId10"/>
    <sheet name="Mercedes-Benz" sheetId="13" r:id="rId11"/>
    <sheet name="Peugeot" sheetId="2" r:id="rId12"/>
    <sheet name="Renault" sheetId="12" r:id="rId13"/>
    <sheet name="Volkswagen" sheetId="6" r:id="rId14"/>
  </sheets>
  <externalReferences>
    <externalReference r:id="rId15"/>
    <externalReference r:id="rId16"/>
    <externalReference r:id="rId17"/>
  </externalReferences>
  <definedNames>
    <definedName name="_xlnm._FilterDatabase" localSheetId="0" hidden="1">'Alfa Romeo'!$A$8:$U$18</definedName>
    <definedName name="_xlnm._FilterDatabase" localSheetId="1" hidden="1">Audi!$A$8:$Z$8</definedName>
    <definedName name="_xlnm._FilterDatabase" localSheetId="2" hidden="1">BMW!$A$7:$X$280</definedName>
    <definedName name="_xlnm._FilterDatabase" localSheetId="3" hidden="1">Citroen!$A$8:$Z$8</definedName>
    <definedName name="_xlnm._FilterDatabase" localSheetId="4" hidden="1">DS!$A$8:$Z$8</definedName>
    <definedName name="_xlnm._FilterDatabase" localSheetId="6" hidden="1">Jaguar!$A$8:$Z$8</definedName>
    <definedName name="_xlnm._FilterDatabase" localSheetId="8" hidden="1">'Land Rover'!$A$8:$Z$8</definedName>
    <definedName name="_xlnm._FilterDatabase" localSheetId="9" hidden="1">Mazda!$A$8:$Z$8</definedName>
    <definedName name="_xlnm._FilterDatabase" localSheetId="10" hidden="1">'Mercedes-Benz'!$A$8:$Z$8</definedName>
    <definedName name="_xlnm._FilterDatabase" localSheetId="11" hidden="1">Peugeot!$A$8:$Z$8</definedName>
    <definedName name="_xlnm._FilterDatabase" localSheetId="12" hidden="1">Renault!$A$8:$Z$8</definedName>
    <definedName name="_xlnm._FilterDatabase" localSheetId="13" hidden="1">Volkswagen!$A$8:$Z$8</definedName>
    <definedName name="bcdsbj" localSheetId="2">[1]!製作者選択</definedName>
    <definedName name="bcdsbj">[1]!製作者選択</definedName>
    <definedName name="fdbsikf" localSheetId="2">[1]!新型構変選択</definedName>
    <definedName name="fdbsikf">[1]!新型構変選択</definedName>
    <definedName name="hgohgu" localSheetId="2">[1]!Module1.提出用印刷</definedName>
    <definedName name="hgohgu">[1]!Module1.提出用印刷</definedName>
    <definedName name="hvghkvkh" localSheetId="2">[2]!提出用印刷</definedName>
    <definedName name="hvghkvkh">[2]!提出用印刷</definedName>
    <definedName name="igvhk" localSheetId="2">[1]!製作者選択</definedName>
    <definedName name="igvhk">[1]!製作者選択</definedName>
    <definedName name="kbkjhb" localSheetId="2">[2]!社内配布用印刷</definedName>
    <definedName name="kbkjhb">[2]!社内配布用印刷</definedName>
    <definedName name="Module1.社内配布用印刷" localSheetId="0">[1]!Module1.社内配布用印刷</definedName>
    <definedName name="Module1.社内配布用印刷" localSheetId="1">[1]!Module1.社内配布用印刷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 localSheetId="6">[1]!Module1.社内配布用印刷</definedName>
    <definedName name="Module1.社内配布用印刷" localSheetId="8">[1]!Module1.社内配布用印刷</definedName>
    <definedName name="Module1.社内配布用印刷" localSheetId="9">[1]!Module1.社内配布用印刷</definedName>
    <definedName name="Module1.社内配布用印刷" localSheetId="10">[1]!Module1.社内配布用印刷</definedName>
    <definedName name="Module1.社内配布用印刷" localSheetId="11">[1]!Module1.社内配布用印刷</definedName>
    <definedName name="Module1.社内配布用印刷" localSheetId="12">[1]!Module1.社内配布用印刷</definedName>
    <definedName name="Module1.社内配布用印刷" localSheetId="13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1">[1]!Module1.提出用印刷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 localSheetId="6">[1]!Module1.提出用印刷</definedName>
    <definedName name="Module1.提出用印刷" localSheetId="8">[1]!Module1.提出用印刷</definedName>
    <definedName name="Module1.提出用印刷" localSheetId="9">[1]!Module1.提出用印刷</definedName>
    <definedName name="Module1.提出用印刷" localSheetId="10">[1]!Module1.提出用印刷</definedName>
    <definedName name="Module1.提出用印刷" localSheetId="11">[1]!Module1.提出用印刷</definedName>
    <definedName name="Module1.提出用印刷" localSheetId="12">[1]!Module1.提出用印刷</definedName>
    <definedName name="Module1.提出用印刷" localSheetId="13">[1]!Module1.提出用印刷</definedName>
    <definedName name="Module1.提出用印刷">[1]!Module1.提出用印刷</definedName>
    <definedName name="_xlnm.Print_Area" localSheetId="0">'Alfa Romeo'!$A$2:$X$18</definedName>
    <definedName name="_xlnm.Print_Area" localSheetId="1">Audi!$A$2:$X$42</definedName>
    <definedName name="_xlnm.Print_Area" localSheetId="2">BMW!$A$1:$X$280</definedName>
    <definedName name="_xlnm.Print_Area" localSheetId="3">Citroen!$A$2:$X$34</definedName>
    <definedName name="_xlnm.Print_Area" localSheetId="4">DS!$A$2:$X$24</definedName>
    <definedName name="_xlnm.Print_Area" localSheetId="5">Fiat!$A$2:$X$12</definedName>
    <definedName name="_xlnm.Print_Area" localSheetId="6">Jaguar!$A$2:$X$12</definedName>
    <definedName name="_xlnm.Print_Area" localSheetId="7">Jeep!$A$2:$X$14</definedName>
    <definedName name="_xlnm.Print_Area" localSheetId="8">'Land Rover'!$A$2:$X$40</definedName>
    <definedName name="_xlnm.Print_Area" localSheetId="9">Mazda!$A$2:$X$13</definedName>
    <definedName name="_xlnm.Print_Area" localSheetId="10">'Mercedes-Benz'!$A$2:$X$47</definedName>
    <definedName name="_xlnm.Print_Area" localSheetId="11">Peugeot!$A$2:$X$42</definedName>
    <definedName name="_xlnm.Print_Area" localSheetId="12">Renault!$A$2:$X$28</definedName>
    <definedName name="_xlnm.Print_Area" localSheetId="13">Volkswagen!$A$2:$X$29</definedName>
    <definedName name="_xlnm.Print_Titles" localSheetId="0">'Alfa Romeo'!$3:$8</definedName>
    <definedName name="_xlnm.Print_Titles" localSheetId="1">Audi!$3:$8</definedName>
    <definedName name="_xlnm.Print_Titles" localSheetId="2">BMW!$2:$7</definedName>
    <definedName name="_xlnm.Print_Titles" localSheetId="3">Citroen!$3:$8</definedName>
    <definedName name="_xlnm.Print_Titles" localSheetId="4">DS!$3:$8</definedName>
    <definedName name="_xlnm.Print_Titles" localSheetId="6">Jaguar!$3:$8</definedName>
    <definedName name="_xlnm.Print_Titles" localSheetId="8">'Land Rover'!$3:$8</definedName>
    <definedName name="_xlnm.Print_Titles" localSheetId="9">Mazda!$3:$8</definedName>
    <definedName name="_xlnm.Print_Titles" localSheetId="10">'Mercedes-Benz'!$3:$8</definedName>
    <definedName name="_xlnm.Print_Titles" localSheetId="11">Peugeot!$3:$8</definedName>
    <definedName name="_xlnm.Print_Titles" localSheetId="12">Renault!$3:$8</definedName>
    <definedName name="_xlnm.Print_Titles" localSheetId="13">Volkswagen!$3:$8</definedName>
    <definedName name="_xlnm.Print_Titles">[3]乗用・ＲＶ車!$A$1:$IV$7</definedName>
    <definedName name="sbdfdsjbdj" localSheetId="2">[2]!提出用印刷</definedName>
    <definedName name="sbdfdsjbdj">[2]!提出用印刷</definedName>
    <definedName name="ujvfhvkjh" localSheetId="2">[1]!新型構変選択</definedName>
    <definedName name="ujvfhvkjh">[1]!新型構変選択</definedName>
    <definedName name="アバルト_WLTC">[2]!社内配布用印刷</definedName>
    <definedName name="っｄ" localSheetId="9">[2]!社内配布用印刷</definedName>
    <definedName name="っｄ">[2]!社内配布用印刷</definedName>
    <definedName name="フィアット_WLTC">[1]!新型構変選択</definedName>
    <definedName name="社内配布用印刷" localSheetId="0">[2]!社内配布用印刷</definedName>
    <definedName name="社内配布用印刷" localSheetId="1">[2]!社内配布用印刷</definedName>
    <definedName name="社内配布用印刷" localSheetId="2">[2]!社内配布用印刷</definedName>
    <definedName name="社内配布用印刷" localSheetId="3">[2]!社内配布用印刷</definedName>
    <definedName name="社内配布用印刷" localSheetId="4">[2]!社内配布用印刷</definedName>
    <definedName name="社内配布用印刷" localSheetId="6">[2]!社内配布用印刷</definedName>
    <definedName name="社内配布用印刷" localSheetId="8">[2]!社内配布用印刷</definedName>
    <definedName name="社内配布用印刷" localSheetId="9">[2]!社内配布用印刷</definedName>
    <definedName name="社内配布用印刷" localSheetId="10">[2]!社内配布用印刷</definedName>
    <definedName name="社内配布用印刷" localSheetId="11">[2]!社内配布用印刷</definedName>
    <definedName name="社内配布用印刷" localSheetId="12">[2]!社内配布用印刷</definedName>
    <definedName name="社内配布用印刷" localSheetId="13">[2]!社内配布用印刷</definedName>
    <definedName name="社内配布用印刷">[2]!社内配布用印刷</definedName>
    <definedName name="新型構変選択" localSheetId="0">[1]!新型構変選択</definedName>
    <definedName name="新型構変選択" localSheetId="1">[1]!新型構変選択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 localSheetId="6">[1]!新型構変選択</definedName>
    <definedName name="新型構変選択" localSheetId="8">[1]!新型構変選択</definedName>
    <definedName name="新型構変選択" localSheetId="9">[1]!新型構変選択</definedName>
    <definedName name="新型構変選択" localSheetId="10">[1]!新型構変選択</definedName>
    <definedName name="新型構変選択" localSheetId="11">[1]!新型構変選択</definedName>
    <definedName name="新型構変選択" localSheetId="12">[1]!新型構変選択</definedName>
    <definedName name="新型構変選択" localSheetId="13">[1]!新型構変選択</definedName>
    <definedName name="新型構変選択">[1]!新型構変選択</definedName>
    <definedName name="製作者選択" localSheetId="0">[1]!製作者選択</definedName>
    <definedName name="製作者選択" localSheetId="1">[1]!製作者選択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 localSheetId="6">[1]!製作者選択</definedName>
    <definedName name="製作者選択" localSheetId="8">[1]!製作者選択</definedName>
    <definedName name="製作者選択" localSheetId="9">[1]!製作者選択</definedName>
    <definedName name="製作者選択" localSheetId="10">[1]!製作者選択</definedName>
    <definedName name="製作者選択" localSheetId="11">[1]!製作者選択</definedName>
    <definedName name="製作者選択" localSheetId="12">[1]!製作者選択</definedName>
    <definedName name="製作者選択" localSheetId="13">[1]!製作者選択</definedName>
    <definedName name="製作者選択">[1]!製作者選択</definedName>
    <definedName name="提出用印刷" localSheetId="0">[2]!提出用印刷</definedName>
    <definedName name="提出用印刷" localSheetId="1">[2]!提出用印刷</definedName>
    <definedName name="提出用印刷" localSheetId="2">[2]!提出用印刷</definedName>
    <definedName name="提出用印刷" localSheetId="3">[2]!提出用印刷</definedName>
    <definedName name="提出用印刷" localSheetId="4">[2]!提出用印刷</definedName>
    <definedName name="提出用印刷" localSheetId="6">[2]!提出用印刷</definedName>
    <definedName name="提出用印刷" localSheetId="8">[2]!提出用印刷</definedName>
    <definedName name="提出用印刷" localSheetId="9">[2]!提出用印刷</definedName>
    <definedName name="提出用印刷" localSheetId="10">[2]!提出用印刷</definedName>
    <definedName name="提出用印刷" localSheetId="11">[2]!提出用印刷</definedName>
    <definedName name="提出用印刷" localSheetId="12">[2]!提出用印刷</definedName>
    <definedName name="提出用印刷" localSheetId="13">[2]!提出用印刷</definedName>
    <definedName name="提出用印刷">[2]!提出用印刷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5" l="1"/>
  <c r="I9" i="14"/>
  <c r="L9" i="14"/>
  <c r="M9" i="14"/>
  <c r="N9" i="14"/>
  <c r="T9" i="14"/>
  <c r="U9" i="14"/>
  <c r="V9" i="14"/>
  <c r="AB9" i="14"/>
  <c r="AC9" i="14" s="1"/>
  <c r="AE9" i="14"/>
  <c r="AF9" i="14"/>
  <c r="AG9" i="14"/>
  <c r="I10" i="14"/>
  <c r="L10" i="14"/>
  <c r="M10" i="14"/>
  <c r="U10" i="14" s="1"/>
  <c r="N10" i="14"/>
  <c r="T10" i="14"/>
  <c r="V10" i="14"/>
  <c r="AB10" i="14"/>
  <c r="AC10" i="14" s="1"/>
  <c r="AE10" i="14"/>
  <c r="AF10" i="14"/>
  <c r="AG10" i="14" s="1"/>
  <c r="I11" i="14"/>
  <c r="L11" i="14"/>
  <c r="M11" i="14"/>
  <c r="U11" i="14" s="1"/>
  <c r="N11" i="14"/>
  <c r="V11" i="14" s="1"/>
  <c r="T11" i="14"/>
  <c r="AB11" i="14"/>
  <c r="AC11" i="14"/>
  <c r="AD11" i="14"/>
  <c r="AE11" i="14"/>
  <c r="AF11" i="14"/>
  <c r="AG11" i="14" s="1"/>
  <c r="I12" i="14"/>
  <c r="L12" i="14"/>
  <c r="M12" i="14"/>
  <c r="U12" i="14" s="1"/>
  <c r="N12" i="14"/>
  <c r="V12" i="14" s="1"/>
  <c r="T12" i="14"/>
  <c r="AB12" i="14"/>
  <c r="AC12" i="14" s="1"/>
  <c r="AE12" i="14"/>
  <c r="O12" i="14" s="1"/>
  <c r="AF12" i="14"/>
  <c r="AG12" i="14" s="1"/>
  <c r="I13" i="14"/>
  <c r="L13" i="14"/>
  <c r="M13" i="14"/>
  <c r="N13" i="14"/>
  <c r="T13" i="14"/>
  <c r="U13" i="14"/>
  <c r="V13" i="14"/>
  <c r="AB13" i="14"/>
  <c r="AC13" i="14" s="1"/>
  <c r="AE13" i="14"/>
  <c r="AF13" i="14"/>
  <c r="AG13" i="14"/>
  <c r="I14" i="14"/>
  <c r="L14" i="14"/>
  <c r="M14" i="14"/>
  <c r="U14" i="14" s="1"/>
  <c r="N14" i="14"/>
  <c r="T14" i="14"/>
  <c r="V14" i="14"/>
  <c r="AB14" i="14"/>
  <c r="AC14" i="14" s="1"/>
  <c r="AE14" i="14"/>
  <c r="AF14" i="14"/>
  <c r="AG14" i="14" s="1"/>
  <c r="AD13" i="14" l="1"/>
  <c r="X13" i="14" s="1"/>
  <c r="W13" i="14"/>
  <c r="W12" i="14"/>
  <c r="AD12" i="14"/>
  <c r="X12" i="14" s="1"/>
  <c r="AD14" i="14"/>
  <c r="X14" i="14" s="1"/>
  <c r="W14" i="14"/>
  <c r="AD9" i="14"/>
  <c r="X9" i="14" s="1"/>
  <c r="W9" i="14"/>
  <c r="AD10" i="14"/>
  <c r="X10" i="14" s="1"/>
  <c r="W10" i="14"/>
  <c r="O11" i="14"/>
  <c r="X11" i="14"/>
  <c r="O13" i="14"/>
  <c r="W11" i="14"/>
  <c r="O9" i="14"/>
  <c r="O14" i="14"/>
  <c r="O10" i="14"/>
  <c r="I9" i="13"/>
  <c r="L9" i="13"/>
  <c r="M9" i="13"/>
  <c r="U9" i="13" s="1"/>
  <c r="N9" i="13"/>
  <c r="V9" i="13"/>
  <c r="AB9" i="13"/>
  <c r="AC9" i="13" s="1"/>
  <c r="AE9" i="13"/>
  <c r="O9" i="13" s="1"/>
  <c r="I10" i="13"/>
  <c r="L10" i="13"/>
  <c r="M10" i="13"/>
  <c r="N10" i="13"/>
  <c r="U10" i="13"/>
  <c r="V10" i="13"/>
  <c r="AB10" i="13"/>
  <c r="AC10" i="13" s="1"/>
  <c r="AE10" i="13"/>
  <c r="I11" i="13"/>
  <c r="L11" i="13"/>
  <c r="M11" i="13"/>
  <c r="U11" i="13" s="1"/>
  <c r="N11" i="13"/>
  <c r="V11" i="13"/>
  <c r="AB11" i="13"/>
  <c r="AC11" i="13" s="1"/>
  <c r="AE11" i="13"/>
  <c r="AF11" i="13" s="1"/>
  <c r="AG11" i="13" s="1"/>
  <c r="I12" i="13"/>
  <c r="L12" i="13"/>
  <c r="M12" i="13"/>
  <c r="U12" i="13" s="1"/>
  <c r="N12" i="13"/>
  <c r="V12" i="13" s="1"/>
  <c r="AB12" i="13"/>
  <c r="AC12" i="13" s="1"/>
  <c r="AE12" i="13"/>
  <c r="O12" i="13" s="1"/>
  <c r="I13" i="13"/>
  <c r="L13" i="13"/>
  <c r="M13" i="13"/>
  <c r="U13" i="13" s="1"/>
  <c r="N13" i="13"/>
  <c r="V13" i="13" s="1"/>
  <c r="AB13" i="13"/>
  <c r="AC13" i="13"/>
  <c r="AE13" i="13"/>
  <c r="O13" i="13" s="1"/>
  <c r="I14" i="13"/>
  <c r="L14" i="13"/>
  <c r="M14" i="13"/>
  <c r="U14" i="13" s="1"/>
  <c r="N14" i="13"/>
  <c r="V14" i="13" s="1"/>
  <c r="AB14" i="13"/>
  <c r="AC14" i="13"/>
  <c r="AD14" i="13"/>
  <c r="AE14" i="13"/>
  <c r="AF14" i="13" s="1"/>
  <c r="I15" i="13"/>
  <c r="L15" i="13"/>
  <c r="M15" i="13"/>
  <c r="U15" i="13" s="1"/>
  <c r="N15" i="13"/>
  <c r="V15" i="13" s="1"/>
  <c r="AB15" i="13"/>
  <c r="AC15" i="13" s="1"/>
  <c r="AE15" i="13"/>
  <c r="O15" i="13" s="1"/>
  <c r="I16" i="13"/>
  <c r="L16" i="13"/>
  <c r="M16" i="13"/>
  <c r="U16" i="13" s="1"/>
  <c r="N16" i="13"/>
  <c r="V16" i="13" s="1"/>
  <c r="AB16" i="13"/>
  <c r="AC16" i="13"/>
  <c r="AE16" i="13"/>
  <c r="O16" i="13" s="1"/>
  <c r="AF16" i="13"/>
  <c r="W16" i="13" s="1"/>
  <c r="I17" i="13"/>
  <c r="L17" i="13"/>
  <c r="M17" i="13"/>
  <c r="U17" i="13" s="1"/>
  <c r="N17" i="13"/>
  <c r="V17" i="13"/>
  <c r="AB17" i="13"/>
  <c r="AC17" i="13" s="1"/>
  <c r="AE17" i="13"/>
  <c r="O17" i="13" s="1"/>
  <c r="I18" i="13"/>
  <c r="L18" i="13"/>
  <c r="M18" i="13"/>
  <c r="N18" i="13"/>
  <c r="U18" i="13"/>
  <c r="V18" i="13"/>
  <c r="AB18" i="13"/>
  <c r="AC18" i="13" s="1"/>
  <c r="AE18" i="13"/>
  <c r="I19" i="13"/>
  <c r="L19" i="13"/>
  <c r="M19" i="13"/>
  <c r="N19" i="13"/>
  <c r="U19" i="13"/>
  <c r="V19" i="13"/>
  <c r="AB19" i="13"/>
  <c r="AC19" i="13" s="1"/>
  <c r="AE19" i="13"/>
  <c r="AF19" i="13"/>
  <c r="AG19" i="13" s="1"/>
  <c r="I20" i="13"/>
  <c r="L20" i="13"/>
  <c r="M20" i="13"/>
  <c r="U20" i="13" s="1"/>
  <c r="N20" i="13"/>
  <c r="V20" i="13"/>
  <c r="AB20" i="13"/>
  <c r="AC20" i="13" s="1"/>
  <c r="AE20" i="13"/>
  <c r="I21" i="13"/>
  <c r="L21" i="13"/>
  <c r="M21" i="13"/>
  <c r="U21" i="13" s="1"/>
  <c r="N21" i="13"/>
  <c r="V21" i="13" s="1"/>
  <c r="AB21" i="13"/>
  <c r="AC21" i="13"/>
  <c r="AE21" i="13"/>
  <c r="I22" i="13"/>
  <c r="L22" i="13"/>
  <c r="M22" i="13"/>
  <c r="U22" i="13" s="1"/>
  <c r="N22" i="13"/>
  <c r="V22" i="13" s="1"/>
  <c r="AB22" i="13"/>
  <c r="AC22" i="13"/>
  <c r="AD22" i="13"/>
  <c r="AE22" i="13"/>
  <c r="AF22" i="13" s="1"/>
  <c r="I23" i="13"/>
  <c r="L23" i="13"/>
  <c r="M23" i="13"/>
  <c r="N23" i="13"/>
  <c r="V23" i="13" s="1"/>
  <c r="U23" i="13"/>
  <c r="AB23" i="13"/>
  <c r="AC23" i="13" s="1"/>
  <c r="AE23" i="13"/>
  <c r="O23" i="13" s="1"/>
  <c r="I24" i="13"/>
  <c r="L24" i="13"/>
  <c r="M24" i="13"/>
  <c r="U24" i="13" s="1"/>
  <c r="N24" i="13"/>
  <c r="V24" i="13"/>
  <c r="AB24" i="13"/>
  <c r="AC24" i="13"/>
  <c r="AE24" i="13"/>
  <c r="AF24" i="13" s="1"/>
  <c r="W24" i="13" s="1"/>
  <c r="I25" i="13"/>
  <c r="L25" i="13"/>
  <c r="M25" i="13"/>
  <c r="N25" i="13"/>
  <c r="U25" i="13"/>
  <c r="V25" i="13"/>
  <c r="AB25" i="13"/>
  <c r="AC25" i="13" s="1"/>
  <c r="AE25" i="13"/>
  <c r="AF25" i="13"/>
  <c r="AG25" i="13" s="1"/>
  <c r="I26" i="13"/>
  <c r="L26" i="13"/>
  <c r="M26" i="13"/>
  <c r="U26" i="13" s="1"/>
  <c r="N26" i="13"/>
  <c r="V26" i="13" s="1"/>
  <c r="AB26" i="13"/>
  <c r="AC26" i="13" s="1"/>
  <c r="AE26" i="13"/>
  <c r="O26" i="13" s="1"/>
  <c r="I27" i="13"/>
  <c r="L27" i="13"/>
  <c r="M27" i="13"/>
  <c r="N27" i="13"/>
  <c r="V27" i="13" s="1"/>
  <c r="U27" i="13"/>
  <c r="AB27" i="13"/>
  <c r="AC27" i="13"/>
  <c r="AD27" i="13" s="1"/>
  <c r="X27" i="13" s="1"/>
  <c r="AE27" i="13"/>
  <c r="AF27" i="13" s="1"/>
  <c r="I28" i="13"/>
  <c r="L28" i="13"/>
  <c r="M28" i="13"/>
  <c r="U28" i="13" s="1"/>
  <c r="N28" i="13"/>
  <c r="V28" i="13" s="1"/>
  <c r="AB28" i="13"/>
  <c r="AC28" i="13" s="1"/>
  <c r="AE28" i="13"/>
  <c r="I29" i="13"/>
  <c r="L29" i="13"/>
  <c r="M29" i="13"/>
  <c r="U29" i="13" s="1"/>
  <c r="N29" i="13"/>
  <c r="V29" i="13" s="1"/>
  <c r="AB29" i="13"/>
  <c r="AC29" i="13" s="1"/>
  <c r="AE29" i="13"/>
  <c r="O29" i="13" s="1"/>
  <c r="I30" i="13"/>
  <c r="L30" i="13"/>
  <c r="M30" i="13"/>
  <c r="U30" i="13" s="1"/>
  <c r="N30" i="13"/>
  <c r="V30" i="13" s="1"/>
  <c r="AB30" i="13"/>
  <c r="AC30" i="13" s="1"/>
  <c r="AE30" i="13"/>
  <c r="AF30" i="13" s="1"/>
  <c r="AG30" i="13" s="1"/>
  <c r="I31" i="13"/>
  <c r="L31" i="13"/>
  <c r="M31" i="13"/>
  <c r="U31" i="13" s="1"/>
  <c r="N31" i="13"/>
  <c r="V31" i="13" s="1"/>
  <c r="AB31" i="13"/>
  <c r="AC31" i="13" s="1"/>
  <c r="AE31" i="13"/>
  <c r="O31" i="13" s="1"/>
  <c r="I32" i="13"/>
  <c r="L32" i="13"/>
  <c r="M32" i="13"/>
  <c r="N32" i="13"/>
  <c r="V32" i="13" s="1"/>
  <c r="U32" i="13"/>
  <c r="AB32" i="13"/>
  <c r="AC32" i="13"/>
  <c r="AE32" i="13"/>
  <c r="O32" i="13" s="1"/>
  <c r="I33" i="13"/>
  <c r="L33" i="13"/>
  <c r="M33" i="13"/>
  <c r="U33" i="13" s="1"/>
  <c r="N33" i="13"/>
  <c r="V33" i="13"/>
  <c r="AB33" i="13"/>
  <c r="AC33" i="13" s="1"/>
  <c r="AE33" i="13"/>
  <c r="AF33" i="13"/>
  <c r="AG33" i="13"/>
  <c r="I34" i="13"/>
  <c r="L34" i="13"/>
  <c r="M34" i="13"/>
  <c r="U34" i="13" s="1"/>
  <c r="N34" i="13"/>
  <c r="V34" i="13" s="1"/>
  <c r="AB34" i="13"/>
  <c r="AC34" i="13" s="1"/>
  <c r="AE34" i="13"/>
  <c r="O34" i="13" s="1"/>
  <c r="I35" i="13"/>
  <c r="L35" i="13"/>
  <c r="M35" i="13"/>
  <c r="N35" i="13"/>
  <c r="V35" i="13" s="1"/>
  <c r="U35" i="13"/>
  <c r="AB35" i="13"/>
  <c r="AC35" i="13"/>
  <c r="AD35" i="13" s="1"/>
  <c r="X35" i="13" s="1"/>
  <c r="AE35" i="13"/>
  <c r="O35" i="13" s="1"/>
  <c r="AF35" i="13"/>
  <c r="AG35" i="13" s="1"/>
  <c r="I36" i="13"/>
  <c r="L36" i="13"/>
  <c r="M36" i="13"/>
  <c r="U36" i="13" s="1"/>
  <c r="N36" i="13"/>
  <c r="V36" i="13" s="1"/>
  <c r="AB36" i="13"/>
  <c r="AC36" i="13" s="1"/>
  <c r="AE36" i="13"/>
  <c r="O36" i="13" s="1"/>
  <c r="X30" i="13" l="1"/>
  <c r="AD30" i="13"/>
  <c r="AG27" i="13"/>
  <c r="W27" i="13"/>
  <c r="O33" i="13"/>
  <c r="AF32" i="13"/>
  <c r="W32" i="13" s="1"/>
  <c r="X14" i="13"/>
  <c r="W35" i="13"/>
  <c r="O28" i="13"/>
  <c r="O27" i="13"/>
  <c r="O30" i="13"/>
  <c r="O25" i="13"/>
  <c r="O20" i="13"/>
  <c r="O19" i="13"/>
  <c r="O18" i="13"/>
  <c r="O10" i="13"/>
  <c r="X22" i="13"/>
  <c r="O24" i="13"/>
  <c r="O21" i="13"/>
  <c r="AF17" i="13"/>
  <c r="AG17" i="13" s="1"/>
  <c r="O11" i="13"/>
  <c r="AF9" i="13"/>
  <c r="AG9" i="13" s="1"/>
  <c r="AD17" i="13"/>
  <c r="X17" i="13" s="1"/>
  <c r="AG14" i="13"/>
  <c r="W14" i="13"/>
  <c r="W33" i="13"/>
  <c r="X24" i="13"/>
  <c r="AD12" i="13"/>
  <c r="X12" i="13" s="1"/>
  <c r="AD9" i="13"/>
  <c r="X9" i="13" s="1"/>
  <c r="AD36" i="13"/>
  <c r="X36" i="13" s="1"/>
  <c r="AD34" i="13"/>
  <c r="X34" i="13" s="1"/>
  <c r="AD15" i="13"/>
  <c r="X15" i="13" s="1"/>
  <c r="AD23" i="13"/>
  <c r="X23" i="13" s="1"/>
  <c r="AD33" i="13"/>
  <c r="X33" i="13" s="1"/>
  <c r="AD28" i="13"/>
  <c r="X28" i="13" s="1"/>
  <c r="W25" i="13"/>
  <c r="AD11" i="13"/>
  <c r="X11" i="13" s="1"/>
  <c r="W11" i="13"/>
  <c r="AD31" i="13"/>
  <c r="X31" i="13" s="1"/>
  <c r="AD26" i="13"/>
  <c r="X26" i="13"/>
  <c r="AD25" i="13"/>
  <c r="X25" i="13" s="1"/>
  <c r="AG22" i="13"/>
  <c r="W22" i="13"/>
  <c r="AD20" i="13"/>
  <c r="X20" i="13" s="1"/>
  <c r="AD19" i="13"/>
  <c r="W19" i="13"/>
  <c r="X19" i="13"/>
  <c r="AD18" i="13"/>
  <c r="X18" i="13" s="1"/>
  <c r="W17" i="13"/>
  <c r="AD10" i="13"/>
  <c r="X10" i="13" s="1"/>
  <c r="W9" i="13"/>
  <c r="AG32" i="13"/>
  <c r="AF31" i="13"/>
  <c r="AD29" i="13"/>
  <c r="X29" i="13" s="1"/>
  <c r="AG24" i="13"/>
  <c r="AF23" i="13"/>
  <c r="O22" i="13"/>
  <c r="AD21" i="13"/>
  <c r="X21" i="13" s="1"/>
  <c r="AG16" i="13"/>
  <c r="AF15" i="13"/>
  <c r="O14" i="13"/>
  <c r="AD13" i="13"/>
  <c r="X13" i="13" s="1"/>
  <c r="AF34" i="13"/>
  <c r="AD32" i="13"/>
  <c r="X32" i="13" s="1"/>
  <c r="AF26" i="13"/>
  <c r="AD24" i="13"/>
  <c r="AF18" i="13"/>
  <c r="AD16" i="13"/>
  <c r="X16" i="13" s="1"/>
  <c r="AF10" i="13"/>
  <c r="AF36" i="13"/>
  <c r="W30" i="13"/>
  <c r="AF28" i="13"/>
  <c r="AF20" i="13"/>
  <c r="AF12" i="13"/>
  <c r="AF29" i="13"/>
  <c r="AF21" i="13"/>
  <c r="AF13" i="13"/>
  <c r="I9" i="12"/>
  <c r="L9" i="12"/>
  <c r="M9" i="12"/>
  <c r="U9" i="12" s="1"/>
  <c r="N9" i="12"/>
  <c r="V9" i="12" s="1"/>
  <c r="AB9" i="12"/>
  <c r="AC9" i="12" s="1"/>
  <c r="AE9" i="12"/>
  <c r="AF9" i="12" s="1"/>
  <c r="AG9" i="12" s="1"/>
  <c r="I10" i="12"/>
  <c r="L10" i="12"/>
  <c r="M10" i="12"/>
  <c r="U10" i="12" s="1"/>
  <c r="N10" i="12"/>
  <c r="V10" i="12"/>
  <c r="AB10" i="12"/>
  <c r="AC10" i="12" s="1"/>
  <c r="AE10" i="12"/>
  <c r="AF10" i="12"/>
  <c r="AG10" i="12"/>
  <c r="I11" i="12"/>
  <c r="L11" i="12"/>
  <c r="M11" i="12"/>
  <c r="U11" i="12" s="1"/>
  <c r="N11" i="12"/>
  <c r="V11" i="12" s="1"/>
  <c r="AB11" i="12"/>
  <c r="AC11" i="12"/>
  <c r="AD11" i="12" s="1"/>
  <c r="X11" i="12" s="1"/>
  <c r="AE11" i="12"/>
  <c r="O11" i="12" s="1"/>
  <c r="AF11" i="12"/>
  <c r="AG11" i="12" s="1"/>
  <c r="I12" i="12"/>
  <c r="L12" i="12"/>
  <c r="M12" i="12"/>
  <c r="U12" i="12" s="1"/>
  <c r="N12" i="12"/>
  <c r="V12" i="12" s="1"/>
  <c r="AB12" i="12"/>
  <c r="AC12" i="12" s="1"/>
  <c r="AE12" i="12"/>
  <c r="O12" i="12" s="1"/>
  <c r="I13" i="12"/>
  <c r="L13" i="12"/>
  <c r="M13" i="12"/>
  <c r="U13" i="12" s="1"/>
  <c r="N13" i="12"/>
  <c r="V13" i="12" s="1"/>
  <c r="AB13" i="12"/>
  <c r="AC13" i="12" s="1"/>
  <c r="AE13" i="12"/>
  <c r="O13" i="12" s="1"/>
  <c r="I14" i="12"/>
  <c r="L14" i="12"/>
  <c r="M14" i="12"/>
  <c r="N14" i="12"/>
  <c r="V14" i="12" s="1"/>
  <c r="U14" i="12"/>
  <c r="AB14" i="12"/>
  <c r="AC14" i="12" s="1"/>
  <c r="AE14" i="12"/>
  <c r="O14" i="12" s="1"/>
  <c r="AF14" i="12"/>
  <c r="AG14" i="12" s="1"/>
  <c r="I15" i="12"/>
  <c r="L15" i="12"/>
  <c r="M15" i="12"/>
  <c r="U15" i="12" s="1"/>
  <c r="N15" i="12"/>
  <c r="O15" i="12"/>
  <c r="V15" i="12"/>
  <c r="AB15" i="12"/>
  <c r="AC15" i="12"/>
  <c r="W15" i="12" s="1"/>
  <c r="AD15" i="12"/>
  <c r="AE15" i="12"/>
  <c r="AF15" i="12" s="1"/>
  <c r="AG15" i="12" s="1"/>
  <c r="I16" i="12"/>
  <c r="L16" i="12"/>
  <c r="M16" i="12"/>
  <c r="U16" i="12" s="1"/>
  <c r="N16" i="12"/>
  <c r="V16" i="12" s="1"/>
  <c r="O16" i="12"/>
  <c r="W16" i="12"/>
  <c r="AB16" i="12"/>
  <c r="AC16" i="12"/>
  <c r="AD16" i="12"/>
  <c r="AE16" i="12"/>
  <c r="AF16" i="12"/>
  <c r="AG16" i="12" s="1"/>
  <c r="I17" i="12"/>
  <c r="L17" i="12"/>
  <c r="M17" i="12"/>
  <c r="U17" i="12" s="1"/>
  <c r="N17" i="12"/>
  <c r="O17" i="12"/>
  <c r="V17" i="12"/>
  <c r="W17" i="12"/>
  <c r="AB17" i="12"/>
  <c r="AC17" i="12"/>
  <c r="X17" i="12" s="1"/>
  <c r="AD17" i="12"/>
  <c r="AE17" i="12"/>
  <c r="AF17" i="12"/>
  <c r="AG17" i="12"/>
  <c r="AG20" i="13" l="1"/>
  <c r="W20" i="13"/>
  <c r="AG28" i="13"/>
  <c r="W28" i="13"/>
  <c r="AG23" i="13"/>
  <c r="W23" i="13"/>
  <c r="AG34" i="13"/>
  <c r="W34" i="13"/>
  <c r="AG13" i="13"/>
  <c r="W13" i="13"/>
  <c r="AG31" i="13"/>
  <c r="W31" i="13"/>
  <c r="W36" i="13"/>
  <c r="AG36" i="13"/>
  <c r="W10" i="13"/>
  <c r="AG10" i="13"/>
  <c r="AG21" i="13"/>
  <c r="W21" i="13"/>
  <c r="AG15" i="13"/>
  <c r="W15" i="13"/>
  <c r="AG29" i="13"/>
  <c r="W29" i="13"/>
  <c r="AG18" i="13"/>
  <c r="W18" i="13"/>
  <c r="W26" i="13"/>
  <c r="AG26" i="13"/>
  <c r="AG12" i="13"/>
  <c r="W12" i="13"/>
  <c r="W9" i="12"/>
  <c r="AD9" i="12"/>
  <c r="X9" i="12"/>
  <c r="AD14" i="12"/>
  <c r="X14" i="12" s="1"/>
  <c r="X16" i="12"/>
  <c r="O10" i="12"/>
  <c r="O9" i="12"/>
  <c r="AD12" i="12"/>
  <c r="X12" i="12" s="1"/>
  <c r="W12" i="12"/>
  <c r="AD10" i="12"/>
  <c r="W10" i="12"/>
  <c r="X10" i="12"/>
  <c r="AD13" i="12"/>
  <c r="X13" i="12" s="1"/>
  <c r="W13" i="12"/>
  <c r="W11" i="12"/>
  <c r="X15" i="12"/>
  <c r="W14" i="12"/>
  <c r="AF12" i="12"/>
  <c r="AG12" i="12" s="1"/>
  <c r="AF13" i="12"/>
  <c r="AG13" i="12" s="1"/>
  <c r="I9" i="11"/>
  <c r="L9" i="11"/>
  <c r="M9" i="11"/>
  <c r="U9" i="11" s="1"/>
  <c r="N9" i="11"/>
  <c r="V9" i="11" s="1"/>
  <c r="T9" i="11"/>
  <c r="AB9" i="11"/>
  <c r="AC9" i="11"/>
  <c r="AE9" i="11"/>
  <c r="AF9" i="11" s="1"/>
  <c r="AG9" i="11" s="1"/>
  <c r="I10" i="11"/>
  <c r="L10" i="11"/>
  <c r="M10" i="11"/>
  <c r="N10" i="11"/>
  <c r="V10" i="11" s="1"/>
  <c r="T10" i="11"/>
  <c r="U10" i="11"/>
  <c r="AB10" i="11"/>
  <c r="AC10" i="11"/>
  <c r="W10" i="11" s="1"/>
  <c r="AE10" i="11"/>
  <c r="O10" i="11" s="1"/>
  <c r="AF10" i="11"/>
  <c r="AG10" i="11" s="1"/>
  <c r="I11" i="11"/>
  <c r="L11" i="11"/>
  <c r="M11" i="11"/>
  <c r="U11" i="11" s="1"/>
  <c r="N11" i="11"/>
  <c r="V11" i="11" s="1"/>
  <c r="T11" i="11"/>
  <c r="W11" i="11"/>
  <c r="AB11" i="11"/>
  <c r="AC11" i="11"/>
  <c r="AE11" i="11"/>
  <c r="O11" i="11" s="1"/>
  <c r="AF11" i="11"/>
  <c r="AG11" i="11" s="1"/>
  <c r="I12" i="11"/>
  <c r="L12" i="11"/>
  <c r="M12" i="11"/>
  <c r="U12" i="11" s="1"/>
  <c r="N12" i="11"/>
  <c r="V12" i="11" s="1"/>
  <c r="T12" i="11"/>
  <c r="AB12" i="11"/>
  <c r="AC12" i="11" s="1"/>
  <c r="W12" i="11" s="1"/>
  <c r="AE12" i="11"/>
  <c r="AF12" i="11"/>
  <c r="AG12" i="11" s="1"/>
  <c r="O12" i="11" l="1"/>
  <c r="O9" i="11"/>
  <c r="W9" i="11"/>
  <c r="AD12" i="11"/>
  <c r="X12" i="11" s="1"/>
  <c r="AD11" i="11"/>
  <c r="X11" i="11" s="1"/>
  <c r="AD10" i="11"/>
  <c r="X10" i="11" s="1"/>
  <c r="AD9" i="11"/>
  <c r="X9" i="11" s="1"/>
  <c r="I9" i="10"/>
  <c r="L9" i="10"/>
  <c r="M9" i="10"/>
  <c r="U9" i="10" s="1"/>
  <c r="N9" i="10"/>
  <c r="V9" i="10" s="1"/>
  <c r="AB9" i="10"/>
  <c r="AC9" i="10" s="1"/>
  <c r="AE9" i="10"/>
  <c r="I10" i="10"/>
  <c r="L10" i="10"/>
  <c r="M10" i="10"/>
  <c r="U10" i="10" s="1"/>
  <c r="N10" i="10"/>
  <c r="V10" i="10" s="1"/>
  <c r="AB10" i="10"/>
  <c r="AC10" i="10" s="1"/>
  <c r="AE10" i="10"/>
  <c r="O9" i="10" l="1"/>
  <c r="O10" i="10"/>
  <c r="AD10" i="10"/>
  <c r="X10" i="10" s="1"/>
  <c r="W10" i="10"/>
  <c r="AD9" i="10"/>
  <c r="X9" i="10" s="1"/>
  <c r="W9" i="10"/>
  <c r="AF9" i="10"/>
  <c r="AG9" i="10" s="1"/>
  <c r="AF10" i="10"/>
  <c r="AG10" i="10" s="1"/>
  <c r="L9" i="9"/>
  <c r="M9" i="9"/>
  <c r="U9" i="9" s="1"/>
  <c r="N9" i="9"/>
  <c r="V9" i="9" s="1"/>
  <c r="AB9" i="9"/>
  <c r="AC9" i="9"/>
  <c r="AD9" i="9" s="1"/>
  <c r="AE9" i="9"/>
  <c r="O9" i="9" s="1"/>
  <c r="L10" i="9"/>
  <c r="M10" i="9"/>
  <c r="U10" i="9" s="1"/>
  <c r="N10" i="9"/>
  <c r="V10" i="9" s="1"/>
  <c r="AB10" i="9"/>
  <c r="AC10" i="9" s="1"/>
  <c r="AE10" i="9"/>
  <c r="AF10" i="9" s="1"/>
  <c r="AG10" i="9" s="1"/>
  <c r="W10" i="9" l="1"/>
  <c r="AD10" i="9"/>
  <c r="X10" i="9" s="1"/>
  <c r="X9" i="9"/>
  <c r="O10" i="9"/>
  <c r="AF9" i="9"/>
  <c r="AG9" i="9" s="1"/>
  <c r="I9" i="8"/>
  <c r="L9" i="8"/>
  <c r="M9" i="8"/>
  <c r="U9" i="8" s="1"/>
  <c r="N9" i="8"/>
  <c r="V9" i="8" s="1"/>
  <c r="T9" i="8"/>
  <c r="AB9" i="8"/>
  <c r="AC9" i="8" s="1"/>
  <c r="AE9" i="8"/>
  <c r="I10" i="8"/>
  <c r="L10" i="8"/>
  <c r="M10" i="8"/>
  <c r="U10" i="8" s="1"/>
  <c r="N10" i="8"/>
  <c r="V10" i="8" s="1"/>
  <c r="T10" i="8"/>
  <c r="AB10" i="8"/>
  <c r="AC10" i="8" s="1"/>
  <c r="AE10" i="8"/>
  <c r="O10" i="8" s="1"/>
  <c r="I11" i="8"/>
  <c r="L11" i="8"/>
  <c r="M11" i="8"/>
  <c r="U11" i="8" s="1"/>
  <c r="N11" i="8"/>
  <c r="V11" i="8" s="1"/>
  <c r="T11" i="8"/>
  <c r="AB11" i="8"/>
  <c r="AC11" i="8" s="1"/>
  <c r="AE11" i="8"/>
  <c r="I12" i="8"/>
  <c r="L12" i="8"/>
  <c r="M12" i="8"/>
  <c r="U12" i="8" s="1"/>
  <c r="N12" i="8"/>
  <c r="V12" i="8" s="1"/>
  <c r="T12" i="8"/>
  <c r="AB12" i="8"/>
  <c r="AC12" i="8" s="1"/>
  <c r="AE12" i="8"/>
  <c r="I13" i="8"/>
  <c r="L13" i="8"/>
  <c r="M13" i="8"/>
  <c r="U13" i="8" s="1"/>
  <c r="N13" i="8"/>
  <c r="V13" i="8" s="1"/>
  <c r="T13" i="8"/>
  <c r="AB13" i="8"/>
  <c r="AC13" i="8" s="1"/>
  <c r="AE13" i="8"/>
  <c r="O13" i="8" s="1"/>
  <c r="W9" i="9" l="1"/>
  <c r="O9" i="8"/>
  <c r="O11" i="8"/>
  <c r="O12" i="8"/>
  <c r="AD10" i="8"/>
  <c r="X10" i="8" s="1"/>
  <c r="W10" i="8"/>
  <c r="AD9" i="8"/>
  <c r="X9" i="8" s="1"/>
  <c r="W9" i="8"/>
  <c r="AD11" i="8"/>
  <c r="X11" i="8" s="1"/>
  <c r="W11" i="8"/>
  <c r="AD12" i="8"/>
  <c r="X12" i="8" s="1"/>
  <c r="W12" i="8"/>
  <c r="W13" i="8"/>
  <c r="AD13" i="8"/>
  <c r="X13" i="8" s="1"/>
  <c r="AF13" i="8"/>
  <c r="AG13" i="8" s="1"/>
  <c r="AF12" i="8"/>
  <c r="AG12" i="8" s="1"/>
  <c r="AF11" i="8"/>
  <c r="AG11" i="8" s="1"/>
  <c r="AF10" i="8"/>
  <c r="AG10" i="8" s="1"/>
  <c r="AF9" i="8"/>
  <c r="AG9" i="8" s="1"/>
  <c r="I9" i="7"/>
  <c r="L9" i="7"/>
  <c r="M9" i="7"/>
  <c r="U9" i="7" s="1"/>
  <c r="N9" i="7"/>
  <c r="V9" i="7" s="1"/>
  <c r="AB9" i="7"/>
  <c r="AC9" i="7" s="1"/>
  <c r="AD9" i="7" s="1"/>
  <c r="X9" i="7" s="1"/>
  <c r="AE9" i="7"/>
  <c r="O9" i="7" s="1"/>
  <c r="I10" i="7"/>
  <c r="L10" i="7"/>
  <c r="M10" i="7"/>
  <c r="U10" i="7" s="1"/>
  <c r="N10" i="7"/>
  <c r="V10" i="7" s="1"/>
  <c r="AB10" i="7"/>
  <c r="AC10" i="7" s="1"/>
  <c r="AE10" i="7"/>
  <c r="O10" i="7" s="1"/>
  <c r="I11" i="7"/>
  <c r="L11" i="7"/>
  <c r="M11" i="7"/>
  <c r="U11" i="7" s="1"/>
  <c r="N11" i="7"/>
  <c r="V11" i="7" s="1"/>
  <c r="AB11" i="7"/>
  <c r="AC11" i="7" s="1"/>
  <c r="AE11" i="7"/>
  <c r="O11" i="7" s="1"/>
  <c r="I12" i="7"/>
  <c r="L12" i="7"/>
  <c r="M12" i="7"/>
  <c r="U12" i="7" s="1"/>
  <c r="N12" i="7"/>
  <c r="V12" i="7" s="1"/>
  <c r="AB12" i="7"/>
  <c r="AC12" i="7" s="1"/>
  <c r="AD12" i="7" s="1"/>
  <c r="AE12" i="7"/>
  <c r="I13" i="7"/>
  <c r="L13" i="7"/>
  <c r="M13" i="7"/>
  <c r="U13" i="7" s="1"/>
  <c r="N13" i="7"/>
  <c r="V13" i="7" s="1"/>
  <c r="AB13" i="7"/>
  <c r="AC13" i="7"/>
  <c r="AD13" i="7" s="1"/>
  <c r="AE13" i="7"/>
  <c r="I14" i="7"/>
  <c r="L14" i="7"/>
  <c r="M14" i="7"/>
  <c r="N14" i="7"/>
  <c r="V14" i="7" s="1"/>
  <c r="U14" i="7"/>
  <c r="AB14" i="7"/>
  <c r="AC14" i="7" s="1"/>
  <c r="AD14" i="7" s="1"/>
  <c r="AE14" i="7"/>
  <c r="AF14" i="7" s="1"/>
  <c r="AG14" i="7" s="1"/>
  <c r="I15" i="7"/>
  <c r="L15" i="7"/>
  <c r="M15" i="7"/>
  <c r="N15" i="7"/>
  <c r="V15" i="7" s="1"/>
  <c r="U15" i="7"/>
  <c r="AB15" i="7"/>
  <c r="AC15" i="7"/>
  <c r="AD15" i="7"/>
  <c r="AE15" i="7"/>
  <c r="O15" i="7" s="1"/>
  <c r="AF15" i="7"/>
  <c r="AG15" i="7" s="1"/>
  <c r="I16" i="7"/>
  <c r="L16" i="7"/>
  <c r="M16" i="7"/>
  <c r="N16" i="7"/>
  <c r="U16" i="7"/>
  <c r="V16" i="7"/>
  <c r="AB16" i="7"/>
  <c r="AC16" i="7" s="1"/>
  <c r="AE16" i="7"/>
  <c r="O16" i="7" s="1"/>
  <c r="AF16" i="7"/>
  <c r="AG16" i="7"/>
  <c r="I17" i="7"/>
  <c r="L17" i="7"/>
  <c r="M17" i="7"/>
  <c r="N17" i="7"/>
  <c r="U17" i="7"/>
  <c r="V17" i="7"/>
  <c r="AB17" i="7"/>
  <c r="AC17" i="7" s="1"/>
  <c r="AE17" i="7"/>
  <c r="AF17" i="7"/>
  <c r="AG17" i="7"/>
  <c r="I18" i="7"/>
  <c r="L18" i="7"/>
  <c r="M18" i="7"/>
  <c r="U18" i="7" s="1"/>
  <c r="N18" i="7"/>
  <c r="V18" i="7" s="1"/>
  <c r="AB18" i="7"/>
  <c r="AC18" i="7" s="1"/>
  <c r="AE18" i="7"/>
  <c r="O18" i="7" s="1"/>
  <c r="AF18" i="7"/>
  <c r="AG18" i="7"/>
  <c r="I19" i="7"/>
  <c r="L19" i="7"/>
  <c r="M19" i="7"/>
  <c r="U19" i="7" s="1"/>
  <c r="N19" i="7"/>
  <c r="V19" i="7"/>
  <c r="AB19" i="7"/>
  <c r="AC19" i="7" s="1"/>
  <c r="AE19" i="7"/>
  <c r="O19" i="7" s="1"/>
  <c r="I20" i="7"/>
  <c r="L20" i="7"/>
  <c r="M20" i="7"/>
  <c r="U20" i="7" s="1"/>
  <c r="N20" i="7"/>
  <c r="V20" i="7" s="1"/>
  <c r="AB20" i="7"/>
  <c r="AC20" i="7"/>
  <c r="AD20" i="7" s="1"/>
  <c r="AE20" i="7"/>
  <c r="O20" i="7" s="1"/>
  <c r="AF20" i="7"/>
  <c r="AG20" i="7" s="1"/>
  <c r="I21" i="7"/>
  <c r="L21" i="7"/>
  <c r="M21" i="7"/>
  <c r="U21" i="7" s="1"/>
  <c r="N21" i="7"/>
  <c r="V21" i="7" s="1"/>
  <c r="AB21" i="7"/>
  <c r="AC21" i="7"/>
  <c r="AD21" i="7"/>
  <c r="AE21" i="7"/>
  <c r="O21" i="7" s="1"/>
  <c r="I22" i="7"/>
  <c r="L22" i="7"/>
  <c r="M22" i="7"/>
  <c r="U22" i="7" s="1"/>
  <c r="N22" i="7"/>
  <c r="V22" i="7" s="1"/>
  <c r="AB22" i="7"/>
  <c r="AC22" i="7"/>
  <c r="AD22" i="7"/>
  <c r="AE22" i="7"/>
  <c r="AF22" i="7" s="1"/>
  <c r="AG22" i="7" s="1"/>
  <c r="I23" i="7"/>
  <c r="L23" i="7"/>
  <c r="M23" i="7"/>
  <c r="U23" i="7" s="1"/>
  <c r="N23" i="7"/>
  <c r="V23" i="7" s="1"/>
  <c r="AB23" i="7"/>
  <c r="AC23" i="7"/>
  <c r="AD23" i="7"/>
  <c r="AE23" i="7"/>
  <c r="O23" i="7" s="1"/>
  <c r="AF23" i="7"/>
  <c r="AG23" i="7" s="1"/>
  <c r="I24" i="7"/>
  <c r="L24" i="7"/>
  <c r="M24" i="7"/>
  <c r="N24" i="7"/>
  <c r="U24" i="7"/>
  <c r="V24" i="7"/>
  <c r="AB24" i="7"/>
  <c r="AC24" i="7" s="1"/>
  <c r="AE24" i="7"/>
  <c r="O24" i="7" s="1"/>
  <c r="AF24" i="7"/>
  <c r="AG24" i="7" s="1"/>
  <c r="I25" i="7"/>
  <c r="L25" i="7"/>
  <c r="M25" i="7"/>
  <c r="N25" i="7"/>
  <c r="U25" i="7"/>
  <c r="V25" i="7"/>
  <c r="W25" i="7"/>
  <c r="AB25" i="7"/>
  <c r="AC25" i="7"/>
  <c r="AD25" i="7" s="1"/>
  <c r="X25" i="7" s="1"/>
  <c r="AE25" i="7"/>
  <c r="O25" i="7" s="1"/>
  <c r="AF25" i="7"/>
  <c r="AG25" i="7"/>
  <c r="I26" i="7"/>
  <c r="L26" i="7"/>
  <c r="M26" i="7"/>
  <c r="U26" i="7" s="1"/>
  <c r="N26" i="7"/>
  <c r="V26" i="7"/>
  <c r="AB26" i="7"/>
  <c r="AC26" i="7" s="1"/>
  <c r="AE26" i="7"/>
  <c r="O26" i="7" s="1"/>
  <c r="AF26" i="7"/>
  <c r="AG26" i="7"/>
  <c r="I27" i="7"/>
  <c r="L27" i="7"/>
  <c r="M27" i="7"/>
  <c r="U27" i="7" s="1"/>
  <c r="N27" i="7"/>
  <c r="V27" i="7"/>
  <c r="AB27" i="7"/>
  <c r="AC27" i="7" s="1"/>
  <c r="AE27" i="7"/>
  <c r="O27" i="7" s="1"/>
  <c r="I28" i="7"/>
  <c r="L28" i="7"/>
  <c r="M28" i="7"/>
  <c r="U28" i="7" s="1"/>
  <c r="N28" i="7"/>
  <c r="V28" i="7" s="1"/>
  <c r="AB28" i="7"/>
  <c r="AC28" i="7"/>
  <c r="AD28" i="7" s="1"/>
  <c r="AE28" i="7"/>
  <c r="O28" i="7" s="1"/>
  <c r="AF28" i="7"/>
  <c r="AG28" i="7" s="1"/>
  <c r="I29" i="7"/>
  <c r="L29" i="7"/>
  <c r="M29" i="7"/>
  <c r="U29" i="7" s="1"/>
  <c r="N29" i="7"/>
  <c r="V29" i="7" s="1"/>
  <c r="AB29" i="7"/>
  <c r="AC29" i="7"/>
  <c r="AD29" i="7"/>
  <c r="AE29" i="7"/>
  <c r="O29" i="7" s="1"/>
  <c r="I30" i="7"/>
  <c r="L30" i="7"/>
  <c r="M30" i="7"/>
  <c r="N30" i="7"/>
  <c r="V30" i="7" s="1"/>
  <c r="U30" i="7"/>
  <c r="AB30" i="7"/>
  <c r="AC30" i="7"/>
  <c r="AD30" i="7"/>
  <c r="AE30" i="7"/>
  <c r="AF30" i="7" s="1"/>
  <c r="AG30" i="7" s="1"/>
  <c r="I31" i="7"/>
  <c r="L31" i="7"/>
  <c r="M31" i="7"/>
  <c r="N31" i="7"/>
  <c r="O31" i="7"/>
  <c r="U31" i="7"/>
  <c r="V31" i="7"/>
  <c r="AB31" i="7"/>
  <c r="AC31" i="7"/>
  <c r="W31" i="7" s="1"/>
  <c r="AE31" i="7"/>
  <c r="AF31" i="7"/>
  <c r="AG31" i="7" s="1"/>
  <c r="AD17" i="7" l="1"/>
  <c r="X17" i="7" s="1"/>
  <c r="W17" i="7"/>
  <c r="W23" i="7"/>
  <c r="W15" i="7"/>
  <c r="O17" i="7"/>
  <c r="O13" i="7"/>
  <c r="O12" i="7"/>
  <c r="AD31" i="7"/>
  <c r="X31" i="7" s="1"/>
  <c r="W16" i="7"/>
  <c r="AD16" i="7"/>
  <c r="X16" i="7" s="1"/>
  <c r="AD19" i="7"/>
  <c r="X19" i="7" s="1"/>
  <c r="AD10" i="7"/>
  <c r="X10" i="7" s="1"/>
  <c r="W24" i="7"/>
  <c r="AD24" i="7"/>
  <c r="X24" i="7" s="1"/>
  <c r="W30" i="7"/>
  <c r="W22" i="7"/>
  <c r="AD18" i="7"/>
  <c r="X18" i="7"/>
  <c r="W18" i="7"/>
  <c r="AD27" i="7"/>
  <c r="X27" i="7" s="1"/>
  <c r="AD26" i="7"/>
  <c r="X26" i="7" s="1"/>
  <c r="W26" i="7"/>
  <c r="AD11" i="7"/>
  <c r="X11" i="7" s="1"/>
  <c r="W14" i="7"/>
  <c r="X20" i="7"/>
  <c r="X12" i="7"/>
  <c r="AF9" i="7"/>
  <c r="O14" i="7"/>
  <c r="X28" i="7"/>
  <c r="X29" i="7"/>
  <c r="X21" i="7"/>
  <c r="W20" i="7"/>
  <c r="X13" i="7"/>
  <c r="AF10" i="7"/>
  <c r="AG10" i="7" s="1"/>
  <c r="AF27" i="7"/>
  <c r="AG27" i="7" s="1"/>
  <c r="X22" i="7"/>
  <c r="AF19" i="7"/>
  <c r="AG19" i="7" s="1"/>
  <c r="X14" i="7"/>
  <c r="AF11" i="7"/>
  <c r="AG11" i="7" s="1"/>
  <c r="W28" i="7"/>
  <c r="X23" i="7"/>
  <c r="X15" i="7"/>
  <c r="AF12" i="7"/>
  <c r="AG12" i="7" s="1"/>
  <c r="O30" i="7"/>
  <c r="O22" i="7"/>
  <c r="X30" i="7"/>
  <c r="AF29" i="7"/>
  <c r="AG29" i="7" s="1"/>
  <c r="AF21" i="7"/>
  <c r="AG21" i="7" s="1"/>
  <c r="AF13" i="7"/>
  <c r="AG13" i="7" s="1"/>
  <c r="I9" i="6"/>
  <c r="L9" i="6"/>
  <c r="M9" i="6"/>
  <c r="U9" i="6" s="1"/>
  <c r="N9" i="6"/>
  <c r="V9" i="6" s="1"/>
  <c r="AB9" i="6"/>
  <c r="AC9" i="6" s="1"/>
  <c r="AD9" i="6" s="1"/>
  <c r="X9" i="6" s="1"/>
  <c r="AE9" i="6"/>
  <c r="O9" i="6" s="1"/>
  <c r="I10" i="6"/>
  <c r="L10" i="6"/>
  <c r="M10" i="6"/>
  <c r="N10" i="6"/>
  <c r="V10" i="6" s="1"/>
  <c r="U10" i="6"/>
  <c r="AB10" i="6"/>
  <c r="AC10" i="6" s="1"/>
  <c r="AE10" i="6"/>
  <c r="O10" i="6" s="1"/>
  <c r="AF10" i="6"/>
  <c r="AG10" i="6" s="1"/>
  <c r="I11" i="6"/>
  <c r="L11" i="6"/>
  <c r="M11" i="6"/>
  <c r="U11" i="6" s="1"/>
  <c r="N11" i="6"/>
  <c r="V11" i="6"/>
  <c r="AB11" i="6"/>
  <c r="AC11" i="6" s="1"/>
  <c r="AE11" i="6"/>
  <c r="O11" i="6" s="1"/>
  <c r="AF11" i="6"/>
  <c r="AG11" i="6" s="1"/>
  <c r="I12" i="6"/>
  <c r="L12" i="6"/>
  <c r="M12" i="6"/>
  <c r="U12" i="6" s="1"/>
  <c r="N12" i="6"/>
  <c r="V12" i="6" s="1"/>
  <c r="AB12" i="6"/>
  <c r="AC12" i="6"/>
  <c r="AD12" i="6" s="1"/>
  <c r="AE12" i="6"/>
  <c r="O12" i="6" s="1"/>
  <c r="I13" i="6"/>
  <c r="L13" i="6"/>
  <c r="M13" i="6"/>
  <c r="U13" i="6" s="1"/>
  <c r="N13" i="6"/>
  <c r="V13" i="6" s="1"/>
  <c r="AB13" i="6"/>
  <c r="AC13" i="6"/>
  <c r="X13" i="6" s="1"/>
  <c r="AD13" i="6"/>
  <c r="AE13" i="6"/>
  <c r="O13" i="6" s="1"/>
  <c r="I14" i="6"/>
  <c r="L14" i="6"/>
  <c r="M14" i="6"/>
  <c r="U14" i="6" s="1"/>
  <c r="N14" i="6"/>
  <c r="V14" i="6" s="1"/>
  <c r="AB14" i="6"/>
  <c r="AC14" i="6" s="1"/>
  <c r="AE14" i="6"/>
  <c r="AF14" i="6" s="1"/>
  <c r="AG14" i="6" s="1"/>
  <c r="I15" i="6"/>
  <c r="L15" i="6"/>
  <c r="M15" i="6"/>
  <c r="U15" i="6" s="1"/>
  <c r="N15" i="6"/>
  <c r="V15" i="6"/>
  <c r="AB15" i="6"/>
  <c r="AC15" i="6"/>
  <c r="AE15" i="6"/>
  <c r="O15" i="6" s="1"/>
  <c r="I16" i="6"/>
  <c r="L16" i="6"/>
  <c r="M16" i="6"/>
  <c r="U16" i="6" s="1"/>
  <c r="N16" i="6"/>
  <c r="V16" i="6" s="1"/>
  <c r="AB16" i="6"/>
  <c r="AC16" i="6" s="1"/>
  <c r="AE16" i="6"/>
  <c r="AF16" i="6" s="1"/>
  <c r="AG16" i="6" s="1"/>
  <c r="I17" i="6"/>
  <c r="L17" i="6"/>
  <c r="M17" i="6"/>
  <c r="N17" i="6"/>
  <c r="V17" i="6" s="1"/>
  <c r="U17" i="6"/>
  <c r="AB17" i="6"/>
  <c r="AC17" i="6" s="1"/>
  <c r="AE17" i="6"/>
  <c r="I18" i="6"/>
  <c r="L18" i="6"/>
  <c r="M18" i="6"/>
  <c r="N18" i="6"/>
  <c r="V18" i="6" s="1"/>
  <c r="O18" i="6"/>
  <c r="U18" i="6"/>
  <c r="AB18" i="6"/>
  <c r="AC18" i="6"/>
  <c r="AD18" i="6" s="1"/>
  <c r="X18" i="6" s="1"/>
  <c r="AE18" i="6"/>
  <c r="AF18" i="6"/>
  <c r="AG18" i="6" s="1"/>
  <c r="W12" i="7" l="1"/>
  <c r="W19" i="7"/>
  <c r="W29" i="7"/>
  <c r="W27" i="7"/>
  <c r="W11" i="7"/>
  <c r="W10" i="7"/>
  <c r="W21" i="7"/>
  <c r="W9" i="7"/>
  <c r="AG9" i="7"/>
  <c r="W13" i="7"/>
  <c r="W16" i="6"/>
  <c r="AD16" i="6"/>
  <c r="O17" i="6"/>
  <c r="O16" i="6"/>
  <c r="AF15" i="6"/>
  <c r="AG15" i="6" s="1"/>
  <c r="W14" i="6"/>
  <c r="AD14" i="6"/>
  <c r="X14" i="6" s="1"/>
  <c r="AD11" i="6"/>
  <c r="W11" i="6"/>
  <c r="X11" i="6"/>
  <c r="AD10" i="6"/>
  <c r="X10" i="6"/>
  <c r="W10" i="6"/>
  <c r="AD17" i="6"/>
  <c r="X17" i="6" s="1"/>
  <c r="O14" i="6"/>
  <c r="W18" i="6"/>
  <c r="AF17" i="6"/>
  <c r="AG17" i="6" s="1"/>
  <c r="AD15" i="6"/>
  <c r="X15" i="6" s="1"/>
  <c r="X12" i="6"/>
  <c r="AF9" i="6"/>
  <c r="AF12" i="6"/>
  <c r="X16" i="6"/>
  <c r="AF13" i="6"/>
  <c r="L9" i="5"/>
  <c r="M9" i="5"/>
  <c r="U9" i="5" s="1"/>
  <c r="N9" i="5"/>
  <c r="AB9" i="5"/>
  <c r="AC9" i="5" s="1"/>
  <c r="AE9" i="5"/>
  <c r="O9" i="5" s="1"/>
  <c r="L10" i="5"/>
  <c r="M10" i="5"/>
  <c r="U10" i="5" s="1"/>
  <c r="N10" i="5"/>
  <c r="V10" i="5" s="1"/>
  <c r="AB10" i="5"/>
  <c r="AC10" i="5" s="1"/>
  <c r="AE10" i="5"/>
  <c r="L11" i="5"/>
  <c r="M11" i="5"/>
  <c r="N11" i="5"/>
  <c r="V11" i="5" s="1"/>
  <c r="U11" i="5"/>
  <c r="AB11" i="5"/>
  <c r="AC11" i="5" s="1"/>
  <c r="AE11" i="5"/>
  <c r="O11" i="5" s="1"/>
  <c r="L12" i="5"/>
  <c r="M12" i="5"/>
  <c r="N12" i="5"/>
  <c r="V12" i="5" s="1"/>
  <c r="U12" i="5"/>
  <c r="AB12" i="5"/>
  <c r="AC12" i="5" s="1"/>
  <c r="AE12" i="5"/>
  <c r="AF12" i="5" s="1"/>
  <c r="L13" i="5"/>
  <c r="M13" i="5"/>
  <c r="N13" i="5"/>
  <c r="V13" i="5" s="1"/>
  <c r="U13" i="5"/>
  <c r="AB13" i="5"/>
  <c r="AC13" i="5" s="1"/>
  <c r="AE13" i="5"/>
  <c r="AF13" i="5" s="1"/>
  <c r="AG13" i="5" s="1"/>
  <c r="L14" i="5"/>
  <c r="M14" i="5"/>
  <c r="U14" i="5" s="1"/>
  <c r="N14" i="5"/>
  <c r="V14" i="5" s="1"/>
  <c r="AB14" i="5"/>
  <c r="AC14" i="5" s="1"/>
  <c r="AE14" i="5"/>
  <c r="L15" i="5"/>
  <c r="M15" i="5"/>
  <c r="U15" i="5" s="1"/>
  <c r="N15" i="5"/>
  <c r="V15" i="5" s="1"/>
  <c r="AB15" i="5"/>
  <c r="AC15" i="5" s="1"/>
  <c r="AE15" i="5"/>
  <c r="O15" i="5" s="1"/>
  <c r="AF15" i="5"/>
  <c r="AG15" i="5" s="1"/>
  <c r="L16" i="5"/>
  <c r="M16" i="5"/>
  <c r="U16" i="5" s="1"/>
  <c r="N16" i="5"/>
  <c r="V16" i="5" s="1"/>
  <c r="AB16" i="5"/>
  <c r="AC16" i="5"/>
  <c r="W16" i="5" s="1"/>
  <c r="AD16" i="5"/>
  <c r="AE16" i="5"/>
  <c r="AF16" i="5"/>
  <c r="AG16" i="5" s="1"/>
  <c r="L17" i="5"/>
  <c r="M17" i="5"/>
  <c r="N17" i="5"/>
  <c r="U17" i="5"/>
  <c r="V17" i="5"/>
  <c r="AB17" i="5"/>
  <c r="AC17" i="5" s="1"/>
  <c r="AE17" i="5"/>
  <c r="AF17" i="5"/>
  <c r="AG17" i="5" s="1"/>
  <c r="L18" i="5"/>
  <c r="M18" i="5"/>
  <c r="U18" i="5" s="1"/>
  <c r="N18" i="5"/>
  <c r="V18" i="5" s="1"/>
  <c r="AB18" i="5"/>
  <c r="AC18" i="5" s="1"/>
  <c r="AE18" i="5"/>
  <c r="O18" i="5" s="1"/>
  <c r="L19" i="5"/>
  <c r="M19" i="5"/>
  <c r="U19" i="5" s="1"/>
  <c r="N19" i="5"/>
  <c r="V19" i="5" s="1"/>
  <c r="AB19" i="5"/>
  <c r="AC19" i="5" s="1"/>
  <c r="AE19" i="5"/>
  <c r="AF19" i="5"/>
  <c r="AG19" i="5" s="1"/>
  <c r="L20" i="5"/>
  <c r="M20" i="5"/>
  <c r="U20" i="5" s="1"/>
  <c r="N20" i="5"/>
  <c r="V20" i="5" s="1"/>
  <c r="AB20" i="5"/>
  <c r="AC20" i="5" s="1"/>
  <c r="AE20" i="5"/>
  <c r="O20" i="5" s="1"/>
  <c r="AF20" i="5"/>
  <c r="L21" i="5"/>
  <c r="M21" i="5"/>
  <c r="U21" i="5" s="1"/>
  <c r="N21" i="5"/>
  <c r="V21" i="5" s="1"/>
  <c r="AB21" i="5"/>
  <c r="AC21" i="5" s="1"/>
  <c r="AE21" i="5"/>
  <c r="O21" i="5" s="1"/>
  <c r="AF21" i="5"/>
  <c r="AG21" i="5" s="1"/>
  <c r="L22" i="5"/>
  <c r="M22" i="5"/>
  <c r="U22" i="5" s="1"/>
  <c r="N22" i="5"/>
  <c r="AB22" i="5"/>
  <c r="AC22" i="5" s="1"/>
  <c r="AE22" i="5"/>
  <c r="O22" i="5" s="1"/>
  <c r="L23" i="5"/>
  <c r="M23" i="5"/>
  <c r="U23" i="5" s="1"/>
  <c r="N23" i="5"/>
  <c r="V23" i="5" s="1"/>
  <c r="AB23" i="5"/>
  <c r="AC23" i="5" s="1"/>
  <c r="AE23" i="5"/>
  <c r="L24" i="5"/>
  <c r="M24" i="5"/>
  <c r="N24" i="5"/>
  <c r="U24" i="5"/>
  <c r="AB24" i="5"/>
  <c r="AC24" i="5" s="1"/>
  <c r="AE24" i="5"/>
  <c r="AF24" i="5" s="1"/>
  <c r="AG24" i="5" s="1"/>
  <c r="L25" i="5"/>
  <c r="M25" i="5"/>
  <c r="U25" i="5" s="1"/>
  <c r="N25" i="5"/>
  <c r="V25" i="5" s="1"/>
  <c r="AB25" i="5"/>
  <c r="AC25" i="5" s="1"/>
  <c r="AE25" i="5"/>
  <c r="O25" i="5" s="1"/>
  <c r="L26" i="5"/>
  <c r="M26" i="5"/>
  <c r="U26" i="5" s="1"/>
  <c r="N26" i="5"/>
  <c r="V26" i="5" s="1"/>
  <c r="AB26" i="5"/>
  <c r="AC26" i="5" s="1"/>
  <c r="AE26" i="5"/>
  <c r="O26" i="5" s="1"/>
  <c r="AF26" i="5"/>
  <c r="AG26" i="5" s="1"/>
  <c r="L27" i="5"/>
  <c r="M27" i="5"/>
  <c r="U27" i="5" s="1"/>
  <c r="N27" i="5"/>
  <c r="V27" i="5" s="1"/>
  <c r="AB27" i="5"/>
  <c r="AC27" i="5"/>
  <c r="AD27" i="5"/>
  <c r="AE27" i="5"/>
  <c r="O27" i="5" s="1"/>
  <c r="AF27" i="5"/>
  <c r="W27" i="5" s="1"/>
  <c r="L28" i="5"/>
  <c r="M28" i="5"/>
  <c r="U28" i="5" s="1"/>
  <c r="N28" i="5"/>
  <c r="V28" i="5"/>
  <c r="AB28" i="5"/>
  <c r="AC28" i="5" s="1"/>
  <c r="AE28" i="5"/>
  <c r="O28" i="5" s="1"/>
  <c r="AF28" i="5"/>
  <c r="AG28" i="5" s="1"/>
  <c r="L29" i="5"/>
  <c r="M29" i="5"/>
  <c r="U29" i="5" s="1"/>
  <c r="N29" i="5"/>
  <c r="V29" i="5" s="1"/>
  <c r="AB29" i="5"/>
  <c r="AC29" i="5" s="1"/>
  <c r="AE29" i="5"/>
  <c r="O29" i="5" s="1"/>
  <c r="L30" i="5"/>
  <c r="M30" i="5"/>
  <c r="U30" i="5" s="1"/>
  <c r="N30" i="5"/>
  <c r="V30" i="5" s="1"/>
  <c r="AB30" i="5"/>
  <c r="AC30" i="5" s="1"/>
  <c r="AE30" i="5"/>
  <c r="AF30" i="5" s="1"/>
  <c r="AG30" i="5" s="1"/>
  <c r="L31" i="5"/>
  <c r="M31" i="5"/>
  <c r="N31" i="5"/>
  <c r="V31" i="5" s="1"/>
  <c r="U31" i="5"/>
  <c r="AB31" i="5"/>
  <c r="AC31" i="5" s="1"/>
  <c r="AE31" i="5"/>
  <c r="AF31" i="5"/>
  <c r="AG31" i="5" s="1"/>
  <c r="L32" i="5"/>
  <c r="M32" i="5"/>
  <c r="U32" i="5" s="1"/>
  <c r="N32" i="5"/>
  <c r="V32" i="5" s="1"/>
  <c r="AB32" i="5"/>
  <c r="AC32" i="5" s="1"/>
  <c r="L33" i="5"/>
  <c r="M33" i="5"/>
  <c r="U33" i="5" s="1"/>
  <c r="N33" i="5"/>
  <c r="V33" i="5"/>
  <c r="AB33" i="5"/>
  <c r="AC33" i="5"/>
  <c r="W33" i="5" s="1"/>
  <c r="AE33" i="5"/>
  <c r="L34" i="5"/>
  <c r="M34" i="5"/>
  <c r="N34" i="5"/>
  <c r="V34" i="5" s="1"/>
  <c r="O34" i="5"/>
  <c r="U34" i="5"/>
  <c r="AB34" i="5"/>
  <c r="AC34" i="5" s="1"/>
  <c r="L35" i="5"/>
  <c r="M35" i="5"/>
  <c r="N35" i="5"/>
  <c r="V35" i="5" s="1"/>
  <c r="U35" i="5"/>
  <c r="AB35" i="5"/>
  <c r="AC35" i="5" s="1"/>
  <c r="AE35" i="5"/>
  <c r="O35" i="5" s="1"/>
  <c r="L36" i="5"/>
  <c r="M36" i="5"/>
  <c r="N36" i="5"/>
  <c r="V36" i="5" s="1"/>
  <c r="U36" i="5"/>
  <c r="AB36" i="5"/>
  <c r="AC36" i="5"/>
  <c r="AE36" i="5"/>
  <c r="AF36" i="5" s="1"/>
  <c r="AG36" i="5" s="1"/>
  <c r="L37" i="5"/>
  <c r="M37" i="5"/>
  <c r="N37" i="5"/>
  <c r="U37" i="5"/>
  <c r="V37" i="5"/>
  <c r="AB37" i="5"/>
  <c r="AC37" i="5" s="1"/>
  <c r="AE37" i="5"/>
  <c r="O37" i="5" s="1"/>
  <c r="L38" i="5"/>
  <c r="M38" i="5"/>
  <c r="U38" i="5" s="1"/>
  <c r="N38" i="5"/>
  <c r="V38" i="5" s="1"/>
  <c r="AB38" i="5"/>
  <c r="AC38" i="5" s="1"/>
  <c r="AE38" i="5"/>
  <c r="O38" i="5" s="1"/>
  <c r="W15" i="6" l="1"/>
  <c r="AG13" i="6"/>
  <c r="W13" i="6"/>
  <c r="AG12" i="6"/>
  <c r="W12" i="6"/>
  <c r="W17" i="6"/>
  <c r="W9" i="6"/>
  <c r="AG9" i="6"/>
  <c r="AD12" i="5"/>
  <c r="X12" i="5" s="1"/>
  <c r="W31" i="5"/>
  <c r="AD31" i="5"/>
  <c r="X31" i="5" s="1"/>
  <c r="AD20" i="5"/>
  <c r="X20" i="5" s="1"/>
  <c r="W12" i="5"/>
  <c r="W20" i="5"/>
  <c r="O19" i="5"/>
  <c r="O31" i="5"/>
  <c r="X27" i="5"/>
  <c r="O23" i="5"/>
  <c r="O10" i="5"/>
  <c r="W36" i="5"/>
  <c r="AF37" i="5"/>
  <c r="AG37" i="5" s="1"/>
  <c r="O33" i="5"/>
  <c r="O30" i="5"/>
  <c r="O13" i="5"/>
  <c r="O12" i="5"/>
  <c r="AF11" i="5"/>
  <c r="AG11" i="5" s="1"/>
  <c r="X16" i="5"/>
  <c r="O36" i="5"/>
  <c r="AF38" i="5"/>
  <c r="AG38" i="5" s="1"/>
  <c r="AD36" i="5"/>
  <c r="X36" i="5" s="1"/>
  <c r="AF35" i="5"/>
  <c r="AG35" i="5" s="1"/>
  <c r="O17" i="5"/>
  <c r="O16" i="5"/>
  <c r="O14" i="5"/>
  <c r="AD37" i="5"/>
  <c r="X37" i="5" s="1"/>
  <c r="W37" i="5"/>
  <c r="AD24" i="5"/>
  <c r="X24" i="5" s="1"/>
  <c r="W24" i="5"/>
  <c r="AD17" i="5"/>
  <c r="X17" i="5" s="1"/>
  <c r="W17" i="5"/>
  <c r="AD14" i="5"/>
  <c r="X14" i="5"/>
  <c r="W38" i="5"/>
  <c r="AD38" i="5"/>
  <c r="X38" i="5" s="1"/>
  <c r="AD18" i="5"/>
  <c r="X18" i="5" s="1"/>
  <c r="W15" i="5"/>
  <c r="X15" i="5"/>
  <c r="AD15" i="5"/>
  <c r="AD9" i="5"/>
  <c r="X9" i="5" s="1"/>
  <c r="W26" i="5"/>
  <c r="AD26" i="5"/>
  <c r="X26" i="5" s="1"/>
  <c r="AD21" i="5"/>
  <c r="X21" i="5" s="1"/>
  <c r="W21" i="5"/>
  <c r="AD32" i="5"/>
  <c r="X32" i="5" s="1"/>
  <c r="W32" i="5"/>
  <c r="AD29" i="5"/>
  <c r="X29" i="5" s="1"/>
  <c r="AD19" i="5"/>
  <c r="X19" i="5" s="1"/>
  <c r="W19" i="5"/>
  <c r="AD28" i="5"/>
  <c r="X28" i="5" s="1"/>
  <c r="W28" i="5"/>
  <c r="AD10" i="5"/>
  <c r="X10" i="5"/>
  <c r="X25" i="5"/>
  <c r="AD25" i="5"/>
  <c r="AD34" i="5"/>
  <c r="W34" i="5"/>
  <c r="X34" i="5"/>
  <c r="W30" i="5"/>
  <c r="AD30" i="5"/>
  <c r="X30" i="5" s="1"/>
  <c r="AD13" i="5"/>
  <c r="X13" i="5" s="1"/>
  <c r="W13" i="5"/>
  <c r="AD35" i="5"/>
  <c r="X35" i="5" s="1"/>
  <c r="W35" i="5"/>
  <c r="AD11" i="5"/>
  <c r="X11" i="5" s="1"/>
  <c r="AF33" i="5"/>
  <c r="AG33" i="5" s="1"/>
  <c r="AG27" i="5"/>
  <c r="AF23" i="5"/>
  <c r="AG23" i="5" s="1"/>
  <c r="AD22" i="5"/>
  <c r="X22" i="5" s="1"/>
  <c r="AG20" i="5"/>
  <c r="AG12" i="5"/>
  <c r="AD33" i="5"/>
  <c r="X33" i="5" s="1"/>
  <c r="AD23" i="5"/>
  <c r="X23" i="5" s="1"/>
  <c r="AF9" i="5"/>
  <c r="AG9" i="5" s="1"/>
  <c r="O32" i="5"/>
  <c r="AF29" i="5"/>
  <c r="AG29" i="5" s="1"/>
  <c r="AF25" i="5"/>
  <c r="AG25" i="5" s="1"/>
  <c r="AF18" i="5"/>
  <c r="AG18" i="5" s="1"/>
  <c r="AF14" i="5"/>
  <c r="AG14" i="5" s="1"/>
  <c r="AF10" i="5"/>
  <c r="AG10" i="5" s="1"/>
  <c r="O24" i="5"/>
  <c r="AF22" i="5"/>
  <c r="AG22" i="5" s="1"/>
  <c r="I9" i="3"/>
  <c r="L9" i="3"/>
  <c r="M9" i="3"/>
  <c r="U9" i="3" s="1"/>
  <c r="N9" i="3"/>
  <c r="T9" i="3"/>
  <c r="V9" i="3"/>
  <c r="AB9" i="3"/>
  <c r="AC9" i="3" s="1"/>
  <c r="AE9" i="3"/>
  <c r="I10" i="3"/>
  <c r="L10" i="3"/>
  <c r="M10" i="3"/>
  <c r="U10" i="3" s="1"/>
  <c r="N10" i="3"/>
  <c r="T10" i="3"/>
  <c r="V10" i="3"/>
  <c r="AB10" i="3"/>
  <c r="AC10" i="3" s="1"/>
  <c r="AE10" i="3"/>
  <c r="I11" i="3"/>
  <c r="L11" i="3"/>
  <c r="M11" i="3"/>
  <c r="U11" i="3" s="1"/>
  <c r="N11" i="3"/>
  <c r="T11" i="3"/>
  <c r="V11" i="3"/>
  <c r="AB11" i="3"/>
  <c r="AC11" i="3" s="1"/>
  <c r="AE11" i="3"/>
  <c r="I12" i="3"/>
  <c r="L12" i="3"/>
  <c r="M12" i="3"/>
  <c r="U12" i="3" s="1"/>
  <c r="N12" i="3"/>
  <c r="V12" i="3" s="1"/>
  <c r="T12" i="3"/>
  <c r="AB12" i="3"/>
  <c r="AC12" i="3" s="1"/>
  <c r="AE12" i="3"/>
  <c r="O12" i="3" s="1"/>
  <c r="I13" i="3"/>
  <c r="L13" i="3"/>
  <c r="M13" i="3"/>
  <c r="U13" i="3" s="1"/>
  <c r="N13" i="3"/>
  <c r="V13" i="3" s="1"/>
  <c r="T13" i="3"/>
  <c r="AB13" i="3"/>
  <c r="AC13" i="3" s="1"/>
  <c r="AE13" i="3"/>
  <c r="O13" i="3" s="1"/>
  <c r="I14" i="3"/>
  <c r="L14" i="3"/>
  <c r="M14" i="3"/>
  <c r="U14" i="3" s="1"/>
  <c r="N14" i="3"/>
  <c r="V14" i="3" s="1"/>
  <c r="T14" i="3"/>
  <c r="AB14" i="3"/>
  <c r="AC14" i="3" s="1"/>
  <c r="AE14" i="3"/>
  <c r="I15" i="3"/>
  <c r="L15" i="3"/>
  <c r="M15" i="3"/>
  <c r="U15" i="3" s="1"/>
  <c r="N15" i="3"/>
  <c r="V15" i="3" s="1"/>
  <c r="T15" i="3"/>
  <c r="AB15" i="3"/>
  <c r="AC15" i="3" s="1"/>
  <c r="AE15" i="3"/>
  <c r="I16" i="3"/>
  <c r="L16" i="3"/>
  <c r="M16" i="3"/>
  <c r="U16" i="3" s="1"/>
  <c r="N16" i="3"/>
  <c r="V16" i="3" s="1"/>
  <c r="T16" i="3"/>
  <c r="AB16" i="3"/>
  <c r="AC16" i="3" s="1"/>
  <c r="AE16" i="3"/>
  <c r="O16" i="3" s="1"/>
  <c r="I17" i="3"/>
  <c r="L17" i="3"/>
  <c r="M17" i="3"/>
  <c r="U17" i="3" s="1"/>
  <c r="N17" i="3"/>
  <c r="V17" i="3" s="1"/>
  <c r="T17" i="3"/>
  <c r="AB17" i="3"/>
  <c r="AC17" i="3" s="1"/>
  <c r="AE17" i="3"/>
  <c r="I18" i="3"/>
  <c r="L18" i="3"/>
  <c r="M18" i="3"/>
  <c r="U18" i="3" s="1"/>
  <c r="N18" i="3"/>
  <c r="V18" i="3" s="1"/>
  <c r="T18" i="3"/>
  <c r="AB18" i="3"/>
  <c r="AC18" i="3" s="1"/>
  <c r="AE18" i="3"/>
  <c r="O18" i="3" s="1"/>
  <c r="I19" i="3"/>
  <c r="L19" i="3"/>
  <c r="M19" i="3"/>
  <c r="U19" i="3" s="1"/>
  <c r="N19" i="3"/>
  <c r="V19" i="3" s="1"/>
  <c r="T19" i="3"/>
  <c r="W19" i="3"/>
  <c r="AB19" i="3"/>
  <c r="AC19" i="3"/>
  <c r="AE19" i="3"/>
  <c r="O19" i="3" s="1"/>
  <c r="I20" i="3"/>
  <c r="L20" i="3"/>
  <c r="M20" i="3"/>
  <c r="U20" i="3" s="1"/>
  <c r="N20" i="3"/>
  <c r="V20" i="3" s="1"/>
  <c r="T20" i="3"/>
  <c r="AB20" i="3"/>
  <c r="AC20" i="3" s="1"/>
  <c r="W20" i="3" s="1"/>
  <c r="AE20" i="3"/>
  <c r="L21" i="3"/>
  <c r="M21" i="3"/>
  <c r="N21" i="3"/>
  <c r="V21" i="3" s="1"/>
  <c r="O21" i="3"/>
  <c r="T21" i="3"/>
  <c r="U21" i="3"/>
  <c r="AB21" i="3"/>
  <c r="AC21" i="3" s="1"/>
  <c r="AE21" i="3"/>
  <c r="AF21" i="3"/>
  <c r="AG21" i="3" s="1"/>
  <c r="I22" i="3"/>
  <c r="L22" i="3"/>
  <c r="M22" i="3"/>
  <c r="N22" i="3"/>
  <c r="V22" i="3" s="1"/>
  <c r="T22" i="3"/>
  <c r="U22" i="3"/>
  <c r="X22" i="3"/>
  <c r="AB22" i="3"/>
  <c r="AC22" i="3"/>
  <c r="W22" i="3" s="1"/>
  <c r="AD22" i="3"/>
  <c r="AE22" i="3"/>
  <c r="O22" i="3" s="1"/>
  <c r="I23" i="3"/>
  <c r="L23" i="3"/>
  <c r="M23" i="3"/>
  <c r="U23" i="3" s="1"/>
  <c r="N23" i="3"/>
  <c r="V23" i="3" s="1"/>
  <c r="O23" i="3"/>
  <c r="T23" i="3"/>
  <c r="AB23" i="3"/>
  <c r="AC23" i="3"/>
  <c r="W23" i="3" s="1"/>
  <c r="AD23" i="3"/>
  <c r="AE23" i="3"/>
  <c r="AF23" i="3"/>
  <c r="AG23" i="3" s="1"/>
  <c r="W9" i="5" l="1"/>
  <c r="W10" i="5"/>
  <c r="W11" i="5"/>
  <c r="W25" i="5"/>
  <c r="W22" i="5"/>
  <c r="W23" i="5"/>
  <c r="W14" i="5"/>
  <c r="W29" i="5"/>
  <c r="W18" i="5"/>
  <c r="W21" i="3"/>
  <c r="AD21" i="3"/>
  <c r="X21" i="3" s="1"/>
  <c r="O11" i="3"/>
  <c r="O10" i="3"/>
  <c r="O9" i="3"/>
  <c r="O14" i="3"/>
  <c r="X23" i="3"/>
  <c r="AF22" i="3"/>
  <c r="AG22" i="3" s="1"/>
  <c r="O15" i="3"/>
  <c r="O20" i="3"/>
  <c r="O17" i="3"/>
  <c r="AD11" i="3"/>
  <c r="X11" i="3" s="1"/>
  <c r="W11" i="3"/>
  <c r="W10" i="3"/>
  <c r="AD10" i="3"/>
  <c r="X10" i="3" s="1"/>
  <c r="W9" i="3"/>
  <c r="AD9" i="3"/>
  <c r="X9" i="3" s="1"/>
  <c r="AD12" i="3"/>
  <c r="X12" i="3" s="1"/>
  <c r="W12" i="3"/>
  <c r="AD18" i="3"/>
  <c r="X18" i="3" s="1"/>
  <c r="W18" i="3"/>
  <c r="W13" i="3"/>
  <c r="AD13" i="3"/>
  <c r="X13" i="3" s="1"/>
  <c r="AD14" i="3"/>
  <c r="X14" i="3" s="1"/>
  <c r="W14" i="3"/>
  <c r="AD15" i="3"/>
  <c r="X15" i="3" s="1"/>
  <c r="W15" i="3"/>
  <c r="AD16" i="3"/>
  <c r="X16" i="3" s="1"/>
  <c r="W16" i="3"/>
  <c r="AD17" i="3"/>
  <c r="X17" i="3" s="1"/>
  <c r="W17" i="3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D20" i="3"/>
  <c r="X20" i="3" s="1"/>
  <c r="AD19" i="3"/>
  <c r="X19" i="3" s="1"/>
  <c r="I9" i="2"/>
  <c r="M9" i="2"/>
  <c r="N9" i="2"/>
  <c r="T9" i="2"/>
  <c r="U9" i="2"/>
  <c r="V9" i="2"/>
  <c r="AB9" i="2"/>
  <c r="AC9" i="2"/>
  <c r="AE9" i="2"/>
  <c r="AF9" i="2" s="1"/>
  <c r="AG9" i="2" s="1"/>
  <c r="I10" i="2"/>
  <c r="M10" i="2"/>
  <c r="U10" i="2" s="1"/>
  <c r="N10" i="2"/>
  <c r="V10" i="2" s="1"/>
  <c r="T10" i="2"/>
  <c r="AB10" i="2"/>
  <c r="AC10" i="2" s="1"/>
  <c r="AE10" i="2"/>
  <c r="O10" i="2" s="1"/>
  <c r="AF10" i="2"/>
  <c r="AG10" i="2"/>
  <c r="I11" i="2"/>
  <c r="M11" i="2"/>
  <c r="U11" i="2" s="1"/>
  <c r="N11" i="2"/>
  <c r="V11" i="2" s="1"/>
  <c r="T11" i="2"/>
  <c r="AB11" i="2"/>
  <c r="AC11" i="2"/>
  <c r="AD11" i="2" s="1"/>
  <c r="X11" i="2" s="1"/>
  <c r="AE11" i="2"/>
  <c r="O11" i="2" s="1"/>
  <c r="I12" i="2"/>
  <c r="M12" i="2"/>
  <c r="U12" i="2" s="1"/>
  <c r="N12" i="2"/>
  <c r="T12" i="2"/>
  <c r="V12" i="2"/>
  <c r="AB12" i="2"/>
  <c r="O12" i="2" s="1"/>
  <c r="AE12" i="2"/>
  <c r="AF12" i="2" s="1"/>
  <c r="AG12" i="2" s="1"/>
  <c r="I13" i="2"/>
  <c r="M13" i="2"/>
  <c r="U13" i="2" s="1"/>
  <c r="N13" i="2"/>
  <c r="V13" i="2" s="1"/>
  <c r="T13" i="2"/>
  <c r="AB13" i="2"/>
  <c r="AC13" i="2" s="1"/>
  <c r="W13" i="2" s="1"/>
  <c r="AE13" i="2"/>
  <c r="AF13" i="2" s="1"/>
  <c r="AG13" i="2" s="1"/>
  <c r="I14" i="2"/>
  <c r="M14" i="2"/>
  <c r="U14" i="2" s="1"/>
  <c r="N14" i="2"/>
  <c r="V14" i="2" s="1"/>
  <c r="T14" i="2"/>
  <c r="AB14" i="2"/>
  <c r="AC14" i="2" s="1"/>
  <c r="AE14" i="2"/>
  <c r="AF14" i="2"/>
  <c r="AG14" i="2" s="1"/>
  <c r="I15" i="2"/>
  <c r="M15" i="2"/>
  <c r="U15" i="2" s="1"/>
  <c r="N15" i="2"/>
  <c r="V15" i="2" s="1"/>
  <c r="T15" i="2"/>
  <c r="AB15" i="2"/>
  <c r="AC15" i="2" s="1"/>
  <c r="AE15" i="2"/>
  <c r="O15" i="2" s="1"/>
  <c r="I16" i="2"/>
  <c r="M16" i="2"/>
  <c r="U16" i="2" s="1"/>
  <c r="N16" i="2"/>
  <c r="V16" i="2" s="1"/>
  <c r="T16" i="2"/>
  <c r="AB16" i="2"/>
  <c r="AC16" i="2"/>
  <c r="W16" i="2" s="1"/>
  <c r="AD16" i="2"/>
  <c r="AE16" i="2"/>
  <c r="O16" i="2" s="1"/>
  <c r="AF16" i="2"/>
  <c r="AG16" i="2" s="1"/>
  <c r="I17" i="2"/>
  <c r="M17" i="2"/>
  <c r="U17" i="2" s="1"/>
  <c r="N17" i="2"/>
  <c r="T17" i="2"/>
  <c r="V17" i="2"/>
  <c r="AB17" i="2"/>
  <c r="AC17" i="2" s="1"/>
  <c r="AE17" i="2"/>
  <c r="O17" i="2" s="1"/>
  <c r="I18" i="2"/>
  <c r="M18" i="2"/>
  <c r="N18" i="2"/>
  <c r="T18" i="2"/>
  <c r="U18" i="2"/>
  <c r="V18" i="2"/>
  <c r="AB18" i="2"/>
  <c r="AC18" i="2" s="1"/>
  <c r="AE18" i="2"/>
  <c r="AF18" i="2"/>
  <c r="AG18" i="2"/>
  <c r="I19" i="2"/>
  <c r="M19" i="2"/>
  <c r="U19" i="2" s="1"/>
  <c r="N19" i="2"/>
  <c r="V19" i="2" s="1"/>
  <c r="T19" i="2"/>
  <c r="AB19" i="2"/>
  <c r="AC19" i="2"/>
  <c r="AD19" i="2" s="1"/>
  <c r="X19" i="2" s="1"/>
  <c r="AE19" i="2"/>
  <c r="AF19" i="2"/>
  <c r="AG19" i="2"/>
  <c r="I20" i="2"/>
  <c r="M20" i="2"/>
  <c r="U20" i="2" s="1"/>
  <c r="N20" i="2"/>
  <c r="T20" i="2"/>
  <c r="V20" i="2"/>
  <c r="AB20" i="2"/>
  <c r="AE20" i="2"/>
  <c r="AF20" i="2"/>
  <c r="AG20" i="2" s="1"/>
  <c r="I21" i="2"/>
  <c r="M21" i="2"/>
  <c r="U21" i="2" s="1"/>
  <c r="N21" i="2"/>
  <c r="V21" i="2" s="1"/>
  <c r="T21" i="2"/>
  <c r="AB21" i="2"/>
  <c r="AC21" i="2"/>
  <c r="W21" i="2" s="1"/>
  <c r="AE21" i="2"/>
  <c r="AF21" i="2" s="1"/>
  <c r="AG21" i="2" s="1"/>
  <c r="I22" i="2"/>
  <c r="M22" i="2"/>
  <c r="U22" i="2" s="1"/>
  <c r="N22" i="2"/>
  <c r="V22" i="2" s="1"/>
  <c r="O22" i="2"/>
  <c r="T22" i="2"/>
  <c r="AB22" i="2"/>
  <c r="AC22" i="2"/>
  <c r="AD22" i="2"/>
  <c r="AE22" i="2"/>
  <c r="AF22" i="2" s="1"/>
  <c r="AG22" i="2" s="1"/>
  <c r="I23" i="2"/>
  <c r="M23" i="2"/>
  <c r="U23" i="2" s="1"/>
  <c r="N23" i="2"/>
  <c r="V23" i="2" s="1"/>
  <c r="T23" i="2"/>
  <c r="AB23" i="2"/>
  <c r="AC23" i="2"/>
  <c r="W23" i="2" s="1"/>
  <c r="AE23" i="2"/>
  <c r="I24" i="2"/>
  <c r="M24" i="2"/>
  <c r="N24" i="2"/>
  <c r="V24" i="2" s="1"/>
  <c r="T24" i="2"/>
  <c r="U24" i="2"/>
  <c r="AB24" i="2"/>
  <c r="AC24" i="2" s="1"/>
  <c r="AE24" i="2"/>
  <c r="AF24" i="2"/>
  <c r="AG24" i="2" s="1"/>
  <c r="I25" i="2"/>
  <c r="M25" i="2"/>
  <c r="U25" i="2" s="1"/>
  <c r="N25" i="2"/>
  <c r="V25" i="2" s="1"/>
  <c r="T25" i="2"/>
  <c r="AB25" i="2"/>
  <c r="AC25" i="2"/>
  <c r="AD25" i="2"/>
  <c r="AE25" i="2"/>
  <c r="AF25" i="2"/>
  <c r="AG25" i="2"/>
  <c r="I26" i="2"/>
  <c r="M26" i="2"/>
  <c r="N26" i="2"/>
  <c r="V26" i="2" s="1"/>
  <c r="T26" i="2"/>
  <c r="U26" i="2"/>
  <c r="AB26" i="2"/>
  <c r="AC26" i="2" s="1"/>
  <c r="AE26" i="2"/>
  <c r="O26" i="2" s="1"/>
  <c r="I27" i="2"/>
  <c r="M27" i="2"/>
  <c r="N27" i="2"/>
  <c r="T27" i="2"/>
  <c r="U27" i="2"/>
  <c r="V27" i="2"/>
  <c r="AB27" i="2"/>
  <c r="AC27" i="2"/>
  <c r="AD27" i="2" s="1"/>
  <c r="X27" i="2" s="1"/>
  <c r="AE27" i="2"/>
  <c r="O27" i="2" s="1"/>
  <c r="AF27" i="2"/>
  <c r="AG27" i="2" s="1"/>
  <c r="I28" i="2"/>
  <c r="M28" i="2"/>
  <c r="U28" i="2" s="1"/>
  <c r="N28" i="2"/>
  <c r="T28" i="2"/>
  <c r="V28" i="2"/>
  <c r="AB28" i="2"/>
  <c r="AC28" i="2" s="1"/>
  <c r="AE28" i="2"/>
  <c r="O28" i="2" s="1"/>
  <c r="I29" i="2"/>
  <c r="M29" i="2"/>
  <c r="U29" i="2" s="1"/>
  <c r="N29" i="2"/>
  <c r="V29" i="2" s="1"/>
  <c r="T29" i="2"/>
  <c r="AB29" i="2"/>
  <c r="O29" i="2" s="1"/>
  <c r="AC29" i="2"/>
  <c r="I30" i="2"/>
  <c r="M30" i="2"/>
  <c r="U30" i="2" s="1"/>
  <c r="N30" i="2"/>
  <c r="V30" i="2" s="1"/>
  <c r="T30" i="2"/>
  <c r="AB30" i="2"/>
  <c r="AC30" i="2"/>
  <c r="W30" i="2" s="1"/>
  <c r="AE30" i="2"/>
  <c r="O30" i="2" s="1"/>
  <c r="AF30" i="2"/>
  <c r="AG30" i="2" s="1"/>
  <c r="I31" i="2"/>
  <c r="M31" i="2"/>
  <c r="U31" i="2" s="1"/>
  <c r="N31" i="2"/>
  <c r="T31" i="2"/>
  <c r="V31" i="2"/>
  <c r="AB31" i="2"/>
  <c r="AC31" i="2" s="1"/>
  <c r="AE31" i="2"/>
  <c r="AF31" i="2"/>
  <c r="AG31" i="2"/>
  <c r="AD14" i="2" l="1"/>
  <c r="X14" i="2" s="1"/>
  <c r="W24" i="2"/>
  <c r="AD24" i="2"/>
  <c r="AD17" i="2"/>
  <c r="X17" i="2" s="1"/>
  <c r="W15" i="2"/>
  <c r="AD15" i="2"/>
  <c r="AD30" i="2"/>
  <c r="AF28" i="2"/>
  <c r="AG28" i="2" s="1"/>
  <c r="O25" i="2"/>
  <c r="O20" i="2"/>
  <c r="O19" i="2"/>
  <c r="O14" i="2"/>
  <c r="W11" i="2"/>
  <c r="X25" i="2"/>
  <c r="O24" i="2"/>
  <c r="W19" i="2"/>
  <c r="O23" i="2"/>
  <c r="O18" i="2"/>
  <c r="O9" i="2"/>
  <c r="X22" i="2"/>
  <c r="O31" i="2"/>
  <c r="W27" i="2"/>
  <c r="AF26" i="2"/>
  <c r="AG26" i="2" s="1"/>
  <c r="AD23" i="2"/>
  <c r="X23" i="2" s="1"/>
  <c r="AF17" i="2"/>
  <c r="AG17" i="2" s="1"/>
  <c r="AF11" i="2"/>
  <c r="AG11" i="2" s="1"/>
  <c r="AD9" i="2"/>
  <c r="X9" i="2" s="1"/>
  <c r="AD31" i="2"/>
  <c r="X31" i="2" s="1"/>
  <c r="W31" i="2"/>
  <c r="AD26" i="2"/>
  <c r="X26" i="2"/>
  <c r="W26" i="2"/>
  <c r="AD10" i="2"/>
  <c r="X10" i="2" s="1"/>
  <c r="W10" i="2"/>
  <c r="AD28" i="2"/>
  <c r="X28" i="2" s="1"/>
  <c r="W28" i="2"/>
  <c r="AD18" i="2"/>
  <c r="X18" i="2" s="1"/>
  <c r="W18" i="2"/>
  <c r="W22" i="2"/>
  <c r="X15" i="2"/>
  <c r="W14" i="2"/>
  <c r="X30" i="2"/>
  <c r="AD29" i="2"/>
  <c r="X29" i="2" s="1"/>
  <c r="W25" i="2"/>
  <c r="AF23" i="2"/>
  <c r="AG23" i="2" s="1"/>
  <c r="AD21" i="2"/>
  <c r="X21" i="2" s="1"/>
  <c r="O21" i="2"/>
  <c r="AC20" i="2"/>
  <c r="W17" i="2"/>
  <c r="AF15" i="2"/>
  <c r="AG15" i="2" s="1"/>
  <c r="AD13" i="2"/>
  <c r="X13" i="2" s="1"/>
  <c r="O13" i="2"/>
  <c r="AC12" i="2"/>
  <c r="W9" i="2"/>
  <c r="W29" i="2"/>
  <c r="X24" i="2"/>
  <c r="X16" i="2"/>
  <c r="AE18" i="1"/>
  <c r="AF18" i="1" s="1"/>
  <c r="AG18" i="1" s="1"/>
  <c r="AB18" i="1"/>
  <c r="O18" i="1" s="1"/>
  <c r="T18" i="1"/>
  <c r="N18" i="1"/>
  <c r="V18" i="1" s="1"/>
  <c r="M18" i="1"/>
  <c r="U18" i="1" s="1"/>
  <c r="L18" i="1"/>
  <c r="I18" i="1"/>
  <c r="AE17" i="1"/>
  <c r="AF17" i="1" s="1"/>
  <c r="AG17" i="1" s="1"/>
  <c r="AB17" i="1"/>
  <c r="AC17" i="1" s="1"/>
  <c r="T17" i="1"/>
  <c r="N17" i="1"/>
  <c r="V17" i="1" s="1"/>
  <c r="M17" i="1"/>
  <c r="U17" i="1" s="1"/>
  <c r="L17" i="1"/>
  <c r="I17" i="1"/>
  <c r="AE16" i="1"/>
  <c r="AF16" i="1" s="1"/>
  <c r="AG16" i="1" s="1"/>
  <c r="AB16" i="1"/>
  <c r="O16" i="1" s="1"/>
  <c r="T16" i="1"/>
  <c r="N16" i="1"/>
  <c r="V16" i="1" s="1"/>
  <c r="M16" i="1"/>
  <c r="U16" i="1" s="1"/>
  <c r="L16" i="1"/>
  <c r="I16" i="1"/>
  <c r="AE15" i="1"/>
  <c r="AF15" i="1" s="1"/>
  <c r="AG15" i="1" s="1"/>
  <c r="AB15" i="1"/>
  <c r="O15" i="1" s="1"/>
  <c r="T15" i="1"/>
  <c r="N15" i="1"/>
  <c r="V15" i="1" s="1"/>
  <c r="M15" i="1"/>
  <c r="U15" i="1" s="1"/>
  <c r="L15" i="1"/>
  <c r="I15" i="1"/>
  <c r="AE14" i="1"/>
  <c r="AF14" i="1" s="1"/>
  <c r="AG14" i="1" s="1"/>
  <c r="AC14" i="1"/>
  <c r="AD14" i="1" s="1"/>
  <c r="AB14" i="1"/>
  <c r="O14" i="1" s="1"/>
  <c r="T14" i="1"/>
  <c r="N14" i="1"/>
  <c r="V14" i="1" s="1"/>
  <c r="M14" i="1"/>
  <c r="U14" i="1" s="1"/>
  <c r="L14" i="1"/>
  <c r="I14" i="1"/>
  <c r="AE13" i="1"/>
  <c r="AF13" i="1" s="1"/>
  <c r="AG13" i="1" s="1"/>
  <c r="AB13" i="1"/>
  <c r="O13" i="1" s="1"/>
  <c r="T13" i="1"/>
  <c r="N13" i="1"/>
  <c r="V13" i="1" s="1"/>
  <c r="M13" i="1"/>
  <c r="U13" i="1" s="1"/>
  <c r="L13" i="1"/>
  <c r="I13" i="1"/>
  <c r="AE12" i="1"/>
  <c r="AF12" i="1" s="1"/>
  <c r="AG12" i="1" s="1"/>
  <c r="AB12" i="1"/>
  <c r="O12" i="1" s="1"/>
  <c r="T12" i="1"/>
  <c r="N12" i="1"/>
  <c r="V12" i="1" s="1"/>
  <c r="M12" i="1"/>
  <c r="U12" i="1" s="1"/>
  <c r="L12" i="1"/>
  <c r="I12" i="1"/>
  <c r="AE11" i="1"/>
  <c r="AF11" i="1" s="1"/>
  <c r="AG11" i="1" s="1"/>
  <c r="AB11" i="1"/>
  <c r="O11" i="1" s="1"/>
  <c r="T11" i="1"/>
  <c r="N11" i="1"/>
  <c r="V11" i="1" s="1"/>
  <c r="M11" i="1"/>
  <c r="U11" i="1" s="1"/>
  <c r="L11" i="1"/>
  <c r="I11" i="1"/>
  <c r="AE10" i="1"/>
  <c r="AF10" i="1" s="1"/>
  <c r="AG10" i="1" s="1"/>
  <c r="AB10" i="1"/>
  <c r="O10" i="1" s="1"/>
  <c r="T10" i="1"/>
  <c r="N10" i="1"/>
  <c r="V10" i="1" s="1"/>
  <c r="M10" i="1"/>
  <c r="U10" i="1" s="1"/>
  <c r="L10" i="1"/>
  <c r="I10" i="1"/>
  <c r="AE9" i="1"/>
  <c r="AF9" i="1" s="1"/>
  <c r="AG9" i="1" s="1"/>
  <c r="AB9" i="1"/>
  <c r="O9" i="1" s="1"/>
  <c r="T9" i="1"/>
  <c r="N9" i="1"/>
  <c r="V9" i="1" s="1"/>
  <c r="M9" i="1"/>
  <c r="U9" i="1" s="1"/>
  <c r="L9" i="1"/>
  <c r="I9" i="1"/>
  <c r="AD20" i="2" l="1"/>
  <c r="X20" i="2" s="1"/>
  <c r="W20" i="2"/>
  <c r="AD12" i="2"/>
  <c r="X12" i="2" s="1"/>
  <c r="W12" i="2"/>
  <c r="AD17" i="1"/>
  <c r="X17" i="1" s="1"/>
  <c r="W17" i="1"/>
  <c r="W14" i="1"/>
  <c r="AC11" i="1"/>
  <c r="AC12" i="1"/>
  <c r="AC18" i="1"/>
  <c r="AC9" i="1"/>
  <c r="AC10" i="1"/>
  <c r="AC15" i="1"/>
  <c r="AC16" i="1"/>
  <c r="O17" i="1"/>
  <c r="X14" i="1"/>
  <c r="AC13" i="1"/>
  <c r="AD9" i="1" l="1"/>
  <c r="X9" i="1"/>
  <c r="W9" i="1"/>
  <c r="AD13" i="1"/>
  <c r="X13" i="1" s="1"/>
  <c r="W13" i="1"/>
  <c r="AD12" i="1"/>
  <c r="X12" i="1" s="1"/>
  <c r="W12" i="1"/>
  <c r="AD18" i="1"/>
  <c r="X18" i="1" s="1"/>
  <c r="W18" i="1"/>
  <c r="W11" i="1"/>
  <c r="AD11" i="1"/>
  <c r="X11" i="1" s="1"/>
  <c r="AD16" i="1"/>
  <c r="X16" i="1" s="1"/>
  <c r="W16" i="1"/>
  <c r="AD15" i="1"/>
  <c r="X15" i="1" s="1"/>
  <c r="W15" i="1"/>
  <c r="AD10" i="1"/>
  <c r="W10" i="1"/>
  <c r="X10" i="1"/>
</calcChain>
</file>

<file path=xl/sharedStrings.xml><?xml version="1.0" encoding="utf-8"?>
<sst xmlns="http://schemas.openxmlformats.org/spreadsheetml/2006/main" count="4946" uniqueCount="734">
  <si>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</si>
  <si>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Stellantisジャパン株式会社</t>
    <phoneticPr fontId="3"/>
  </si>
  <si>
    <t>ディーゼル乗用車</t>
    <rPh sb="5" eb="7">
      <t>ジョウヨウ</t>
    </rPh>
    <phoneticPr fontId="3"/>
  </si>
  <si>
    <t>目標年度（平成27年度/令和２年度/令和12年度）</t>
    <phoneticPr fontId="3"/>
  </si>
  <si>
    <t>メーカー入力欄</t>
    <rPh sb="4" eb="6">
      <t>ニュウリョク</t>
    </rPh>
    <rPh sb="6" eb="7">
      <t>ラン</t>
    </rPh>
    <phoneticPr fontId="3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</si>
  <si>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3"/>
  </si>
  <si>
    <t>最大車両重量（自動計算）</t>
    <rPh sb="1" eb="2">
      <t>ダイ</t>
    </rPh>
    <rPh sb="7" eb="9">
      <t>ジドウ</t>
    </rPh>
    <phoneticPr fontId="3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</si>
  <si>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3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</si>
  <si>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</si>
  <si>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</si>
  <si>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r>
      <rPr>
        <sz val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</si>
  <si>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</si>
  <si>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r>
      <rPr>
        <sz val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3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</si>
  <si>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3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</si>
  <si>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</si>
  <si>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</si>
  <si>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3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</si>
  <si>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</si>
  <si>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</si>
  <si>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t>令和12年度</t>
    <rPh sb="0" eb="2">
      <t>レイワ</t>
    </rPh>
    <rPh sb="4" eb="6">
      <t>ネンド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</si>
  <si>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</si>
  <si>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</si>
  <si>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3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</si>
  <si>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3"/>
  </si>
  <si>
    <t>多段階評価</t>
    <rPh sb="0" eb="1">
      <t>タ</t>
    </rPh>
    <rPh sb="1" eb="3">
      <t>ダンカイ</t>
    </rPh>
    <rPh sb="3" eb="5">
      <t>ヒョウカ</t>
    </rPh>
    <phoneticPr fontId="3"/>
  </si>
  <si>
    <t>多段階評価2</t>
    <rPh sb="0" eb="1">
      <t>タ</t>
    </rPh>
    <rPh sb="1" eb="3">
      <t>ダンカイ</t>
    </rPh>
    <rPh sb="3" eb="5">
      <t>ヒョウカ</t>
    </rPh>
    <phoneticPr fontId="3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</si>
  <si>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</si>
  <si>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</si>
  <si>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</si>
  <si>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r>
      <rPr>
        <sz val="8"/>
        <rFont val="ＭＳ Ｐゴシック"/>
        <family val="3"/>
        <charset val="128"/>
      </rPr>
      <t>令和２年度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3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</si>
  <si>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</si>
  <si>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r>
      <rPr>
        <sz val="8"/>
        <rFont val="ＭＳ Ｐゴシック"/>
        <family val="3"/>
        <charset val="128"/>
      </rPr>
      <t>型式</t>
    </r>
  </si>
  <si>
    <t>類別区分番号</t>
    <rPh sb="0" eb="2">
      <t>ルイベツ</t>
    </rPh>
    <rPh sb="2" eb="4">
      <t>クブン</t>
    </rPh>
    <rPh sb="4" eb="6">
      <t>バンゴウ</t>
    </rPh>
    <phoneticPr fontId="3"/>
  </si>
  <si>
    <r>
      <rPr>
        <sz val="8"/>
        <rFont val="ＭＳ Ｐゴシック"/>
        <family val="3"/>
        <charset val="128"/>
      </rPr>
      <t>総排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</si>
  <si>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t>主要排出
ガス対策</t>
    <phoneticPr fontId="3"/>
  </si>
  <si>
    <t>駆動
形式</t>
    <rPh sb="3" eb="5">
      <t>ケイシキ</t>
    </rPh>
    <phoneticPr fontId="3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</si>
  <si>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</si>
  <si>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3"/>
  </si>
  <si>
    <r>
      <rPr>
        <sz val="8"/>
        <rFont val="ＭＳ Ｐゴシック"/>
        <family val="3"/>
        <charset val="128"/>
      </rPr>
      <t>アルファロメオ</t>
    </r>
  </si>
  <si>
    <r>
      <rPr>
        <sz val="8"/>
        <rFont val="ＭＳ Ｐゴシック"/>
        <family val="3"/>
        <charset val="128"/>
      </rPr>
      <t>ジュリア</t>
    </r>
  </si>
  <si>
    <t>3DA-95222</t>
    <phoneticPr fontId="3"/>
  </si>
  <si>
    <t>0001,0002</t>
    <phoneticPr fontId="3"/>
  </si>
  <si>
    <r>
      <t xml:space="preserve">8AT </t>
    </r>
    <r>
      <rPr>
        <sz val="8"/>
        <rFont val="游ゴシック Light"/>
        <family val="3"/>
        <charset val="128"/>
      </rPr>
      <t>（Ｅ）</t>
    </r>
  </si>
  <si>
    <t>I, D, TC, IC, EP</t>
    <phoneticPr fontId="3"/>
  </si>
  <si>
    <t>CCO, EGR, DF,SCR</t>
    <phoneticPr fontId="3"/>
  </si>
  <si>
    <t>R</t>
    <phoneticPr fontId="3"/>
  </si>
  <si>
    <t>0003,0004</t>
    <phoneticPr fontId="3"/>
  </si>
  <si>
    <r>
      <rPr>
        <sz val="8"/>
        <rFont val="ＭＳ Ｐゴシック"/>
        <family val="3"/>
        <charset val="128"/>
      </rPr>
      <t>ステルヴィオ</t>
    </r>
    <phoneticPr fontId="3"/>
  </si>
  <si>
    <t>3DA-94922</t>
    <phoneticPr fontId="3"/>
  </si>
  <si>
    <t>0001,0011</t>
    <phoneticPr fontId="3"/>
  </si>
  <si>
    <t>A</t>
    <phoneticPr fontId="3"/>
  </si>
  <si>
    <t>0002,0012</t>
    <phoneticPr fontId="3"/>
  </si>
  <si>
    <t>0003,0013</t>
    <phoneticPr fontId="3"/>
  </si>
  <si>
    <t>0004,0014</t>
    <phoneticPr fontId="3"/>
  </si>
  <si>
    <t>0021,0031</t>
    <phoneticPr fontId="3"/>
  </si>
  <si>
    <t>0022,0032</t>
    <phoneticPr fontId="3"/>
  </si>
  <si>
    <t>0023,0033</t>
    <phoneticPr fontId="3"/>
  </si>
  <si>
    <t>0024,0034</t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</si>
  <si>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</si>
  <si>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</si>
  <si>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3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</si>
  <si>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</si>
  <si>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</si>
  <si>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3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</si>
  <si>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3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</si>
  <si>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</si>
  <si>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rPr>
        <sz val="8"/>
        <rFont val="ＭＳ Ｐゴシック"/>
        <family val="3"/>
        <charset val="128"/>
      </rPr>
      <t>６．欄外に次の注記を行う。</t>
    </r>
    <phoneticPr fontId="3"/>
  </si>
  <si>
    <r>
      <rPr>
        <sz val="8"/>
        <rFont val="ＭＳ Ｐゴシック"/>
        <family val="3"/>
        <charset val="128"/>
      </rPr>
      <t>「（注）「燃費基準相当値」の欄には、燃費基準値をディーゼル車用に換算した値を記載しています。」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3"/>
  </si>
  <si>
    <r>
      <t>「</t>
    </r>
    <r>
      <rPr>
        <sz val="8"/>
        <rFont val="ＭＳ Ｐゴシック"/>
        <family val="3"/>
        <charset val="128"/>
      </rPr>
      <t>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3"/>
  </si>
  <si>
    <r>
      <t>６</t>
    </r>
    <r>
      <rPr>
        <sz val="8"/>
        <rFont val="ＭＳ Ｐゴシック"/>
        <family val="3"/>
        <charset val="128"/>
      </rPr>
      <t>．欄外に次の注記を行う。</t>
    </r>
    <phoneticPr fontId="3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</si>
  <si>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</si>
  <si>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3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</si>
  <si>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3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</si>
  <si>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</si>
  <si>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</si>
  <si>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3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</si>
  <si>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</si>
  <si>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3"/>
  </si>
  <si>
    <t>F</t>
  </si>
  <si>
    <t>CCO, EGR, DF, SCR</t>
  </si>
  <si>
    <t>I, D, FI, TC, IC, P, EP</t>
  </si>
  <si>
    <t>8AT(E･LTC)</t>
  </si>
  <si>
    <t>YH01</t>
  </si>
  <si>
    <t>0002, 0012</t>
    <phoneticPr fontId="3"/>
  </si>
  <si>
    <t>3DA-K9PYH01L</t>
  </si>
  <si>
    <t>0001, 0011</t>
    <phoneticPr fontId="3"/>
  </si>
  <si>
    <t>1001, 1011</t>
    <phoneticPr fontId="3"/>
  </si>
  <si>
    <t>1101, 1111</t>
    <phoneticPr fontId="3"/>
  </si>
  <si>
    <t>3DA-K9PYH01</t>
  </si>
  <si>
    <t>0104, 0114</t>
    <phoneticPr fontId="3"/>
  </si>
  <si>
    <t>0103, 0113</t>
    <phoneticPr fontId="3"/>
  </si>
  <si>
    <t>0102, 0112</t>
    <phoneticPr fontId="3"/>
  </si>
  <si>
    <t>0101, 0111</t>
    <phoneticPr fontId="3"/>
  </si>
  <si>
    <t>1005</t>
  </si>
  <si>
    <t>1004</t>
  </si>
  <si>
    <t>1003</t>
  </si>
  <si>
    <t>1002</t>
  </si>
  <si>
    <t>0004</t>
  </si>
  <si>
    <t>0003</t>
  </si>
  <si>
    <t>0002</t>
  </si>
  <si>
    <t>0001</t>
  </si>
  <si>
    <t>リフター</t>
    <phoneticPr fontId="3"/>
  </si>
  <si>
    <t>3DA-P52YH01</t>
  </si>
  <si>
    <t>3DA-P51YH01</t>
  </si>
  <si>
    <t>3DA-P24YH01</t>
  </si>
  <si>
    <t>プジョー</t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</si>
  <si>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</si>
  <si>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t>型</t>
    </r>
    <r>
      <rPr>
        <sz val="8"/>
        <rFont val="ＭＳ Ｐゴシック"/>
        <family val="3"/>
        <charset val="128"/>
      </rPr>
      <t>式</t>
    </r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</si>
  <si>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</si>
  <si>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</si>
  <si>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</si>
  <si>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t>原</t>
    </r>
    <r>
      <rPr>
        <sz val="8"/>
        <rFont val="ＭＳ Ｐゴシック"/>
        <family val="3"/>
        <charset val="128"/>
      </rPr>
      <t>動機</t>
    </r>
  </si>
  <si>
    <r>
      <t>通</t>
    </r>
    <r>
      <rPr>
        <sz val="8"/>
        <rFont val="ＭＳ Ｐゴシック"/>
        <family val="3"/>
        <charset val="128"/>
      </rPr>
      <t>称名</t>
    </r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</si>
  <si>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3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</si>
  <si>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3"/>
  </si>
  <si>
    <r>
      <t>Stellantis</t>
    </r>
    <r>
      <rPr>
        <sz val="8"/>
        <rFont val="游ゴシック"/>
        <family val="2"/>
        <charset val="128"/>
      </rPr>
      <t>ジャパン株式会社</t>
    </r>
    <phoneticPr fontId="3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</si>
  <si>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</si>
  <si>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3DA-K9CYH01L</t>
  </si>
  <si>
    <t>1011</t>
    <phoneticPr fontId="3"/>
  </si>
  <si>
    <t>3DA-K9CYH01</t>
  </si>
  <si>
    <t>1001</t>
  </si>
  <si>
    <t>ベルランゴ</t>
    <phoneticPr fontId="3"/>
  </si>
  <si>
    <t>3DA-C41YH01</t>
  </si>
  <si>
    <t>C4</t>
    <phoneticPr fontId="3"/>
  </si>
  <si>
    <t>シトロエン</t>
    <phoneticPr fontId="3"/>
  </si>
  <si>
    <t>★3.5</t>
    <phoneticPr fontId="3"/>
  </si>
  <si>
    <t>85~88</t>
  </si>
  <si>
    <t>A</t>
  </si>
  <si>
    <t>CCO,EGR,
DF,SCR</t>
  </si>
  <si>
    <t>H,I,D,FI,TC,
IC,P,EP,CN</t>
    <phoneticPr fontId="3"/>
  </si>
  <si>
    <t>13.4~14.0</t>
    <phoneticPr fontId="3"/>
  </si>
  <si>
    <r>
      <t>2530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2570</t>
    </r>
    <phoneticPr fontId="3"/>
  </si>
  <si>
    <t>8AT(E,LTC)</t>
    <phoneticPr fontId="3"/>
  </si>
  <si>
    <t>B57D30B</t>
    <phoneticPr fontId="3"/>
  </si>
  <si>
    <t>0102,0106,0107
0111,0112</t>
    <phoneticPr fontId="3"/>
  </si>
  <si>
    <t>3CA-TB4230</t>
  </si>
  <si>
    <t>BMW X7 xDrive40d</t>
    <phoneticPr fontId="3"/>
  </si>
  <si>
    <t>BMW</t>
    <phoneticPr fontId="3"/>
  </si>
  <si>
    <t>★3</t>
    <phoneticPr fontId="3"/>
  </si>
  <si>
    <t>82~84</t>
  </si>
  <si>
    <t>14.1~14.4</t>
  </si>
  <si>
    <r>
      <t>2500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2520</t>
    </r>
    <phoneticPr fontId="3"/>
  </si>
  <si>
    <t>0101,0103~0105
0108~0110</t>
    <phoneticPr fontId="3"/>
  </si>
  <si>
    <t>0002,0006,0007
0011,0012</t>
    <phoneticPr fontId="3"/>
  </si>
  <si>
    <t>0001,0003~0005
0008~0010</t>
    <phoneticPr fontId="3"/>
  </si>
  <si>
    <t>★3.5</t>
  </si>
  <si>
    <t xml:space="preserve"> </t>
  </si>
  <si>
    <t>H,I,D,FI,TC,
IC,P,EP,CN</t>
  </si>
  <si>
    <t>8AT (E-LCT)</t>
  </si>
  <si>
    <t>B57D30B-PA0001N0</t>
  </si>
  <si>
    <t>0306</t>
  </si>
  <si>
    <t>3CA-22EN30</t>
  </si>
  <si>
    <t>0305</t>
  </si>
  <si>
    <t>★4</t>
  </si>
  <si>
    <t>0304</t>
  </si>
  <si>
    <t>0303</t>
  </si>
  <si>
    <t>0302</t>
  </si>
  <si>
    <t>0301</t>
  </si>
  <si>
    <t>0206</t>
  </si>
  <si>
    <t>0205</t>
  </si>
  <si>
    <t>0204</t>
  </si>
  <si>
    <t>0203</t>
  </si>
  <si>
    <t>0202</t>
  </si>
  <si>
    <t>0201</t>
  </si>
  <si>
    <t>0106</t>
  </si>
  <si>
    <t>0105</t>
  </si>
  <si>
    <t>0104</t>
  </si>
  <si>
    <t>0103</t>
  </si>
  <si>
    <t>0102</t>
  </si>
  <si>
    <t>0101</t>
  </si>
  <si>
    <t>0006</t>
  </si>
  <si>
    <t>0005</t>
  </si>
  <si>
    <t>★2</t>
    <phoneticPr fontId="3"/>
  </si>
  <si>
    <t>70~71</t>
  </si>
  <si>
    <t>17.3~17.5</t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</si>
  <si>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2290</t>
    </r>
    <phoneticPr fontId="3"/>
  </si>
  <si>
    <t>0005,0006
0011,0012</t>
    <phoneticPr fontId="3"/>
  </si>
  <si>
    <t>3CA-GT8230S</t>
    <phoneticPr fontId="3"/>
  </si>
  <si>
    <t>BMW X6 xDrive35d</t>
    <phoneticPr fontId="3"/>
  </si>
  <si>
    <t/>
  </si>
  <si>
    <t>17.6~17.7</t>
  </si>
  <si>
    <r>
      <t>2260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2270</t>
    </r>
    <phoneticPr fontId="3"/>
  </si>
  <si>
    <t>0002~0004
0008~0010</t>
    <phoneticPr fontId="3"/>
  </si>
  <si>
    <t>★1.5</t>
    <phoneticPr fontId="3"/>
  </si>
  <si>
    <t>0001,0007</t>
    <phoneticPr fontId="3"/>
  </si>
  <si>
    <t>★2.5</t>
  </si>
  <si>
    <t>0112</t>
  </si>
  <si>
    <t>3CA-12EY30S</t>
  </si>
  <si>
    <t>0111</t>
  </si>
  <si>
    <t>0110</t>
  </si>
  <si>
    <t>0109</t>
  </si>
  <si>
    <t>★2</t>
  </si>
  <si>
    <t>0108</t>
  </si>
  <si>
    <t>0107</t>
  </si>
  <si>
    <t>8AT(E,LTC)</t>
  </si>
  <si>
    <t>0012</t>
  </si>
  <si>
    <t>0011</t>
  </si>
  <si>
    <t>0010</t>
  </si>
  <si>
    <t>0009</t>
  </si>
  <si>
    <t>0008</t>
  </si>
  <si>
    <t>0007</t>
  </si>
  <si>
    <t>★2.5</t>
    <phoneticPr fontId="3"/>
  </si>
  <si>
    <t>77~79</t>
  </si>
  <si>
    <t>15.3~15.7</t>
  </si>
  <si>
    <r>
      <t>2410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2440</t>
    </r>
    <phoneticPr fontId="3"/>
  </si>
  <si>
    <t>0201~0205</t>
    <phoneticPr fontId="3"/>
  </si>
  <si>
    <t>3CA-JU8230A</t>
    <phoneticPr fontId="3"/>
  </si>
  <si>
    <t>BMW X5 xDrive40d</t>
    <phoneticPr fontId="3"/>
  </si>
  <si>
    <t>0206</t>
    <phoneticPr fontId="3"/>
  </si>
  <si>
    <t>★3</t>
  </si>
  <si>
    <t>3CA-12EV30A</t>
  </si>
  <si>
    <t>75~77</t>
  </si>
  <si>
    <t>16.1~16.5</t>
  </si>
  <si>
    <r>
      <t>2350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2380</t>
    </r>
    <phoneticPr fontId="3"/>
  </si>
  <si>
    <t>0012,0013,0017,
0018</t>
    <phoneticPr fontId="3"/>
  </si>
  <si>
    <t>3CA-JU8230S</t>
    <phoneticPr fontId="3"/>
  </si>
  <si>
    <t>BMW X5 xDrive35d</t>
    <phoneticPr fontId="3"/>
  </si>
  <si>
    <t>70~73</t>
  </si>
  <si>
    <t>16.8~17.5</t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</si>
  <si>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2330</t>
    </r>
    <phoneticPr fontId="3"/>
  </si>
  <si>
    <t>0002~0011,
0014~0016</t>
    <phoneticPr fontId="3"/>
  </si>
  <si>
    <t>2260,2270</t>
    <phoneticPr fontId="3"/>
  </si>
  <si>
    <t>0001,0019</t>
    <phoneticPr fontId="3"/>
  </si>
  <si>
    <t>75~78</t>
  </si>
  <si>
    <t>15.7~16.5</t>
  </si>
  <si>
    <r>
      <t>2350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2410</t>
    </r>
    <phoneticPr fontId="3"/>
  </si>
  <si>
    <t>0101~0112</t>
    <phoneticPr fontId="3"/>
  </si>
  <si>
    <t>0002~0012</t>
    <phoneticPr fontId="3"/>
  </si>
  <si>
    <t>0001,0013</t>
    <phoneticPr fontId="3"/>
  </si>
  <si>
    <t>3CA-12EV30S</t>
  </si>
  <si>
    <t>0212</t>
  </si>
  <si>
    <t>0211</t>
  </si>
  <si>
    <t>0210</t>
  </si>
  <si>
    <t>0209</t>
  </si>
  <si>
    <t>0208</t>
  </si>
  <si>
    <t>0207</t>
  </si>
  <si>
    <t>★1</t>
    <phoneticPr fontId="3"/>
  </si>
  <si>
    <t>62~63</t>
  </si>
  <si>
    <t>I,D,FI,TC,
IC,P,EP,CN</t>
  </si>
  <si>
    <t>21.9~22.4</t>
  </si>
  <si>
    <r>
      <t>1880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1920</t>
    </r>
    <phoneticPr fontId="3"/>
  </si>
  <si>
    <t>B47D20A</t>
    <phoneticPr fontId="3"/>
  </si>
  <si>
    <r>
      <t>0001</t>
    </r>
    <r>
      <rPr>
        <sz val="8"/>
        <rFont val="ＭＳ Ｐゴシック"/>
        <family val="3"/>
        <charset val="128"/>
      </rPr>
      <t>～0</t>
    </r>
    <r>
      <rPr>
        <sz val="8"/>
        <rFont val="Arial"/>
        <family val="2"/>
      </rPr>
      <t>002</t>
    </r>
    <phoneticPr fontId="3"/>
  </si>
  <si>
    <t>3DA-VJ20</t>
    <phoneticPr fontId="3"/>
  </si>
  <si>
    <t>BMW X4 xDrive20d</t>
    <phoneticPr fontId="3"/>
  </si>
  <si>
    <t>★1.5</t>
  </si>
  <si>
    <t>B47D20B</t>
  </si>
  <si>
    <t>3DA-VJ20</t>
  </si>
  <si>
    <t>0102</t>
    <phoneticPr fontId="3"/>
  </si>
  <si>
    <t>★1</t>
  </si>
  <si>
    <t>0101</t>
    <phoneticPr fontId="3"/>
  </si>
  <si>
    <t>3DA-UZ20</t>
  </si>
  <si>
    <t>BMW X3 xDrive20d</t>
    <phoneticPr fontId="3"/>
  </si>
  <si>
    <t>3DA-UZ20</t>
    <phoneticPr fontId="3"/>
  </si>
  <si>
    <t>0002</t>
    <phoneticPr fontId="3"/>
  </si>
  <si>
    <t>0001</t>
    <phoneticPr fontId="3"/>
  </si>
  <si>
    <t>67~69</t>
  </si>
  <si>
    <t>20.0~20.4</t>
    <phoneticPr fontId="3"/>
  </si>
  <si>
    <r>
      <t>2050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2080</t>
    </r>
    <phoneticPr fontId="3"/>
  </si>
  <si>
    <r>
      <t>0101</t>
    </r>
    <r>
      <rPr>
        <sz val="8"/>
        <rFont val="游ゴシック"/>
        <family val="3"/>
        <charset val="128"/>
      </rPr>
      <t>～0</t>
    </r>
    <r>
      <rPr>
        <sz val="8"/>
        <rFont val="Arial"/>
        <family val="2"/>
      </rPr>
      <t>102</t>
    </r>
    <phoneticPr fontId="3"/>
  </si>
  <si>
    <t>3CA-UZ7230</t>
    <phoneticPr fontId="3"/>
  </si>
  <si>
    <t>BMW X3 M40d</t>
    <phoneticPr fontId="3"/>
  </si>
  <si>
    <t>66~68</t>
  </si>
  <si>
    <t>3CA-UZ7230</t>
  </si>
  <si>
    <t>B47D20B-JA1S06M0</t>
  </si>
  <si>
    <t>3CA-12GR20</t>
  </si>
  <si>
    <t>BMW X3 20d xDrive</t>
    <phoneticPr fontId="3"/>
  </si>
  <si>
    <t>★0.5</t>
    <phoneticPr fontId="3"/>
  </si>
  <si>
    <t>B47C20B</t>
    <phoneticPr fontId="3"/>
  </si>
  <si>
    <t>3DA-YL20</t>
    <phoneticPr fontId="3"/>
  </si>
  <si>
    <t>BMW X2 xDrive20d</t>
    <phoneticPr fontId="3"/>
  </si>
  <si>
    <t>I,D,FI,TC,
IC,P,EP,CN,H,AM</t>
  </si>
  <si>
    <t>7AT(E)</t>
  </si>
  <si>
    <t>B47C20B-DD0006N0</t>
  </si>
  <si>
    <t>3CA-52GN20</t>
  </si>
  <si>
    <t>3CA-42EG20T</t>
  </si>
  <si>
    <t>BMW X1 xDrive20d</t>
    <phoneticPr fontId="3"/>
  </si>
  <si>
    <t>7AT</t>
  </si>
  <si>
    <t>B47C20B-DC0005N0</t>
  </si>
  <si>
    <t>3CA-42EG20</t>
  </si>
  <si>
    <t>24.2~24.5</t>
  </si>
  <si>
    <r>
      <t>1680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3"/>
  </si>
  <si>
    <t>3DA-AD20</t>
    <phoneticPr fontId="3"/>
  </si>
  <si>
    <t>BMW X1 xDrive18d</t>
    <phoneticPr fontId="3"/>
  </si>
  <si>
    <t>57~59</t>
  </si>
  <si>
    <t>20.1~20.7</t>
  </si>
  <si>
    <r>
      <t>2020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2070</t>
    </r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</si>
  <si>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</si>
  <si>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t>3DA-GW30</t>
    <phoneticPr fontId="3"/>
  </si>
  <si>
    <r>
      <t xml:space="preserve">BMW 840dx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</si>
  <si>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t>3DA-BC30</t>
    <phoneticPr fontId="3"/>
  </si>
  <si>
    <t>BMW 840d xDriveｸ-ﾍﾟ</t>
    <phoneticPr fontId="3"/>
  </si>
  <si>
    <t>BMW 840d xDriveｶﾌﾞﾘｵﾚ</t>
    <phoneticPr fontId="3"/>
  </si>
  <si>
    <t>18.8~19.4</t>
  </si>
  <si>
    <r>
      <t>2130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2180</t>
    </r>
    <phoneticPr fontId="3"/>
  </si>
  <si>
    <t>B57D30A</t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</si>
  <si>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</si>
  <si>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t>3DA-7V30</t>
    <phoneticPr fontId="3"/>
  </si>
  <si>
    <t>BMW 740Ld xDrive</t>
    <phoneticPr fontId="3"/>
  </si>
  <si>
    <t>65~66</t>
  </si>
  <si>
    <t>19.8~20.1</t>
  </si>
  <si>
    <r>
      <t>2070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2100</t>
    </r>
    <phoneticPr fontId="3"/>
  </si>
  <si>
    <t>0006~0008</t>
    <phoneticPr fontId="3"/>
  </si>
  <si>
    <t>3DA-7S30</t>
    <phoneticPr fontId="3"/>
  </si>
  <si>
    <t>BMW 740d xDrive</t>
    <phoneticPr fontId="3"/>
  </si>
  <si>
    <t>62~64</t>
  </si>
  <si>
    <t>20.3~20.9</t>
  </si>
  <si>
    <r>
      <t>2010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2060</t>
    </r>
    <phoneticPr fontId="3"/>
  </si>
  <si>
    <t>0001~0005</t>
    <phoneticPr fontId="3"/>
  </si>
  <si>
    <t>3CA-22EJ30</t>
  </si>
  <si>
    <t>66~67</t>
  </si>
  <si>
    <t>22.1~22.4</t>
  </si>
  <si>
    <t>1880~1900</t>
    <phoneticPr fontId="3"/>
  </si>
  <si>
    <t>B47D20B</t>
    <phoneticPr fontId="3"/>
  </si>
  <si>
    <t>1202,1204</t>
    <phoneticPr fontId="3"/>
  </si>
  <si>
    <t>3DA-JP20</t>
    <phoneticPr fontId="3"/>
  </si>
  <si>
    <t>BMW 523d xDriveﾂ-ﾘﾝｸﾞ</t>
    <phoneticPr fontId="3"/>
  </si>
  <si>
    <t>22.6~22.8</t>
  </si>
  <si>
    <t>1840~1860</t>
    <phoneticPr fontId="3"/>
  </si>
  <si>
    <t>1201,1203</t>
    <phoneticPr fontId="3"/>
  </si>
  <si>
    <t>3CA-22GW20</t>
  </si>
  <si>
    <t>BMW 523d xDriveﾂｰﾘﾝｸﾞ</t>
    <phoneticPr fontId="3"/>
  </si>
  <si>
    <t>63~64</t>
  </si>
  <si>
    <t>23.3~23.5</t>
  </si>
  <si>
    <r>
      <t>1770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1790</t>
    </r>
    <phoneticPr fontId="3"/>
  </si>
  <si>
    <t>1202~1204</t>
    <phoneticPr fontId="3"/>
  </si>
  <si>
    <t>3DA-JF20</t>
    <phoneticPr fontId="3"/>
  </si>
  <si>
    <t>BMW 523d xDrive</t>
    <phoneticPr fontId="3"/>
  </si>
  <si>
    <t>1201</t>
    <phoneticPr fontId="3"/>
  </si>
  <si>
    <t>3CA-22FL20</t>
  </si>
  <si>
    <t>3DA-32AX20</t>
  </si>
  <si>
    <t>BMW 420dxDriveｸﾞﾗﾝｸｰﾍﾟ</t>
    <phoneticPr fontId="3"/>
  </si>
  <si>
    <t>23.6~24.0</t>
    <phoneticPr fontId="3"/>
  </si>
  <si>
    <r>
      <t>1730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1760</t>
    </r>
    <phoneticPr fontId="3"/>
  </si>
  <si>
    <t>0101~0103,
0105~0107</t>
    <phoneticPr fontId="3"/>
  </si>
  <si>
    <t>3DA-6L20</t>
    <phoneticPr fontId="3"/>
  </si>
  <si>
    <t>BMW 320d xDriveTouring</t>
    <phoneticPr fontId="3"/>
  </si>
  <si>
    <t>60~61</t>
  </si>
  <si>
    <t>0001~0003,
0005~0007</t>
    <phoneticPr fontId="3"/>
  </si>
  <si>
    <t>0104,0108</t>
    <phoneticPr fontId="3"/>
  </si>
  <si>
    <t>0004,0008</t>
    <phoneticPr fontId="3"/>
  </si>
  <si>
    <t>8AT(E)</t>
  </si>
  <si>
    <t>5004</t>
  </si>
  <si>
    <t>3DA-6L20</t>
  </si>
  <si>
    <t>BMW 320d xDrive Tr.</t>
    <phoneticPr fontId="3"/>
  </si>
  <si>
    <t>5003</t>
  </si>
  <si>
    <t>5002</t>
  </si>
  <si>
    <t>5001</t>
  </si>
  <si>
    <t>4004</t>
  </si>
  <si>
    <t>4003</t>
  </si>
  <si>
    <t>4002</t>
  </si>
  <si>
    <t>4001</t>
  </si>
  <si>
    <t>24.1~24.5</t>
  </si>
  <si>
    <r>
      <t>1680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1720</t>
    </r>
    <phoneticPr fontId="3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</si>
  <si>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0108</t>
    </r>
    <phoneticPr fontId="3"/>
  </si>
  <si>
    <t>3DA-5V20</t>
    <phoneticPr fontId="3"/>
  </si>
  <si>
    <t>BMW 320d xDrive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</si>
  <si>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</si>
  <si>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t>3DA-5V20</t>
  </si>
  <si>
    <t>CCO, DF</t>
  </si>
  <si>
    <t>D,V,H,I,FI,TC,EP</t>
  </si>
  <si>
    <t>7AT(E)</t>
    <phoneticPr fontId="3"/>
  </si>
  <si>
    <t>0114</t>
  </si>
  <si>
    <t>3CA-22GF20</t>
  </si>
  <si>
    <t>BMW 220dｸﾞﾗﾝｸｰﾍﾟ</t>
    <phoneticPr fontId="3"/>
  </si>
  <si>
    <t>0113</t>
  </si>
  <si>
    <t>0102,0104,0106,
0108</t>
    <phoneticPr fontId="3"/>
  </si>
  <si>
    <t>3DA-6W20</t>
    <phoneticPr fontId="3"/>
  </si>
  <si>
    <t>BMW 218d Gran Tourer</t>
    <phoneticPr fontId="3"/>
  </si>
  <si>
    <t>0101,0103,0105,
0107</t>
    <phoneticPr fontId="3"/>
  </si>
  <si>
    <t>68~69</t>
  </si>
  <si>
    <t>F</t>
    <phoneticPr fontId="3"/>
  </si>
  <si>
    <t>3DA-6T20</t>
    <phoneticPr fontId="3"/>
  </si>
  <si>
    <t>BMW 218d Active Tourer</t>
    <phoneticPr fontId="3"/>
  </si>
  <si>
    <t>25.3~25.5</t>
  </si>
  <si>
    <r>
      <t>1570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3"/>
  </si>
  <si>
    <t>B47C20B</t>
  </si>
  <si>
    <t>0404</t>
  </si>
  <si>
    <t>3DA-22BY20</t>
  </si>
  <si>
    <t>0403</t>
  </si>
  <si>
    <t>0402</t>
  </si>
  <si>
    <t>0401</t>
  </si>
  <si>
    <t>7AT(DCT)</t>
  </si>
  <si>
    <t>25.9~26.1</t>
  </si>
  <si>
    <r>
      <t>1510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3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</si>
  <si>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1004</t>
    </r>
    <phoneticPr fontId="3"/>
  </si>
  <si>
    <t>3DA-7M20</t>
    <phoneticPr fontId="3"/>
  </si>
  <si>
    <t>BMW 218d</t>
    <phoneticPr fontId="3"/>
  </si>
  <si>
    <t>0014</t>
  </si>
  <si>
    <t>BMW 120d</t>
    <phoneticPr fontId="3"/>
  </si>
  <si>
    <t>0013</t>
  </si>
  <si>
    <t>26.1~26.3</t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</si>
  <si>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1510</t>
    </r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</si>
  <si>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</si>
  <si>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t>BMW 118d</t>
    <phoneticPr fontId="3"/>
  </si>
  <si>
    <t>0201,0202,
0211,0212</t>
    <phoneticPr fontId="3"/>
  </si>
  <si>
    <t>3DA-42BT20</t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</si>
  <si>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SD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-A4</t>
    </r>
    <phoneticPr fontId="3"/>
  </si>
  <si>
    <t>MINI</t>
    <phoneticPr fontId="3"/>
  </si>
  <si>
    <t>24.4~24.7</t>
  </si>
  <si>
    <r>
      <t>1660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1690</t>
    </r>
    <phoneticPr fontId="3"/>
  </si>
  <si>
    <t>0101,0102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</si>
  <si>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-A4</t>
    </r>
    <phoneticPr fontId="3"/>
  </si>
  <si>
    <t>25.0~25.3</t>
    <phoneticPr fontId="3"/>
  </si>
  <si>
    <r>
      <t>1600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1630</t>
    </r>
    <phoneticPr fontId="3"/>
  </si>
  <si>
    <t>3DA-42BT20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</si>
  <si>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</t>
    </r>
    <phoneticPr fontId="3"/>
  </si>
  <si>
    <t>25.5~25.8</t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</si>
  <si>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1570</t>
    </r>
    <phoneticPr fontId="3"/>
  </si>
  <si>
    <t>3DA-BB20M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</si>
  <si>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>SD</t>
    </r>
    <r>
      <rPr>
        <sz val="8"/>
        <rFont val="ＭＳ Ｐゴシック"/>
        <family val="3"/>
        <charset val="128"/>
      </rPr>
      <t xml:space="preserve"> ｸﾗﾌﾞﾏﾝ</t>
    </r>
    <phoneticPr fontId="3"/>
  </si>
  <si>
    <t>67~68</t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</si>
  <si>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 xml:space="preserve"> ｸﾗﾌﾞﾏﾝ</t>
    </r>
    <phoneticPr fontId="3"/>
  </si>
  <si>
    <t>3DA-62GA20</t>
  </si>
  <si>
    <t>MINI ｶﾝﾄﾘｰﾏﾝ D</t>
    <phoneticPr fontId="3"/>
  </si>
  <si>
    <t>CCO,
EGR,DF</t>
  </si>
  <si>
    <t>27.2~27.5</t>
  </si>
  <si>
    <r>
      <t>1350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1380</t>
    </r>
    <phoneticPr fontId="3"/>
  </si>
  <si>
    <t>3DA-XV20MW</t>
    <phoneticPr fontId="3"/>
  </si>
  <si>
    <t xml:space="preserve">Mini Cooper SD 5 Door </t>
    <phoneticPr fontId="3"/>
  </si>
  <si>
    <t>B37C15A</t>
  </si>
  <si>
    <t>1001,1003,</t>
    <phoneticPr fontId="3"/>
  </si>
  <si>
    <t>3DA-XV15MW</t>
  </si>
  <si>
    <t xml:space="preserve">Mini Cooper D 5 Door </t>
    <phoneticPr fontId="3"/>
  </si>
  <si>
    <t>27.7</t>
    <phoneticPr fontId="3"/>
  </si>
  <si>
    <t>1002,1004</t>
    <phoneticPr fontId="3"/>
  </si>
  <si>
    <t>0002,0004</t>
    <phoneticPr fontId="3"/>
  </si>
  <si>
    <t>0001,0003</t>
    <phoneticPr fontId="3"/>
  </si>
  <si>
    <t>28.1~28.4</t>
  </si>
  <si>
    <r>
      <t>1240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1270</t>
    </r>
    <phoneticPr fontId="3"/>
  </si>
  <si>
    <t>3DA-XY15MW</t>
    <phoneticPr fontId="3"/>
  </si>
  <si>
    <t>Mini Cooper D</t>
    <phoneticPr fontId="3"/>
  </si>
  <si>
    <t>(km/L)</t>
  </si>
  <si>
    <t>(km/L)</t>
    <phoneticPr fontId="3"/>
  </si>
  <si>
    <r>
      <t>(g-CO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/km)</t>
    </r>
    <phoneticPr fontId="3"/>
  </si>
  <si>
    <t>(L)</t>
    <phoneticPr fontId="3"/>
  </si>
  <si>
    <t>認定レベル</t>
    <phoneticPr fontId="3"/>
  </si>
  <si>
    <t>形式</t>
    <phoneticPr fontId="3"/>
  </si>
  <si>
    <t>ガス対策</t>
    <rPh sb="2" eb="4">
      <t>タイサク</t>
    </rPh>
    <phoneticPr fontId="3"/>
  </si>
  <si>
    <r>
      <rPr>
        <sz val="8"/>
        <rFont val="ＭＳ Ｐゴシック"/>
        <family val="3"/>
        <charset val="128"/>
      </rPr>
      <t>改善</t>
    </r>
    <r>
      <rPr>
        <sz val="8"/>
        <rFont val="游ゴシック"/>
        <family val="2"/>
        <charset val="128"/>
      </rPr>
      <t>対策</t>
    </r>
    <rPh sb="0" eb="2">
      <t>カイゼン</t>
    </rPh>
    <phoneticPr fontId="3"/>
  </si>
  <si>
    <t>型式</t>
  </si>
  <si>
    <r>
      <t>低排出</t>
    </r>
    <r>
      <rPr>
        <sz val="8"/>
        <rFont val="ＭＳ Ｐゴシック"/>
        <family val="2"/>
        <charset val="128"/>
      </rPr>
      <t>ガス</t>
    </r>
    <phoneticPr fontId="3"/>
  </si>
  <si>
    <r>
      <rPr>
        <sz val="8"/>
        <rFont val="ＭＳ Ｐゴシック"/>
        <family val="3"/>
        <charset val="128"/>
      </rPr>
      <t>その他</t>
    </r>
  </si>
  <si>
    <t>駆動</t>
    <phoneticPr fontId="3"/>
  </si>
  <si>
    <t>主要排出</t>
    <rPh sb="2" eb="4">
      <t>ハイシュツ</t>
    </rPh>
    <phoneticPr fontId="3"/>
  </si>
  <si>
    <t>主要燃費</t>
    <phoneticPr fontId="3"/>
  </si>
  <si>
    <t>総排
気量</t>
    <rPh sb="1" eb="2">
      <t>ハイ</t>
    </rPh>
    <rPh sb="3" eb="4">
      <t>キ</t>
    </rPh>
    <rPh sb="4" eb="5">
      <t>リョウ</t>
    </rPh>
    <phoneticPr fontId="3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</si>
  <si>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3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</si>
  <si>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</si>
  <si>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3"/>
  </si>
  <si>
    <t>令和２年度
燃費基準値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</si>
  <si>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</si>
  <si>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</t>
    </r>
    <rPh sb="14" eb="16">
      <t>ハイシュツ</t>
    </rPh>
    <rPh sb="16" eb="17">
      <t>リョウ</t>
    </rPh>
    <phoneticPr fontId="3"/>
  </si>
  <si>
    <t>燃費値</t>
    <rPh sb="0" eb="2">
      <t>ネンピ</t>
    </rPh>
    <rPh sb="2" eb="3">
      <t>チ</t>
    </rPh>
    <phoneticPr fontId="3"/>
  </si>
  <si>
    <t>車両重量
（kg）</t>
  </si>
  <si>
    <r>
      <t>WLTC</t>
    </r>
    <r>
      <rPr>
        <sz val="8"/>
        <rFont val="ＭＳ Ｐゴシック"/>
        <family val="3"/>
        <charset val="128"/>
      </rPr>
      <t>モード</t>
    </r>
    <phoneticPr fontId="3"/>
  </si>
  <si>
    <t>通称名</t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</si>
  <si>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3"/>
  </si>
  <si>
    <t>ビー・エム・ダブリュー株式会社</t>
    <phoneticPr fontId="3"/>
  </si>
  <si>
    <t>当該自動車の製造又は輸入の事業を行う者の氏名又は名称</t>
    <phoneticPr fontId="3"/>
  </si>
  <si>
    <t>（注）「燃費基準相当値」の欄には、燃費基準値をディーゼル車用に換算した値を記載しています。</t>
    <rPh sb="1" eb="2">
      <t>チュウ</t>
    </rPh>
    <rPh sb="4" eb="6">
      <t>ネンピ</t>
    </rPh>
    <rPh sb="6" eb="8">
      <t>キジュン</t>
    </rPh>
    <rPh sb="8" eb="11">
      <t>ソウトウチ</t>
    </rPh>
    <rPh sb="13" eb="14">
      <t>ラン</t>
    </rPh>
    <phoneticPr fontId="3"/>
  </si>
  <si>
    <t>CCO, DF, EGR SCR,</t>
  </si>
  <si>
    <t>I, D, P, EP</t>
    <phoneticPr fontId="3"/>
  </si>
  <si>
    <r>
      <t>2,150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  <charset val="128"/>
      </rPr>
      <t>2,170</t>
    </r>
    <phoneticPr fontId="3"/>
  </si>
  <si>
    <r>
      <t>9AT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</si>
  <si>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r>
      <t xml:space="preserve">204DTY
</t>
    </r>
    <r>
      <rPr>
        <sz val="8"/>
        <rFont val="ＭＳ Ｐゴシック"/>
        <family val="3"/>
        <charset val="128"/>
      </rPr>
      <t>（内燃機関）</t>
    </r>
    <r>
      <rPr>
        <sz val="8"/>
        <rFont val="Arial"/>
        <family val="2"/>
      </rPr>
      <t xml:space="preserve">
54737
</t>
    </r>
    <r>
      <rPr>
        <sz val="8"/>
        <rFont val="ＭＳ Ｐゴシック"/>
        <family val="3"/>
        <charset val="128"/>
      </rPr>
      <t>（電動機）</t>
    </r>
    <phoneticPr fontId="3"/>
  </si>
  <si>
    <t>0003, 0004</t>
    <phoneticPr fontId="3"/>
  </si>
  <si>
    <r>
      <t>2,080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2,100</t>
    </r>
    <phoneticPr fontId="3"/>
  </si>
  <si>
    <t>0001, 0002, 0004</t>
    <phoneticPr fontId="3"/>
  </si>
  <si>
    <t>3CA-LC2ND</t>
    <phoneticPr fontId="3"/>
  </si>
  <si>
    <t>ディスカバリースポーツ</t>
    <phoneticPr fontId="3"/>
  </si>
  <si>
    <r>
      <t>0101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0104</t>
    </r>
    <phoneticPr fontId="3"/>
  </si>
  <si>
    <t>3CA-LZ2NB</t>
    <phoneticPr fontId="3"/>
  </si>
  <si>
    <t>レンジローバーイヴォーク</t>
    <phoneticPr fontId="3"/>
  </si>
  <si>
    <r>
      <t>8AT×2</t>
    </r>
    <r>
      <rPr>
        <sz val="8"/>
        <rFont val="ＭＳ Ｐゴシック"/>
        <family val="3"/>
        <charset val="128"/>
      </rPr>
      <t>　　
（</t>
    </r>
    <r>
      <rPr>
        <sz val="8"/>
        <rFont val="Arial"/>
        <family val="2"/>
      </rPr>
      <t>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</si>
  <si>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t>3CA-LY2NCC</t>
    <phoneticPr fontId="3"/>
  </si>
  <si>
    <t>レンジローバーヴェラール</t>
    <phoneticPr fontId="3"/>
  </si>
  <si>
    <t>3CA-LY2NAC</t>
    <phoneticPr fontId="3"/>
  </si>
  <si>
    <r>
      <t>5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>7</t>
    </r>
    <rPh sb="1" eb="2">
      <t>マタ</t>
    </rPh>
    <phoneticPr fontId="3"/>
  </si>
  <si>
    <r>
      <t>2,420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2,510</t>
    </r>
    <phoneticPr fontId="3"/>
  </si>
  <si>
    <r>
      <t xml:space="preserve">DT306
</t>
    </r>
    <r>
      <rPr>
        <sz val="8"/>
        <rFont val="ＭＳ Ｐゴシック"/>
        <family val="3"/>
        <charset val="128"/>
      </rPr>
      <t>（内燃機関）</t>
    </r>
    <r>
      <rPr>
        <sz val="8"/>
        <rFont val="Arial"/>
        <family val="2"/>
      </rPr>
      <t xml:space="preserve">
29684
</t>
    </r>
    <r>
      <rPr>
        <sz val="8"/>
        <rFont val="ＭＳ Ｐゴシック"/>
        <family val="3"/>
        <charset val="128"/>
      </rPr>
      <t>（電動機）</t>
    </r>
    <phoneticPr fontId="3"/>
  </si>
  <si>
    <r>
      <t>0301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0306 </t>
    </r>
    <phoneticPr fontId="3"/>
  </si>
  <si>
    <r>
      <t>2,430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2,520</t>
    </r>
    <phoneticPr fontId="3"/>
  </si>
  <si>
    <r>
      <t>0201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0206 </t>
    </r>
    <phoneticPr fontId="3"/>
  </si>
  <si>
    <t>3CA-LE72WCB</t>
    <phoneticPr fontId="3"/>
  </si>
  <si>
    <t>ディフェンダー110 (コイルサスペンション）</t>
    <phoneticPr fontId="3"/>
  </si>
  <si>
    <r>
      <t xml:space="preserve">5 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7
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 8</t>
    </r>
    <rPh sb="2" eb="3">
      <t>マタ</t>
    </rPh>
    <rPh sb="6" eb="7">
      <t>マタ</t>
    </rPh>
    <phoneticPr fontId="3"/>
  </si>
  <si>
    <r>
      <t>2,590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2,640</t>
    </r>
    <phoneticPr fontId="3"/>
  </si>
  <si>
    <r>
      <t>1111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1116 </t>
    </r>
    <phoneticPr fontId="3"/>
  </si>
  <si>
    <t>3CA-LE72WAB</t>
    <phoneticPr fontId="3"/>
  </si>
  <si>
    <t>ディフェンダー130 / ディフェンダー130  Outbound</t>
    <phoneticPr fontId="3"/>
  </si>
  <si>
    <t>0311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</si>
  <si>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 xml:space="preserve"> Trophy Edition</t>
    </r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</si>
  <si>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110 (</t>
    </r>
    <r>
      <rPr>
        <sz val="8"/>
        <rFont val="ＭＳ Ｐゴシック"/>
        <family val="3"/>
        <charset val="128"/>
      </rPr>
      <t>エアサスペンション）</t>
    </r>
    <phoneticPr fontId="3"/>
  </si>
  <si>
    <r>
      <t>2,440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2,530</t>
    </r>
    <phoneticPr fontId="3"/>
  </si>
  <si>
    <t>CCO, DF, EGR SCR</t>
    <phoneticPr fontId="3"/>
  </si>
  <si>
    <r>
      <t>2,320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2,350</t>
    </r>
    <phoneticPr fontId="3"/>
  </si>
  <si>
    <t>201, 0202, 0203</t>
    <phoneticPr fontId="3"/>
  </si>
  <si>
    <t>2,330～2,360</t>
  </si>
  <si>
    <t>0101, 0102, 0103</t>
    <phoneticPr fontId="3"/>
  </si>
  <si>
    <t>3CA-LE62WCB</t>
    <phoneticPr fontId="3"/>
  </si>
  <si>
    <t>ディフェンダー90 (コイルサスペンション）</t>
    <phoneticPr fontId="3"/>
  </si>
  <si>
    <r>
      <t>2,330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2,360</t>
    </r>
    <phoneticPr fontId="3"/>
  </si>
  <si>
    <r>
      <t>8AT×2</t>
    </r>
    <r>
      <rPr>
        <sz val="8"/>
        <color theme="1"/>
        <rFont val="ＭＳ Ｐゴシック"/>
        <family val="3"/>
        <charset val="128"/>
      </rPr>
      <t>　　
（</t>
    </r>
    <r>
      <rPr>
        <sz val="8"/>
        <color theme="1"/>
        <rFont val="Arial"/>
        <family val="2"/>
      </rPr>
      <t>E</t>
    </r>
    <r>
      <rPr>
        <sz val="8"/>
        <color theme="1"/>
        <rFont val="ＭＳ Ｐゴシック"/>
        <family val="3"/>
        <charset val="128"/>
      </rPr>
      <t>・</t>
    </r>
    <r>
      <rPr>
        <sz val="8"/>
        <color theme="1"/>
        <rFont val="Arial"/>
        <family val="2"/>
      </rPr>
      <t>LTC)</t>
    </r>
    <phoneticPr fontId="3"/>
  </si>
  <si>
    <r>
      <t xml:space="preserve">DT306
</t>
    </r>
    <r>
      <rPr>
        <sz val="8"/>
        <color theme="1"/>
        <rFont val="ＭＳ Ｐゴシック"/>
        <family val="3"/>
        <charset val="128"/>
      </rPr>
      <t>（内燃機関）</t>
    </r>
    <r>
      <rPr>
        <sz val="8"/>
        <color theme="1"/>
        <rFont val="Arial"/>
        <family val="2"/>
      </rPr>
      <t xml:space="preserve">
29684
</t>
    </r>
    <r>
      <rPr>
        <sz val="8"/>
        <color theme="1"/>
        <rFont val="ＭＳ Ｐゴシック"/>
        <family val="3"/>
        <charset val="128"/>
      </rPr>
      <t>（電動機）</t>
    </r>
    <phoneticPr fontId="3"/>
  </si>
  <si>
    <r>
      <t>2,340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2,370</t>
    </r>
    <phoneticPr fontId="3"/>
  </si>
  <si>
    <t>3CA-LE62WAB</t>
    <phoneticPr fontId="3"/>
  </si>
  <si>
    <t>ディフェンダー90 (エアサスペンション）</t>
    <phoneticPr fontId="3"/>
  </si>
  <si>
    <r>
      <t>2470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2,520</t>
    </r>
    <phoneticPr fontId="3"/>
  </si>
  <si>
    <r>
      <t>0201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0204</t>
    </r>
    <phoneticPr fontId="3"/>
  </si>
  <si>
    <t>0112</t>
    <phoneticPr fontId="3"/>
  </si>
  <si>
    <r>
      <t>2,490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2,510</t>
    </r>
    <phoneticPr fontId="3"/>
  </si>
  <si>
    <t>0103, 0104, 0111</t>
    <phoneticPr fontId="3"/>
  </si>
  <si>
    <t>3CA-LR3WB</t>
    <phoneticPr fontId="3"/>
  </si>
  <si>
    <t>ディスカバリー</t>
    <phoneticPr fontId="3"/>
  </si>
  <si>
    <r>
      <t>2,450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2,500</t>
    </r>
    <phoneticPr fontId="3"/>
  </si>
  <si>
    <t>0002, 0003, 0004</t>
    <phoneticPr fontId="3"/>
  </si>
  <si>
    <t>3CA-L123WA</t>
    <phoneticPr fontId="3"/>
  </si>
  <si>
    <t>レンジローバースポーツ</t>
    <phoneticPr fontId="3"/>
  </si>
  <si>
    <r>
      <t>2.650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2,750</t>
    </r>
    <phoneticPr fontId="3"/>
  </si>
  <si>
    <r>
      <t xml:space="preserve">DT306
</t>
    </r>
    <r>
      <rPr>
        <sz val="8"/>
        <rFont val="ＭＳ Ｐゴシック"/>
        <family val="3"/>
        <charset val="128"/>
      </rPr>
      <t>（内燃機関）</t>
    </r>
    <r>
      <rPr>
        <sz val="8"/>
        <rFont val="Arial"/>
        <family val="2"/>
      </rPr>
      <t xml:space="preserve">
TZ314
</t>
    </r>
    <r>
      <rPr>
        <sz val="8"/>
        <rFont val="ＭＳ Ｐゴシック"/>
        <family val="3"/>
        <charset val="128"/>
      </rPr>
      <t>（電動機）</t>
    </r>
    <phoneticPr fontId="3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</si>
  <si>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0005</t>
    </r>
    <phoneticPr fontId="3"/>
  </si>
  <si>
    <t>3CA-LKB3WB</t>
    <phoneticPr fontId="3"/>
  </si>
  <si>
    <r>
      <t>2610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2700</t>
    </r>
    <phoneticPr fontId="3"/>
  </si>
  <si>
    <r>
      <t>0005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0008</t>
    </r>
    <phoneticPr fontId="3"/>
  </si>
  <si>
    <t>3CA-LK93WB</t>
    <phoneticPr fontId="3"/>
  </si>
  <si>
    <r>
      <t>2610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2740</t>
    </r>
    <phoneticPr fontId="3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</si>
  <si>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0004
'0011, 0012</t>
    </r>
    <phoneticPr fontId="3"/>
  </si>
  <si>
    <r>
      <t>2540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2550</t>
    </r>
    <phoneticPr fontId="3"/>
  </si>
  <si>
    <t>0103,0104</t>
    <phoneticPr fontId="3"/>
  </si>
  <si>
    <r>
      <t>2580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2600</t>
    </r>
    <phoneticPr fontId="3"/>
  </si>
  <si>
    <r>
      <t>2.680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2,700</t>
    </r>
    <phoneticPr fontId="3"/>
  </si>
  <si>
    <t>3CA-LK93WA</t>
    <phoneticPr fontId="3"/>
  </si>
  <si>
    <r>
      <rPr>
        <sz val="8"/>
        <rFont val="ＭＳ Ｐゴシック"/>
        <family val="3"/>
        <charset val="128"/>
      </rPr>
      <t>レンジローバー</t>
    </r>
    <phoneticPr fontId="3"/>
  </si>
  <si>
    <r>
      <rPr>
        <sz val="8"/>
        <rFont val="ＭＳ Ｐゴシック"/>
        <family val="3"/>
        <charset val="128"/>
      </rPr>
      <t>ランドローバー</t>
    </r>
    <phoneticPr fontId="3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</si>
  <si>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</si>
  <si>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</si>
  <si>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</si>
  <si>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</si>
  <si>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</si>
  <si>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</si>
  <si>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</t>
    </r>
    <r>
      <rPr>
        <sz val="8"/>
        <rFont val="Arial"/>
        <family val="2"/>
      </rPr>
      <t xml:space="preserve"> : </t>
    </r>
    <r>
      <rPr>
        <sz val="8"/>
        <rFont val="ＭＳ Ｐゴシック"/>
        <family val="3"/>
        <charset val="128"/>
      </rPr>
      <t>ジャガー・ランドローバー・ジャパン株式会社</t>
    </r>
    <phoneticPr fontId="3"/>
  </si>
  <si>
    <t>I,D,FI,TC,IC,P,EP,
CN,AM</t>
  </si>
  <si>
    <t>DXN</t>
    <phoneticPr fontId="3"/>
  </si>
  <si>
    <t>3DA-CT20</t>
    <phoneticPr fontId="3"/>
  </si>
  <si>
    <t>Tiguan 2.0 TDI (DSG)</t>
    <phoneticPr fontId="3"/>
  </si>
  <si>
    <t>0004</t>
    <phoneticPr fontId="3"/>
  </si>
  <si>
    <t>3DA-CJ20V</t>
    <phoneticPr fontId="3"/>
  </si>
  <si>
    <t>Passat 2.0 TDI (DSG)</t>
    <phoneticPr fontId="3"/>
  </si>
  <si>
    <t>0001, 0002, 0003</t>
    <phoneticPr fontId="3"/>
  </si>
  <si>
    <t>DXR</t>
    <phoneticPr fontId="3"/>
  </si>
  <si>
    <t>1012, 1062</t>
    <phoneticPr fontId="3"/>
  </si>
  <si>
    <t>3DA-A1DFF</t>
  </si>
  <si>
    <t>T-Roc 2.0 TDI / 110kW (DSG)</t>
  </si>
  <si>
    <t>1011, 1061</t>
    <phoneticPr fontId="3"/>
  </si>
  <si>
    <t>DXP</t>
    <phoneticPr fontId="3"/>
  </si>
  <si>
    <t>3DA-CDDTSV</t>
  </si>
  <si>
    <t>Golf Variant 2.0 TDI / 110kW (DSG)</t>
  </si>
  <si>
    <t>0111</t>
    <phoneticPr fontId="3"/>
  </si>
  <si>
    <t>―</t>
  </si>
  <si>
    <t>3DA-CDDTT</t>
  </si>
  <si>
    <t>Golf 2.0 TDI / 110kW (DSG)</t>
  </si>
  <si>
    <t>ﾌｫﾙｸｽﾜｰｹﾞﾝ</t>
  </si>
  <si>
    <t>フォルクスワーゲングループジャパン株式会社</t>
    <phoneticPr fontId="3"/>
  </si>
  <si>
    <t>I,D,FI,TC,IC,P,EP,CN</t>
    <phoneticPr fontId="3"/>
  </si>
  <si>
    <t>8AT
(E・LTC)</t>
  </si>
  <si>
    <t>CVM</t>
  </si>
  <si>
    <t xml:space="preserve">3DA-F1CVMS </t>
  </si>
  <si>
    <t>Q8 50 TDI quattro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</si>
  <si>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 xml:space="preserve">2,270kg
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</si>
  <si>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 xml:space="preserve">3DA-F1CVMA </t>
  </si>
  <si>
    <t>Q8 50 TDI quattro air sus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</si>
  <si>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 xml:space="preserve">2,250kg
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</si>
  <si>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 xml:space="preserve">3DA-4MCVMS </t>
  </si>
  <si>
    <t>Q7 50 TDI quattro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</si>
  <si>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 xml:space="preserve">2,230kg
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</si>
  <si>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>CVM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</si>
  <si>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 xml:space="preserve">2,300kg
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</si>
  <si>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 xml:space="preserve">3DA-4MCVMA </t>
  </si>
  <si>
    <t>Q7 50 TDI quattro air sus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</si>
  <si>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 xml:space="preserve">2,230kg
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32"/>
  </si>
  <si>
    <t>H,I,D,FI,TC,IC,P,EP,CN,AM</t>
  </si>
  <si>
    <t>7AT
(E)</t>
  </si>
  <si>
    <t>DTP</t>
  </si>
  <si>
    <t>3CA-FYDTPS</t>
  </si>
  <si>
    <t>Q5 40 TDI quattro  (S-tronic)</t>
  </si>
  <si>
    <t>3CA-FYDTPA</t>
  </si>
  <si>
    <t>Q5 40 TDI quattro air sus  (S-tronic)</t>
  </si>
  <si>
    <t>I,D,FI,TC,IC,P,EP,CN,AM</t>
  </si>
  <si>
    <t>3DA-F3DFGF</t>
  </si>
  <si>
    <t>Q3 40 TDI quattro (S-tronic)</t>
    <phoneticPr fontId="3"/>
  </si>
  <si>
    <t>3DA-GADFG</t>
  </si>
  <si>
    <t>Q2 35 TDI quattro (S-tronic)</t>
    <phoneticPr fontId="3"/>
  </si>
  <si>
    <r>
      <rPr>
        <sz val="8"/>
        <rFont val="ＭＳ ゴシック"/>
        <family val="3"/>
        <charset val="128"/>
      </rPr>
      <t>車両重量</t>
    </r>
    <r>
      <rPr>
        <sz val="8"/>
        <rFont val="Arial"/>
        <family val="2"/>
      </rPr>
      <t>1,880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 xml:space="preserve">1,910kg
</t>
    </r>
    <r>
      <rPr>
        <sz val="8"/>
        <rFont val="ＭＳ 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</si>
  <si>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>3CA-F2DFBS</t>
  </si>
  <si>
    <t>A7 Sportback 40 TDI quattro (S-tronic)</t>
  </si>
  <si>
    <r>
      <rPr>
        <sz val="8"/>
        <rFont val="ＭＳ ゴシック"/>
        <family val="3"/>
        <charset val="128"/>
      </rPr>
      <t>車両重量</t>
    </r>
    <r>
      <rPr>
        <sz val="8"/>
        <rFont val="Arial"/>
        <family val="2"/>
      </rPr>
      <t xml:space="preserve">1,870kg
</t>
    </r>
    <r>
      <rPr>
        <sz val="8"/>
        <rFont val="ＭＳ ゴシック"/>
        <family val="3"/>
        <charset val="128"/>
      </rPr>
      <t>の全類別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32"/>
  </si>
  <si>
    <r>
      <rPr>
        <sz val="8"/>
        <rFont val="ＭＳ ゴシック"/>
        <family val="3"/>
        <charset val="128"/>
      </rPr>
      <t>車両重量</t>
    </r>
    <r>
      <rPr>
        <sz val="8"/>
        <rFont val="Arial"/>
        <family val="2"/>
      </rPr>
      <t xml:space="preserve">1,860kg
</t>
    </r>
    <r>
      <rPr>
        <sz val="8"/>
        <rFont val="ＭＳ ゴシック"/>
        <family val="3"/>
        <charset val="128"/>
      </rPr>
      <t>の全類別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32"/>
  </si>
  <si>
    <r>
      <rPr>
        <sz val="8"/>
        <rFont val="ＭＳ ゴシック"/>
        <family val="3"/>
        <charset val="128"/>
      </rPr>
      <t>車両重量</t>
    </r>
    <r>
      <rPr>
        <sz val="8"/>
        <rFont val="Arial"/>
        <family val="2"/>
      </rPr>
      <t>1,880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 xml:space="preserve">1,930kg
</t>
    </r>
    <r>
      <rPr>
        <sz val="8"/>
        <rFont val="ＭＳ 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</si>
  <si>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>3CA-F2DFBF</t>
  </si>
  <si>
    <t>A6 40 TDI quattro
A6 Avant 40 TDI quattro  (S-tronic)</t>
    <phoneticPr fontId="3"/>
  </si>
  <si>
    <r>
      <rPr>
        <sz val="8"/>
        <rFont val="ＭＳ ゴシック"/>
        <family val="3"/>
        <charset val="128"/>
      </rPr>
      <t>車両重量</t>
    </r>
    <r>
      <rPr>
        <sz val="8"/>
        <rFont val="Arial"/>
        <family val="2"/>
      </rPr>
      <t>1,820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 xml:space="preserve">1,860kg
</t>
    </r>
    <r>
      <rPr>
        <sz val="8"/>
        <rFont val="ＭＳ ゴシック"/>
        <family val="3"/>
        <charset val="128"/>
      </rPr>
      <t>の全類別</t>
    </r>
    <rPh sb="0" eb="2">
      <t>シャリョウ</t>
    </rPh>
    <rPh sb="2" eb="4">
      <t>ジュウリョウ</t>
    </rPh>
    <rPh sb="19" eb="20">
      <t>ゼン</t>
    </rPh>
    <rPh sb="20" eb="22">
      <t>ルイベツ</t>
    </rPh>
    <phoneticPr fontId="32"/>
  </si>
  <si>
    <t>3CA-F5DTPL</t>
  </si>
  <si>
    <t>A5 Sportback 40 TDI quattro  (S-tronic)</t>
  </si>
  <si>
    <t>DEZ</t>
  </si>
  <si>
    <t>3CA-F5DEZL</t>
  </si>
  <si>
    <t>A5 Sportback 35 TDI  (S-tronic)</t>
  </si>
  <si>
    <t>3CA-F5DTPF</t>
  </si>
  <si>
    <t>A5 Coupe 40 TDI quattro  (S-tronic)</t>
  </si>
  <si>
    <t>3CA-8WDTPF</t>
  </si>
  <si>
    <t>A4 40 TDI quattro
A4 Avant 40 TDI quattro  (S-tronic)</t>
    <phoneticPr fontId="3"/>
  </si>
  <si>
    <t>3CA-8WDEZ</t>
  </si>
  <si>
    <t>A4 35 TDI
A4 Avant 35 TDI  (S-tronic)</t>
    <phoneticPr fontId="3"/>
  </si>
  <si>
    <t>ｱｳﾃﾞｨ</t>
  </si>
  <si>
    <t>3DA-D41YH01</t>
  </si>
  <si>
    <t>DS 4</t>
    <phoneticPr fontId="3"/>
  </si>
  <si>
    <t>0002, 0012</t>
  </si>
  <si>
    <t>3DA-D34YH01</t>
  </si>
  <si>
    <t>0001, 0011</t>
  </si>
  <si>
    <r>
      <t xml:space="preserve">DS 3 </t>
    </r>
    <r>
      <rPr>
        <sz val="8"/>
        <color theme="1"/>
        <rFont val="游ゴシック"/>
        <family val="2"/>
        <charset val="128"/>
      </rPr>
      <t>クロスバック</t>
    </r>
    <phoneticPr fontId="3"/>
  </si>
  <si>
    <t>DS</t>
    <phoneticPr fontId="3"/>
  </si>
  <si>
    <t>EGR SCR,</t>
    <phoneticPr fontId="3"/>
  </si>
  <si>
    <r>
      <t>1,900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1,980</t>
    </r>
    <phoneticPr fontId="3"/>
  </si>
  <si>
    <r>
      <t>8AT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</si>
  <si>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r>
      <t xml:space="preserve">204DTY
</t>
    </r>
    <r>
      <rPr>
        <sz val="8"/>
        <rFont val="ＭＳ Ｐゴシック"/>
        <family val="3"/>
        <charset val="128"/>
      </rPr>
      <t xml:space="preserve">（内燃機関）
</t>
    </r>
    <r>
      <rPr>
        <sz val="8"/>
        <rFont val="Arial"/>
        <family val="2"/>
      </rPr>
      <t xml:space="preserve">54737
</t>
    </r>
    <r>
      <rPr>
        <sz val="8"/>
        <rFont val="ＭＳ Ｐゴシック"/>
        <family val="3"/>
        <charset val="128"/>
      </rPr>
      <t>（電動機）</t>
    </r>
  </si>
  <si>
    <t>0001, 0002
0011, 0012</t>
    <phoneticPr fontId="3"/>
  </si>
  <si>
    <t>3CA-DF2NB</t>
    <phoneticPr fontId="3"/>
  </si>
  <si>
    <t>E-PACE</t>
    <phoneticPr fontId="3"/>
  </si>
  <si>
    <r>
      <t>2,010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2,030</t>
    </r>
    <phoneticPr fontId="3"/>
  </si>
  <si>
    <t>0001, 0002</t>
    <phoneticPr fontId="3"/>
  </si>
  <si>
    <t>3CA-DC2NC</t>
    <phoneticPr fontId="3"/>
  </si>
  <si>
    <t>F-PACE</t>
    <phoneticPr fontId="3"/>
  </si>
  <si>
    <t>ジャガー</t>
    <phoneticPr fontId="3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</si>
  <si>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 xml:space="preserve">該自動車の製造又は輸入の事業を行う者の氏名又は名称 </t>
    </r>
    <r>
      <rPr>
        <sz val="8"/>
        <rFont val="Arial"/>
        <family val="3"/>
      </rPr>
      <t xml:space="preserve"> : </t>
    </r>
    <r>
      <rPr>
        <sz val="8"/>
        <rFont val="Yu Gothic"/>
        <family val="3"/>
        <charset val="128"/>
      </rPr>
      <t>ジャガー・ランドローバー・ジャパン株式会社</t>
    </r>
    <phoneticPr fontId="3"/>
  </si>
  <si>
    <t>（注）「燃費基準相当値」の欄には、燃費基準値をディーゼル車用に換算した値を記載しています。</t>
  </si>
  <si>
    <t>CCO+EGR+DF</t>
  </si>
  <si>
    <t>I,D,FI,TC,IC,P,EP,CN</t>
  </si>
  <si>
    <t>6AT(E･LTC)</t>
  </si>
  <si>
    <t>S8</t>
  </si>
  <si>
    <t>0053,0054</t>
    <phoneticPr fontId="3"/>
  </si>
  <si>
    <t>3DA-DK8AY</t>
  </si>
  <si>
    <t>3DA-DK8FY</t>
  </si>
  <si>
    <t>MAZDA CX-3</t>
    <phoneticPr fontId="3"/>
  </si>
  <si>
    <t>マツダ</t>
  </si>
  <si>
    <t>マツダ株式会社</t>
    <rPh sb="3" eb="5">
      <t>カブシキ</t>
    </rPh>
    <rPh sb="5" eb="7">
      <t>カイシャ</t>
    </rPh>
    <phoneticPr fontId="3"/>
  </si>
  <si>
    <t>1001,1002,1011</t>
    <phoneticPr fontId="3"/>
  </si>
  <si>
    <t xml:space="preserve"> I, D,FI,TC,IC,P,EP</t>
    <phoneticPr fontId="3"/>
  </si>
  <si>
    <t>8AT</t>
    <phoneticPr fontId="3"/>
  </si>
  <si>
    <t>0001,0002,0011</t>
    <phoneticPr fontId="3"/>
  </si>
  <si>
    <t>3DA-K9FYH01L</t>
    <phoneticPr fontId="3"/>
  </si>
  <si>
    <t>0002,0004,0012</t>
    <phoneticPr fontId="3"/>
  </si>
  <si>
    <t>YH01</t>
    <phoneticPr fontId="3"/>
  </si>
  <si>
    <t>0001,0003,0011</t>
    <phoneticPr fontId="3"/>
  </si>
  <si>
    <t>3DA-K9FYH01</t>
    <phoneticPr fontId="3"/>
  </si>
  <si>
    <r>
      <rPr>
        <sz val="8"/>
        <rFont val="ＭＳ Ｐゴシック"/>
        <family val="3"/>
        <charset val="128"/>
      </rPr>
      <t>ドブロ</t>
    </r>
    <phoneticPr fontId="3"/>
  </si>
  <si>
    <r>
      <rPr>
        <sz val="8"/>
        <rFont val="ＭＳ Ｐゴシック"/>
        <family val="3"/>
        <charset val="128"/>
      </rPr>
      <t>フィアット</t>
    </r>
    <phoneticPr fontId="3"/>
  </si>
  <si>
    <t>EGR, CCO, DF, SCR</t>
    <phoneticPr fontId="3"/>
  </si>
  <si>
    <t>I, D, P, EP, FI, TC, IC</t>
    <phoneticPr fontId="3"/>
  </si>
  <si>
    <t>6MT</t>
    <phoneticPr fontId="3"/>
  </si>
  <si>
    <t>K9K</t>
    <phoneticPr fontId="3"/>
  </si>
  <si>
    <t>0014</t>
    <phoneticPr fontId="3"/>
  </si>
  <si>
    <t>0012, 0013</t>
    <phoneticPr fontId="3"/>
  </si>
  <si>
    <t>0011</t>
    <phoneticPr fontId="3"/>
  </si>
  <si>
    <t>I, D, P, EP, FI, TC, IC, AM</t>
    <phoneticPr fontId="3"/>
  </si>
  <si>
    <t>0002, 0003</t>
    <phoneticPr fontId="3"/>
  </si>
  <si>
    <t>3DA-KFKK9K</t>
    <phoneticPr fontId="3"/>
  </si>
  <si>
    <t>カングー</t>
    <phoneticPr fontId="3"/>
  </si>
  <si>
    <t>ルノー</t>
    <phoneticPr fontId="3"/>
  </si>
  <si>
    <t>ルノー・ジャポン株式会社</t>
    <rPh sb="8" eb="12">
      <t>カブシキガイシャ</t>
    </rPh>
    <phoneticPr fontId="3"/>
  </si>
  <si>
    <t>R</t>
  </si>
  <si>
    <t>EGR,CCO,DF,SCR</t>
  </si>
  <si>
    <t>I,D,FI,TC,IC,P,EP</t>
  </si>
  <si>
    <t>9AT(E･LTC)</t>
  </si>
  <si>
    <t>0022,0024,0042,0044,
0052,0054</t>
    <phoneticPr fontId="3"/>
  </si>
  <si>
    <t>3DA-447815P</t>
  </si>
  <si>
    <t>0012,0014,0032,0034</t>
    <phoneticPr fontId="3"/>
  </si>
  <si>
    <t>0044,0052,0054</t>
    <phoneticPr fontId="3"/>
  </si>
  <si>
    <t>3DA-447813P</t>
  </si>
  <si>
    <t>0024,0034,0042</t>
    <phoneticPr fontId="3"/>
  </si>
  <si>
    <t>0012,0014,0018,0022,
0032</t>
    <phoneticPr fontId="3"/>
  </si>
  <si>
    <t>0012,0014,0022,0024</t>
    <phoneticPr fontId="3"/>
  </si>
  <si>
    <t>3DA-447811CP</t>
  </si>
  <si>
    <t>V 220 d</t>
  </si>
  <si>
    <t>H,I,D,FI,TC,IC,P,EP</t>
  </si>
  <si>
    <t>656M-EM0023</t>
  </si>
  <si>
    <t>0023,0024,0063,0064,
0123,0124,0163,0164</t>
    <phoneticPr fontId="3"/>
  </si>
  <si>
    <t>3CA-223023</t>
  </si>
  <si>
    <t>0001,0002,0003,0004,
0043,0044,0101,0102,
0103,0104,0143,0144</t>
    <phoneticPr fontId="3"/>
  </si>
  <si>
    <t>0042,0142</t>
    <phoneticPr fontId="3"/>
  </si>
  <si>
    <t>0007,0008,0107,0108</t>
    <phoneticPr fontId="3"/>
  </si>
  <si>
    <t>0005,0006,0105,0106</t>
    <phoneticPr fontId="3"/>
  </si>
  <si>
    <t>0027,0028,0047,0048,
0067,0068,0127,0128,
0147,0148,0167,0168</t>
    <phoneticPr fontId="3"/>
  </si>
  <si>
    <t>3CA-223023</t>
    <phoneticPr fontId="3"/>
  </si>
  <si>
    <t>S450d 4MATIC</t>
    <phoneticPr fontId="3"/>
  </si>
  <si>
    <t>0032,0034,0052,0054,
0112,0114,0132,0134,
0152,0154,0172,0174</t>
    <phoneticPr fontId="3"/>
  </si>
  <si>
    <t>3CA-167933</t>
  </si>
  <si>
    <t>0024,0044,0124,0144,
0164</t>
    <phoneticPr fontId="3"/>
  </si>
  <si>
    <t>0022,0042,0102,0104,
0122,0142,0162</t>
    <phoneticPr fontId="3"/>
  </si>
  <si>
    <t>3CA-167933</t>
    <phoneticPr fontId="3"/>
  </si>
  <si>
    <t>GLS450d 4MATIC</t>
    <phoneticPr fontId="3"/>
  </si>
  <si>
    <t>3CA-167333</t>
  </si>
  <si>
    <t>0012</t>
    <phoneticPr fontId="3"/>
  </si>
  <si>
    <t>3CA-167333</t>
    <phoneticPr fontId="3"/>
  </si>
  <si>
    <r>
      <t xml:space="preserve">GLE450d 4MATIC </t>
    </r>
    <r>
      <rPr>
        <sz val="8"/>
        <rFont val="ＭＳ Ｐゴシック"/>
        <family val="3"/>
        <charset val="128"/>
      </rPr>
      <t>ｸｰﾍﾟ</t>
    </r>
    <phoneticPr fontId="3"/>
  </si>
  <si>
    <t>654M-EM0023</t>
  </si>
  <si>
    <t>0502,0504,0512,0514,
0702,0704,0712,0714</t>
    <phoneticPr fontId="3"/>
  </si>
  <si>
    <t>3CA-167109C</t>
  </si>
  <si>
    <t>0404,0412,0414,0604,
0612,0614</t>
    <phoneticPr fontId="3"/>
  </si>
  <si>
    <t>0402,0602</t>
    <phoneticPr fontId="3"/>
  </si>
  <si>
    <t>3CA-167109C</t>
    <phoneticPr fontId="3"/>
  </si>
  <si>
    <t>GLE300d 4MATIC</t>
  </si>
  <si>
    <t>3CA-214214</t>
  </si>
  <si>
    <t>E220d 4MATIC AT</t>
    <phoneticPr fontId="3"/>
  </si>
  <si>
    <t>0014,0024</t>
  </si>
  <si>
    <t>3CA-213004C</t>
  </si>
  <si>
    <t>0002,0004,0012,0022</t>
  </si>
  <si>
    <t>3CA-213004C</t>
    <phoneticPr fontId="3"/>
  </si>
  <si>
    <t>E220d</t>
    <phoneticPr fontId="3"/>
  </si>
  <si>
    <t>654M-EM0023</t>
    <phoneticPr fontId="3"/>
  </si>
  <si>
    <t>0204</t>
    <phoneticPr fontId="3"/>
  </si>
  <si>
    <t>3CA-206214C</t>
  </si>
  <si>
    <t>0202</t>
    <phoneticPr fontId="3"/>
  </si>
  <si>
    <t>C220d 4MATIC AT</t>
    <phoneticPr fontId="3"/>
  </si>
  <si>
    <t>ベンツ</t>
  </si>
  <si>
    <t>3CA-206214C</t>
    <phoneticPr fontId="3"/>
  </si>
  <si>
    <t>C220d 4MATIC SW</t>
    <phoneticPr fontId="3"/>
  </si>
  <si>
    <t>メルセデス･</t>
  </si>
  <si>
    <t>メルセデス・ベンツ日本合同会社</t>
    <rPh sb="9" eb="11">
      <t>ニホン</t>
    </rPh>
    <rPh sb="11" eb="13">
      <t>ゴウドウ</t>
    </rPh>
    <rPh sb="13" eb="15">
      <t>ガイシャ</t>
    </rPh>
    <phoneticPr fontId="17"/>
  </si>
  <si>
    <t>0003</t>
    <phoneticPr fontId="3"/>
  </si>
  <si>
    <t xml:space="preserve"> I, EP</t>
    <phoneticPr fontId="3"/>
  </si>
  <si>
    <t>9AT</t>
    <phoneticPr fontId="3"/>
  </si>
  <si>
    <t>3DA-H620</t>
    <phoneticPr fontId="3"/>
  </si>
  <si>
    <r>
      <rPr>
        <sz val="8"/>
        <rFont val="ＭＳ Ｐゴシック"/>
        <family val="3"/>
        <charset val="128"/>
      </rPr>
      <t>コマンダー</t>
    </r>
    <phoneticPr fontId="3"/>
  </si>
  <si>
    <r>
      <rPr>
        <sz val="8"/>
        <rFont val="ＭＳ Ｐゴシック"/>
        <family val="3"/>
        <charset val="128"/>
      </rPr>
      <t>ジープ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</si>
</sst>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);[Red]\(0\)"/>
    <numFmt numFmtId="178" formatCode="0_ "/>
    <numFmt numFmtId="179" formatCode="0.0_ "/>
    <numFmt numFmtId="180" formatCode="0.000_ "/>
    <numFmt numFmtId="181" formatCode="0.0_);[Red]\(0.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8"/>
      <name val="游ゴシック Light"/>
      <family val="3"/>
      <charset val="128"/>
    </font>
    <font>
      <b/>
      <sz val="10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Arial"/>
      <family val="2"/>
    </font>
    <font>
      <u/>
      <sz val="8"/>
      <name val="Arial"/>
      <family val="2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sz val="8"/>
      <name val="游ゴシック"/>
      <family val="2"/>
      <charset val="128"/>
    </font>
    <font>
      <sz val="10"/>
      <name val="Arial"/>
      <family val="2"/>
    </font>
    <font>
      <sz val="8"/>
      <name val="游ゴシック"/>
      <family val="3"/>
      <charset val="128"/>
    </font>
    <font>
      <sz val="8"/>
      <name val="Arial"/>
      <family val="2"/>
      <charset val="128"/>
    </font>
    <font>
      <vertAlign val="superscript"/>
      <sz val="8"/>
      <name val="Arial"/>
      <family val="2"/>
    </font>
    <font>
      <sz val="8"/>
      <name val="Arial"/>
      <family val="3"/>
      <charset val="128"/>
    </font>
    <font>
      <sz val="8"/>
      <name val="ＭＳ Ｐゴシック"/>
      <family val="2"/>
      <charset val="128"/>
    </font>
    <font>
      <u/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8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1"/>
      <color theme="3"/>
      <name val="ＤＦ平成ゴシック体 Std W3"/>
      <family val="2"/>
      <charset val="128"/>
    </font>
    <font>
      <sz val="8"/>
      <color theme="1"/>
      <name val="游ゴシック"/>
      <family val="2"/>
      <charset val="128"/>
    </font>
    <font>
      <sz val="8"/>
      <name val="Arial"/>
      <family val="3"/>
    </font>
    <font>
      <sz val="8"/>
      <name val="Yu Gothic"/>
      <family val="3"/>
      <charset val="128"/>
    </font>
    <font>
      <sz val="8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0" fontId="1" fillId="0" borderId="0"/>
  </cellStyleXfs>
  <cellXfs count="575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7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7" fillId="0" borderId="2" xfId="0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13" fillId="0" borderId="29" xfId="0" applyNumberFormat="1" applyFont="1" applyBorder="1" applyAlignment="1">
      <alignment horizontal="center" vertical="center"/>
    </xf>
    <xf numFmtId="177" fontId="13" fillId="3" borderId="30" xfId="1" applyNumberFormat="1" applyFont="1" applyFill="1" applyBorder="1" applyAlignment="1">
      <alignment horizontal="center" vertical="center" wrapText="1"/>
    </xf>
    <xf numFmtId="176" fontId="13" fillId="3" borderId="29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3" borderId="28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3" borderId="28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178" fontId="4" fillId="3" borderId="31" xfId="0" applyNumberFormat="1" applyFont="1" applyFill="1" applyBorder="1" applyAlignment="1">
      <alignment horizontal="center" vertical="center"/>
    </xf>
    <xf numFmtId="178" fontId="4" fillId="3" borderId="28" xfId="0" applyNumberFormat="1" applyFont="1" applyFill="1" applyBorder="1" applyAlignment="1">
      <alignment horizontal="center" vertical="center"/>
    </xf>
    <xf numFmtId="178" fontId="4" fillId="3" borderId="28" xfId="0" quotePrefix="1" applyNumberFormat="1" applyFont="1" applyFill="1" applyBorder="1" applyAlignment="1">
      <alignment horizontal="center" vertical="center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179" fontId="15" fillId="0" borderId="2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/>
    <xf numFmtId="0" fontId="4" fillId="0" borderId="5" xfId="0" applyFont="1" applyBorder="1" applyAlignment="1">
      <alignment horizontal="center" vertical="center" wrapText="1"/>
    </xf>
    <xf numFmtId="49" fontId="4" fillId="0" borderId="28" xfId="0" quotePrefix="1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16" fillId="0" borderId="2" xfId="0" applyFont="1" applyBorder="1" applyAlignment="1" applyProtection="1">
      <alignment horizontal="center" vertical="center"/>
      <protection locked="0"/>
    </xf>
    <xf numFmtId="176" fontId="13" fillId="0" borderId="25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76" fontId="13" fillId="0" borderId="32" xfId="0" quotePrefix="1" applyNumberFormat="1" applyFont="1" applyBorder="1" applyAlignment="1" applyProtection="1">
      <alignment horizontal="center" vertical="center" wrapText="1"/>
      <protection locked="0"/>
    </xf>
    <xf numFmtId="177" fontId="13" fillId="3" borderId="33" xfId="1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13" fillId="0" borderId="0" xfId="0" applyFont="1" applyAlignment="1">
      <alignment horizontal="center" vertical="center"/>
    </xf>
    <xf numFmtId="176" fontId="13" fillId="0" borderId="0" xfId="0" quotePrefix="1" applyNumberFormat="1" applyFont="1" applyAlignment="1" applyProtection="1">
      <alignment horizontal="center" vertical="center" wrapText="1"/>
      <protection locked="0"/>
    </xf>
    <xf numFmtId="0" fontId="4" fillId="0" borderId="0" xfId="1" applyFont="1"/>
    <xf numFmtId="0" fontId="4" fillId="5" borderId="0" xfId="1" applyFont="1" applyFill="1"/>
    <xf numFmtId="0" fontId="4" fillId="5" borderId="0" xfId="1" applyFont="1" applyFill="1" applyAlignment="1">
      <alignment horizontal="left" vertical="center" wrapText="1"/>
    </xf>
    <xf numFmtId="176" fontId="4" fillId="0" borderId="0" xfId="1" applyNumberFormat="1" applyFont="1"/>
    <xf numFmtId="0" fontId="4" fillId="0" borderId="7" xfId="1" applyFont="1" applyBorder="1"/>
    <xf numFmtId="0" fontId="7" fillId="0" borderId="24" xfId="2" applyFont="1" applyBorder="1" applyAlignment="1">
      <alignment horizontal="center" vertical="center" wrapText="1"/>
    </xf>
    <xf numFmtId="179" fontId="15" fillId="0" borderId="28" xfId="2" applyNumberFormat="1" applyFont="1" applyBorder="1" applyAlignment="1">
      <alignment horizontal="center" vertical="center"/>
    </xf>
    <xf numFmtId="3" fontId="4" fillId="2" borderId="28" xfId="2" applyNumberFormat="1" applyFont="1" applyFill="1" applyBorder="1" applyAlignment="1" applyProtection="1">
      <alignment horizontal="center" vertical="center"/>
      <protection locked="0"/>
    </xf>
    <xf numFmtId="3" fontId="19" fillId="2" borderId="28" xfId="2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/>
    <xf numFmtId="178" fontId="19" fillId="3" borderId="28" xfId="2" quotePrefix="1" applyNumberFormat="1" applyFont="1" applyFill="1" applyBorder="1" applyAlignment="1">
      <alignment horizontal="center" vertical="center"/>
    </xf>
    <xf numFmtId="178" fontId="19" fillId="3" borderId="28" xfId="2" applyNumberFormat="1" applyFont="1" applyFill="1" applyBorder="1" applyAlignment="1">
      <alignment horizontal="center" vertical="center"/>
    </xf>
    <xf numFmtId="178" fontId="19" fillId="3" borderId="31" xfId="2" applyNumberFormat="1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 vertical="center"/>
      <protection locked="0"/>
    </xf>
    <xf numFmtId="0" fontId="19" fillId="3" borderId="28" xfId="1" applyFont="1" applyFill="1" applyBorder="1" applyAlignment="1" applyProtection="1">
      <alignment horizontal="left" vertical="center"/>
      <protection locked="0"/>
    </xf>
    <xf numFmtId="0" fontId="19" fillId="3" borderId="28" xfId="1" applyFont="1" applyFill="1" applyBorder="1" applyAlignment="1" applyProtection="1">
      <alignment horizontal="center" vertical="center"/>
      <protection locked="0"/>
    </xf>
    <xf numFmtId="0" fontId="19" fillId="3" borderId="28" xfId="1" applyFont="1" applyFill="1" applyBorder="1" applyAlignment="1" applyProtection="1">
      <alignment horizontal="center" vertical="center" wrapText="1"/>
      <protection locked="0"/>
    </xf>
    <xf numFmtId="176" fontId="15" fillId="3" borderId="28" xfId="2" quotePrefix="1" applyNumberFormat="1" applyFont="1" applyFill="1" applyBorder="1" applyAlignment="1" applyProtection="1">
      <alignment horizontal="center" vertical="center"/>
      <protection locked="0"/>
    </xf>
    <xf numFmtId="176" fontId="15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176" fontId="15" fillId="3" borderId="29" xfId="2" quotePrefix="1" applyNumberFormat="1" applyFont="1" applyFill="1" applyBorder="1" applyAlignment="1" applyProtection="1">
      <alignment horizontal="center" vertical="center" wrapText="1"/>
      <protection locked="0"/>
    </xf>
    <xf numFmtId="177" fontId="15" fillId="3" borderId="30" xfId="1" applyNumberFormat="1" applyFont="1" applyFill="1" applyBorder="1" applyAlignment="1">
      <alignment horizontal="center" vertical="center" wrapText="1"/>
    </xf>
    <xf numFmtId="176" fontId="15" fillId="3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1" applyFont="1" applyFill="1" applyBorder="1" applyAlignment="1" applyProtection="1">
      <alignment horizontal="center" vertical="center"/>
      <protection locked="0"/>
    </xf>
    <xf numFmtId="0" fontId="19" fillId="3" borderId="28" xfId="2" applyFont="1" applyFill="1" applyBorder="1" applyAlignment="1" applyProtection="1">
      <alignment horizontal="center" vertical="center"/>
      <protection locked="0"/>
    </xf>
    <xf numFmtId="0" fontId="19" fillId="0" borderId="24" xfId="1" applyFont="1" applyBorder="1" applyAlignment="1">
      <alignment horizontal="center" vertical="center"/>
    </xf>
    <xf numFmtId="49" fontId="19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19" fillId="0" borderId="24" xfId="1" applyFont="1" applyBorder="1" applyAlignment="1">
      <alignment vertical="center"/>
    </xf>
    <xf numFmtId="0" fontId="19" fillId="3" borderId="13" xfId="2" applyFont="1" applyFill="1" applyBorder="1" applyAlignment="1" applyProtection="1">
      <alignment horizontal="left" vertical="center"/>
      <protection locked="0"/>
    </xf>
    <xf numFmtId="0" fontId="19" fillId="3" borderId="1" xfId="2" applyFont="1" applyFill="1" applyBorder="1" applyAlignment="1" applyProtection="1">
      <protection locked="0"/>
    </xf>
    <xf numFmtId="0" fontId="19" fillId="3" borderId="24" xfId="2" applyFont="1" applyFill="1" applyBorder="1" applyProtection="1">
      <alignment vertical="center"/>
      <protection locked="0"/>
    </xf>
    <xf numFmtId="0" fontId="19" fillId="3" borderId="22" xfId="2" applyFont="1" applyFill="1" applyBorder="1" applyAlignment="1" applyProtection="1">
      <alignment horizontal="left" vertical="center"/>
      <protection locked="0"/>
    </xf>
    <xf numFmtId="0" fontId="19" fillId="3" borderId="0" xfId="2" applyFont="1" applyFill="1" applyAlignment="1" applyProtection="1">
      <protection locked="0"/>
    </xf>
    <xf numFmtId="0" fontId="19" fillId="3" borderId="11" xfId="2" applyFont="1" applyFill="1" applyBorder="1" applyProtection="1">
      <alignment vertical="center"/>
      <protection locked="0"/>
    </xf>
    <xf numFmtId="3" fontId="5" fillId="2" borderId="28" xfId="2" applyNumberFormat="1" applyFont="1" applyFill="1" applyBorder="1" applyAlignment="1" applyProtection="1">
      <alignment horizontal="center" vertical="center"/>
      <protection locked="0"/>
    </xf>
    <xf numFmtId="0" fontId="20" fillId="3" borderId="22" xfId="2" applyFont="1" applyFill="1" applyBorder="1" applyAlignment="1" applyProtection="1">
      <alignment horizontal="left" vertical="center"/>
      <protection locked="0"/>
    </xf>
    <xf numFmtId="178" fontId="4" fillId="3" borderId="28" xfId="2" quotePrefix="1" applyNumberFormat="1" applyFont="1" applyFill="1" applyBorder="1" applyAlignment="1">
      <alignment horizontal="center" vertical="center"/>
    </xf>
    <xf numFmtId="178" fontId="4" fillId="3" borderId="28" xfId="2" applyNumberFormat="1" applyFont="1" applyFill="1" applyBorder="1" applyAlignment="1">
      <alignment horizontal="center" vertical="center"/>
    </xf>
    <xf numFmtId="178" fontId="4" fillId="3" borderId="31" xfId="2" applyNumberFormat="1" applyFont="1" applyFill="1" applyBorder="1" applyAlignment="1">
      <alignment horizontal="center" vertical="center"/>
    </xf>
    <xf numFmtId="0" fontId="4" fillId="3" borderId="28" xfId="1" applyFont="1" applyFill="1" applyBorder="1" applyAlignment="1" applyProtection="1">
      <alignment horizontal="left" vertical="center"/>
      <protection locked="0"/>
    </xf>
    <xf numFmtId="0" fontId="4" fillId="3" borderId="28" xfId="1" applyFont="1" applyFill="1" applyBorder="1" applyAlignment="1" applyProtection="1">
      <alignment horizontal="center" vertical="center"/>
      <protection locked="0"/>
    </xf>
    <xf numFmtId="0" fontId="4" fillId="3" borderId="28" xfId="1" applyFont="1" applyFill="1" applyBorder="1" applyAlignment="1" applyProtection="1">
      <alignment horizontal="center" vertical="center" wrapText="1"/>
      <protection locked="0"/>
    </xf>
    <xf numFmtId="176" fontId="13" fillId="3" borderId="28" xfId="2" quotePrefix="1" applyNumberFormat="1" applyFont="1" applyFill="1" applyBorder="1" applyAlignment="1" applyProtection="1">
      <alignment horizontal="center" vertical="center"/>
      <protection locked="0"/>
    </xf>
    <xf numFmtId="176" fontId="13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176" fontId="13" fillId="3" borderId="29" xfId="2" quotePrefix="1" applyNumberFormat="1" applyFont="1" applyFill="1" applyBorder="1" applyAlignment="1" applyProtection="1">
      <alignment horizontal="center" vertical="center" wrapText="1"/>
      <protection locked="0"/>
    </xf>
    <xf numFmtId="176" fontId="13" fillId="3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3" borderId="28" xfId="2" applyFont="1" applyFill="1" applyBorder="1" applyAlignment="1" applyProtection="1">
      <alignment horizontal="center" vertical="center"/>
      <protection locked="0"/>
    </xf>
    <xf numFmtId="0" fontId="4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vertical="center"/>
    </xf>
    <xf numFmtId="0" fontId="20" fillId="3" borderId="8" xfId="2" applyFont="1" applyFill="1" applyBorder="1" applyAlignment="1" applyProtection="1">
      <alignment horizontal="left" vertical="center"/>
      <protection locked="0"/>
    </xf>
    <xf numFmtId="0" fontId="19" fillId="3" borderId="7" xfId="2" applyFont="1" applyFill="1" applyBorder="1" applyAlignment="1" applyProtection="1">
      <protection locked="0"/>
    </xf>
    <xf numFmtId="0" fontId="19" fillId="3" borderId="13" xfId="2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20" fillId="3" borderId="11" xfId="2" applyFont="1" applyFill="1" applyBorder="1" applyProtection="1">
      <alignment vertical="center"/>
      <protection locked="0"/>
    </xf>
    <xf numFmtId="0" fontId="19" fillId="3" borderId="22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8" xfId="2" applyFont="1" applyFill="1" applyBorder="1" applyAlignment="1">
      <alignment horizontal="left" vertical="center"/>
    </xf>
    <xf numFmtId="0" fontId="19" fillId="3" borderId="7" xfId="2" applyFont="1" applyFill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9" fillId="3" borderId="0" xfId="2" applyFont="1" applyFill="1" applyAlignment="1">
      <alignment horizontal="left" vertical="center"/>
    </xf>
    <xf numFmtId="0" fontId="20" fillId="3" borderId="5" xfId="2" applyFont="1" applyFill="1" applyBorder="1" applyProtection="1">
      <alignment vertical="center"/>
      <protection locked="0"/>
    </xf>
    <xf numFmtId="0" fontId="4" fillId="0" borderId="3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7" fillId="0" borderId="2" xfId="2" applyFont="1" applyBorder="1" applyAlignment="1">
      <alignment horizontal="centerContinuous"/>
    </xf>
    <xf numFmtId="0" fontId="7" fillId="0" borderId="2" xfId="2" applyFont="1" applyBorder="1" applyAlignment="1">
      <alignment horizontal="centerContinuous" wrapText="1"/>
    </xf>
    <xf numFmtId="0" fontId="4" fillId="0" borderId="0" xfId="1" applyFont="1" applyAlignment="1">
      <alignment horizontal="right"/>
    </xf>
    <xf numFmtId="0" fontId="4" fillId="0" borderId="1" xfId="1" applyFont="1" applyBorder="1"/>
    <xf numFmtId="0" fontId="9" fillId="0" borderId="0" xfId="1" applyFont="1"/>
    <xf numFmtId="0" fontId="8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2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20" fillId="3" borderId="13" xfId="2" applyFont="1" applyFill="1" applyBorder="1" applyAlignment="1" applyProtection="1">
      <alignment horizontal="left" vertical="center"/>
      <protection locked="0"/>
    </xf>
    <xf numFmtId="0" fontId="19" fillId="3" borderId="14" xfId="2" applyFont="1" applyFill="1" applyBorder="1" applyProtection="1">
      <alignment vertical="center"/>
      <protection locked="0"/>
    </xf>
    <xf numFmtId="0" fontId="19" fillId="3" borderId="12" xfId="2" applyFont="1" applyFill="1" applyBorder="1" applyProtection="1">
      <alignment vertical="center"/>
      <protection locked="0"/>
    </xf>
    <xf numFmtId="3" fontId="19" fillId="3" borderId="28" xfId="2" applyNumberFormat="1" applyFont="1" applyFill="1" applyBorder="1" applyAlignment="1" applyProtection="1">
      <alignment horizontal="center" vertical="center"/>
      <protection locked="0"/>
    </xf>
    <xf numFmtId="0" fontId="19" fillId="0" borderId="28" xfId="1" applyFont="1" applyBorder="1" applyAlignment="1" applyProtection="1">
      <alignment horizontal="center" vertical="center" wrapText="1"/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8" xfId="1" applyFont="1" applyBorder="1" applyAlignment="1" applyProtection="1">
      <alignment horizontal="left" vertical="center"/>
      <protection locked="0"/>
    </xf>
    <xf numFmtId="0" fontId="20" fillId="3" borderId="12" xfId="2" applyFont="1" applyFill="1" applyBorder="1" applyProtection="1">
      <alignment vertical="center"/>
      <protection locked="0"/>
    </xf>
    <xf numFmtId="49" fontId="4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19" fillId="3" borderId="6" xfId="2" applyFont="1" applyFill="1" applyBorder="1" applyProtection="1">
      <alignment vertical="center"/>
      <protection locked="0"/>
    </xf>
    <xf numFmtId="0" fontId="19" fillId="3" borderId="14" xfId="2" applyFont="1" applyFill="1" applyBorder="1" applyAlignment="1" applyProtection="1">
      <protection locked="0"/>
    </xf>
    <xf numFmtId="0" fontId="19" fillId="3" borderId="8" xfId="2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178" fontId="7" fillId="0" borderId="28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76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29" xfId="0" quotePrefix="1" applyNumberFormat="1" applyFont="1" applyBorder="1" applyAlignment="1" applyProtection="1">
      <alignment horizontal="center" vertical="center" wrapText="1"/>
      <protection locked="0"/>
    </xf>
    <xf numFmtId="177" fontId="13" fillId="0" borderId="30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indent="1" shrinkToFit="1"/>
      <protection locked="0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Protection="1">
      <protection locked="0"/>
    </xf>
    <xf numFmtId="0" fontId="4" fillId="0" borderId="28" xfId="0" applyFont="1" applyBorder="1" applyAlignment="1" applyProtection="1">
      <alignment horizontal="left" vertical="center" indent="1"/>
      <protection locked="0"/>
    </xf>
    <xf numFmtId="180" fontId="13" fillId="0" borderId="28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179" fontId="13" fillId="0" borderId="28" xfId="0" applyNumberFormat="1" applyFont="1" applyBorder="1" applyAlignment="1">
      <alignment horizontal="center" vertical="center"/>
    </xf>
    <xf numFmtId="176" fontId="13" fillId="0" borderId="29" xfId="0" quotePrefix="1" applyNumberFormat="1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176" fontId="13" fillId="0" borderId="4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4" xfId="0" quotePrefix="1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/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2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3" borderId="0" xfId="1" applyFont="1" applyFill="1"/>
    <xf numFmtId="0" fontId="4" fillId="3" borderId="0" xfId="1" applyFont="1" applyFill="1" applyAlignment="1">
      <alignment horizontal="left" vertical="center" wrapText="1"/>
    </xf>
    <xf numFmtId="0" fontId="7" fillId="3" borderId="0" xfId="1" applyFont="1" applyFill="1" applyAlignment="1">
      <alignment vertical="center"/>
    </xf>
    <xf numFmtId="176" fontId="4" fillId="3" borderId="0" xfId="1" applyNumberFormat="1" applyFont="1" applyFill="1"/>
    <xf numFmtId="0" fontId="4" fillId="3" borderId="7" xfId="1" applyFont="1" applyFill="1" applyBorder="1"/>
    <xf numFmtId="0" fontId="7" fillId="3" borderId="24" xfId="2" applyFont="1" applyFill="1" applyBorder="1" applyAlignment="1">
      <alignment horizontal="center" vertical="center" wrapText="1"/>
    </xf>
    <xf numFmtId="179" fontId="13" fillId="3" borderId="28" xfId="2" applyNumberFormat="1" applyFont="1" applyFill="1" applyBorder="1" applyAlignment="1">
      <alignment horizontal="center" vertical="center"/>
    </xf>
    <xf numFmtId="3" fontId="4" fillId="3" borderId="28" xfId="2" applyNumberFormat="1" applyFont="1" applyFill="1" applyBorder="1" applyAlignment="1" applyProtection="1">
      <alignment horizontal="center" vertical="center"/>
      <protection locked="0"/>
    </xf>
    <xf numFmtId="3" fontId="24" fillId="3" borderId="28" xfId="2" applyNumberFormat="1" applyFont="1" applyFill="1" applyBorder="1" applyAlignment="1" applyProtection="1">
      <alignment horizontal="center" vertical="center"/>
      <protection locked="0"/>
    </xf>
    <xf numFmtId="0" fontId="28" fillId="3" borderId="36" xfId="1" applyFont="1" applyFill="1" applyBorder="1" applyAlignment="1" applyProtection="1">
      <alignment horizontal="center" vertical="center" wrapText="1"/>
      <protection locked="0"/>
    </xf>
    <xf numFmtId="0" fontId="4" fillId="3" borderId="28" xfId="2" applyFont="1" applyFill="1" applyBorder="1" applyAlignment="1" applyProtection="1">
      <alignment horizontal="center" vertical="center" wrapText="1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>
      <alignment horizontal="center" vertical="center" wrapText="1"/>
    </xf>
    <xf numFmtId="180" fontId="4" fillId="3" borderId="28" xfId="2" applyNumberFormat="1" applyFont="1" applyFill="1" applyBorder="1" applyAlignment="1" applyProtection="1">
      <alignment horizontal="center" vertical="center"/>
      <protection locked="0"/>
    </xf>
    <xf numFmtId="0" fontId="4" fillId="3" borderId="28" xfId="2" quotePrefix="1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/>
      <protection locked="0"/>
    </xf>
    <xf numFmtId="0" fontId="4" fillId="3" borderId="13" xfId="2" applyFont="1" applyFill="1" applyBorder="1" applyProtection="1">
      <alignment vertical="center"/>
      <protection locked="0"/>
    </xf>
    <xf numFmtId="0" fontId="4" fillId="3" borderId="14" xfId="2" applyFont="1" applyFill="1" applyBorder="1" applyAlignment="1" applyProtection="1">
      <protection locked="0"/>
    </xf>
    <xf numFmtId="0" fontId="4" fillId="3" borderId="24" xfId="2" applyFont="1" applyFill="1" applyBorder="1" applyProtection="1">
      <alignment vertical="center"/>
      <protection locked="0"/>
    </xf>
    <xf numFmtId="0" fontId="4" fillId="3" borderId="5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Protection="1">
      <alignment vertical="center"/>
      <protection locked="0"/>
    </xf>
    <xf numFmtId="0" fontId="4" fillId="3" borderId="6" xfId="2" applyFont="1" applyFill="1" applyBorder="1" applyAlignment="1" applyProtection="1">
      <protection locked="0"/>
    </xf>
    <xf numFmtId="0" fontId="4" fillId="3" borderId="11" xfId="2" applyFont="1" applyFill="1" applyBorder="1" applyProtection="1">
      <alignment vertical="center"/>
      <protection locked="0"/>
    </xf>
    <xf numFmtId="0" fontId="7" fillId="3" borderId="13" xfId="2" applyFont="1" applyFill="1" applyBorder="1" applyAlignment="1" applyProtection="1">
      <alignment horizontal="left" vertical="center"/>
      <protection locked="0"/>
    </xf>
    <xf numFmtId="0" fontId="4" fillId="3" borderId="14" xfId="2" applyFont="1" applyFill="1" applyBorder="1" applyProtection="1">
      <alignment vertical="center"/>
      <protection locked="0"/>
    </xf>
    <xf numFmtId="0" fontId="7" fillId="3" borderId="8" xfId="2" applyFont="1" applyFill="1" applyBorder="1" applyAlignment="1" applyProtection="1">
      <alignment horizontal="left" vertical="center"/>
      <protection locked="0"/>
    </xf>
    <xf numFmtId="0" fontId="4" fillId="3" borderId="6" xfId="2" applyFont="1" applyFill="1" applyBorder="1" applyProtection="1">
      <alignment vertical="center"/>
      <protection locked="0"/>
    </xf>
    <xf numFmtId="3" fontId="4" fillId="3" borderId="24" xfId="2" applyNumberFormat="1" applyFont="1" applyFill="1" applyBorder="1" applyAlignment="1">
      <alignment horizontal="center" vertical="center"/>
    </xf>
    <xf numFmtId="176" fontId="13" fillId="3" borderId="29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29" fillId="3" borderId="13" xfId="2" applyFont="1" applyFill="1" applyBorder="1" applyAlignment="1" applyProtection="1">
      <alignment horizontal="left" vertical="center"/>
      <protection locked="0"/>
    </xf>
    <xf numFmtId="0" fontId="29" fillId="3" borderId="8" xfId="2" applyFont="1" applyFill="1" applyBorder="1" applyAlignment="1" applyProtection="1">
      <alignment horizontal="left" vertical="center"/>
      <protection locked="0"/>
    </xf>
    <xf numFmtId="0" fontId="4" fillId="3" borderId="24" xfId="2" quotePrefix="1" applyFont="1" applyFill="1" applyBorder="1" applyAlignment="1">
      <alignment horizontal="center" vertical="center" wrapText="1"/>
    </xf>
    <xf numFmtId="0" fontId="26" fillId="3" borderId="13" xfId="2" applyFont="1" applyFill="1" applyBorder="1" applyAlignment="1" applyProtection="1">
      <alignment horizontal="left" vertical="center"/>
      <protection locked="0"/>
    </xf>
    <xf numFmtId="0" fontId="4" fillId="3" borderId="12" xfId="2" applyFont="1" applyFill="1" applyBorder="1" applyAlignment="1">
      <alignment horizontal="center" vertical="center"/>
    </xf>
    <xf numFmtId="0" fontId="4" fillId="3" borderId="3" xfId="2" applyFont="1" applyFill="1" applyBorder="1" applyAlignment="1" applyProtection="1">
      <alignment horizontal="center" vertical="center" wrapText="1"/>
      <protection locked="0"/>
    </xf>
    <xf numFmtId="0" fontId="7" fillId="3" borderId="3" xfId="2" applyFont="1" applyFill="1" applyBorder="1" applyAlignment="1" applyProtection="1">
      <alignment horizontal="left" vertical="center"/>
      <protection locked="0"/>
    </xf>
    <xf numFmtId="0" fontId="26" fillId="3" borderId="8" xfId="2" applyFont="1" applyFill="1" applyBorder="1" applyAlignment="1" applyProtection="1">
      <alignment horizontal="left" vertical="center"/>
      <protection locked="0"/>
    </xf>
    <xf numFmtId="0" fontId="4" fillId="3" borderId="2" xfId="2" applyFont="1" applyFill="1" applyBorder="1" applyAlignment="1">
      <alignment horizontal="center" vertical="center"/>
    </xf>
    <xf numFmtId="0" fontId="4" fillId="3" borderId="8" xfId="2" applyFont="1" applyFill="1" applyBorder="1" applyAlignment="1" applyProtection="1">
      <alignment horizontal="left" vertical="center"/>
      <protection locked="0"/>
    </xf>
    <xf numFmtId="0" fontId="4" fillId="3" borderId="5" xfId="2" applyFont="1" applyFill="1" applyBorder="1" applyProtection="1">
      <alignment vertical="center"/>
      <protection locked="0"/>
    </xf>
    <xf numFmtId="0" fontId="7" fillId="3" borderId="22" xfId="2" applyFont="1" applyFill="1" applyBorder="1" applyAlignment="1" applyProtection="1">
      <alignment horizontal="left" vertical="center"/>
      <protection locked="0"/>
    </xf>
    <xf numFmtId="0" fontId="19" fillId="3" borderId="0" xfId="1" applyFont="1" applyFill="1"/>
    <xf numFmtId="0" fontId="20" fillId="3" borderId="24" xfId="2" applyFont="1" applyFill="1" applyBorder="1" applyAlignment="1">
      <alignment horizontal="center" vertical="center" wrapText="1"/>
    </xf>
    <xf numFmtId="179" fontId="15" fillId="3" borderId="28" xfId="2" applyNumberFormat="1" applyFont="1" applyFill="1" applyBorder="1" applyAlignment="1">
      <alignment horizontal="center" vertical="center"/>
    </xf>
    <xf numFmtId="0" fontId="30" fillId="3" borderId="36" xfId="1" applyFont="1" applyFill="1" applyBorder="1" applyAlignment="1" applyProtection="1">
      <alignment horizontal="center" vertical="center" wrapText="1"/>
      <protection locked="0"/>
    </xf>
    <xf numFmtId="0" fontId="19" fillId="3" borderId="28" xfId="2" applyFont="1" applyFill="1" applyBorder="1" applyAlignment="1" applyProtection="1">
      <alignment horizontal="center" vertical="center" wrapText="1"/>
      <protection locked="0"/>
    </xf>
    <xf numFmtId="176" fontId="15" fillId="3" borderId="29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2" applyFont="1" applyFill="1" applyBorder="1" applyAlignment="1" applyProtection="1">
      <alignment horizontal="center" vertical="center"/>
      <protection locked="0"/>
    </xf>
    <xf numFmtId="3" fontId="19" fillId="3" borderId="24" xfId="2" applyNumberFormat="1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 wrapText="1"/>
    </xf>
    <xf numFmtId="0" fontId="19" fillId="3" borderId="24" xfId="2" applyFont="1" applyFill="1" applyBorder="1" applyAlignment="1">
      <alignment horizontal="center" vertical="center"/>
    </xf>
    <xf numFmtId="0" fontId="19" fillId="3" borderId="24" xfId="2" quotePrefix="1" applyFont="1" applyFill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4" fillId="3" borderId="13" xfId="2" applyFont="1" applyFill="1" applyBorder="1" applyAlignment="1" applyProtection="1">
      <alignment horizontal="left" vertical="center"/>
      <protection locked="0"/>
    </xf>
    <xf numFmtId="0" fontId="4" fillId="3" borderId="24" xfId="2" quotePrefix="1" applyFont="1" applyFill="1" applyBorder="1" applyAlignment="1">
      <alignment horizontal="center" vertical="center"/>
    </xf>
    <xf numFmtId="0" fontId="4" fillId="3" borderId="22" xfId="2" applyFont="1" applyFill="1" applyBorder="1" applyAlignment="1" applyProtection="1">
      <alignment horizontal="left" vertical="center"/>
      <protection locked="0"/>
    </xf>
    <xf numFmtId="0" fontId="4" fillId="3" borderId="24" xfId="2" quotePrefix="1" applyFont="1" applyFill="1" applyBorder="1" applyAlignment="1">
      <alignment horizontal="center" vertical="center" shrinkToFit="1"/>
    </xf>
    <xf numFmtId="0" fontId="4" fillId="3" borderId="24" xfId="2" applyFont="1" applyFill="1" applyBorder="1" applyAlignment="1">
      <alignment horizontal="center" vertical="center" wrapText="1"/>
    </xf>
    <xf numFmtId="0" fontId="4" fillId="3" borderId="28" xfId="2" quotePrefix="1" applyFont="1" applyFill="1" applyBorder="1" applyAlignment="1" applyProtection="1">
      <alignment horizontal="center" vertical="center" wrapText="1"/>
      <protection locked="0"/>
    </xf>
    <xf numFmtId="0" fontId="4" fillId="3" borderId="28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Continuous"/>
    </xf>
    <xf numFmtId="0" fontId="4" fillId="3" borderId="4" xfId="2" applyFont="1" applyFill="1" applyBorder="1" applyAlignment="1">
      <alignment horizontal="centerContinuous"/>
    </xf>
    <xf numFmtId="0" fontId="7" fillId="3" borderId="2" xfId="2" applyFont="1" applyFill="1" applyBorder="1" applyAlignment="1">
      <alignment horizontal="centerContinuous"/>
    </xf>
    <xf numFmtId="0" fontId="7" fillId="3" borderId="2" xfId="2" applyFont="1" applyFill="1" applyBorder="1" applyAlignment="1">
      <alignment horizontal="centerContinuous" wrapText="1"/>
    </xf>
    <xf numFmtId="0" fontId="4" fillId="3" borderId="3" xfId="1" applyFont="1" applyFill="1" applyBorder="1" applyAlignment="1">
      <alignment horizontal="centerContinuous"/>
    </xf>
    <xf numFmtId="0" fontId="7" fillId="3" borderId="2" xfId="1" applyFont="1" applyFill="1" applyBorder="1" applyAlignment="1">
      <alignment horizontal="centerContinuous"/>
    </xf>
    <xf numFmtId="0" fontId="4" fillId="3" borderId="0" xfId="1" applyFont="1" applyFill="1" applyAlignment="1">
      <alignment horizontal="right"/>
    </xf>
    <xf numFmtId="0" fontId="4" fillId="3" borderId="1" xfId="1" applyFont="1" applyFill="1" applyBorder="1"/>
    <xf numFmtId="0" fontId="9" fillId="3" borderId="0" xfId="1" applyFont="1" applyFill="1"/>
    <xf numFmtId="0" fontId="8" fillId="3" borderId="0" xfId="1" applyFont="1" applyFill="1"/>
    <xf numFmtId="0" fontId="6" fillId="3" borderId="0" xfId="1" applyFont="1" applyFill="1"/>
    <xf numFmtId="0" fontId="6" fillId="3" borderId="0" xfId="1" applyFont="1" applyFill="1" applyAlignment="1">
      <alignment horizontal="right"/>
    </xf>
    <xf numFmtId="0" fontId="2" fillId="3" borderId="0" xfId="1" applyFont="1" applyFill="1"/>
    <xf numFmtId="179" fontId="13" fillId="0" borderId="28" xfId="2" applyNumberFormat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24" xfId="1" applyFont="1" applyBorder="1" applyAlignment="1" applyProtection="1">
      <alignment vertical="center"/>
      <protection locked="0"/>
    </xf>
    <xf numFmtId="176" fontId="13" fillId="0" borderId="28" xfId="2" quotePrefix="1" applyNumberFormat="1" applyFont="1" applyBorder="1" applyAlignment="1" applyProtection="1">
      <alignment horizontal="center" vertical="center"/>
      <protection locked="0"/>
    </xf>
    <xf numFmtId="176" fontId="13" fillId="0" borderId="28" xfId="2" quotePrefix="1" applyNumberFormat="1" applyFont="1" applyBorder="1" applyAlignment="1" applyProtection="1">
      <alignment horizontal="center" vertical="center" wrapText="1"/>
      <protection locked="0"/>
    </xf>
    <xf numFmtId="176" fontId="13" fillId="0" borderId="29" xfId="2" quotePrefix="1" applyNumberFormat="1" applyFont="1" applyBorder="1" applyAlignment="1" applyProtection="1">
      <alignment horizontal="center" vertical="center" wrapText="1"/>
      <protection locked="0"/>
    </xf>
    <xf numFmtId="177" fontId="13" fillId="0" borderId="30" xfId="1" applyNumberFormat="1" applyFont="1" applyBorder="1" applyAlignment="1">
      <alignment horizontal="center" vertical="center" wrapText="1"/>
    </xf>
    <xf numFmtId="176" fontId="13" fillId="0" borderId="29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7" fillId="0" borderId="1" xfId="1" applyFont="1" applyBorder="1"/>
    <xf numFmtId="0" fontId="4" fillId="0" borderId="0" xfId="1" applyFont="1" applyAlignment="1">
      <alignment wrapText="1"/>
    </xf>
    <xf numFmtId="3" fontId="4" fillId="0" borderId="28" xfId="2" applyNumberFormat="1" applyFont="1" applyBorder="1" applyAlignment="1" applyProtection="1">
      <alignment horizontal="center" vertical="center"/>
      <protection locked="0"/>
    </xf>
    <xf numFmtId="178" fontId="4" fillId="0" borderId="28" xfId="2" quotePrefix="1" applyNumberFormat="1" applyFont="1" applyBorder="1" applyAlignment="1">
      <alignment horizontal="center" vertical="center"/>
    </xf>
    <xf numFmtId="178" fontId="4" fillId="0" borderId="28" xfId="2" applyNumberFormat="1" applyFont="1" applyBorder="1" applyAlignment="1">
      <alignment horizontal="center" vertical="center"/>
    </xf>
    <xf numFmtId="178" fontId="4" fillId="0" borderId="31" xfId="2" applyNumberFormat="1" applyFont="1" applyBorder="1" applyAlignment="1">
      <alignment horizontal="center" vertical="center"/>
    </xf>
    <xf numFmtId="0" fontId="28" fillId="0" borderId="36" xfId="1" applyFont="1" applyBorder="1" applyAlignment="1" applyProtection="1">
      <alignment horizontal="center" vertical="center" wrapText="1"/>
      <protection locked="0"/>
    </xf>
    <xf numFmtId="0" fontId="5" fillId="0" borderId="0" xfId="1" applyFont="1"/>
    <xf numFmtId="0" fontId="5" fillId="0" borderId="11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wrapText="1"/>
    </xf>
    <xf numFmtId="176" fontId="4" fillId="0" borderId="1" xfId="1" applyNumberFormat="1" applyFont="1" applyBorder="1"/>
    <xf numFmtId="0" fontId="16" fillId="3" borderId="2" xfId="2" applyFont="1" applyFill="1" applyBorder="1" applyAlignment="1" applyProtection="1">
      <alignment horizontal="center" vertical="center"/>
      <protection locked="0"/>
    </xf>
    <xf numFmtId="0" fontId="20" fillId="3" borderId="11" xfId="2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>
      <alignment horizontal="center" vertical="center" wrapText="1"/>
    </xf>
    <xf numFmtId="180" fontId="4" fillId="0" borderId="28" xfId="2" applyNumberFormat="1" applyFont="1" applyBorder="1" applyAlignment="1" applyProtection="1">
      <alignment horizontal="center" vertical="center"/>
      <protection locked="0"/>
    </xf>
    <xf numFmtId="0" fontId="4" fillId="0" borderId="28" xfId="2" quotePrefix="1" applyFont="1" applyBorder="1" applyAlignment="1">
      <alignment horizontal="center" vertical="center" wrapText="1"/>
    </xf>
    <xf numFmtId="0" fontId="4" fillId="0" borderId="13" xfId="2" applyFont="1" applyBorder="1" applyProtection="1">
      <alignment vertical="center"/>
      <protection locked="0"/>
    </xf>
    <xf numFmtId="0" fontId="4" fillId="0" borderId="14" xfId="2" applyFont="1" applyBorder="1" applyAlignment="1" applyProtection="1">
      <protection locked="0"/>
    </xf>
    <xf numFmtId="0" fontId="4" fillId="0" borderId="24" xfId="2" applyFont="1" applyBorder="1" applyProtection="1">
      <alignment vertical="center"/>
      <protection locked="0"/>
    </xf>
    <xf numFmtId="0" fontId="4" fillId="0" borderId="28" xfId="2" quotePrefix="1" applyFont="1" applyBorder="1" applyAlignment="1">
      <alignment horizontal="center" vertical="center"/>
    </xf>
    <xf numFmtId="0" fontId="27" fillId="0" borderId="11" xfId="2" applyFont="1" applyBorder="1" applyProtection="1">
      <alignment vertical="center"/>
      <protection locked="0"/>
    </xf>
    <xf numFmtId="0" fontId="26" fillId="0" borderId="1" xfId="1" applyFont="1" applyBorder="1"/>
    <xf numFmtId="176" fontId="13" fillId="3" borderId="37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vertical="center"/>
      <protection locked="0"/>
    </xf>
    <xf numFmtId="0" fontId="34" fillId="0" borderId="8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36" fillId="0" borderId="28" xfId="0" applyFont="1" applyBorder="1" applyAlignment="1">
      <alignment horizontal="center" vertical="center"/>
    </xf>
    <xf numFmtId="0" fontId="24" fillId="0" borderId="2" xfId="0" applyFont="1" applyBorder="1"/>
    <xf numFmtId="181" fontId="4" fillId="0" borderId="0" xfId="1" applyNumberFormat="1" applyFont="1"/>
    <xf numFmtId="181" fontId="13" fillId="3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vertical="center"/>
      <protection locked="0"/>
    </xf>
    <xf numFmtId="0" fontId="4" fillId="3" borderId="28" xfId="2" applyFont="1" applyFill="1" applyBorder="1" applyAlignment="1" applyProtection="1">
      <alignment horizontal="center" vertical="center" shrinkToFit="1"/>
      <protection locked="0"/>
    </xf>
    <xf numFmtId="49" fontId="4" fillId="0" borderId="28" xfId="2" quotePrefix="1" applyNumberFormat="1" applyFont="1" applyBorder="1" applyAlignment="1" applyProtection="1">
      <alignment horizontal="left" vertical="center" wrapText="1"/>
      <protection locked="0"/>
    </xf>
    <xf numFmtId="0" fontId="4" fillId="0" borderId="24" xfId="2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horizontal="left"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4" fillId="0" borderId="11" xfId="2" applyFont="1" applyBorder="1" applyAlignment="1" applyProtection="1">
      <alignment horizontal="left" vertical="center"/>
      <protection locked="0"/>
    </xf>
    <xf numFmtId="0" fontId="4" fillId="0" borderId="22" xfId="2" applyFont="1" applyBorder="1" applyAlignment="1" applyProtection="1">
      <alignment horizontal="left"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11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horizontal="left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4" fillId="0" borderId="6" xfId="2" applyFont="1" applyBorder="1" applyProtection="1">
      <alignment vertical="center"/>
      <protection locked="0"/>
    </xf>
    <xf numFmtId="0" fontId="7" fillId="0" borderId="5" xfId="2" applyFont="1" applyBorder="1" applyProtection="1">
      <alignment vertical="center"/>
      <protection locked="0"/>
    </xf>
    <xf numFmtId="181" fontId="4" fillId="0" borderId="1" xfId="1" applyNumberFormat="1" applyFont="1" applyBorder="1"/>
    <xf numFmtId="0" fontId="4" fillId="0" borderId="24" xfId="2" applyFont="1" applyBorder="1" applyAlignment="1">
      <alignment horizontal="center" vertical="center" wrapText="1"/>
    </xf>
    <xf numFmtId="0" fontId="4" fillId="0" borderId="12" xfId="2" applyFont="1" applyBorder="1" applyAlignment="1" applyProtection="1"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6" xfId="2" applyFont="1" applyBorder="1" applyAlignment="1" applyProtection="1"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 applyProtection="1">
      <protection locked="0"/>
    </xf>
    <xf numFmtId="0" fontId="4" fillId="0" borderId="5" xfId="2" applyFont="1" applyBorder="1" applyProtection="1">
      <alignment vertical="center"/>
      <protection locked="0"/>
    </xf>
    <xf numFmtId="0" fontId="4" fillId="2" borderId="0" xfId="0" applyFont="1" applyFill="1"/>
    <xf numFmtId="0" fontId="16" fillId="3" borderId="2" xfId="0" applyFont="1" applyFill="1" applyBorder="1" applyAlignment="1" applyProtection="1">
      <alignment horizontal="center" vertical="center"/>
      <protection locked="0"/>
    </xf>
    <xf numFmtId="176" fontId="13" fillId="3" borderId="2" xfId="0" quotePrefix="1" applyNumberFormat="1" applyFont="1" applyFill="1" applyBorder="1" applyAlignment="1" applyProtection="1">
      <alignment horizontal="center" vertical="center"/>
      <protection locked="0"/>
    </xf>
    <xf numFmtId="176" fontId="13" fillId="3" borderId="3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0" borderId="3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4" fillId="4" borderId="6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7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7" fillId="3" borderId="0" xfId="0" applyFont="1" applyFill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/>
      <protection locked="0"/>
    </xf>
    <xf numFmtId="0" fontId="4" fillId="0" borderId="4" xfId="1" applyFont="1" applyBorder="1" applyAlignment="1">
      <alignment horizontal="right"/>
    </xf>
    <xf numFmtId="0" fontId="4" fillId="0" borderId="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6" borderId="8" xfId="1" applyFont="1" applyFill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 indent="1"/>
    </xf>
    <xf numFmtId="0" fontId="4" fillId="0" borderId="4" xfId="0" applyFont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4" fillId="0" borderId="0" xfId="3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0" xfId="3" applyFont="1" applyAlignment="1">
      <alignment horizontal="left" indent="1"/>
    </xf>
    <xf numFmtId="0" fontId="4" fillId="3" borderId="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4" xfId="1" applyFont="1" applyFill="1" applyBorder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24" xfId="2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shrinkToFit="1"/>
    </xf>
    <xf numFmtId="0" fontId="4" fillId="3" borderId="7" xfId="1" applyFont="1" applyFill="1" applyBorder="1" applyAlignment="1">
      <alignment horizontal="center" shrinkToFit="1"/>
    </xf>
    <xf numFmtId="0" fontId="4" fillId="3" borderId="8" xfId="1" applyFont="1" applyFill="1" applyBorder="1" applyAlignment="1">
      <alignment horizontal="center" shrinkToFit="1"/>
    </xf>
    <xf numFmtId="0" fontId="4" fillId="3" borderId="14" xfId="1" applyFont="1" applyFill="1" applyBorder="1" applyAlignment="1">
      <alignment horizontal="center" shrinkToFit="1"/>
    </xf>
    <xf numFmtId="0" fontId="4" fillId="3" borderId="1" xfId="1" applyFont="1" applyFill="1" applyBorder="1" applyAlignment="1">
      <alignment horizontal="center" shrinkToFit="1"/>
    </xf>
    <xf numFmtId="0" fontId="4" fillId="3" borderId="13" xfId="1" applyFont="1" applyFill="1" applyBorder="1" applyAlignment="1">
      <alignment horizontal="center" shrinkToFit="1"/>
    </xf>
    <xf numFmtId="0" fontId="4" fillId="3" borderId="9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176" fontId="4" fillId="0" borderId="15" xfId="1" applyNumberFormat="1" applyFont="1" applyBorder="1" applyAlignment="1">
      <alignment horizontal="center" vertical="center" wrapText="1"/>
    </xf>
    <xf numFmtId="176" fontId="4" fillId="0" borderId="20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0" fontId="26" fillId="3" borderId="8" xfId="1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protection locked="0"/>
    </xf>
    <xf numFmtId="0" fontId="4" fillId="0" borderId="1" xfId="2" applyFont="1" applyBorder="1" applyAlignment="1" applyProtection="1"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81" fontId="4" fillId="0" borderId="15" xfId="1" applyNumberFormat="1" applyFont="1" applyBorder="1" applyAlignment="1">
      <alignment horizontal="center" vertical="center" wrapText="1"/>
    </xf>
    <xf numFmtId="181" fontId="4" fillId="0" borderId="20" xfId="1" applyNumberFormat="1" applyFont="1" applyBorder="1" applyAlignment="1">
      <alignment horizontal="center" vertical="center"/>
    </xf>
    <xf numFmtId="181" fontId="4" fillId="0" borderId="25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left"/>
      <protection locked="0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</cellXfs>
  <cellStyles count="4">
    <cellStyle name="標準" xfId="0" builtinId="0"/>
    <cellStyle name="標準 2" xfId="1" xr:uid="{A5D3CF60-432B-4031-801E-F65C04CBC813}"/>
    <cellStyle name="標準 2 2" xfId="3" xr:uid="{6C337E4C-80A2-4BA0-83DB-EEAEEC4CB9C5}"/>
    <cellStyle name="標準 3" xfId="2" xr:uid="{051D341E-44CF-4379-B2BD-56FA111F5702}"/>
  </cellStyles>
  <dxfs count="2">
    <dxf>
      <font>
        <strike val="0"/>
        <color theme="0"/>
      </font>
      <border>
        <top style="thin">
          <color theme="0"/>
        </top>
        <vertical/>
        <horizontal/>
      </border>
    </dxf>
    <dxf>
      <font>
        <strike val="0"/>
        <color theme="0"/>
      </font>
      <border>
        <top style="thin">
          <color theme="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externalLinks/externalLink1.xml" Type="http://schemas.openxmlformats.org/officeDocument/2006/relationships/externalLink"/><Relationship Id="rId16" Target="externalLinks/externalLink2.xml" Type="http://schemas.openxmlformats.org/officeDocument/2006/relationships/externalLink"/><Relationship Id="rId17" Target="externalLinks/externalLink3.xml" Type="http://schemas.openxmlformats.org/officeDocument/2006/relationships/externalLink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7E9A-F227-4F16-8692-9E6587E836EB}">
  <sheetPr>
    <tabColor rgb="FFC00000"/>
    <pageSetUpPr fitToPage="1"/>
  </sheetPr>
  <dimension ref="A1:AG29"/>
  <sheetViews>
    <sheetView view="pageBreakPreview" topLeftCell="A3" zoomScaleNormal="100" zoomScaleSheetLayoutView="100" workbookViewId="0">
      <selection activeCell="T9" sqref="T9:X9"/>
    </sheetView>
  </sheetViews>
  <sheetFormatPr defaultColWidth="9" defaultRowHeight="10.199999999999999"/>
  <cols>
    <col min="1" max="1" width="15.88671875" style="2" customWidth="1"/>
    <col min="2" max="2" width="3.88671875" style="2" bestFit="1" customWidth="1"/>
    <col min="3" max="3" width="11.88671875" style="2" customWidth="1"/>
    <col min="4" max="4" width="11" style="2" customWidth="1"/>
    <col min="5" max="5" width="11" style="3" customWidth="1"/>
    <col min="6" max="6" width="11" style="2" customWidth="1"/>
    <col min="7" max="7" width="5.88671875" style="2" bestFit="1" customWidth="1"/>
    <col min="8" max="8" width="12.109375" style="2" bestFit="1" customWidth="1"/>
    <col min="9" max="9" width="10.44140625" style="2" bestFit="1" customWidth="1"/>
    <col min="10" max="10" width="7" style="2" bestFit="1" customWidth="1"/>
    <col min="11" max="11" width="5.88671875" style="2" bestFit="1" customWidth="1"/>
    <col min="12" max="12" width="8.77734375" style="2" bestFit="1" customWidth="1"/>
    <col min="13" max="14" width="8.44140625" style="2" bestFit="1" customWidth="1"/>
    <col min="15" max="15" width="8.441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15.44140625" style="2" customWidth="1"/>
    <col min="20" max="20" width="11" style="2" bestFit="1" customWidth="1"/>
    <col min="21" max="21" width="8.21875" style="2" bestFit="1" customWidth="1"/>
    <col min="22" max="23" width="8.21875" style="2" customWidth="1"/>
    <col min="24" max="24" width="8.21875" style="2" bestFit="1" customWidth="1"/>
    <col min="25" max="259" width="9" style="2"/>
    <col min="260" max="260" width="15.88671875" style="2" customWidth="1"/>
    <col min="261" max="261" width="3.88671875" style="2" bestFit="1" customWidth="1"/>
    <col min="262" max="262" width="38.21875" style="2" customWidth="1"/>
    <col min="263" max="263" width="13.88671875" style="2" bestFit="1" customWidth="1"/>
    <col min="264" max="264" width="13.88671875" style="2" customWidth="1"/>
    <col min="265" max="265" width="13.109375" style="2" bestFit="1" customWidth="1"/>
    <col min="266" max="266" width="5.88671875" style="2" bestFit="1" customWidth="1"/>
    <col min="267" max="267" width="12.109375" style="2" bestFit="1" customWidth="1"/>
    <col min="268" max="268" width="10.44140625" style="2" bestFit="1" customWidth="1"/>
    <col min="269" max="269" width="7" style="2" bestFit="1" customWidth="1"/>
    <col min="270" max="270" width="5.88671875" style="2" bestFit="1" customWidth="1"/>
    <col min="271" max="271" width="8.77734375" style="2" bestFit="1" customWidth="1"/>
    <col min="272" max="273" width="8.44140625" style="2" bestFit="1" customWidth="1"/>
    <col min="274" max="274" width="14.33203125" style="2" bestFit="1" customWidth="1"/>
    <col min="275" max="275" width="10" style="2" bestFit="1" customWidth="1"/>
    <col min="276" max="276" width="6" style="2" customWidth="1"/>
    <col min="277" max="277" width="25.21875" style="2" bestFit="1" customWidth="1"/>
    <col min="278" max="278" width="11" style="2" bestFit="1" customWidth="1"/>
    <col min="279" max="280" width="8.21875" style="2" bestFit="1" customWidth="1"/>
    <col min="281" max="515" width="9" style="2"/>
    <col min="516" max="516" width="15.88671875" style="2" customWidth="1"/>
    <col min="517" max="517" width="3.88671875" style="2" bestFit="1" customWidth="1"/>
    <col min="518" max="518" width="38.21875" style="2" customWidth="1"/>
    <col min="519" max="519" width="13.88671875" style="2" bestFit="1" customWidth="1"/>
    <col min="520" max="520" width="13.88671875" style="2" customWidth="1"/>
    <col min="521" max="521" width="13.109375" style="2" bestFit="1" customWidth="1"/>
    <col min="522" max="522" width="5.88671875" style="2" bestFit="1" customWidth="1"/>
    <col min="523" max="523" width="12.109375" style="2" bestFit="1" customWidth="1"/>
    <col min="524" max="524" width="10.44140625" style="2" bestFit="1" customWidth="1"/>
    <col min="525" max="525" width="7" style="2" bestFit="1" customWidth="1"/>
    <col min="526" max="526" width="5.88671875" style="2" bestFit="1" customWidth="1"/>
    <col min="527" max="527" width="8.77734375" style="2" bestFit="1" customWidth="1"/>
    <col min="528" max="529" width="8.44140625" style="2" bestFit="1" customWidth="1"/>
    <col min="530" max="530" width="14.33203125" style="2" bestFit="1" customWidth="1"/>
    <col min="531" max="531" width="10" style="2" bestFit="1" customWidth="1"/>
    <col min="532" max="532" width="6" style="2" customWidth="1"/>
    <col min="533" max="533" width="25.21875" style="2" bestFit="1" customWidth="1"/>
    <col min="534" max="534" width="11" style="2" bestFit="1" customWidth="1"/>
    <col min="535" max="536" width="8.21875" style="2" bestFit="1" customWidth="1"/>
    <col min="537" max="771" width="9" style="2"/>
    <col min="772" max="772" width="15.88671875" style="2" customWidth="1"/>
    <col min="773" max="773" width="3.88671875" style="2" bestFit="1" customWidth="1"/>
    <col min="774" max="774" width="38.21875" style="2" customWidth="1"/>
    <col min="775" max="775" width="13.88671875" style="2" bestFit="1" customWidth="1"/>
    <col min="776" max="776" width="13.88671875" style="2" customWidth="1"/>
    <col min="777" max="777" width="13.109375" style="2" bestFit="1" customWidth="1"/>
    <col min="778" max="778" width="5.88671875" style="2" bestFit="1" customWidth="1"/>
    <col min="779" max="779" width="12.109375" style="2" bestFit="1" customWidth="1"/>
    <col min="780" max="780" width="10.44140625" style="2" bestFit="1" customWidth="1"/>
    <col min="781" max="781" width="7" style="2" bestFit="1" customWidth="1"/>
    <col min="782" max="782" width="5.88671875" style="2" bestFit="1" customWidth="1"/>
    <col min="783" max="783" width="8.77734375" style="2" bestFit="1" customWidth="1"/>
    <col min="784" max="785" width="8.44140625" style="2" bestFit="1" customWidth="1"/>
    <col min="786" max="786" width="14.33203125" style="2" bestFit="1" customWidth="1"/>
    <col min="787" max="787" width="10" style="2" bestFit="1" customWidth="1"/>
    <col min="788" max="788" width="6" style="2" customWidth="1"/>
    <col min="789" max="789" width="25.21875" style="2" bestFit="1" customWidth="1"/>
    <col min="790" max="790" width="11" style="2" bestFit="1" customWidth="1"/>
    <col min="791" max="792" width="8.21875" style="2" bestFit="1" customWidth="1"/>
    <col min="793" max="1027" width="9" style="2"/>
    <col min="1028" max="1028" width="15.88671875" style="2" customWidth="1"/>
    <col min="1029" max="1029" width="3.88671875" style="2" bestFit="1" customWidth="1"/>
    <col min="1030" max="1030" width="38.21875" style="2" customWidth="1"/>
    <col min="1031" max="1031" width="13.88671875" style="2" bestFit="1" customWidth="1"/>
    <col min="1032" max="1032" width="13.88671875" style="2" customWidth="1"/>
    <col min="1033" max="1033" width="13.109375" style="2" bestFit="1" customWidth="1"/>
    <col min="1034" max="1034" width="5.88671875" style="2" bestFit="1" customWidth="1"/>
    <col min="1035" max="1035" width="12.109375" style="2" bestFit="1" customWidth="1"/>
    <col min="1036" max="1036" width="10.44140625" style="2" bestFit="1" customWidth="1"/>
    <col min="1037" max="1037" width="7" style="2" bestFit="1" customWidth="1"/>
    <col min="1038" max="1038" width="5.88671875" style="2" bestFit="1" customWidth="1"/>
    <col min="1039" max="1039" width="8.77734375" style="2" bestFit="1" customWidth="1"/>
    <col min="1040" max="1041" width="8.44140625" style="2" bestFit="1" customWidth="1"/>
    <col min="1042" max="1042" width="14.33203125" style="2" bestFit="1" customWidth="1"/>
    <col min="1043" max="1043" width="10" style="2" bestFit="1" customWidth="1"/>
    <col min="1044" max="1044" width="6" style="2" customWidth="1"/>
    <col min="1045" max="1045" width="25.21875" style="2" bestFit="1" customWidth="1"/>
    <col min="1046" max="1046" width="11" style="2" bestFit="1" customWidth="1"/>
    <col min="1047" max="1048" width="8.21875" style="2" bestFit="1" customWidth="1"/>
    <col min="1049" max="1283" width="9" style="2"/>
    <col min="1284" max="1284" width="15.88671875" style="2" customWidth="1"/>
    <col min="1285" max="1285" width="3.88671875" style="2" bestFit="1" customWidth="1"/>
    <col min="1286" max="1286" width="38.21875" style="2" customWidth="1"/>
    <col min="1287" max="1287" width="13.88671875" style="2" bestFit="1" customWidth="1"/>
    <col min="1288" max="1288" width="13.88671875" style="2" customWidth="1"/>
    <col min="1289" max="1289" width="13.109375" style="2" bestFit="1" customWidth="1"/>
    <col min="1290" max="1290" width="5.88671875" style="2" bestFit="1" customWidth="1"/>
    <col min="1291" max="1291" width="12.109375" style="2" bestFit="1" customWidth="1"/>
    <col min="1292" max="1292" width="10.44140625" style="2" bestFit="1" customWidth="1"/>
    <col min="1293" max="1293" width="7" style="2" bestFit="1" customWidth="1"/>
    <col min="1294" max="1294" width="5.88671875" style="2" bestFit="1" customWidth="1"/>
    <col min="1295" max="1295" width="8.77734375" style="2" bestFit="1" customWidth="1"/>
    <col min="1296" max="1297" width="8.44140625" style="2" bestFit="1" customWidth="1"/>
    <col min="1298" max="1298" width="14.33203125" style="2" bestFit="1" customWidth="1"/>
    <col min="1299" max="1299" width="10" style="2" bestFit="1" customWidth="1"/>
    <col min="1300" max="1300" width="6" style="2" customWidth="1"/>
    <col min="1301" max="1301" width="25.21875" style="2" bestFit="1" customWidth="1"/>
    <col min="1302" max="1302" width="11" style="2" bestFit="1" customWidth="1"/>
    <col min="1303" max="1304" width="8.21875" style="2" bestFit="1" customWidth="1"/>
    <col min="1305" max="1539" width="9" style="2"/>
    <col min="1540" max="1540" width="15.88671875" style="2" customWidth="1"/>
    <col min="1541" max="1541" width="3.88671875" style="2" bestFit="1" customWidth="1"/>
    <col min="1542" max="1542" width="38.21875" style="2" customWidth="1"/>
    <col min="1543" max="1543" width="13.88671875" style="2" bestFit="1" customWidth="1"/>
    <col min="1544" max="1544" width="13.88671875" style="2" customWidth="1"/>
    <col min="1545" max="1545" width="13.109375" style="2" bestFit="1" customWidth="1"/>
    <col min="1546" max="1546" width="5.88671875" style="2" bestFit="1" customWidth="1"/>
    <col min="1547" max="1547" width="12.109375" style="2" bestFit="1" customWidth="1"/>
    <col min="1548" max="1548" width="10.44140625" style="2" bestFit="1" customWidth="1"/>
    <col min="1549" max="1549" width="7" style="2" bestFit="1" customWidth="1"/>
    <col min="1550" max="1550" width="5.88671875" style="2" bestFit="1" customWidth="1"/>
    <col min="1551" max="1551" width="8.77734375" style="2" bestFit="1" customWidth="1"/>
    <col min="1552" max="1553" width="8.44140625" style="2" bestFit="1" customWidth="1"/>
    <col min="1554" max="1554" width="14.33203125" style="2" bestFit="1" customWidth="1"/>
    <col min="1555" max="1555" width="10" style="2" bestFit="1" customWidth="1"/>
    <col min="1556" max="1556" width="6" style="2" customWidth="1"/>
    <col min="1557" max="1557" width="25.21875" style="2" bestFit="1" customWidth="1"/>
    <col min="1558" max="1558" width="11" style="2" bestFit="1" customWidth="1"/>
    <col min="1559" max="1560" width="8.21875" style="2" bestFit="1" customWidth="1"/>
    <col min="1561" max="1795" width="9" style="2"/>
    <col min="1796" max="1796" width="15.88671875" style="2" customWidth="1"/>
    <col min="1797" max="1797" width="3.88671875" style="2" bestFit="1" customWidth="1"/>
    <col min="1798" max="1798" width="38.21875" style="2" customWidth="1"/>
    <col min="1799" max="1799" width="13.88671875" style="2" bestFit="1" customWidth="1"/>
    <col min="1800" max="1800" width="13.88671875" style="2" customWidth="1"/>
    <col min="1801" max="1801" width="13.109375" style="2" bestFit="1" customWidth="1"/>
    <col min="1802" max="1802" width="5.88671875" style="2" bestFit="1" customWidth="1"/>
    <col min="1803" max="1803" width="12.109375" style="2" bestFit="1" customWidth="1"/>
    <col min="1804" max="1804" width="10.44140625" style="2" bestFit="1" customWidth="1"/>
    <col min="1805" max="1805" width="7" style="2" bestFit="1" customWidth="1"/>
    <col min="1806" max="1806" width="5.88671875" style="2" bestFit="1" customWidth="1"/>
    <col min="1807" max="1807" width="8.77734375" style="2" bestFit="1" customWidth="1"/>
    <col min="1808" max="1809" width="8.44140625" style="2" bestFit="1" customWidth="1"/>
    <col min="1810" max="1810" width="14.33203125" style="2" bestFit="1" customWidth="1"/>
    <col min="1811" max="1811" width="10" style="2" bestFit="1" customWidth="1"/>
    <col min="1812" max="1812" width="6" style="2" customWidth="1"/>
    <col min="1813" max="1813" width="25.21875" style="2" bestFit="1" customWidth="1"/>
    <col min="1814" max="1814" width="11" style="2" bestFit="1" customWidth="1"/>
    <col min="1815" max="1816" width="8.21875" style="2" bestFit="1" customWidth="1"/>
    <col min="1817" max="2051" width="9" style="2"/>
    <col min="2052" max="2052" width="15.88671875" style="2" customWidth="1"/>
    <col min="2053" max="2053" width="3.88671875" style="2" bestFit="1" customWidth="1"/>
    <col min="2054" max="2054" width="38.21875" style="2" customWidth="1"/>
    <col min="2055" max="2055" width="13.88671875" style="2" bestFit="1" customWidth="1"/>
    <col min="2056" max="2056" width="13.88671875" style="2" customWidth="1"/>
    <col min="2057" max="2057" width="13.109375" style="2" bestFit="1" customWidth="1"/>
    <col min="2058" max="2058" width="5.88671875" style="2" bestFit="1" customWidth="1"/>
    <col min="2059" max="2059" width="12.109375" style="2" bestFit="1" customWidth="1"/>
    <col min="2060" max="2060" width="10.44140625" style="2" bestFit="1" customWidth="1"/>
    <col min="2061" max="2061" width="7" style="2" bestFit="1" customWidth="1"/>
    <col min="2062" max="2062" width="5.88671875" style="2" bestFit="1" customWidth="1"/>
    <col min="2063" max="2063" width="8.77734375" style="2" bestFit="1" customWidth="1"/>
    <col min="2064" max="2065" width="8.44140625" style="2" bestFit="1" customWidth="1"/>
    <col min="2066" max="2066" width="14.33203125" style="2" bestFit="1" customWidth="1"/>
    <col min="2067" max="2067" width="10" style="2" bestFit="1" customWidth="1"/>
    <col min="2068" max="2068" width="6" style="2" customWidth="1"/>
    <col min="2069" max="2069" width="25.21875" style="2" bestFit="1" customWidth="1"/>
    <col min="2070" max="2070" width="11" style="2" bestFit="1" customWidth="1"/>
    <col min="2071" max="2072" width="8.21875" style="2" bestFit="1" customWidth="1"/>
    <col min="2073" max="2307" width="9" style="2"/>
    <col min="2308" max="2308" width="15.88671875" style="2" customWidth="1"/>
    <col min="2309" max="2309" width="3.88671875" style="2" bestFit="1" customWidth="1"/>
    <col min="2310" max="2310" width="38.21875" style="2" customWidth="1"/>
    <col min="2311" max="2311" width="13.88671875" style="2" bestFit="1" customWidth="1"/>
    <col min="2312" max="2312" width="13.88671875" style="2" customWidth="1"/>
    <col min="2313" max="2313" width="13.109375" style="2" bestFit="1" customWidth="1"/>
    <col min="2314" max="2314" width="5.88671875" style="2" bestFit="1" customWidth="1"/>
    <col min="2315" max="2315" width="12.109375" style="2" bestFit="1" customWidth="1"/>
    <col min="2316" max="2316" width="10.44140625" style="2" bestFit="1" customWidth="1"/>
    <col min="2317" max="2317" width="7" style="2" bestFit="1" customWidth="1"/>
    <col min="2318" max="2318" width="5.88671875" style="2" bestFit="1" customWidth="1"/>
    <col min="2319" max="2319" width="8.77734375" style="2" bestFit="1" customWidth="1"/>
    <col min="2320" max="2321" width="8.44140625" style="2" bestFit="1" customWidth="1"/>
    <col min="2322" max="2322" width="14.33203125" style="2" bestFit="1" customWidth="1"/>
    <col min="2323" max="2323" width="10" style="2" bestFit="1" customWidth="1"/>
    <col min="2324" max="2324" width="6" style="2" customWidth="1"/>
    <col min="2325" max="2325" width="25.21875" style="2" bestFit="1" customWidth="1"/>
    <col min="2326" max="2326" width="11" style="2" bestFit="1" customWidth="1"/>
    <col min="2327" max="2328" width="8.21875" style="2" bestFit="1" customWidth="1"/>
    <col min="2329" max="2563" width="9" style="2"/>
    <col min="2564" max="2564" width="15.88671875" style="2" customWidth="1"/>
    <col min="2565" max="2565" width="3.88671875" style="2" bestFit="1" customWidth="1"/>
    <col min="2566" max="2566" width="38.21875" style="2" customWidth="1"/>
    <col min="2567" max="2567" width="13.88671875" style="2" bestFit="1" customWidth="1"/>
    <col min="2568" max="2568" width="13.88671875" style="2" customWidth="1"/>
    <col min="2569" max="2569" width="13.109375" style="2" bestFit="1" customWidth="1"/>
    <col min="2570" max="2570" width="5.88671875" style="2" bestFit="1" customWidth="1"/>
    <col min="2571" max="2571" width="12.109375" style="2" bestFit="1" customWidth="1"/>
    <col min="2572" max="2572" width="10.44140625" style="2" bestFit="1" customWidth="1"/>
    <col min="2573" max="2573" width="7" style="2" bestFit="1" customWidth="1"/>
    <col min="2574" max="2574" width="5.88671875" style="2" bestFit="1" customWidth="1"/>
    <col min="2575" max="2575" width="8.77734375" style="2" bestFit="1" customWidth="1"/>
    <col min="2576" max="2577" width="8.44140625" style="2" bestFit="1" customWidth="1"/>
    <col min="2578" max="2578" width="14.33203125" style="2" bestFit="1" customWidth="1"/>
    <col min="2579" max="2579" width="10" style="2" bestFit="1" customWidth="1"/>
    <col min="2580" max="2580" width="6" style="2" customWidth="1"/>
    <col min="2581" max="2581" width="25.21875" style="2" bestFit="1" customWidth="1"/>
    <col min="2582" max="2582" width="11" style="2" bestFit="1" customWidth="1"/>
    <col min="2583" max="2584" width="8.21875" style="2" bestFit="1" customWidth="1"/>
    <col min="2585" max="2819" width="9" style="2"/>
    <col min="2820" max="2820" width="15.88671875" style="2" customWidth="1"/>
    <col min="2821" max="2821" width="3.88671875" style="2" bestFit="1" customWidth="1"/>
    <col min="2822" max="2822" width="38.21875" style="2" customWidth="1"/>
    <col min="2823" max="2823" width="13.88671875" style="2" bestFit="1" customWidth="1"/>
    <col min="2824" max="2824" width="13.88671875" style="2" customWidth="1"/>
    <col min="2825" max="2825" width="13.109375" style="2" bestFit="1" customWidth="1"/>
    <col min="2826" max="2826" width="5.88671875" style="2" bestFit="1" customWidth="1"/>
    <col min="2827" max="2827" width="12.109375" style="2" bestFit="1" customWidth="1"/>
    <col min="2828" max="2828" width="10.44140625" style="2" bestFit="1" customWidth="1"/>
    <col min="2829" max="2829" width="7" style="2" bestFit="1" customWidth="1"/>
    <col min="2830" max="2830" width="5.88671875" style="2" bestFit="1" customWidth="1"/>
    <col min="2831" max="2831" width="8.77734375" style="2" bestFit="1" customWidth="1"/>
    <col min="2832" max="2833" width="8.44140625" style="2" bestFit="1" customWidth="1"/>
    <col min="2834" max="2834" width="14.33203125" style="2" bestFit="1" customWidth="1"/>
    <col min="2835" max="2835" width="10" style="2" bestFit="1" customWidth="1"/>
    <col min="2836" max="2836" width="6" style="2" customWidth="1"/>
    <col min="2837" max="2837" width="25.21875" style="2" bestFit="1" customWidth="1"/>
    <col min="2838" max="2838" width="11" style="2" bestFit="1" customWidth="1"/>
    <col min="2839" max="2840" width="8.21875" style="2" bestFit="1" customWidth="1"/>
    <col min="2841" max="3075" width="9" style="2"/>
    <col min="3076" max="3076" width="15.88671875" style="2" customWidth="1"/>
    <col min="3077" max="3077" width="3.88671875" style="2" bestFit="1" customWidth="1"/>
    <col min="3078" max="3078" width="38.21875" style="2" customWidth="1"/>
    <col min="3079" max="3079" width="13.88671875" style="2" bestFit="1" customWidth="1"/>
    <col min="3080" max="3080" width="13.88671875" style="2" customWidth="1"/>
    <col min="3081" max="3081" width="13.109375" style="2" bestFit="1" customWidth="1"/>
    <col min="3082" max="3082" width="5.88671875" style="2" bestFit="1" customWidth="1"/>
    <col min="3083" max="3083" width="12.109375" style="2" bestFit="1" customWidth="1"/>
    <col min="3084" max="3084" width="10.44140625" style="2" bestFit="1" customWidth="1"/>
    <col min="3085" max="3085" width="7" style="2" bestFit="1" customWidth="1"/>
    <col min="3086" max="3086" width="5.88671875" style="2" bestFit="1" customWidth="1"/>
    <col min="3087" max="3087" width="8.77734375" style="2" bestFit="1" customWidth="1"/>
    <col min="3088" max="3089" width="8.44140625" style="2" bestFit="1" customWidth="1"/>
    <col min="3090" max="3090" width="14.33203125" style="2" bestFit="1" customWidth="1"/>
    <col min="3091" max="3091" width="10" style="2" bestFit="1" customWidth="1"/>
    <col min="3092" max="3092" width="6" style="2" customWidth="1"/>
    <col min="3093" max="3093" width="25.21875" style="2" bestFit="1" customWidth="1"/>
    <col min="3094" max="3094" width="11" style="2" bestFit="1" customWidth="1"/>
    <col min="3095" max="3096" width="8.21875" style="2" bestFit="1" customWidth="1"/>
    <col min="3097" max="3331" width="9" style="2"/>
    <col min="3332" max="3332" width="15.88671875" style="2" customWidth="1"/>
    <col min="3333" max="3333" width="3.88671875" style="2" bestFit="1" customWidth="1"/>
    <col min="3334" max="3334" width="38.21875" style="2" customWidth="1"/>
    <col min="3335" max="3335" width="13.88671875" style="2" bestFit="1" customWidth="1"/>
    <col min="3336" max="3336" width="13.88671875" style="2" customWidth="1"/>
    <col min="3337" max="3337" width="13.109375" style="2" bestFit="1" customWidth="1"/>
    <col min="3338" max="3338" width="5.88671875" style="2" bestFit="1" customWidth="1"/>
    <col min="3339" max="3339" width="12.109375" style="2" bestFit="1" customWidth="1"/>
    <col min="3340" max="3340" width="10.44140625" style="2" bestFit="1" customWidth="1"/>
    <col min="3341" max="3341" width="7" style="2" bestFit="1" customWidth="1"/>
    <col min="3342" max="3342" width="5.88671875" style="2" bestFit="1" customWidth="1"/>
    <col min="3343" max="3343" width="8.77734375" style="2" bestFit="1" customWidth="1"/>
    <col min="3344" max="3345" width="8.44140625" style="2" bestFit="1" customWidth="1"/>
    <col min="3346" max="3346" width="14.33203125" style="2" bestFit="1" customWidth="1"/>
    <col min="3347" max="3347" width="10" style="2" bestFit="1" customWidth="1"/>
    <col min="3348" max="3348" width="6" style="2" customWidth="1"/>
    <col min="3349" max="3349" width="25.21875" style="2" bestFit="1" customWidth="1"/>
    <col min="3350" max="3350" width="11" style="2" bestFit="1" customWidth="1"/>
    <col min="3351" max="3352" width="8.21875" style="2" bestFit="1" customWidth="1"/>
    <col min="3353" max="3587" width="9" style="2"/>
    <col min="3588" max="3588" width="15.88671875" style="2" customWidth="1"/>
    <col min="3589" max="3589" width="3.88671875" style="2" bestFit="1" customWidth="1"/>
    <col min="3590" max="3590" width="38.21875" style="2" customWidth="1"/>
    <col min="3591" max="3591" width="13.88671875" style="2" bestFit="1" customWidth="1"/>
    <col min="3592" max="3592" width="13.88671875" style="2" customWidth="1"/>
    <col min="3593" max="3593" width="13.109375" style="2" bestFit="1" customWidth="1"/>
    <col min="3594" max="3594" width="5.88671875" style="2" bestFit="1" customWidth="1"/>
    <col min="3595" max="3595" width="12.109375" style="2" bestFit="1" customWidth="1"/>
    <col min="3596" max="3596" width="10.44140625" style="2" bestFit="1" customWidth="1"/>
    <col min="3597" max="3597" width="7" style="2" bestFit="1" customWidth="1"/>
    <col min="3598" max="3598" width="5.88671875" style="2" bestFit="1" customWidth="1"/>
    <col min="3599" max="3599" width="8.77734375" style="2" bestFit="1" customWidth="1"/>
    <col min="3600" max="3601" width="8.44140625" style="2" bestFit="1" customWidth="1"/>
    <col min="3602" max="3602" width="14.33203125" style="2" bestFit="1" customWidth="1"/>
    <col min="3603" max="3603" width="10" style="2" bestFit="1" customWidth="1"/>
    <col min="3604" max="3604" width="6" style="2" customWidth="1"/>
    <col min="3605" max="3605" width="25.21875" style="2" bestFit="1" customWidth="1"/>
    <col min="3606" max="3606" width="11" style="2" bestFit="1" customWidth="1"/>
    <col min="3607" max="3608" width="8.21875" style="2" bestFit="1" customWidth="1"/>
    <col min="3609" max="3843" width="9" style="2"/>
    <col min="3844" max="3844" width="15.88671875" style="2" customWidth="1"/>
    <col min="3845" max="3845" width="3.88671875" style="2" bestFit="1" customWidth="1"/>
    <col min="3846" max="3846" width="38.21875" style="2" customWidth="1"/>
    <col min="3847" max="3847" width="13.88671875" style="2" bestFit="1" customWidth="1"/>
    <col min="3848" max="3848" width="13.88671875" style="2" customWidth="1"/>
    <col min="3849" max="3849" width="13.109375" style="2" bestFit="1" customWidth="1"/>
    <col min="3850" max="3850" width="5.88671875" style="2" bestFit="1" customWidth="1"/>
    <col min="3851" max="3851" width="12.109375" style="2" bestFit="1" customWidth="1"/>
    <col min="3852" max="3852" width="10.44140625" style="2" bestFit="1" customWidth="1"/>
    <col min="3853" max="3853" width="7" style="2" bestFit="1" customWidth="1"/>
    <col min="3854" max="3854" width="5.88671875" style="2" bestFit="1" customWidth="1"/>
    <col min="3855" max="3855" width="8.77734375" style="2" bestFit="1" customWidth="1"/>
    <col min="3856" max="3857" width="8.44140625" style="2" bestFit="1" customWidth="1"/>
    <col min="3858" max="3858" width="14.33203125" style="2" bestFit="1" customWidth="1"/>
    <col min="3859" max="3859" width="10" style="2" bestFit="1" customWidth="1"/>
    <col min="3860" max="3860" width="6" style="2" customWidth="1"/>
    <col min="3861" max="3861" width="25.21875" style="2" bestFit="1" customWidth="1"/>
    <col min="3862" max="3862" width="11" style="2" bestFit="1" customWidth="1"/>
    <col min="3863" max="3864" width="8.21875" style="2" bestFit="1" customWidth="1"/>
    <col min="3865" max="4099" width="9" style="2"/>
    <col min="4100" max="4100" width="15.88671875" style="2" customWidth="1"/>
    <col min="4101" max="4101" width="3.88671875" style="2" bestFit="1" customWidth="1"/>
    <col min="4102" max="4102" width="38.21875" style="2" customWidth="1"/>
    <col min="4103" max="4103" width="13.88671875" style="2" bestFit="1" customWidth="1"/>
    <col min="4104" max="4104" width="13.88671875" style="2" customWidth="1"/>
    <col min="4105" max="4105" width="13.109375" style="2" bestFit="1" customWidth="1"/>
    <col min="4106" max="4106" width="5.88671875" style="2" bestFit="1" customWidth="1"/>
    <col min="4107" max="4107" width="12.109375" style="2" bestFit="1" customWidth="1"/>
    <col min="4108" max="4108" width="10.44140625" style="2" bestFit="1" customWidth="1"/>
    <col min="4109" max="4109" width="7" style="2" bestFit="1" customWidth="1"/>
    <col min="4110" max="4110" width="5.88671875" style="2" bestFit="1" customWidth="1"/>
    <col min="4111" max="4111" width="8.77734375" style="2" bestFit="1" customWidth="1"/>
    <col min="4112" max="4113" width="8.44140625" style="2" bestFit="1" customWidth="1"/>
    <col min="4114" max="4114" width="14.33203125" style="2" bestFit="1" customWidth="1"/>
    <col min="4115" max="4115" width="10" style="2" bestFit="1" customWidth="1"/>
    <col min="4116" max="4116" width="6" style="2" customWidth="1"/>
    <col min="4117" max="4117" width="25.21875" style="2" bestFit="1" customWidth="1"/>
    <col min="4118" max="4118" width="11" style="2" bestFit="1" customWidth="1"/>
    <col min="4119" max="4120" width="8.21875" style="2" bestFit="1" customWidth="1"/>
    <col min="4121" max="4355" width="9" style="2"/>
    <col min="4356" max="4356" width="15.88671875" style="2" customWidth="1"/>
    <col min="4357" max="4357" width="3.88671875" style="2" bestFit="1" customWidth="1"/>
    <col min="4358" max="4358" width="38.21875" style="2" customWidth="1"/>
    <col min="4359" max="4359" width="13.88671875" style="2" bestFit="1" customWidth="1"/>
    <col min="4360" max="4360" width="13.88671875" style="2" customWidth="1"/>
    <col min="4361" max="4361" width="13.109375" style="2" bestFit="1" customWidth="1"/>
    <col min="4362" max="4362" width="5.88671875" style="2" bestFit="1" customWidth="1"/>
    <col min="4363" max="4363" width="12.109375" style="2" bestFit="1" customWidth="1"/>
    <col min="4364" max="4364" width="10.44140625" style="2" bestFit="1" customWidth="1"/>
    <col min="4365" max="4365" width="7" style="2" bestFit="1" customWidth="1"/>
    <col min="4366" max="4366" width="5.88671875" style="2" bestFit="1" customWidth="1"/>
    <col min="4367" max="4367" width="8.77734375" style="2" bestFit="1" customWidth="1"/>
    <col min="4368" max="4369" width="8.44140625" style="2" bestFit="1" customWidth="1"/>
    <col min="4370" max="4370" width="14.33203125" style="2" bestFit="1" customWidth="1"/>
    <col min="4371" max="4371" width="10" style="2" bestFit="1" customWidth="1"/>
    <col min="4372" max="4372" width="6" style="2" customWidth="1"/>
    <col min="4373" max="4373" width="25.21875" style="2" bestFit="1" customWidth="1"/>
    <col min="4374" max="4374" width="11" style="2" bestFit="1" customWidth="1"/>
    <col min="4375" max="4376" width="8.21875" style="2" bestFit="1" customWidth="1"/>
    <col min="4377" max="4611" width="9" style="2"/>
    <col min="4612" max="4612" width="15.88671875" style="2" customWidth="1"/>
    <col min="4613" max="4613" width="3.88671875" style="2" bestFit="1" customWidth="1"/>
    <col min="4614" max="4614" width="38.21875" style="2" customWidth="1"/>
    <col min="4615" max="4615" width="13.88671875" style="2" bestFit="1" customWidth="1"/>
    <col min="4616" max="4616" width="13.88671875" style="2" customWidth="1"/>
    <col min="4617" max="4617" width="13.109375" style="2" bestFit="1" customWidth="1"/>
    <col min="4618" max="4618" width="5.88671875" style="2" bestFit="1" customWidth="1"/>
    <col min="4619" max="4619" width="12.109375" style="2" bestFit="1" customWidth="1"/>
    <col min="4620" max="4620" width="10.44140625" style="2" bestFit="1" customWidth="1"/>
    <col min="4621" max="4621" width="7" style="2" bestFit="1" customWidth="1"/>
    <col min="4622" max="4622" width="5.88671875" style="2" bestFit="1" customWidth="1"/>
    <col min="4623" max="4623" width="8.77734375" style="2" bestFit="1" customWidth="1"/>
    <col min="4624" max="4625" width="8.44140625" style="2" bestFit="1" customWidth="1"/>
    <col min="4626" max="4626" width="14.33203125" style="2" bestFit="1" customWidth="1"/>
    <col min="4627" max="4627" width="10" style="2" bestFit="1" customWidth="1"/>
    <col min="4628" max="4628" width="6" style="2" customWidth="1"/>
    <col min="4629" max="4629" width="25.21875" style="2" bestFit="1" customWidth="1"/>
    <col min="4630" max="4630" width="11" style="2" bestFit="1" customWidth="1"/>
    <col min="4631" max="4632" width="8.21875" style="2" bestFit="1" customWidth="1"/>
    <col min="4633" max="4867" width="9" style="2"/>
    <col min="4868" max="4868" width="15.88671875" style="2" customWidth="1"/>
    <col min="4869" max="4869" width="3.88671875" style="2" bestFit="1" customWidth="1"/>
    <col min="4870" max="4870" width="38.21875" style="2" customWidth="1"/>
    <col min="4871" max="4871" width="13.88671875" style="2" bestFit="1" customWidth="1"/>
    <col min="4872" max="4872" width="13.88671875" style="2" customWidth="1"/>
    <col min="4873" max="4873" width="13.109375" style="2" bestFit="1" customWidth="1"/>
    <col min="4874" max="4874" width="5.88671875" style="2" bestFit="1" customWidth="1"/>
    <col min="4875" max="4875" width="12.109375" style="2" bestFit="1" customWidth="1"/>
    <col min="4876" max="4876" width="10.44140625" style="2" bestFit="1" customWidth="1"/>
    <col min="4877" max="4877" width="7" style="2" bestFit="1" customWidth="1"/>
    <col min="4878" max="4878" width="5.88671875" style="2" bestFit="1" customWidth="1"/>
    <col min="4879" max="4879" width="8.77734375" style="2" bestFit="1" customWidth="1"/>
    <col min="4880" max="4881" width="8.44140625" style="2" bestFit="1" customWidth="1"/>
    <col min="4882" max="4882" width="14.33203125" style="2" bestFit="1" customWidth="1"/>
    <col min="4883" max="4883" width="10" style="2" bestFit="1" customWidth="1"/>
    <col min="4884" max="4884" width="6" style="2" customWidth="1"/>
    <col min="4885" max="4885" width="25.21875" style="2" bestFit="1" customWidth="1"/>
    <col min="4886" max="4886" width="11" style="2" bestFit="1" customWidth="1"/>
    <col min="4887" max="4888" width="8.21875" style="2" bestFit="1" customWidth="1"/>
    <col min="4889" max="5123" width="9" style="2"/>
    <col min="5124" max="5124" width="15.88671875" style="2" customWidth="1"/>
    <col min="5125" max="5125" width="3.88671875" style="2" bestFit="1" customWidth="1"/>
    <col min="5126" max="5126" width="38.21875" style="2" customWidth="1"/>
    <col min="5127" max="5127" width="13.88671875" style="2" bestFit="1" customWidth="1"/>
    <col min="5128" max="5128" width="13.88671875" style="2" customWidth="1"/>
    <col min="5129" max="5129" width="13.109375" style="2" bestFit="1" customWidth="1"/>
    <col min="5130" max="5130" width="5.88671875" style="2" bestFit="1" customWidth="1"/>
    <col min="5131" max="5131" width="12.109375" style="2" bestFit="1" customWidth="1"/>
    <col min="5132" max="5132" width="10.44140625" style="2" bestFit="1" customWidth="1"/>
    <col min="5133" max="5133" width="7" style="2" bestFit="1" customWidth="1"/>
    <col min="5134" max="5134" width="5.88671875" style="2" bestFit="1" customWidth="1"/>
    <col min="5135" max="5135" width="8.77734375" style="2" bestFit="1" customWidth="1"/>
    <col min="5136" max="5137" width="8.44140625" style="2" bestFit="1" customWidth="1"/>
    <col min="5138" max="5138" width="14.33203125" style="2" bestFit="1" customWidth="1"/>
    <col min="5139" max="5139" width="10" style="2" bestFit="1" customWidth="1"/>
    <col min="5140" max="5140" width="6" style="2" customWidth="1"/>
    <col min="5141" max="5141" width="25.21875" style="2" bestFit="1" customWidth="1"/>
    <col min="5142" max="5142" width="11" style="2" bestFit="1" customWidth="1"/>
    <col min="5143" max="5144" width="8.21875" style="2" bestFit="1" customWidth="1"/>
    <col min="5145" max="5379" width="9" style="2"/>
    <col min="5380" max="5380" width="15.88671875" style="2" customWidth="1"/>
    <col min="5381" max="5381" width="3.88671875" style="2" bestFit="1" customWidth="1"/>
    <col min="5382" max="5382" width="38.21875" style="2" customWidth="1"/>
    <col min="5383" max="5383" width="13.88671875" style="2" bestFit="1" customWidth="1"/>
    <col min="5384" max="5384" width="13.88671875" style="2" customWidth="1"/>
    <col min="5385" max="5385" width="13.109375" style="2" bestFit="1" customWidth="1"/>
    <col min="5386" max="5386" width="5.88671875" style="2" bestFit="1" customWidth="1"/>
    <col min="5387" max="5387" width="12.109375" style="2" bestFit="1" customWidth="1"/>
    <col min="5388" max="5388" width="10.44140625" style="2" bestFit="1" customWidth="1"/>
    <col min="5389" max="5389" width="7" style="2" bestFit="1" customWidth="1"/>
    <col min="5390" max="5390" width="5.88671875" style="2" bestFit="1" customWidth="1"/>
    <col min="5391" max="5391" width="8.77734375" style="2" bestFit="1" customWidth="1"/>
    <col min="5392" max="5393" width="8.44140625" style="2" bestFit="1" customWidth="1"/>
    <col min="5394" max="5394" width="14.33203125" style="2" bestFit="1" customWidth="1"/>
    <col min="5395" max="5395" width="10" style="2" bestFit="1" customWidth="1"/>
    <col min="5396" max="5396" width="6" style="2" customWidth="1"/>
    <col min="5397" max="5397" width="25.21875" style="2" bestFit="1" customWidth="1"/>
    <col min="5398" max="5398" width="11" style="2" bestFit="1" customWidth="1"/>
    <col min="5399" max="5400" width="8.21875" style="2" bestFit="1" customWidth="1"/>
    <col min="5401" max="5635" width="9" style="2"/>
    <col min="5636" max="5636" width="15.88671875" style="2" customWidth="1"/>
    <col min="5637" max="5637" width="3.88671875" style="2" bestFit="1" customWidth="1"/>
    <col min="5638" max="5638" width="38.21875" style="2" customWidth="1"/>
    <col min="5639" max="5639" width="13.88671875" style="2" bestFit="1" customWidth="1"/>
    <col min="5640" max="5640" width="13.88671875" style="2" customWidth="1"/>
    <col min="5641" max="5641" width="13.109375" style="2" bestFit="1" customWidth="1"/>
    <col min="5642" max="5642" width="5.88671875" style="2" bestFit="1" customWidth="1"/>
    <col min="5643" max="5643" width="12.109375" style="2" bestFit="1" customWidth="1"/>
    <col min="5644" max="5644" width="10.44140625" style="2" bestFit="1" customWidth="1"/>
    <col min="5645" max="5645" width="7" style="2" bestFit="1" customWidth="1"/>
    <col min="5646" max="5646" width="5.88671875" style="2" bestFit="1" customWidth="1"/>
    <col min="5647" max="5647" width="8.77734375" style="2" bestFit="1" customWidth="1"/>
    <col min="5648" max="5649" width="8.44140625" style="2" bestFit="1" customWidth="1"/>
    <col min="5650" max="5650" width="14.33203125" style="2" bestFit="1" customWidth="1"/>
    <col min="5651" max="5651" width="10" style="2" bestFit="1" customWidth="1"/>
    <col min="5652" max="5652" width="6" style="2" customWidth="1"/>
    <col min="5653" max="5653" width="25.21875" style="2" bestFit="1" customWidth="1"/>
    <col min="5654" max="5654" width="11" style="2" bestFit="1" customWidth="1"/>
    <col min="5655" max="5656" width="8.21875" style="2" bestFit="1" customWidth="1"/>
    <col min="5657" max="5891" width="9" style="2"/>
    <col min="5892" max="5892" width="15.88671875" style="2" customWidth="1"/>
    <col min="5893" max="5893" width="3.88671875" style="2" bestFit="1" customWidth="1"/>
    <col min="5894" max="5894" width="38.21875" style="2" customWidth="1"/>
    <col min="5895" max="5895" width="13.88671875" style="2" bestFit="1" customWidth="1"/>
    <col min="5896" max="5896" width="13.88671875" style="2" customWidth="1"/>
    <col min="5897" max="5897" width="13.109375" style="2" bestFit="1" customWidth="1"/>
    <col min="5898" max="5898" width="5.88671875" style="2" bestFit="1" customWidth="1"/>
    <col min="5899" max="5899" width="12.109375" style="2" bestFit="1" customWidth="1"/>
    <col min="5900" max="5900" width="10.44140625" style="2" bestFit="1" customWidth="1"/>
    <col min="5901" max="5901" width="7" style="2" bestFit="1" customWidth="1"/>
    <col min="5902" max="5902" width="5.88671875" style="2" bestFit="1" customWidth="1"/>
    <col min="5903" max="5903" width="8.77734375" style="2" bestFit="1" customWidth="1"/>
    <col min="5904" max="5905" width="8.44140625" style="2" bestFit="1" customWidth="1"/>
    <col min="5906" max="5906" width="14.33203125" style="2" bestFit="1" customWidth="1"/>
    <col min="5907" max="5907" width="10" style="2" bestFit="1" customWidth="1"/>
    <col min="5908" max="5908" width="6" style="2" customWidth="1"/>
    <col min="5909" max="5909" width="25.21875" style="2" bestFit="1" customWidth="1"/>
    <col min="5910" max="5910" width="11" style="2" bestFit="1" customWidth="1"/>
    <col min="5911" max="5912" width="8.21875" style="2" bestFit="1" customWidth="1"/>
    <col min="5913" max="6147" width="9" style="2"/>
    <col min="6148" max="6148" width="15.88671875" style="2" customWidth="1"/>
    <col min="6149" max="6149" width="3.88671875" style="2" bestFit="1" customWidth="1"/>
    <col min="6150" max="6150" width="38.21875" style="2" customWidth="1"/>
    <col min="6151" max="6151" width="13.88671875" style="2" bestFit="1" customWidth="1"/>
    <col min="6152" max="6152" width="13.88671875" style="2" customWidth="1"/>
    <col min="6153" max="6153" width="13.109375" style="2" bestFit="1" customWidth="1"/>
    <col min="6154" max="6154" width="5.88671875" style="2" bestFit="1" customWidth="1"/>
    <col min="6155" max="6155" width="12.109375" style="2" bestFit="1" customWidth="1"/>
    <col min="6156" max="6156" width="10.44140625" style="2" bestFit="1" customWidth="1"/>
    <col min="6157" max="6157" width="7" style="2" bestFit="1" customWidth="1"/>
    <col min="6158" max="6158" width="5.88671875" style="2" bestFit="1" customWidth="1"/>
    <col min="6159" max="6159" width="8.77734375" style="2" bestFit="1" customWidth="1"/>
    <col min="6160" max="6161" width="8.44140625" style="2" bestFit="1" customWidth="1"/>
    <col min="6162" max="6162" width="14.33203125" style="2" bestFit="1" customWidth="1"/>
    <col min="6163" max="6163" width="10" style="2" bestFit="1" customWidth="1"/>
    <col min="6164" max="6164" width="6" style="2" customWidth="1"/>
    <col min="6165" max="6165" width="25.21875" style="2" bestFit="1" customWidth="1"/>
    <col min="6166" max="6166" width="11" style="2" bestFit="1" customWidth="1"/>
    <col min="6167" max="6168" width="8.21875" style="2" bestFit="1" customWidth="1"/>
    <col min="6169" max="6403" width="9" style="2"/>
    <col min="6404" max="6404" width="15.88671875" style="2" customWidth="1"/>
    <col min="6405" max="6405" width="3.88671875" style="2" bestFit="1" customWidth="1"/>
    <col min="6406" max="6406" width="38.21875" style="2" customWidth="1"/>
    <col min="6407" max="6407" width="13.88671875" style="2" bestFit="1" customWidth="1"/>
    <col min="6408" max="6408" width="13.88671875" style="2" customWidth="1"/>
    <col min="6409" max="6409" width="13.109375" style="2" bestFit="1" customWidth="1"/>
    <col min="6410" max="6410" width="5.88671875" style="2" bestFit="1" customWidth="1"/>
    <col min="6411" max="6411" width="12.109375" style="2" bestFit="1" customWidth="1"/>
    <col min="6412" max="6412" width="10.44140625" style="2" bestFit="1" customWidth="1"/>
    <col min="6413" max="6413" width="7" style="2" bestFit="1" customWidth="1"/>
    <col min="6414" max="6414" width="5.88671875" style="2" bestFit="1" customWidth="1"/>
    <col min="6415" max="6415" width="8.77734375" style="2" bestFit="1" customWidth="1"/>
    <col min="6416" max="6417" width="8.44140625" style="2" bestFit="1" customWidth="1"/>
    <col min="6418" max="6418" width="14.33203125" style="2" bestFit="1" customWidth="1"/>
    <col min="6419" max="6419" width="10" style="2" bestFit="1" customWidth="1"/>
    <col min="6420" max="6420" width="6" style="2" customWidth="1"/>
    <col min="6421" max="6421" width="25.21875" style="2" bestFit="1" customWidth="1"/>
    <col min="6422" max="6422" width="11" style="2" bestFit="1" customWidth="1"/>
    <col min="6423" max="6424" width="8.21875" style="2" bestFit="1" customWidth="1"/>
    <col min="6425" max="6659" width="9" style="2"/>
    <col min="6660" max="6660" width="15.88671875" style="2" customWidth="1"/>
    <col min="6661" max="6661" width="3.88671875" style="2" bestFit="1" customWidth="1"/>
    <col min="6662" max="6662" width="38.21875" style="2" customWidth="1"/>
    <col min="6663" max="6663" width="13.88671875" style="2" bestFit="1" customWidth="1"/>
    <col min="6664" max="6664" width="13.88671875" style="2" customWidth="1"/>
    <col min="6665" max="6665" width="13.109375" style="2" bestFit="1" customWidth="1"/>
    <col min="6666" max="6666" width="5.88671875" style="2" bestFit="1" customWidth="1"/>
    <col min="6667" max="6667" width="12.109375" style="2" bestFit="1" customWidth="1"/>
    <col min="6668" max="6668" width="10.44140625" style="2" bestFit="1" customWidth="1"/>
    <col min="6669" max="6669" width="7" style="2" bestFit="1" customWidth="1"/>
    <col min="6670" max="6670" width="5.88671875" style="2" bestFit="1" customWidth="1"/>
    <col min="6671" max="6671" width="8.77734375" style="2" bestFit="1" customWidth="1"/>
    <col min="6672" max="6673" width="8.44140625" style="2" bestFit="1" customWidth="1"/>
    <col min="6674" max="6674" width="14.33203125" style="2" bestFit="1" customWidth="1"/>
    <col min="6675" max="6675" width="10" style="2" bestFit="1" customWidth="1"/>
    <col min="6676" max="6676" width="6" style="2" customWidth="1"/>
    <col min="6677" max="6677" width="25.21875" style="2" bestFit="1" customWidth="1"/>
    <col min="6678" max="6678" width="11" style="2" bestFit="1" customWidth="1"/>
    <col min="6679" max="6680" width="8.21875" style="2" bestFit="1" customWidth="1"/>
    <col min="6681" max="6915" width="9" style="2"/>
    <col min="6916" max="6916" width="15.88671875" style="2" customWidth="1"/>
    <col min="6917" max="6917" width="3.88671875" style="2" bestFit="1" customWidth="1"/>
    <col min="6918" max="6918" width="38.21875" style="2" customWidth="1"/>
    <col min="6919" max="6919" width="13.88671875" style="2" bestFit="1" customWidth="1"/>
    <col min="6920" max="6920" width="13.88671875" style="2" customWidth="1"/>
    <col min="6921" max="6921" width="13.109375" style="2" bestFit="1" customWidth="1"/>
    <col min="6922" max="6922" width="5.88671875" style="2" bestFit="1" customWidth="1"/>
    <col min="6923" max="6923" width="12.109375" style="2" bestFit="1" customWidth="1"/>
    <col min="6924" max="6924" width="10.44140625" style="2" bestFit="1" customWidth="1"/>
    <col min="6925" max="6925" width="7" style="2" bestFit="1" customWidth="1"/>
    <col min="6926" max="6926" width="5.88671875" style="2" bestFit="1" customWidth="1"/>
    <col min="6927" max="6927" width="8.77734375" style="2" bestFit="1" customWidth="1"/>
    <col min="6928" max="6929" width="8.44140625" style="2" bestFit="1" customWidth="1"/>
    <col min="6930" max="6930" width="14.33203125" style="2" bestFit="1" customWidth="1"/>
    <col min="6931" max="6931" width="10" style="2" bestFit="1" customWidth="1"/>
    <col min="6932" max="6932" width="6" style="2" customWidth="1"/>
    <col min="6933" max="6933" width="25.21875" style="2" bestFit="1" customWidth="1"/>
    <col min="6934" max="6934" width="11" style="2" bestFit="1" customWidth="1"/>
    <col min="6935" max="6936" width="8.21875" style="2" bestFit="1" customWidth="1"/>
    <col min="6937" max="7171" width="9" style="2"/>
    <col min="7172" max="7172" width="15.88671875" style="2" customWidth="1"/>
    <col min="7173" max="7173" width="3.88671875" style="2" bestFit="1" customWidth="1"/>
    <col min="7174" max="7174" width="38.21875" style="2" customWidth="1"/>
    <col min="7175" max="7175" width="13.88671875" style="2" bestFit="1" customWidth="1"/>
    <col min="7176" max="7176" width="13.88671875" style="2" customWidth="1"/>
    <col min="7177" max="7177" width="13.109375" style="2" bestFit="1" customWidth="1"/>
    <col min="7178" max="7178" width="5.88671875" style="2" bestFit="1" customWidth="1"/>
    <col min="7179" max="7179" width="12.109375" style="2" bestFit="1" customWidth="1"/>
    <col min="7180" max="7180" width="10.44140625" style="2" bestFit="1" customWidth="1"/>
    <col min="7181" max="7181" width="7" style="2" bestFit="1" customWidth="1"/>
    <col min="7182" max="7182" width="5.88671875" style="2" bestFit="1" customWidth="1"/>
    <col min="7183" max="7183" width="8.77734375" style="2" bestFit="1" customWidth="1"/>
    <col min="7184" max="7185" width="8.44140625" style="2" bestFit="1" customWidth="1"/>
    <col min="7186" max="7186" width="14.33203125" style="2" bestFit="1" customWidth="1"/>
    <col min="7187" max="7187" width="10" style="2" bestFit="1" customWidth="1"/>
    <col min="7188" max="7188" width="6" style="2" customWidth="1"/>
    <col min="7189" max="7189" width="25.21875" style="2" bestFit="1" customWidth="1"/>
    <col min="7190" max="7190" width="11" style="2" bestFit="1" customWidth="1"/>
    <col min="7191" max="7192" width="8.21875" style="2" bestFit="1" customWidth="1"/>
    <col min="7193" max="7427" width="9" style="2"/>
    <col min="7428" max="7428" width="15.88671875" style="2" customWidth="1"/>
    <col min="7429" max="7429" width="3.88671875" style="2" bestFit="1" customWidth="1"/>
    <col min="7430" max="7430" width="38.21875" style="2" customWidth="1"/>
    <col min="7431" max="7431" width="13.88671875" style="2" bestFit="1" customWidth="1"/>
    <col min="7432" max="7432" width="13.88671875" style="2" customWidth="1"/>
    <col min="7433" max="7433" width="13.109375" style="2" bestFit="1" customWidth="1"/>
    <col min="7434" max="7434" width="5.88671875" style="2" bestFit="1" customWidth="1"/>
    <col min="7435" max="7435" width="12.109375" style="2" bestFit="1" customWidth="1"/>
    <col min="7436" max="7436" width="10.44140625" style="2" bestFit="1" customWidth="1"/>
    <col min="7437" max="7437" width="7" style="2" bestFit="1" customWidth="1"/>
    <col min="7438" max="7438" width="5.88671875" style="2" bestFit="1" customWidth="1"/>
    <col min="7439" max="7439" width="8.77734375" style="2" bestFit="1" customWidth="1"/>
    <col min="7440" max="7441" width="8.44140625" style="2" bestFit="1" customWidth="1"/>
    <col min="7442" max="7442" width="14.33203125" style="2" bestFit="1" customWidth="1"/>
    <col min="7443" max="7443" width="10" style="2" bestFit="1" customWidth="1"/>
    <col min="7444" max="7444" width="6" style="2" customWidth="1"/>
    <col min="7445" max="7445" width="25.21875" style="2" bestFit="1" customWidth="1"/>
    <col min="7446" max="7446" width="11" style="2" bestFit="1" customWidth="1"/>
    <col min="7447" max="7448" width="8.21875" style="2" bestFit="1" customWidth="1"/>
    <col min="7449" max="7683" width="9" style="2"/>
    <col min="7684" max="7684" width="15.88671875" style="2" customWidth="1"/>
    <col min="7685" max="7685" width="3.88671875" style="2" bestFit="1" customWidth="1"/>
    <col min="7686" max="7686" width="38.21875" style="2" customWidth="1"/>
    <col min="7687" max="7687" width="13.88671875" style="2" bestFit="1" customWidth="1"/>
    <col min="7688" max="7688" width="13.88671875" style="2" customWidth="1"/>
    <col min="7689" max="7689" width="13.109375" style="2" bestFit="1" customWidth="1"/>
    <col min="7690" max="7690" width="5.88671875" style="2" bestFit="1" customWidth="1"/>
    <col min="7691" max="7691" width="12.109375" style="2" bestFit="1" customWidth="1"/>
    <col min="7692" max="7692" width="10.44140625" style="2" bestFit="1" customWidth="1"/>
    <col min="7693" max="7693" width="7" style="2" bestFit="1" customWidth="1"/>
    <col min="7694" max="7694" width="5.88671875" style="2" bestFit="1" customWidth="1"/>
    <col min="7695" max="7695" width="8.77734375" style="2" bestFit="1" customWidth="1"/>
    <col min="7696" max="7697" width="8.44140625" style="2" bestFit="1" customWidth="1"/>
    <col min="7698" max="7698" width="14.33203125" style="2" bestFit="1" customWidth="1"/>
    <col min="7699" max="7699" width="10" style="2" bestFit="1" customWidth="1"/>
    <col min="7700" max="7700" width="6" style="2" customWidth="1"/>
    <col min="7701" max="7701" width="25.21875" style="2" bestFit="1" customWidth="1"/>
    <col min="7702" max="7702" width="11" style="2" bestFit="1" customWidth="1"/>
    <col min="7703" max="7704" width="8.21875" style="2" bestFit="1" customWidth="1"/>
    <col min="7705" max="7939" width="9" style="2"/>
    <col min="7940" max="7940" width="15.88671875" style="2" customWidth="1"/>
    <col min="7941" max="7941" width="3.88671875" style="2" bestFit="1" customWidth="1"/>
    <col min="7942" max="7942" width="38.21875" style="2" customWidth="1"/>
    <col min="7943" max="7943" width="13.88671875" style="2" bestFit="1" customWidth="1"/>
    <col min="7944" max="7944" width="13.88671875" style="2" customWidth="1"/>
    <col min="7945" max="7945" width="13.109375" style="2" bestFit="1" customWidth="1"/>
    <col min="7946" max="7946" width="5.88671875" style="2" bestFit="1" customWidth="1"/>
    <col min="7947" max="7947" width="12.109375" style="2" bestFit="1" customWidth="1"/>
    <col min="7948" max="7948" width="10.44140625" style="2" bestFit="1" customWidth="1"/>
    <col min="7949" max="7949" width="7" style="2" bestFit="1" customWidth="1"/>
    <col min="7950" max="7950" width="5.88671875" style="2" bestFit="1" customWidth="1"/>
    <col min="7951" max="7951" width="8.77734375" style="2" bestFit="1" customWidth="1"/>
    <col min="7952" max="7953" width="8.44140625" style="2" bestFit="1" customWidth="1"/>
    <col min="7954" max="7954" width="14.33203125" style="2" bestFit="1" customWidth="1"/>
    <col min="7955" max="7955" width="10" style="2" bestFit="1" customWidth="1"/>
    <col min="7956" max="7956" width="6" style="2" customWidth="1"/>
    <col min="7957" max="7957" width="25.21875" style="2" bestFit="1" customWidth="1"/>
    <col min="7958" max="7958" width="11" style="2" bestFit="1" customWidth="1"/>
    <col min="7959" max="7960" width="8.21875" style="2" bestFit="1" customWidth="1"/>
    <col min="7961" max="8195" width="9" style="2"/>
    <col min="8196" max="8196" width="15.88671875" style="2" customWidth="1"/>
    <col min="8197" max="8197" width="3.88671875" style="2" bestFit="1" customWidth="1"/>
    <col min="8198" max="8198" width="38.21875" style="2" customWidth="1"/>
    <col min="8199" max="8199" width="13.88671875" style="2" bestFit="1" customWidth="1"/>
    <col min="8200" max="8200" width="13.88671875" style="2" customWidth="1"/>
    <col min="8201" max="8201" width="13.109375" style="2" bestFit="1" customWidth="1"/>
    <col min="8202" max="8202" width="5.88671875" style="2" bestFit="1" customWidth="1"/>
    <col min="8203" max="8203" width="12.109375" style="2" bestFit="1" customWidth="1"/>
    <col min="8204" max="8204" width="10.44140625" style="2" bestFit="1" customWidth="1"/>
    <col min="8205" max="8205" width="7" style="2" bestFit="1" customWidth="1"/>
    <col min="8206" max="8206" width="5.88671875" style="2" bestFit="1" customWidth="1"/>
    <col min="8207" max="8207" width="8.77734375" style="2" bestFit="1" customWidth="1"/>
    <col min="8208" max="8209" width="8.44140625" style="2" bestFit="1" customWidth="1"/>
    <col min="8210" max="8210" width="14.33203125" style="2" bestFit="1" customWidth="1"/>
    <col min="8211" max="8211" width="10" style="2" bestFit="1" customWidth="1"/>
    <col min="8212" max="8212" width="6" style="2" customWidth="1"/>
    <col min="8213" max="8213" width="25.21875" style="2" bestFit="1" customWidth="1"/>
    <col min="8214" max="8214" width="11" style="2" bestFit="1" customWidth="1"/>
    <col min="8215" max="8216" width="8.21875" style="2" bestFit="1" customWidth="1"/>
    <col min="8217" max="8451" width="9" style="2"/>
    <col min="8452" max="8452" width="15.88671875" style="2" customWidth="1"/>
    <col min="8453" max="8453" width="3.88671875" style="2" bestFit="1" customWidth="1"/>
    <col min="8454" max="8454" width="38.21875" style="2" customWidth="1"/>
    <col min="8455" max="8455" width="13.88671875" style="2" bestFit="1" customWidth="1"/>
    <col min="8456" max="8456" width="13.88671875" style="2" customWidth="1"/>
    <col min="8457" max="8457" width="13.109375" style="2" bestFit="1" customWidth="1"/>
    <col min="8458" max="8458" width="5.88671875" style="2" bestFit="1" customWidth="1"/>
    <col min="8459" max="8459" width="12.109375" style="2" bestFit="1" customWidth="1"/>
    <col min="8460" max="8460" width="10.44140625" style="2" bestFit="1" customWidth="1"/>
    <col min="8461" max="8461" width="7" style="2" bestFit="1" customWidth="1"/>
    <col min="8462" max="8462" width="5.88671875" style="2" bestFit="1" customWidth="1"/>
    <col min="8463" max="8463" width="8.77734375" style="2" bestFit="1" customWidth="1"/>
    <col min="8464" max="8465" width="8.44140625" style="2" bestFit="1" customWidth="1"/>
    <col min="8466" max="8466" width="14.33203125" style="2" bestFit="1" customWidth="1"/>
    <col min="8467" max="8467" width="10" style="2" bestFit="1" customWidth="1"/>
    <col min="8468" max="8468" width="6" style="2" customWidth="1"/>
    <col min="8469" max="8469" width="25.21875" style="2" bestFit="1" customWidth="1"/>
    <col min="8470" max="8470" width="11" style="2" bestFit="1" customWidth="1"/>
    <col min="8471" max="8472" width="8.21875" style="2" bestFit="1" customWidth="1"/>
    <col min="8473" max="8707" width="9" style="2"/>
    <col min="8708" max="8708" width="15.88671875" style="2" customWidth="1"/>
    <col min="8709" max="8709" width="3.88671875" style="2" bestFit="1" customWidth="1"/>
    <col min="8710" max="8710" width="38.21875" style="2" customWidth="1"/>
    <col min="8711" max="8711" width="13.88671875" style="2" bestFit="1" customWidth="1"/>
    <col min="8712" max="8712" width="13.88671875" style="2" customWidth="1"/>
    <col min="8713" max="8713" width="13.109375" style="2" bestFit="1" customWidth="1"/>
    <col min="8714" max="8714" width="5.88671875" style="2" bestFit="1" customWidth="1"/>
    <col min="8715" max="8715" width="12.109375" style="2" bestFit="1" customWidth="1"/>
    <col min="8716" max="8716" width="10.44140625" style="2" bestFit="1" customWidth="1"/>
    <col min="8717" max="8717" width="7" style="2" bestFit="1" customWidth="1"/>
    <col min="8718" max="8718" width="5.88671875" style="2" bestFit="1" customWidth="1"/>
    <col min="8719" max="8719" width="8.77734375" style="2" bestFit="1" customWidth="1"/>
    <col min="8720" max="8721" width="8.44140625" style="2" bestFit="1" customWidth="1"/>
    <col min="8722" max="8722" width="14.33203125" style="2" bestFit="1" customWidth="1"/>
    <col min="8723" max="8723" width="10" style="2" bestFit="1" customWidth="1"/>
    <col min="8724" max="8724" width="6" style="2" customWidth="1"/>
    <col min="8725" max="8725" width="25.21875" style="2" bestFit="1" customWidth="1"/>
    <col min="8726" max="8726" width="11" style="2" bestFit="1" customWidth="1"/>
    <col min="8727" max="8728" width="8.21875" style="2" bestFit="1" customWidth="1"/>
    <col min="8729" max="8963" width="9" style="2"/>
    <col min="8964" max="8964" width="15.88671875" style="2" customWidth="1"/>
    <col min="8965" max="8965" width="3.88671875" style="2" bestFit="1" customWidth="1"/>
    <col min="8966" max="8966" width="38.21875" style="2" customWidth="1"/>
    <col min="8967" max="8967" width="13.88671875" style="2" bestFit="1" customWidth="1"/>
    <col min="8968" max="8968" width="13.88671875" style="2" customWidth="1"/>
    <col min="8969" max="8969" width="13.109375" style="2" bestFit="1" customWidth="1"/>
    <col min="8970" max="8970" width="5.88671875" style="2" bestFit="1" customWidth="1"/>
    <col min="8971" max="8971" width="12.109375" style="2" bestFit="1" customWidth="1"/>
    <col min="8972" max="8972" width="10.44140625" style="2" bestFit="1" customWidth="1"/>
    <col min="8973" max="8973" width="7" style="2" bestFit="1" customWidth="1"/>
    <col min="8974" max="8974" width="5.88671875" style="2" bestFit="1" customWidth="1"/>
    <col min="8975" max="8975" width="8.77734375" style="2" bestFit="1" customWidth="1"/>
    <col min="8976" max="8977" width="8.44140625" style="2" bestFit="1" customWidth="1"/>
    <col min="8978" max="8978" width="14.33203125" style="2" bestFit="1" customWidth="1"/>
    <col min="8979" max="8979" width="10" style="2" bestFit="1" customWidth="1"/>
    <col min="8980" max="8980" width="6" style="2" customWidth="1"/>
    <col min="8981" max="8981" width="25.21875" style="2" bestFit="1" customWidth="1"/>
    <col min="8982" max="8982" width="11" style="2" bestFit="1" customWidth="1"/>
    <col min="8983" max="8984" width="8.21875" style="2" bestFit="1" customWidth="1"/>
    <col min="8985" max="9219" width="9" style="2"/>
    <col min="9220" max="9220" width="15.88671875" style="2" customWidth="1"/>
    <col min="9221" max="9221" width="3.88671875" style="2" bestFit="1" customWidth="1"/>
    <col min="9222" max="9222" width="38.21875" style="2" customWidth="1"/>
    <col min="9223" max="9223" width="13.88671875" style="2" bestFit="1" customWidth="1"/>
    <col min="9224" max="9224" width="13.88671875" style="2" customWidth="1"/>
    <col min="9225" max="9225" width="13.109375" style="2" bestFit="1" customWidth="1"/>
    <col min="9226" max="9226" width="5.88671875" style="2" bestFit="1" customWidth="1"/>
    <col min="9227" max="9227" width="12.109375" style="2" bestFit="1" customWidth="1"/>
    <col min="9228" max="9228" width="10.44140625" style="2" bestFit="1" customWidth="1"/>
    <col min="9229" max="9229" width="7" style="2" bestFit="1" customWidth="1"/>
    <col min="9230" max="9230" width="5.88671875" style="2" bestFit="1" customWidth="1"/>
    <col min="9231" max="9231" width="8.77734375" style="2" bestFit="1" customWidth="1"/>
    <col min="9232" max="9233" width="8.44140625" style="2" bestFit="1" customWidth="1"/>
    <col min="9234" max="9234" width="14.33203125" style="2" bestFit="1" customWidth="1"/>
    <col min="9235" max="9235" width="10" style="2" bestFit="1" customWidth="1"/>
    <col min="9236" max="9236" width="6" style="2" customWidth="1"/>
    <col min="9237" max="9237" width="25.21875" style="2" bestFit="1" customWidth="1"/>
    <col min="9238" max="9238" width="11" style="2" bestFit="1" customWidth="1"/>
    <col min="9239" max="9240" width="8.21875" style="2" bestFit="1" customWidth="1"/>
    <col min="9241" max="9475" width="9" style="2"/>
    <col min="9476" max="9476" width="15.88671875" style="2" customWidth="1"/>
    <col min="9477" max="9477" width="3.88671875" style="2" bestFit="1" customWidth="1"/>
    <col min="9478" max="9478" width="38.21875" style="2" customWidth="1"/>
    <col min="9479" max="9479" width="13.88671875" style="2" bestFit="1" customWidth="1"/>
    <col min="9480" max="9480" width="13.88671875" style="2" customWidth="1"/>
    <col min="9481" max="9481" width="13.109375" style="2" bestFit="1" customWidth="1"/>
    <col min="9482" max="9482" width="5.88671875" style="2" bestFit="1" customWidth="1"/>
    <col min="9483" max="9483" width="12.109375" style="2" bestFit="1" customWidth="1"/>
    <col min="9484" max="9484" width="10.44140625" style="2" bestFit="1" customWidth="1"/>
    <col min="9485" max="9485" width="7" style="2" bestFit="1" customWidth="1"/>
    <col min="9486" max="9486" width="5.88671875" style="2" bestFit="1" customWidth="1"/>
    <col min="9487" max="9487" width="8.77734375" style="2" bestFit="1" customWidth="1"/>
    <col min="9488" max="9489" width="8.44140625" style="2" bestFit="1" customWidth="1"/>
    <col min="9490" max="9490" width="14.33203125" style="2" bestFit="1" customWidth="1"/>
    <col min="9491" max="9491" width="10" style="2" bestFit="1" customWidth="1"/>
    <col min="9492" max="9492" width="6" style="2" customWidth="1"/>
    <col min="9493" max="9493" width="25.21875" style="2" bestFit="1" customWidth="1"/>
    <col min="9494" max="9494" width="11" style="2" bestFit="1" customWidth="1"/>
    <col min="9495" max="9496" width="8.21875" style="2" bestFit="1" customWidth="1"/>
    <col min="9497" max="9731" width="9" style="2"/>
    <col min="9732" max="9732" width="15.88671875" style="2" customWidth="1"/>
    <col min="9733" max="9733" width="3.88671875" style="2" bestFit="1" customWidth="1"/>
    <col min="9734" max="9734" width="38.21875" style="2" customWidth="1"/>
    <col min="9735" max="9735" width="13.88671875" style="2" bestFit="1" customWidth="1"/>
    <col min="9736" max="9736" width="13.88671875" style="2" customWidth="1"/>
    <col min="9737" max="9737" width="13.109375" style="2" bestFit="1" customWidth="1"/>
    <col min="9738" max="9738" width="5.88671875" style="2" bestFit="1" customWidth="1"/>
    <col min="9739" max="9739" width="12.109375" style="2" bestFit="1" customWidth="1"/>
    <col min="9740" max="9740" width="10.44140625" style="2" bestFit="1" customWidth="1"/>
    <col min="9741" max="9741" width="7" style="2" bestFit="1" customWidth="1"/>
    <col min="9742" max="9742" width="5.88671875" style="2" bestFit="1" customWidth="1"/>
    <col min="9743" max="9743" width="8.77734375" style="2" bestFit="1" customWidth="1"/>
    <col min="9744" max="9745" width="8.44140625" style="2" bestFit="1" customWidth="1"/>
    <col min="9746" max="9746" width="14.33203125" style="2" bestFit="1" customWidth="1"/>
    <col min="9747" max="9747" width="10" style="2" bestFit="1" customWidth="1"/>
    <col min="9748" max="9748" width="6" style="2" customWidth="1"/>
    <col min="9749" max="9749" width="25.21875" style="2" bestFit="1" customWidth="1"/>
    <col min="9750" max="9750" width="11" style="2" bestFit="1" customWidth="1"/>
    <col min="9751" max="9752" width="8.21875" style="2" bestFit="1" customWidth="1"/>
    <col min="9753" max="9987" width="9" style="2"/>
    <col min="9988" max="9988" width="15.88671875" style="2" customWidth="1"/>
    <col min="9989" max="9989" width="3.88671875" style="2" bestFit="1" customWidth="1"/>
    <col min="9990" max="9990" width="38.21875" style="2" customWidth="1"/>
    <col min="9991" max="9991" width="13.88671875" style="2" bestFit="1" customWidth="1"/>
    <col min="9992" max="9992" width="13.88671875" style="2" customWidth="1"/>
    <col min="9993" max="9993" width="13.109375" style="2" bestFit="1" customWidth="1"/>
    <col min="9994" max="9994" width="5.88671875" style="2" bestFit="1" customWidth="1"/>
    <col min="9995" max="9995" width="12.109375" style="2" bestFit="1" customWidth="1"/>
    <col min="9996" max="9996" width="10.44140625" style="2" bestFit="1" customWidth="1"/>
    <col min="9997" max="9997" width="7" style="2" bestFit="1" customWidth="1"/>
    <col min="9998" max="9998" width="5.88671875" style="2" bestFit="1" customWidth="1"/>
    <col min="9999" max="9999" width="8.77734375" style="2" bestFit="1" customWidth="1"/>
    <col min="10000" max="10001" width="8.44140625" style="2" bestFit="1" customWidth="1"/>
    <col min="10002" max="10002" width="14.33203125" style="2" bestFit="1" customWidth="1"/>
    <col min="10003" max="10003" width="10" style="2" bestFit="1" customWidth="1"/>
    <col min="10004" max="10004" width="6" style="2" customWidth="1"/>
    <col min="10005" max="10005" width="25.21875" style="2" bestFit="1" customWidth="1"/>
    <col min="10006" max="10006" width="11" style="2" bestFit="1" customWidth="1"/>
    <col min="10007" max="10008" width="8.21875" style="2" bestFit="1" customWidth="1"/>
    <col min="10009" max="10243" width="9" style="2"/>
    <col min="10244" max="10244" width="15.88671875" style="2" customWidth="1"/>
    <col min="10245" max="10245" width="3.88671875" style="2" bestFit="1" customWidth="1"/>
    <col min="10246" max="10246" width="38.21875" style="2" customWidth="1"/>
    <col min="10247" max="10247" width="13.88671875" style="2" bestFit="1" customWidth="1"/>
    <col min="10248" max="10248" width="13.88671875" style="2" customWidth="1"/>
    <col min="10249" max="10249" width="13.109375" style="2" bestFit="1" customWidth="1"/>
    <col min="10250" max="10250" width="5.88671875" style="2" bestFit="1" customWidth="1"/>
    <col min="10251" max="10251" width="12.109375" style="2" bestFit="1" customWidth="1"/>
    <col min="10252" max="10252" width="10.44140625" style="2" bestFit="1" customWidth="1"/>
    <col min="10253" max="10253" width="7" style="2" bestFit="1" customWidth="1"/>
    <col min="10254" max="10254" width="5.88671875" style="2" bestFit="1" customWidth="1"/>
    <col min="10255" max="10255" width="8.77734375" style="2" bestFit="1" customWidth="1"/>
    <col min="10256" max="10257" width="8.44140625" style="2" bestFit="1" customWidth="1"/>
    <col min="10258" max="10258" width="14.33203125" style="2" bestFit="1" customWidth="1"/>
    <col min="10259" max="10259" width="10" style="2" bestFit="1" customWidth="1"/>
    <col min="10260" max="10260" width="6" style="2" customWidth="1"/>
    <col min="10261" max="10261" width="25.21875" style="2" bestFit="1" customWidth="1"/>
    <col min="10262" max="10262" width="11" style="2" bestFit="1" customWidth="1"/>
    <col min="10263" max="10264" width="8.21875" style="2" bestFit="1" customWidth="1"/>
    <col min="10265" max="10499" width="9" style="2"/>
    <col min="10500" max="10500" width="15.88671875" style="2" customWidth="1"/>
    <col min="10501" max="10501" width="3.88671875" style="2" bestFit="1" customWidth="1"/>
    <col min="10502" max="10502" width="38.21875" style="2" customWidth="1"/>
    <col min="10503" max="10503" width="13.88671875" style="2" bestFit="1" customWidth="1"/>
    <col min="10504" max="10504" width="13.88671875" style="2" customWidth="1"/>
    <col min="10505" max="10505" width="13.109375" style="2" bestFit="1" customWidth="1"/>
    <col min="10506" max="10506" width="5.88671875" style="2" bestFit="1" customWidth="1"/>
    <col min="10507" max="10507" width="12.109375" style="2" bestFit="1" customWidth="1"/>
    <col min="10508" max="10508" width="10.44140625" style="2" bestFit="1" customWidth="1"/>
    <col min="10509" max="10509" width="7" style="2" bestFit="1" customWidth="1"/>
    <col min="10510" max="10510" width="5.88671875" style="2" bestFit="1" customWidth="1"/>
    <col min="10511" max="10511" width="8.77734375" style="2" bestFit="1" customWidth="1"/>
    <col min="10512" max="10513" width="8.44140625" style="2" bestFit="1" customWidth="1"/>
    <col min="10514" max="10514" width="14.33203125" style="2" bestFit="1" customWidth="1"/>
    <col min="10515" max="10515" width="10" style="2" bestFit="1" customWidth="1"/>
    <col min="10516" max="10516" width="6" style="2" customWidth="1"/>
    <col min="10517" max="10517" width="25.21875" style="2" bestFit="1" customWidth="1"/>
    <col min="10518" max="10518" width="11" style="2" bestFit="1" customWidth="1"/>
    <col min="10519" max="10520" width="8.21875" style="2" bestFit="1" customWidth="1"/>
    <col min="10521" max="10755" width="9" style="2"/>
    <col min="10756" max="10756" width="15.88671875" style="2" customWidth="1"/>
    <col min="10757" max="10757" width="3.88671875" style="2" bestFit="1" customWidth="1"/>
    <col min="10758" max="10758" width="38.21875" style="2" customWidth="1"/>
    <col min="10759" max="10759" width="13.88671875" style="2" bestFit="1" customWidth="1"/>
    <col min="10760" max="10760" width="13.88671875" style="2" customWidth="1"/>
    <col min="10761" max="10761" width="13.109375" style="2" bestFit="1" customWidth="1"/>
    <col min="10762" max="10762" width="5.88671875" style="2" bestFit="1" customWidth="1"/>
    <col min="10763" max="10763" width="12.109375" style="2" bestFit="1" customWidth="1"/>
    <col min="10764" max="10764" width="10.44140625" style="2" bestFit="1" customWidth="1"/>
    <col min="10765" max="10765" width="7" style="2" bestFit="1" customWidth="1"/>
    <col min="10766" max="10766" width="5.88671875" style="2" bestFit="1" customWidth="1"/>
    <col min="10767" max="10767" width="8.77734375" style="2" bestFit="1" customWidth="1"/>
    <col min="10768" max="10769" width="8.44140625" style="2" bestFit="1" customWidth="1"/>
    <col min="10770" max="10770" width="14.33203125" style="2" bestFit="1" customWidth="1"/>
    <col min="10771" max="10771" width="10" style="2" bestFit="1" customWidth="1"/>
    <col min="10772" max="10772" width="6" style="2" customWidth="1"/>
    <col min="10773" max="10773" width="25.21875" style="2" bestFit="1" customWidth="1"/>
    <col min="10774" max="10774" width="11" style="2" bestFit="1" customWidth="1"/>
    <col min="10775" max="10776" width="8.21875" style="2" bestFit="1" customWidth="1"/>
    <col min="10777" max="11011" width="9" style="2"/>
    <col min="11012" max="11012" width="15.88671875" style="2" customWidth="1"/>
    <col min="11013" max="11013" width="3.88671875" style="2" bestFit="1" customWidth="1"/>
    <col min="11014" max="11014" width="38.21875" style="2" customWidth="1"/>
    <col min="11015" max="11015" width="13.88671875" style="2" bestFit="1" customWidth="1"/>
    <col min="11016" max="11016" width="13.88671875" style="2" customWidth="1"/>
    <col min="11017" max="11017" width="13.109375" style="2" bestFit="1" customWidth="1"/>
    <col min="11018" max="11018" width="5.88671875" style="2" bestFit="1" customWidth="1"/>
    <col min="11019" max="11019" width="12.109375" style="2" bestFit="1" customWidth="1"/>
    <col min="11020" max="11020" width="10.44140625" style="2" bestFit="1" customWidth="1"/>
    <col min="11021" max="11021" width="7" style="2" bestFit="1" customWidth="1"/>
    <col min="11022" max="11022" width="5.88671875" style="2" bestFit="1" customWidth="1"/>
    <col min="11023" max="11023" width="8.77734375" style="2" bestFit="1" customWidth="1"/>
    <col min="11024" max="11025" width="8.44140625" style="2" bestFit="1" customWidth="1"/>
    <col min="11026" max="11026" width="14.33203125" style="2" bestFit="1" customWidth="1"/>
    <col min="11027" max="11027" width="10" style="2" bestFit="1" customWidth="1"/>
    <col min="11028" max="11028" width="6" style="2" customWidth="1"/>
    <col min="11029" max="11029" width="25.21875" style="2" bestFit="1" customWidth="1"/>
    <col min="11030" max="11030" width="11" style="2" bestFit="1" customWidth="1"/>
    <col min="11031" max="11032" width="8.21875" style="2" bestFit="1" customWidth="1"/>
    <col min="11033" max="11267" width="9" style="2"/>
    <col min="11268" max="11268" width="15.88671875" style="2" customWidth="1"/>
    <col min="11269" max="11269" width="3.88671875" style="2" bestFit="1" customWidth="1"/>
    <col min="11270" max="11270" width="38.21875" style="2" customWidth="1"/>
    <col min="11271" max="11271" width="13.88671875" style="2" bestFit="1" customWidth="1"/>
    <col min="11272" max="11272" width="13.88671875" style="2" customWidth="1"/>
    <col min="11273" max="11273" width="13.109375" style="2" bestFit="1" customWidth="1"/>
    <col min="11274" max="11274" width="5.88671875" style="2" bestFit="1" customWidth="1"/>
    <col min="11275" max="11275" width="12.109375" style="2" bestFit="1" customWidth="1"/>
    <col min="11276" max="11276" width="10.44140625" style="2" bestFit="1" customWidth="1"/>
    <col min="11277" max="11277" width="7" style="2" bestFit="1" customWidth="1"/>
    <col min="11278" max="11278" width="5.88671875" style="2" bestFit="1" customWidth="1"/>
    <col min="11279" max="11279" width="8.77734375" style="2" bestFit="1" customWidth="1"/>
    <col min="11280" max="11281" width="8.44140625" style="2" bestFit="1" customWidth="1"/>
    <col min="11282" max="11282" width="14.33203125" style="2" bestFit="1" customWidth="1"/>
    <col min="11283" max="11283" width="10" style="2" bestFit="1" customWidth="1"/>
    <col min="11284" max="11284" width="6" style="2" customWidth="1"/>
    <col min="11285" max="11285" width="25.21875" style="2" bestFit="1" customWidth="1"/>
    <col min="11286" max="11286" width="11" style="2" bestFit="1" customWidth="1"/>
    <col min="11287" max="11288" width="8.21875" style="2" bestFit="1" customWidth="1"/>
    <col min="11289" max="11523" width="9" style="2"/>
    <col min="11524" max="11524" width="15.88671875" style="2" customWidth="1"/>
    <col min="11525" max="11525" width="3.88671875" style="2" bestFit="1" customWidth="1"/>
    <col min="11526" max="11526" width="38.21875" style="2" customWidth="1"/>
    <col min="11527" max="11527" width="13.88671875" style="2" bestFit="1" customWidth="1"/>
    <col min="11528" max="11528" width="13.88671875" style="2" customWidth="1"/>
    <col min="11529" max="11529" width="13.109375" style="2" bestFit="1" customWidth="1"/>
    <col min="11530" max="11530" width="5.88671875" style="2" bestFit="1" customWidth="1"/>
    <col min="11531" max="11531" width="12.109375" style="2" bestFit="1" customWidth="1"/>
    <col min="11532" max="11532" width="10.44140625" style="2" bestFit="1" customWidth="1"/>
    <col min="11533" max="11533" width="7" style="2" bestFit="1" customWidth="1"/>
    <col min="11534" max="11534" width="5.88671875" style="2" bestFit="1" customWidth="1"/>
    <col min="11535" max="11535" width="8.77734375" style="2" bestFit="1" customWidth="1"/>
    <col min="11536" max="11537" width="8.44140625" style="2" bestFit="1" customWidth="1"/>
    <col min="11538" max="11538" width="14.33203125" style="2" bestFit="1" customWidth="1"/>
    <col min="11539" max="11539" width="10" style="2" bestFit="1" customWidth="1"/>
    <col min="11540" max="11540" width="6" style="2" customWidth="1"/>
    <col min="11541" max="11541" width="25.21875" style="2" bestFit="1" customWidth="1"/>
    <col min="11542" max="11542" width="11" style="2" bestFit="1" customWidth="1"/>
    <col min="11543" max="11544" width="8.21875" style="2" bestFit="1" customWidth="1"/>
    <col min="11545" max="11779" width="9" style="2"/>
    <col min="11780" max="11780" width="15.88671875" style="2" customWidth="1"/>
    <col min="11781" max="11781" width="3.88671875" style="2" bestFit="1" customWidth="1"/>
    <col min="11782" max="11782" width="38.21875" style="2" customWidth="1"/>
    <col min="11783" max="11783" width="13.88671875" style="2" bestFit="1" customWidth="1"/>
    <col min="11784" max="11784" width="13.88671875" style="2" customWidth="1"/>
    <col min="11785" max="11785" width="13.109375" style="2" bestFit="1" customWidth="1"/>
    <col min="11786" max="11786" width="5.88671875" style="2" bestFit="1" customWidth="1"/>
    <col min="11787" max="11787" width="12.109375" style="2" bestFit="1" customWidth="1"/>
    <col min="11788" max="11788" width="10.44140625" style="2" bestFit="1" customWidth="1"/>
    <col min="11789" max="11789" width="7" style="2" bestFit="1" customWidth="1"/>
    <col min="11790" max="11790" width="5.88671875" style="2" bestFit="1" customWidth="1"/>
    <col min="11791" max="11791" width="8.77734375" style="2" bestFit="1" customWidth="1"/>
    <col min="11792" max="11793" width="8.44140625" style="2" bestFit="1" customWidth="1"/>
    <col min="11794" max="11794" width="14.33203125" style="2" bestFit="1" customWidth="1"/>
    <col min="11795" max="11795" width="10" style="2" bestFit="1" customWidth="1"/>
    <col min="11796" max="11796" width="6" style="2" customWidth="1"/>
    <col min="11797" max="11797" width="25.21875" style="2" bestFit="1" customWidth="1"/>
    <col min="11798" max="11798" width="11" style="2" bestFit="1" customWidth="1"/>
    <col min="11799" max="11800" width="8.21875" style="2" bestFit="1" customWidth="1"/>
    <col min="11801" max="12035" width="9" style="2"/>
    <col min="12036" max="12036" width="15.88671875" style="2" customWidth="1"/>
    <col min="12037" max="12037" width="3.88671875" style="2" bestFit="1" customWidth="1"/>
    <col min="12038" max="12038" width="38.21875" style="2" customWidth="1"/>
    <col min="12039" max="12039" width="13.88671875" style="2" bestFit="1" customWidth="1"/>
    <col min="12040" max="12040" width="13.88671875" style="2" customWidth="1"/>
    <col min="12041" max="12041" width="13.109375" style="2" bestFit="1" customWidth="1"/>
    <col min="12042" max="12042" width="5.88671875" style="2" bestFit="1" customWidth="1"/>
    <col min="12043" max="12043" width="12.109375" style="2" bestFit="1" customWidth="1"/>
    <col min="12044" max="12044" width="10.44140625" style="2" bestFit="1" customWidth="1"/>
    <col min="12045" max="12045" width="7" style="2" bestFit="1" customWidth="1"/>
    <col min="12046" max="12046" width="5.88671875" style="2" bestFit="1" customWidth="1"/>
    <col min="12047" max="12047" width="8.77734375" style="2" bestFit="1" customWidth="1"/>
    <col min="12048" max="12049" width="8.44140625" style="2" bestFit="1" customWidth="1"/>
    <col min="12050" max="12050" width="14.33203125" style="2" bestFit="1" customWidth="1"/>
    <col min="12051" max="12051" width="10" style="2" bestFit="1" customWidth="1"/>
    <col min="12052" max="12052" width="6" style="2" customWidth="1"/>
    <col min="12053" max="12053" width="25.21875" style="2" bestFit="1" customWidth="1"/>
    <col min="12054" max="12054" width="11" style="2" bestFit="1" customWidth="1"/>
    <col min="12055" max="12056" width="8.21875" style="2" bestFit="1" customWidth="1"/>
    <col min="12057" max="12291" width="9" style="2"/>
    <col min="12292" max="12292" width="15.88671875" style="2" customWidth="1"/>
    <col min="12293" max="12293" width="3.88671875" style="2" bestFit="1" customWidth="1"/>
    <col min="12294" max="12294" width="38.21875" style="2" customWidth="1"/>
    <col min="12295" max="12295" width="13.88671875" style="2" bestFit="1" customWidth="1"/>
    <col min="12296" max="12296" width="13.88671875" style="2" customWidth="1"/>
    <col min="12297" max="12297" width="13.109375" style="2" bestFit="1" customWidth="1"/>
    <col min="12298" max="12298" width="5.88671875" style="2" bestFit="1" customWidth="1"/>
    <col min="12299" max="12299" width="12.109375" style="2" bestFit="1" customWidth="1"/>
    <col min="12300" max="12300" width="10.44140625" style="2" bestFit="1" customWidth="1"/>
    <col min="12301" max="12301" width="7" style="2" bestFit="1" customWidth="1"/>
    <col min="12302" max="12302" width="5.88671875" style="2" bestFit="1" customWidth="1"/>
    <col min="12303" max="12303" width="8.77734375" style="2" bestFit="1" customWidth="1"/>
    <col min="12304" max="12305" width="8.44140625" style="2" bestFit="1" customWidth="1"/>
    <col min="12306" max="12306" width="14.33203125" style="2" bestFit="1" customWidth="1"/>
    <col min="12307" max="12307" width="10" style="2" bestFit="1" customWidth="1"/>
    <col min="12308" max="12308" width="6" style="2" customWidth="1"/>
    <col min="12309" max="12309" width="25.21875" style="2" bestFit="1" customWidth="1"/>
    <col min="12310" max="12310" width="11" style="2" bestFit="1" customWidth="1"/>
    <col min="12311" max="12312" width="8.21875" style="2" bestFit="1" customWidth="1"/>
    <col min="12313" max="12547" width="9" style="2"/>
    <col min="12548" max="12548" width="15.88671875" style="2" customWidth="1"/>
    <col min="12549" max="12549" width="3.88671875" style="2" bestFit="1" customWidth="1"/>
    <col min="12550" max="12550" width="38.21875" style="2" customWidth="1"/>
    <col min="12551" max="12551" width="13.88671875" style="2" bestFit="1" customWidth="1"/>
    <col min="12552" max="12552" width="13.88671875" style="2" customWidth="1"/>
    <col min="12553" max="12553" width="13.109375" style="2" bestFit="1" customWidth="1"/>
    <col min="12554" max="12554" width="5.88671875" style="2" bestFit="1" customWidth="1"/>
    <col min="12555" max="12555" width="12.109375" style="2" bestFit="1" customWidth="1"/>
    <col min="12556" max="12556" width="10.44140625" style="2" bestFit="1" customWidth="1"/>
    <col min="12557" max="12557" width="7" style="2" bestFit="1" customWidth="1"/>
    <col min="12558" max="12558" width="5.88671875" style="2" bestFit="1" customWidth="1"/>
    <col min="12559" max="12559" width="8.77734375" style="2" bestFit="1" customWidth="1"/>
    <col min="12560" max="12561" width="8.44140625" style="2" bestFit="1" customWidth="1"/>
    <col min="12562" max="12562" width="14.33203125" style="2" bestFit="1" customWidth="1"/>
    <col min="12563" max="12563" width="10" style="2" bestFit="1" customWidth="1"/>
    <col min="12564" max="12564" width="6" style="2" customWidth="1"/>
    <col min="12565" max="12565" width="25.21875" style="2" bestFit="1" customWidth="1"/>
    <col min="12566" max="12566" width="11" style="2" bestFit="1" customWidth="1"/>
    <col min="12567" max="12568" width="8.21875" style="2" bestFit="1" customWidth="1"/>
    <col min="12569" max="12803" width="9" style="2"/>
    <col min="12804" max="12804" width="15.88671875" style="2" customWidth="1"/>
    <col min="12805" max="12805" width="3.88671875" style="2" bestFit="1" customWidth="1"/>
    <col min="12806" max="12806" width="38.21875" style="2" customWidth="1"/>
    <col min="12807" max="12807" width="13.88671875" style="2" bestFit="1" customWidth="1"/>
    <col min="12808" max="12808" width="13.88671875" style="2" customWidth="1"/>
    <col min="12809" max="12809" width="13.109375" style="2" bestFit="1" customWidth="1"/>
    <col min="12810" max="12810" width="5.88671875" style="2" bestFit="1" customWidth="1"/>
    <col min="12811" max="12811" width="12.109375" style="2" bestFit="1" customWidth="1"/>
    <col min="12812" max="12812" width="10.44140625" style="2" bestFit="1" customWidth="1"/>
    <col min="12813" max="12813" width="7" style="2" bestFit="1" customWidth="1"/>
    <col min="12814" max="12814" width="5.88671875" style="2" bestFit="1" customWidth="1"/>
    <col min="12815" max="12815" width="8.77734375" style="2" bestFit="1" customWidth="1"/>
    <col min="12816" max="12817" width="8.44140625" style="2" bestFit="1" customWidth="1"/>
    <col min="12818" max="12818" width="14.33203125" style="2" bestFit="1" customWidth="1"/>
    <col min="12819" max="12819" width="10" style="2" bestFit="1" customWidth="1"/>
    <col min="12820" max="12820" width="6" style="2" customWidth="1"/>
    <col min="12821" max="12821" width="25.21875" style="2" bestFit="1" customWidth="1"/>
    <col min="12822" max="12822" width="11" style="2" bestFit="1" customWidth="1"/>
    <col min="12823" max="12824" width="8.21875" style="2" bestFit="1" customWidth="1"/>
    <col min="12825" max="13059" width="9" style="2"/>
    <col min="13060" max="13060" width="15.88671875" style="2" customWidth="1"/>
    <col min="13061" max="13061" width="3.88671875" style="2" bestFit="1" customWidth="1"/>
    <col min="13062" max="13062" width="38.21875" style="2" customWidth="1"/>
    <col min="13063" max="13063" width="13.88671875" style="2" bestFit="1" customWidth="1"/>
    <col min="13064" max="13064" width="13.88671875" style="2" customWidth="1"/>
    <col min="13065" max="13065" width="13.109375" style="2" bestFit="1" customWidth="1"/>
    <col min="13066" max="13066" width="5.88671875" style="2" bestFit="1" customWidth="1"/>
    <col min="13067" max="13067" width="12.109375" style="2" bestFit="1" customWidth="1"/>
    <col min="13068" max="13068" width="10.44140625" style="2" bestFit="1" customWidth="1"/>
    <col min="13069" max="13069" width="7" style="2" bestFit="1" customWidth="1"/>
    <col min="13070" max="13070" width="5.88671875" style="2" bestFit="1" customWidth="1"/>
    <col min="13071" max="13071" width="8.77734375" style="2" bestFit="1" customWidth="1"/>
    <col min="13072" max="13073" width="8.44140625" style="2" bestFit="1" customWidth="1"/>
    <col min="13074" max="13074" width="14.33203125" style="2" bestFit="1" customWidth="1"/>
    <col min="13075" max="13075" width="10" style="2" bestFit="1" customWidth="1"/>
    <col min="13076" max="13076" width="6" style="2" customWidth="1"/>
    <col min="13077" max="13077" width="25.21875" style="2" bestFit="1" customWidth="1"/>
    <col min="13078" max="13078" width="11" style="2" bestFit="1" customWidth="1"/>
    <col min="13079" max="13080" width="8.21875" style="2" bestFit="1" customWidth="1"/>
    <col min="13081" max="13315" width="9" style="2"/>
    <col min="13316" max="13316" width="15.88671875" style="2" customWidth="1"/>
    <col min="13317" max="13317" width="3.88671875" style="2" bestFit="1" customWidth="1"/>
    <col min="13318" max="13318" width="38.21875" style="2" customWidth="1"/>
    <col min="13319" max="13319" width="13.88671875" style="2" bestFit="1" customWidth="1"/>
    <col min="13320" max="13320" width="13.88671875" style="2" customWidth="1"/>
    <col min="13321" max="13321" width="13.109375" style="2" bestFit="1" customWidth="1"/>
    <col min="13322" max="13322" width="5.88671875" style="2" bestFit="1" customWidth="1"/>
    <col min="13323" max="13323" width="12.109375" style="2" bestFit="1" customWidth="1"/>
    <col min="13324" max="13324" width="10.44140625" style="2" bestFit="1" customWidth="1"/>
    <col min="13325" max="13325" width="7" style="2" bestFit="1" customWidth="1"/>
    <col min="13326" max="13326" width="5.88671875" style="2" bestFit="1" customWidth="1"/>
    <col min="13327" max="13327" width="8.77734375" style="2" bestFit="1" customWidth="1"/>
    <col min="13328" max="13329" width="8.44140625" style="2" bestFit="1" customWidth="1"/>
    <col min="13330" max="13330" width="14.33203125" style="2" bestFit="1" customWidth="1"/>
    <col min="13331" max="13331" width="10" style="2" bestFit="1" customWidth="1"/>
    <col min="13332" max="13332" width="6" style="2" customWidth="1"/>
    <col min="13333" max="13333" width="25.21875" style="2" bestFit="1" customWidth="1"/>
    <col min="13334" max="13334" width="11" style="2" bestFit="1" customWidth="1"/>
    <col min="13335" max="13336" width="8.21875" style="2" bestFit="1" customWidth="1"/>
    <col min="13337" max="13571" width="9" style="2"/>
    <col min="13572" max="13572" width="15.88671875" style="2" customWidth="1"/>
    <col min="13573" max="13573" width="3.88671875" style="2" bestFit="1" customWidth="1"/>
    <col min="13574" max="13574" width="38.21875" style="2" customWidth="1"/>
    <col min="13575" max="13575" width="13.88671875" style="2" bestFit="1" customWidth="1"/>
    <col min="13576" max="13576" width="13.88671875" style="2" customWidth="1"/>
    <col min="13577" max="13577" width="13.109375" style="2" bestFit="1" customWidth="1"/>
    <col min="13578" max="13578" width="5.88671875" style="2" bestFit="1" customWidth="1"/>
    <col min="13579" max="13579" width="12.109375" style="2" bestFit="1" customWidth="1"/>
    <col min="13580" max="13580" width="10.44140625" style="2" bestFit="1" customWidth="1"/>
    <col min="13581" max="13581" width="7" style="2" bestFit="1" customWidth="1"/>
    <col min="13582" max="13582" width="5.88671875" style="2" bestFit="1" customWidth="1"/>
    <col min="13583" max="13583" width="8.77734375" style="2" bestFit="1" customWidth="1"/>
    <col min="13584" max="13585" width="8.44140625" style="2" bestFit="1" customWidth="1"/>
    <col min="13586" max="13586" width="14.33203125" style="2" bestFit="1" customWidth="1"/>
    <col min="13587" max="13587" width="10" style="2" bestFit="1" customWidth="1"/>
    <col min="13588" max="13588" width="6" style="2" customWidth="1"/>
    <col min="13589" max="13589" width="25.21875" style="2" bestFit="1" customWidth="1"/>
    <col min="13590" max="13590" width="11" style="2" bestFit="1" customWidth="1"/>
    <col min="13591" max="13592" width="8.21875" style="2" bestFit="1" customWidth="1"/>
    <col min="13593" max="13827" width="9" style="2"/>
    <col min="13828" max="13828" width="15.88671875" style="2" customWidth="1"/>
    <col min="13829" max="13829" width="3.88671875" style="2" bestFit="1" customWidth="1"/>
    <col min="13830" max="13830" width="38.21875" style="2" customWidth="1"/>
    <col min="13831" max="13831" width="13.88671875" style="2" bestFit="1" customWidth="1"/>
    <col min="13832" max="13832" width="13.88671875" style="2" customWidth="1"/>
    <col min="13833" max="13833" width="13.109375" style="2" bestFit="1" customWidth="1"/>
    <col min="13834" max="13834" width="5.88671875" style="2" bestFit="1" customWidth="1"/>
    <col min="13835" max="13835" width="12.109375" style="2" bestFit="1" customWidth="1"/>
    <col min="13836" max="13836" width="10.44140625" style="2" bestFit="1" customWidth="1"/>
    <col min="13837" max="13837" width="7" style="2" bestFit="1" customWidth="1"/>
    <col min="13838" max="13838" width="5.88671875" style="2" bestFit="1" customWidth="1"/>
    <col min="13839" max="13839" width="8.77734375" style="2" bestFit="1" customWidth="1"/>
    <col min="13840" max="13841" width="8.44140625" style="2" bestFit="1" customWidth="1"/>
    <col min="13842" max="13842" width="14.33203125" style="2" bestFit="1" customWidth="1"/>
    <col min="13843" max="13843" width="10" style="2" bestFit="1" customWidth="1"/>
    <col min="13844" max="13844" width="6" style="2" customWidth="1"/>
    <col min="13845" max="13845" width="25.21875" style="2" bestFit="1" customWidth="1"/>
    <col min="13846" max="13846" width="11" style="2" bestFit="1" customWidth="1"/>
    <col min="13847" max="13848" width="8.21875" style="2" bestFit="1" customWidth="1"/>
    <col min="13849" max="14083" width="9" style="2"/>
    <col min="14084" max="14084" width="15.88671875" style="2" customWidth="1"/>
    <col min="14085" max="14085" width="3.88671875" style="2" bestFit="1" customWidth="1"/>
    <col min="14086" max="14086" width="38.21875" style="2" customWidth="1"/>
    <col min="14087" max="14087" width="13.88671875" style="2" bestFit="1" customWidth="1"/>
    <col min="14088" max="14088" width="13.88671875" style="2" customWidth="1"/>
    <col min="14089" max="14089" width="13.109375" style="2" bestFit="1" customWidth="1"/>
    <col min="14090" max="14090" width="5.88671875" style="2" bestFit="1" customWidth="1"/>
    <col min="14091" max="14091" width="12.109375" style="2" bestFit="1" customWidth="1"/>
    <col min="14092" max="14092" width="10.44140625" style="2" bestFit="1" customWidth="1"/>
    <col min="14093" max="14093" width="7" style="2" bestFit="1" customWidth="1"/>
    <col min="14094" max="14094" width="5.88671875" style="2" bestFit="1" customWidth="1"/>
    <col min="14095" max="14095" width="8.77734375" style="2" bestFit="1" customWidth="1"/>
    <col min="14096" max="14097" width="8.44140625" style="2" bestFit="1" customWidth="1"/>
    <col min="14098" max="14098" width="14.33203125" style="2" bestFit="1" customWidth="1"/>
    <col min="14099" max="14099" width="10" style="2" bestFit="1" customWidth="1"/>
    <col min="14100" max="14100" width="6" style="2" customWidth="1"/>
    <col min="14101" max="14101" width="25.21875" style="2" bestFit="1" customWidth="1"/>
    <col min="14102" max="14102" width="11" style="2" bestFit="1" customWidth="1"/>
    <col min="14103" max="14104" width="8.21875" style="2" bestFit="1" customWidth="1"/>
    <col min="14105" max="14339" width="9" style="2"/>
    <col min="14340" max="14340" width="15.88671875" style="2" customWidth="1"/>
    <col min="14341" max="14341" width="3.88671875" style="2" bestFit="1" customWidth="1"/>
    <col min="14342" max="14342" width="38.21875" style="2" customWidth="1"/>
    <col min="14343" max="14343" width="13.88671875" style="2" bestFit="1" customWidth="1"/>
    <col min="14344" max="14344" width="13.88671875" style="2" customWidth="1"/>
    <col min="14345" max="14345" width="13.109375" style="2" bestFit="1" customWidth="1"/>
    <col min="14346" max="14346" width="5.88671875" style="2" bestFit="1" customWidth="1"/>
    <col min="14347" max="14347" width="12.109375" style="2" bestFit="1" customWidth="1"/>
    <col min="14348" max="14348" width="10.44140625" style="2" bestFit="1" customWidth="1"/>
    <col min="14349" max="14349" width="7" style="2" bestFit="1" customWidth="1"/>
    <col min="14350" max="14350" width="5.88671875" style="2" bestFit="1" customWidth="1"/>
    <col min="14351" max="14351" width="8.77734375" style="2" bestFit="1" customWidth="1"/>
    <col min="14352" max="14353" width="8.44140625" style="2" bestFit="1" customWidth="1"/>
    <col min="14354" max="14354" width="14.33203125" style="2" bestFit="1" customWidth="1"/>
    <col min="14355" max="14355" width="10" style="2" bestFit="1" customWidth="1"/>
    <col min="14356" max="14356" width="6" style="2" customWidth="1"/>
    <col min="14357" max="14357" width="25.21875" style="2" bestFit="1" customWidth="1"/>
    <col min="14358" max="14358" width="11" style="2" bestFit="1" customWidth="1"/>
    <col min="14359" max="14360" width="8.21875" style="2" bestFit="1" customWidth="1"/>
    <col min="14361" max="14595" width="9" style="2"/>
    <col min="14596" max="14596" width="15.88671875" style="2" customWidth="1"/>
    <col min="14597" max="14597" width="3.88671875" style="2" bestFit="1" customWidth="1"/>
    <col min="14598" max="14598" width="38.21875" style="2" customWidth="1"/>
    <col min="14599" max="14599" width="13.88671875" style="2" bestFit="1" customWidth="1"/>
    <col min="14600" max="14600" width="13.88671875" style="2" customWidth="1"/>
    <col min="14601" max="14601" width="13.109375" style="2" bestFit="1" customWidth="1"/>
    <col min="14602" max="14602" width="5.88671875" style="2" bestFit="1" customWidth="1"/>
    <col min="14603" max="14603" width="12.109375" style="2" bestFit="1" customWidth="1"/>
    <col min="14604" max="14604" width="10.44140625" style="2" bestFit="1" customWidth="1"/>
    <col min="14605" max="14605" width="7" style="2" bestFit="1" customWidth="1"/>
    <col min="14606" max="14606" width="5.88671875" style="2" bestFit="1" customWidth="1"/>
    <col min="14607" max="14607" width="8.77734375" style="2" bestFit="1" customWidth="1"/>
    <col min="14608" max="14609" width="8.44140625" style="2" bestFit="1" customWidth="1"/>
    <col min="14610" max="14610" width="14.33203125" style="2" bestFit="1" customWidth="1"/>
    <col min="14611" max="14611" width="10" style="2" bestFit="1" customWidth="1"/>
    <col min="14612" max="14612" width="6" style="2" customWidth="1"/>
    <col min="14613" max="14613" width="25.21875" style="2" bestFit="1" customWidth="1"/>
    <col min="14614" max="14614" width="11" style="2" bestFit="1" customWidth="1"/>
    <col min="14615" max="14616" width="8.21875" style="2" bestFit="1" customWidth="1"/>
    <col min="14617" max="14851" width="9" style="2"/>
    <col min="14852" max="14852" width="15.88671875" style="2" customWidth="1"/>
    <col min="14853" max="14853" width="3.88671875" style="2" bestFit="1" customWidth="1"/>
    <col min="14854" max="14854" width="38.21875" style="2" customWidth="1"/>
    <col min="14855" max="14855" width="13.88671875" style="2" bestFit="1" customWidth="1"/>
    <col min="14856" max="14856" width="13.88671875" style="2" customWidth="1"/>
    <col min="14857" max="14857" width="13.109375" style="2" bestFit="1" customWidth="1"/>
    <col min="14858" max="14858" width="5.88671875" style="2" bestFit="1" customWidth="1"/>
    <col min="14859" max="14859" width="12.109375" style="2" bestFit="1" customWidth="1"/>
    <col min="14860" max="14860" width="10.44140625" style="2" bestFit="1" customWidth="1"/>
    <col min="14861" max="14861" width="7" style="2" bestFit="1" customWidth="1"/>
    <col min="14862" max="14862" width="5.88671875" style="2" bestFit="1" customWidth="1"/>
    <col min="14863" max="14863" width="8.77734375" style="2" bestFit="1" customWidth="1"/>
    <col min="14864" max="14865" width="8.44140625" style="2" bestFit="1" customWidth="1"/>
    <col min="14866" max="14866" width="14.33203125" style="2" bestFit="1" customWidth="1"/>
    <col min="14867" max="14867" width="10" style="2" bestFit="1" customWidth="1"/>
    <col min="14868" max="14868" width="6" style="2" customWidth="1"/>
    <col min="14869" max="14869" width="25.21875" style="2" bestFit="1" customWidth="1"/>
    <col min="14870" max="14870" width="11" style="2" bestFit="1" customWidth="1"/>
    <col min="14871" max="14872" width="8.21875" style="2" bestFit="1" customWidth="1"/>
    <col min="14873" max="15107" width="9" style="2"/>
    <col min="15108" max="15108" width="15.88671875" style="2" customWidth="1"/>
    <col min="15109" max="15109" width="3.88671875" style="2" bestFit="1" customWidth="1"/>
    <col min="15110" max="15110" width="38.21875" style="2" customWidth="1"/>
    <col min="15111" max="15111" width="13.88671875" style="2" bestFit="1" customWidth="1"/>
    <col min="15112" max="15112" width="13.88671875" style="2" customWidth="1"/>
    <col min="15113" max="15113" width="13.109375" style="2" bestFit="1" customWidth="1"/>
    <col min="15114" max="15114" width="5.88671875" style="2" bestFit="1" customWidth="1"/>
    <col min="15115" max="15115" width="12.109375" style="2" bestFit="1" customWidth="1"/>
    <col min="15116" max="15116" width="10.44140625" style="2" bestFit="1" customWidth="1"/>
    <col min="15117" max="15117" width="7" style="2" bestFit="1" customWidth="1"/>
    <col min="15118" max="15118" width="5.88671875" style="2" bestFit="1" customWidth="1"/>
    <col min="15119" max="15119" width="8.77734375" style="2" bestFit="1" customWidth="1"/>
    <col min="15120" max="15121" width="8.44140625" style="2" bestFit="1" customWidth="1"/>
    <col min="15122" max="15122" width="14.33203125" style="2" bestFit="1" customWidth="1"/>
    <col min="15123" max="15123" width="10" style="2" bestFit="1" customWidth="1"/>
    <col min="15124" max="15124" width="6" style="2" customWidth="1"/>
    <col min="15125" max="15125" width="25.21875" style="2" bestFit="1" customWidth="1"/>
    <col min="15126" max="15126" width="11" style="2" bestFit="1" customWidth="1"/>
    <col min="15127" max="15128" width="8.21875" style="2" bestFit="1" customWidth="1"/>
    <col min="15129" max="15363" width="9" style="2"/>
    <col min="15364" max="15364" width="15.88671875" style="2" customWidth="1"/>
    <col min="15365" max="15365" width="3.88671875" style="2" bestFit="1" customWidth="1"/>
    <col min="15366" max="15366" width="38.21875" style="2" customWidth="1"/>
    <col min="15367" max="15367" width="13.88671875" style="2" bestFit="1" customWidth="1"/>
    <col min="15368" max="15368" width="13.88671875" style="2" customWidth="1"/>
    <col min="15369" max="15369" width="13.109375" style="2" bestFit="1" customWidth="1"/>
    <col min="15370" max="15370" width="5.88671875" style="2" bestFit="1" customWidth="1"/>
    <col min="15371" max="15371" width="12.109375" style="2" bestFit="1" customWidth="1"/>
    <col min="15372" max="15372" width="10.44140625" style="2" bestFit="1" customWidth="1"/>
    <col min="15373" max="15373" width="7" style="2" bestFit="1" customWidth="1"/>
    <col min="15374" max="15374" width="5.88671875" style="2" bestFit="1" customWidth="1"/>
    <col min="15375" max="15375" width="8.77734375" style="2" bestFit="1" customWidth="1"/>
    <col min="15376" max="15377" width="8.44140625" style="2" bestFit="1" customWidth="1"/>
    <col min="15378" max="15378" width="14.33203125" style="2" bestFit="1" customWidth="1"/>
    <col min="15379" max="15379" width="10" style="2" bestFit="1" customWidth="1"/>
    <col min="15380" max="15380" width="6" style="2" customWidth="1"/>
    <col min="15381" max="15381" width="25.21875" style="2" bestFit="1" customWidth="1"/>
    <col min="15382" max="15382" width="11" style="2" bestFit="1" customWidth="1"/>
    <col min="15383" max="15384" width="8.21875" style="2" bestFit="1" customWidth="1"/>
    <col min="15385" max="15619" width="9" style="2"/>
    <col min="15620" max="15620" width="15.88671875" style="2" customWidth="1"/>
    <col min="15621" max="15621" width="3.88671875" style="2" bestFit="1" customWidth="1"/>
    <col min="15622" max="15622" width="38.21875" style="2" customWidth="1"/>
    <col min="15623" max="15623" width="13.88671875" style="2" bestFit="1" customWidth="1"/>
    <col min="15624" max="15624" width="13.88671875" style="2" customWidth="1"/>
    <col min="15625" max="15625" width="13.109375" style="2" bestFit="1" customWidth="1"/>
    <col min="15626" max="15626" width="5.88671875" style="2" bestFit="1" customWidth="1"/>
    <col min="15627" max="15627" width="12.109375" style="2" bestFit="1" customWidth="1"/>
    <col min="15628" max="15628" width="10.44140625" style="2" bestFit="1" customWidth="1"/>
    <col min="15629" max="15629" width="7" style="2" bestFit="1" customWidth="1"/>
    <col min="15630" max="15630" width="5.88671875" style="2" bestFit="1" customWidth="1"/>
    <col min="15631" max="15631" width="8.77734375" style="2" bestFit="1" customWidth="1"/>
    <col min="15632" max="15633" width="8.44140625" style="2" bestFit="1" customWidth="1"/>
    <col min="15634" max="15634" width="14.33203125" style="2" bestFit="1" customWidth="1"/>
    <col min="15635" max="15635" width="10" style="2" bestFit="1" customWidth="1"/>
    <col min="15636" max="15636" width="6" style="2" customWidth="1"/>
    <col min="15637" max="15637" width="25.21875" style="2" bestFit="1" customWidth="1"/>
    <col min="15638" max="15638" width="11" style="2" bestFit="1" customWidth="1"/>
    <col min="15639" max="15640" width="8.21875" style="2" bestFit="1" customWidth="1"/>
    <col min="15641" max="15875" width="9" style="2"/>
    <col min="15876" max="15876" width="15.88671875" style="2" customWidth="1"/>
    <col min="15877" max="15877" width="3.88671875" style="2" bestFit="1" customWidth="1"/>
    <col min="15878" max="15878" width="38.21875" style="2" customWidth="1"/>
    <col min="15879" max="15879" width="13.88671875" style="2" bestFit="1" customWidth="1"/>
    <col min="15880" max="15880" width="13.88671875" style="2" customWidth="1"/>
    <col min="15881" max="15881" width="13.109375" style="2" bestFit="1" customWidth="1"/>
    <col min="15882" max="15882" width="5.88671875" style="2" bestFit="1" customWidth="1"/>
    <col min="15883" max="15883" width="12.109375" style="2" bestFit="1" customWidth="1"/>
    <col min="15884" max="15884" width="10.44140625" style="2" bestFit="1" customWidth="1"/>
    <col min="15885" max="15885" width="7" style="2" bestFit="1" customWidth="1"/>
    <col min="15886" max="15886" width="5.88671875" style="2" bestFit="1" customWidth="1"/>
    <col min="15887" max="15887" width="8.77734375" style="2" bestFit="1" customWidth="1"/>
    <col min="15888" max="15889" width="8.44140625" style="2" bestFit="1" customWidth="1"/>
    <col min="15890" max="15890" width="14.33203125" style="2" bestFit="1" customWidth="1"/>
    <col min="15891" max="15891" width="10" style="2" bestFit="1" customWidth="1"/>
    <col min="15892" max="15892" width="6" style="2" customWidth="1"/>
    <col min="15893" max="15893" width="25.21875" style="2" bestFit="1" customWidth="1"/>
    <col min="15894" max="15894" width="11" style="2" bestFit="1" customWidth="1"/>
    <col min="15895" max="15896" width="8.21875" style="2" bestFit="1" customWidth="1"/>
    <col min="15897" max="16131" width="9" style="2"/>
    <col min="16132" max="16132" width="15.88671875" style="2" customWidth="1"/>
    <col min="16133" max="16133" width="3.88671875" style="2" bestFit="1" customWidth="1"/>
    <col min="16134" max="16134" width="38.21875" style="2" customWidth="1"/>
    <col min="16135" max="16135" width="13.88671875" style="2" bestFit="1" customWidth="1"/>
    <col min="16136" max="16136" width="13.88671875" style="2" customWidth="1"/>
    <col min="16137" max="16137" width="13.109375" style="2" bestFit="1" customWidth="1"/>
    <col min="16138" max="16138" width="5.88671875" style="2" bestFit="1" customWidth="1"/>
    <col min="16139" max="16139" width="12.109375" style="2" bestFit="1" customWidth="1"/>
    <col min="16140" max="16140" width="10.44140625" style="2" bestFit="1" customWidth="1"/>
    <col min="16141" max="16141" width="7" style="2" bestFit="1" customWidth="1"/>
    <col min="16142" max="16142" width="5.88671875" style="2" bestFit="1" customWidth="1"/>
    <col min="16143" max="16143" width="8.77734375" style="2" bestFit="1" customWidth="1"/>
    <col min="16144" max="16145" width="8.44140625" style="2" bestFit="1" customWidth="1"/>
    <col min="16146" max="16146" width="14.33203125" style="2" bestFit="1" customWidth="1"/>
    <col min="16147" max="16147" width="10" style="2" bestFit="1" customWidth="1"/>
    <col min="16148" max="16148" width="6" style="2" customWidth="1"/>
    <col min="16149" max="16149" width="25.21875" style="2" bestFit="1" customWidth="1"/>
    <col min="16150" max="16150" width="11" style="2" bestFit="1" customWidth="1"/>
    <col min="16151" max="16152" width="8.21875" style="2" bestFit="1" customWidth="1"/>
    <col min="16153" max="16384" width="9" style="2"/>
  </cols>
  <sheetData>
    <row r="1" spans="1:33" ht="15.6">
      <c r="A1" s="1"/>
      <c r="B1" s="1"/>
      <c r="R1" s="4"/>
    </row>
    <row r="2" spans="1:33" ht="15">
      <c r="E2" s="5"/>
      <c r="F2" s="6"/>
      <c r="J2" s="7" t="s">
        <v>0</v>
      </c>
      <c r="K2" s="7"/>
      <c r="L2" s="7"/>
      <c r="M2" s="7"/>
      <c r="N2" s="7"/>
      <c r="O2" s="7"/>
      <c r="P2" s="7"/>
      <c r="Q2" s="7"/>
      <c r="R2" s="427" t="s">
        <v>1</v>
      </c>
      <c r="S2" s="428"/>
      <c r="T2" s="8"/>
      <c r="U2" s="8"/>
      <c r="V2" s="8"/>
      <c r="W2" s="8"/>
      <c r="X2" s="8"/>
    </row>
    <row r="3" spans="1:33" ht="15.6">
      <c r="A3" s="9" t="s">
        <v>2</v>
      </c>
      <c r="B3" s="10"/>
      <c r="E3" s="5"/>
      <c r="J3" s="7"/>
      <c r="R3" s="11"/>
      <c r="S3" s="429" t="s">
        <v>3</v>
      </c>
      <c r="T3" s="429"/>
      <c r="U3" s="429"/>
      <c r="V3" s="429"/>
      <c r="W3" s="429"/>
      <c r="X3" s="429"/>
      <c r="Z3" s="12" t="s">
        <v>4</v>
      </c>
      <c r="AA3" s="13"/>
      <c r="AB3" s="14" t="s">
        <v>5</v>
      </c>
      <c r="AC3" s="15"/>
      <c r="AD3" s="15"/>
      <c r="AE3" s="16" t="s">
        <v>6</v>
      </c>
      <c r="AF3" s="15"/>
      <c r="AG3" s="17"/>
    </row>
    <row r="4" spans="1:33" ht="10.8" thickBot="1">
      <c r="A4" s="362" t="s">
        <v>7</v>
      </c>
      <c r="B4" s="371" t="s">
        <v>8</v>
      </c>
      <c r="C4" s="430"/>
      <c r="D4" s="433"/>
      <c r="E4" s="435"/>
      <c r="F4" s="371" t="s">
        <v>9</v>
      </c>
      <c r="G4" s="437"/>
      <c r="H4" s="359" t="s">
        <v>10</v>
      </c>
      <c r="I4" s="359" t="s">
        <v>11</v>
      </c>
      <c r="J4" s="365" t="s">
        <v>12</v>
      </c>
      <c r="K4" s="407" t="s">
        <v>13</v>
      </c>
      <c r="L4" s="408"/>
      <c r="M4" s="408"/>
      <c r="N4" s="408"/>
      <c r="O4" s="409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03" t="s">
        <v>20</v>
      </c>
      <c r="AA4" s="403" t="s">
        <v>21</v>
      </c>
      <c r="AB4" s="359" t="s">
        <v>22</v>
      </c>
      <c r="AC4" s="385" t="s">
        <v>23</v>
      </c>
      <c r="AD4" s="385" t="s">
        <v>24</v>
      </c>
      <c r="AE4" s="359" t="s">
        <v>22</v>
      </c>
      <c r="AF4" s="385" t="s">
        <v>23</v>
      </c>
      <c r="AG4" s="385" t="s">
        <v>25</v>
      </c>
    </row>
    <row r="5" spans="1:33">
      <c r="A5" s="363"/>
      <c r="B5" s="372"/>
      <c r="C5" s="431"/>
      <c r="D5" s="434"/>
      <c r="E5" s="436"/>
      <c r="F5" s="373"/>
      <c r="G5" s="438"/>
      <c r="H5" s="363"/>
      <c r="I5" s="363"/>
      <c r="J5" s="37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03"/>
      <c r="AA5" s="403"/>
      <c r="AB5" s="360"/>
      <c r="AC5" s="386"/>
      <c r="AD5" s="386"/>
      <c r="AE5" s="360"/>
      <c r="AF5" s="386"/>
      <c r="AG5" s="386"/>
    </row>
    <row r="6" spans="1:33">
      <c r="A6" s="363"/>
      <c r="B6" s="372"/>
      <c r="C6" s="431"/>
      <c r="D6" s="362" t="s">
        <v>31</v>
      </c>
      <c r="E6" s="439" t="s">
        <v>32</v>
      </c>
      <c r="F6" s="362" t="s">
        <v>31</v>
      </c>
      <c r="G6" s="359" t="s">
        <v>33</v>
      </c>
      <c r="H6" s="363"/>
      <c r="I6" s="363"/>
      <c r="J6" s="37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03"/>
      <c r="AA6" s="403"/>
      <c r="AB6" s="360"/>
      <c r="AC6" s="386"/>
      <c r="AD6" s="386"/>
      <c r="AE6" s="360"/>
      <c r="AF6" s="386"/>
      <c r="AG6" s="386"/>
    </row>
    <row r="7" spans="1:33">
      <c r="A7" s="363"/>
      <c r="B7" s="372"/>
      <c r="C7" s="431"/>
      <c r="D7" s="363"/>
      <c r="E7" s="363"/>
      <c r="F7" s="363"/>
      <c r="G7" s="363"/>
      <c r="H7" s="363"/>
      <c r="I7" s="363"/>
      <c r="J7" s="37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03"/>
      <c r="AA7" s="403"/>
      <c r="AB7" s="360"/>
      <c r="AC7" s="386"/>
      <c r="AD7" s="386"/>
      <c r="AE7" s="360"/>
      <c r="AF7" s="386"/>
      <c r="AG7" s="386"/>
    </row>
    <row r="8" spans="1:33">
      <c r="A8" s="364"/>
      <c r="B8" s="373"/>
      <c r="C8" s="432"/>
      <c r="D8" s="364"/>
      <c r="E8" s="364"/>
      <c r="F8" s="364"/>
      <c r="G8" s="364"/>
      <c r="H8" s="364"/>
      <c r="I8" s="364"/>
      <c r="J8" s="373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04"/>
      <c r="AA8" s="404"/>
      <c r="AB8" s="361"/>
      <c r="AC8" s="387"/>
      <c r="AD8" s="387"/>
      <c r="AE8" s="361"/>
      <c r="AF8" s="387"/>
      <c r="AG8" s="387"/>
    </row>
    <row r="9" spans="1:33" ht="20.399999999999999">
      <c r="A9" s="374" t="s">
        <v>38</v>
      </c>
      <c r="B9" s="368" t="s">
        <v>39</v>
      </c>
      <c r="C9" s="377"/>
      <c r="D9" s="28" t="s">
        <v>40</v>
      </c>
      <c r="E9" s="29" t="s">
        <v>41</v>
      </c>
      <c r="F9" s="362">
        <v>46335975</v>
      </c>
      <c r="G9" s="362">
        <v>2142</v>
      </c>
      <c r="H9" s="362" t="s">
        <v>42</v>
      </c>
      <c r="I9" s="30" t="str">
        <f>IF(Z9="","",(IF(AA9-Z9&gt;0,CONCATENATE(TEXT(Z9,"#,##0"),"~",TEXT(AA9,"#,##0")),TEXT(Z9,"#,##0"))))</f>
        <v>1,640</v>
      </c>
      <c r="J9" s="371">
        <v>5</v>
      </c>
      <c r="K9" s="31">
        <v>17.2</v>
      </c>
      <c r="L9" s="32">
        <f>IF(K9&gt;0,1/K9*37.7*68.6,"")</f>
        <v>150.36162790697676</v>
      </c>
      <c r="M9" s="33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14.6</v>
      </c>
      <c r="N9" s="34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18.200000000000003</v>
      </c>
      <c r="O9" s="35" t="str">
        <f>IF(Z9="","",IF(AE9="",TEXT(AB9,"#,##0.0"),(IF(AB9-AE9&gt;0,CONCATENATE(TEXT(AE9,"#,##0.0"),"~",TEXT(AB9,"#,##0.0")),TEXT(AB9,"#,##0.0")))))</f>
        <v>24.9</v>
      </c>
      <c r="P9" s="30" t="s">
        <v>43</v>
      </c>
      <c r="Q9" s="36" t="s">
        <v>44</v>
      </c>
      <c r="R9" s="37" t="s">
        <v>45</v>
      </c>
      <c r="S9" s="38"/>
      <c r="T9" s="39" t="str">
        <f>IF((LEFT(E9,1)="6"),"☆☆☆☆☆",IF((LEFT(E9,1)="5"),"☆☆☆☆",IF((LEFT(E9,1)="4"),"☆☆☆"," ")))</f>
        <v xml:space="preserve"> </v>
      </c>
      <c r="U9" s="40">
        <f t="shared" ref="U9:U18" si="0">IFERROR(IF(K9&lt;M9,"",(ROUNDDOWN(K9/M9*100,0))),"")</f>
        <v>117</v>
      </c>
      <c r="V9" s="41" t="str">
        <f t="shared" ref="V9:V18" si="1">IFERROR(IF(K9&lt;N9,"",(ROUNDDOWN(K9/N9*100,0))),"")</f>
        <v/>
      </c>
      <c r="W9" s="41">
        <f t="shared" ref="W9:W18" si="2">IF(AC9&lt;55,"",IF(AA9="",AC9,IF(AF9-AC9&gt;0,CONCATENATE(AC9,"~",AF9),AC9)))</f>
        <v>69</v>
      </c>
      <c r="X9" s="42" t="str">
        <f t="shared" ref="X9:X18" si="3">IF(AC9&lt;55,"",AD9)</f>
        <v>★1.5</v>
      </c>
      <c r="Z9" s="30">
        <v>1640</v>
      </c>
      <c r="AA9" s="43"/>
      <c r="AB9" s="44">
        <f>IF(Z9="","",ROUNDUP(ROUND(IF(Z9&gt;=2759,9.5,IF(Z9&lt;2759,(-2.47/1000000*Z9*Z9)-(8.52/10000*Z9)+30.65)),1)*1.1,1))</f>
        <v>24.900000000000002</v>
      </c>
      <c r="AC9" s="45">
        <f>IF(K9="","",ROUNDDOWN(K9/AB9*100,0))</f>
        <v>69</v>
      </c>
      <c r="AD9" s="45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44" t="str">
        <f>IF(AA9="","",ROUNDUP(ROUND(IF(AA9&gt;=2759,9.5,IF(AA9&lt;2759,(-2.47/1000000*AA9*AA9)-(8.52/10000*AA9)+30.65)),1)*1.1,1))</f>
        <v/>
      </c>
      <c r="AF9" s="45" t="str">
        <f>IF(AE9="","",IF(K9="","",ROUNDDOWN(K9/AE9*100,0)))</f>
        <v/>
      </c>
      <c r="AG9" s="45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20.399999999999999">
      <c r="A10" s="375"/>
      <c r="B10" s="370"/>
      <c r="C10" s="378"/>
      <c r="D10" s="28" t="s">
        <v>40</v>
      </c>
      <c r="E10" s="29" t="s">
        <v>46</v>
      </c>
      <c r="F10" s="364"/>
      <c r="G10" s="364"/>
      <c r="H10" s="364"/>
      <c r="I10" s="30" t="str">
        <f t="shared" ref="I10:I18" si="4">IF(Z10="","",(IF(AA10-Z10&gt;0,CONCATENATE(TEXT(Z10,"#,##0"),"~",TEXT(AA10,"#,##0")),TEXT(Z10,"#,##0"))))</f>
        <v>1,600</v>
      </c>
      <c r="J10" s="372"/>
      <c r="K10" s="31">
        <v>17.2</v>
      </c>
      <c r="L10" s="32">
        <f t="shared" ref="L10:L18" si="5">IF(K10&gt;0,1/K10*37.7*68.6,"")</f>
        <v>150.36162790697676</v>
      </c>
      <c r="M10" s="33">
        <f t="shared" ref="M10:M18" si="6">IFERROR(VALUE(IF(Z10="","",ROUNDUP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*1.1,1))),"")</f>
        <v>14.6</v>
      </c>
      <c r="N10" s="34">
        <f t="shared" ref="N10:N18" si="7">IFERROR(VALUE(IF(Z10="","",ROUNDUP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*1.1,1))),"")</f>
        <v>18.200000000000003</v>
      </c>
      <c r="O10" s="35" t="str">
        <f t="shared" ref="O10:O18" si="8">IF(Z10="","",IF(AE10="",TEXT(AB10,"#,##0.0"),(IF(AB10-AE10&gt;0,CONCATENATE(TEXT(AE10,"#,##0.0"),"~",TEXT(AB10,"#,##0.0")),TEXT(AB10,"#,##0.0")))))</f>
        <v>25.3</v>
      </c>
      <c r="P10" s="30" t="s">
        <v>43</v>
      </c>
      <c r="Q10" s="36" t="s">
        <v>44</v>
      </c>
      <c r="R10" s="37" t="s">
        <v>45</v>
      </c>
      <c r="S10" s="38"/>
      <c r="T10" s="39" t="str">
        <f t="shared" ref="T10:T18" si="9">IF((LEFT(E10,1)="6"),"☆☆☆☆☆",IF((LEFT(E10,1)="5"),"☆☆☆☆",IF((LEFT(E10,1)="4"),"☆☆☆"," ")))</f>
        <v xml:space="preserve"> </v>
      </c>
      <c r="U10" s="40">
        <f t="shared" si="0"/>
        <v>117</v>
      </c>
      <c r="V10" s="41" t="str">
        <f t="shared" si="1"/>
        <v/>
      </c>
      <c r="W10" s="41">
        <f t="shared" si="2"/>
        <v>67</v>
      </c>
      <c r="X10" s="42" t="str">
        <f t="shared" si="3"/>
        <v>★1.5</v>
      </c>
      <c r="Z10" s="30">
        <v>1600</v>
      </c>
      <c r="AA10" s="46"/>
      <c r="AB10" s="44">
        <f t="shared" ref="AB10:AB18" si="10">IF(Z10="","",ROUNDUP(ROUND(IF(Z10&gt;=2759,9.5,IF(Z10&lt;2759,(-2.47/1000000*Z10*Z10)-(8.52/10000*Z10)+30.65)),1)*1.1,1))</f>
        <v>25.3</v>
      </c>
      <c r="AC10" s="45">
        <f t="shared" ref="AC10:AC18" si="11">IF(K10="","",ROUNDDOWN(K10/AB10*100,0))</f>
        <v>67</v>
      </c>
      <c r="AD10" s="45" t="str">
        <f t="shared" ref="AD10:AD18" si="12"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★1.5</v>
      </c>
      <c r="AE10" s="44" t="str">
        <f t="shared" ref="AE10:AE18" si="13">IF(AA10="","",ROUNDUP(ROUND(IF(AA10&gt;=2759,9.5,IF(AA10&lt;2759,(-2.47/1000000*AA10*AA10)-(8.52/10000*AA10)+30.65)),1)*1.1,1))</f>
        <v/>
      </c>
      <c r="AF10" s="45" t="str">
        <f t="shared" ref="AF10:AF18" si="14">IF(AE10="","",IF(K10="","",ROUNDDOWN(K10/AE10*100,0)))</f>
        <v/>
      </c>
      <c r="AG10" s="45" t="str">
        <f t="shared" ref="AG10:AG18" si="15"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</row>
    <row r="11" spans="1:33" ht="13.2">
      <c r="A11" s="375"/>
      <c r="B11" s="379" t="s">
        <v>47</v>
      </c>
      <c r="C11" s="380"/>
      <c r="D11" s="47" t="s">
        <v>48</v>
      </c>
      <c r="E11" s="48" t="s">
        <v>49</v>
      </c>
      <c r="F11" s="362">
        <v>55284529</v>
      </c>
      <c r="G11" s="362">
        <v>2142</v>
      </c>
      <c r="H11" s="365" t="s">
        <v>42</v>
      </c>
      <c r="I11" s="30" t="str">
        <f t="shared" si="4"/>
        <v>1,820</v>
      </c>
      <c r="J11" s="372"/>
      <c r="K11" s="31">
        <v>16</v>
      </c>
      <c r="L11" s="32">
        <f t="shared" si="5"/>
        <v>161.63874999999999</v>
      </c>
      <c r="M11" s="33">
        <f t="shared" si="6"/>
        <v>12.299999999999999</v>
      </c>
      <c r="N11" s="34">
        <f t="shared" si="7"/>
        <v>15.9</v>
      </c>
      <c r="O11" s="35" t="str">
        <f t="shared" si="8"/>
        <v>23.0</v>
      </c>
      <c r="P11" s="359" t="s">
        <v>43</v>
      </c>
      <c r="Q11" s="359" t="s">
        <v>44</v>
      </c>
      <c r="R11" s="359" t="s">
        <v>50</v>
      </c>
      <c r="S11" s="49"/>
      <c r="T11" s="39" t="str">
        <f t="shared" si="9"/>
        <v xml:space="preserve"> </v>
      </c>
      <c r="U11" s="40">
        <f t="shared" si="0"/>
        <v>130</v>
      </c>
      <c r="V11" s="41">
        <f t="shared" si="1"/>
        <v>100</v>
      </c>
      <c r="W11" s="41">
        <f t="shared" si="2"/>
        <v>69</v>
      </c>
      <c r="X11" s="42" t="str">
        <f t="shared" si="3"/>
        <v>★1.5</v>
      </c>
      <c r="Z11" s="30">
        <v>1820</v>
      </c>
      <c r="AA11" s="46"/>
      <c r="AB11" s="44">
        <f t="shared" si="10"/>
        <v>23</v>
      </c>
      <c r="AC11" s="45">
        <f t="shared" si="11"/>
        <v>69</v>
      </c>
      <c r="AD11" s="45" t="str">
        <f t="shared" si="12"/>
        <v>★1.5</v>
      </c>
      <c r="AE11" s="44" t="str">
        <f t="shared" si="13"/>
        <v/>
      </c>
      <c r="AF11" s="45" t="str">
        <f t="shared" si="14"/>
        <v/>
      </c>
      <c r="AG11" s="45" t="str">
        <f t="shared" si="15"/>
        <v/>
      </c>
    </row>
    <row r="12" spans="1:33" ht="13.2">
      <c r="A12" s="375"/>
      <c r="B12" s="381"/>
      <c r="C12" s="382"/>
      <c r="D12" s="47" t="s">
        <v>48</v>
      </c>
      <c r="E12" s="48" t="s">
        <v>51</v>
      </c>
      <c r="F12" s="363"/>
      <c r="G12" s="363"/>
      <c r="H12" s="366"/>
      <c r="I12" s="30" t="str">
        <f t="shared" si="4"/>
        <v>1,870</v>
      </c>
      <c r="J12" s="372"/>
      <c r="K12" s="31">
        <v>16</v>
      </c>
      <c r="L12" s="32">
        <f t="shared" si="5"/>
        <v>161.63874999999999</v>
      </c>
      <c r="M12" s="33">
        <f t="shared" si="6"/>
        <v>12.299999999999999</v>
      </c>
      <c r="N12" s="34">
        <f t="shared" si="7"/>
        <v>15.9</v>
      </c>
      <c r="O12" s="35" t="str">
        <f t="shared" si="8"/>
        <v>22.5</v>
      </c>
      <c r="P12" s="360"/>
      <c r="Q12" s="360"/>
      <c r="R12" s="360"/>
      <c r="S12" s="49"/>
      <c r="T12" s="39" t="str">
        <f t="shared" si="9"/>
        <v xml:space="preserve"> </v>
      </c>
      <c r="U12" s="40">
        <f t="shared" si="0"/>
        <v>130</v>
      </c>
      <c r="V12" s="41">
        <f t="shared" si="1"/>
        <v>100</v>
      </c>
      <c r="W12" s="41">
        <f t="shared" si="2"/>
        <v>71</v>
      </c>
      <c r="X12" s="42" t="str">
        <f t="shared" si="3"/>
        <v>★2.0</v>
      </c>
      <c r="Z12" s="30">
        <v>1870</v>
      </c>
      <c r="AA12" s="46"/>
      <c r="AB12" s="44">
        <f t="shared" si="10"/>
        <v>22.5</v>
      </c>
      <c r="AC12" s="45">
        <f t="shared" si="11"/>
        <v>71</v>
      </c>
      <c r="AD12" s="45" t="str">
        <f t="shared" si="12"/>
        <v>★2.0</v>
      </c>
      <c r="AE12" s="44" t="str">
        <f t="shared" si="13"/>
        <v/>
      </c>
      <c r="AF12" s="45" t="str">
        <f t="shared" si="14"/>
        <v/>
      </c>
      <c r="AG12" s="45" t="str">
        <f t="shared" si="15"/>
        <v/>
      </c>
    </row>
    <row r="13" spans="1:33" ht="13.2">
      <c r="A13" s="375"/>
      <c r="B13" s="381"/>
      <c r="C13" s="382"/>
      <c r="D13" s="47" t="s">
        <v>48</v>
      </c>
      <c r="E13" s="48" t="s">
        <v>52</v>
      </c>
      <c r="F13" s="363"/>
      <c r="G13" s="363"/>
      <c r="H13" s="366"/>
      <c r="I13" s="30" t="str">
        <f t="shared" si="4"/>
        <v>1,860</v>
      </c>
      <c r="J13" s="372"/>
      <c r="K13" s="31">
        <v>16</v>
      </c>
      <c r="L13" s="32">
        <f t="shared" si="5"/>
        <v>161.63874999999999</v>
      </c>
      <c r="M13" s="33">
        <f t="shared" si="6"/>
        <v>12.299999999999999</v>
      </c>
      <c r="N13" s="34">
        <f t="shared" si="7"/>
        <v>15.9</v>
      </c>
      <c r="O13" s="35" t="str">
        <f t="shared" si="8"/>
        <v>22.6</v>
      </c>
      <c r="P13" s="360"/>
      <c r="Q13" s="360"/>
      <c r="R13" s="360"/>
      <c r="S13" s="49"/>
      <c r="T13" s="39" t="str">
        <f t="shared" si="9"/>
        <v xml:space="preserve"> </v>
      </c>
      <c r="U13" s="40">
        <f t="shared" si="0"/>
        <v>130</v>
      </c>
      <c r="V13" s="41">
        <f t="shared" si="1"/>
        <v>100</v>
      </c>
      <c r="W13" s="41">
        <f t="shared" si="2"/>
        <v>70</v>
      </c>
      <c r="X13" s="42" t="str">
        <f t="shared" si="3"/>
        <v>★2.0</v>
      </c>
      <c r="Z13" s="30">
        <v>1860</v>
      </c>
      <c r="AA13" s="46"/>
      <c r="AB13" s="44">
        <f t="shared" si="10"/>
        <v>22.6</v>
      </c>
      <c r="AC13" s="45">
        <f t="shared" si="11"/>
        <v>70</v>
      </c>
      <c r="AD13" s="45" t="str">
        <f t="shared" si="12"/>
        <v>★2.0</v>
      </c>
      <c r="AE13" s="44" t="str">
        <f t="shared" si="13"/>
        <v/>
      </c>
      <c r="AF13" s="45" t="str">
        <f t="shared" si="14"/>
        <v/>
      </c>
      <c r="AG13" s="45" t="str">
        <f t="shared" si="15"/>
        <v/>
      </c>
    </row>
    <row r="14" spans="1:33" ht="13.2">
      <c r="A14" s="375"/>
      <c r="B14" s="381"/>
      <c r="C14" s="382"/>
      <c r="D14" s="47" t="s">
        <v>48</v>
      </c>
      <c r="E14" s="48" t="s">
        <v>53</v>
      </c>
      <c r="F14" s="364"/>
      <c r="G14" s="364"/>
      <c r="H14" s="367"/>
      <c r="I14" s="30" t="str">
        <f t="shared" si="4"/>
        <v>1,910</v>
      </c>
      <c r="J14" s="373"/>
      <c r="K14" s="31">
        <v>16</v>
      </c>
      <c r="L14" s="32">
        <f t="shared" si="5"/>
        <v>161.63874999999999</v>
      </c>
      <c r="M14" s="33">
        <f t="shared" si="6"/>
        <v>11.299999999999999</v>
      </c>
      <c r="N14" s="34">
        <f t="shared" si="7"/>
        <v>14.9</v>
      </c>
      <c r="O14" s="35" t="str">
        <f t="shared" si="8"/>
        <v>22.0</v>
      </c>
      <c r="P14" s="361"/>
      <c r="Q14" s="361"/>
      <c r="R14" s="361"/>
      <c r="S14" s="50"/>
      <c r="T14" s="39" t="str">
        <f t="shared" si="9"/>
        <v xml:space="preserve"> </v>
      </c>
      <c r="U14" s="40">
        <f t="shared" si="0"/>
        <v>141</v>
      </c>
      <c r="V14" s="41">
        <f t="shared" si="1"/>
        <v>107</v>
      </c>
      <c r="W14" s="41">
        <f t="shared" si="2"/>
        <v>72</v>
      </c>
      <c r="X14" s="42" t="str">
        <f t="shared" si="3"/>
        <v>★2.0</v>
      </c>
      <c r="Z14" s="30">
        <v>1910</v>
      </c>
      <c r="AA14" s="46"/>
      <c r="AB14" s="44">
        <f t="shared" si="10"/>
        <v>22</v>
      </c>
      <c r="AC14" s="45">
        <f t="shared" si="11"/>
        <v>72</v>
      </c>
      <c r="AD14" s="45" t="str">
        <f t="shared" si="12"/>
        <v>★2.0</v>
      </c>
      <c r="AE14" s="44" t="str">
        <f t="shared" si="13"/>
        <v/>
      </c>
      <c r="AF14" s="45" t="str">
        <f t="shared" si="14"/>
        <v/>
      </c>
      <c r="AG14" s="45" t="str">
        <f t="shared" si="15"/>
        <v/>
      </c>
    </row>
    <row r="15" spans="1:33" ht="13.2">
      <c r="A15" s="375"/>
      <c r="B15" s="381"/>
      <c r="C15" s="382"/>
      <c r="D15" s="47" t="s">
        <v>48</v>
      </c>
      <c r="E15" s="48" t="s">
        <v>54</v>
      </c>
      <c r="F15" s="362">
        <v>46346359</v>
      </c>
      <c r="G15" s="362">
        <v>2142</v>
      </c>
      <c r="H15" s="365" t="s">
        <v>42</v>
      </c>
      <c r="I15" s="30" t="str">
        <f t="shared" si="4"/>
        <v>1,820</v>
      </c>
      <c r="J15" s="368">
        <v>5</v>
      </c>
      <c r="K15" s="51">
        <v>15.4</v>
      </c>
      <c r="L15" s="32">
        <f t="shared" si="5"/>
        <v>167.93636363636361</v>
      </c>
      <c r="M15" s="33">
        <f t="shared" si="6"/>
        <v>12.299999999999999</v>
      </c>
      <c r="N15" s="34">
        <f t="shared" si="7"/>
        <v>15.9</v>
      </c>
      <c r="O15" s="35" t="str">
        <f t="shared" si="8"/>
        <v>23.0</v>
      </c>
      <c r="P15" s="359" t="s">
        <v>43</v>
      </c>
      <c r="Q15" s="359" t="s">
        <v>44</v>
      </c>
      <c r="R15" s="359" t="s">
        <v>50</v>
      </c>
      <c r="S15" s="52"/>
      <c r="T15" s="39" t="str">
        <f t="shared" si="9"/>
        <v xml:space="preserve"> </v>
      </c>
      <c r="U15" s="40">
        <f t="shared" si="0"/>
        <v>125</v>
      </c>
      <c r="V15" s="41" t="str">
        <f t="shared" si="1"/>
        <v/>
      </c>
      <c r="W15" s="41">
        <f t="shared" si="2"/>
        <v>66</v>
      </c>
      <c r="X15" s="42" t="str">
        <f t="shared" si="3"/>
        <v>★1.5</v>
      </c>
      <c r="Z15" s="30">
        <v>1820</v>
      </c>
      <c r="AA15" s="46"/>
      <c r="AB15" s="44">
        <f t="shared" si="10"/>
        <v>23</v>
      </c>
      <c r="AC15" s="45">
        <f t="shared" si="11"/>
        <v>66</v>
      </c>
      <c r="AD15" s="45" t="str">
        <f t="shared" si="12"/>
        <v>★1.5</v>
      </c>
      <c r="AE15" s="44" t="str">
        <f t="shared" si="13"/>
        <v/>
      </c>
      <c r="AF15" s="45" t="str">
        <f t="shared" si="14"/>
        <v/>
      </c>
      <c r="AG15" s="45" t="str">
        <f t="shared" si="15"/>
        <v/>
      </c>
    </row>
    <row r="16" spans="1:33" ht="13.2">
      <c r="A16" s="375"/>
      <c r="B16" s="381"/>
      <c r="C16" s="382"/>
      <c r="D16" s="47" t="s">
        <v>48</v>
      </c>
      <c r="E16" s="48" t="s">
        <v>55</v>
      </c>
      <c r="F16" s="363"/>
      <c r="G16" s="363"/>
      <c r="H16" s="366"/>
      <c r="I16" s="30" t="str">
        <f t="shared" si="4"/>
        <v>1,870</v>
      </c>
      <c r="J16" s="369"/>
      <c r="K16" s="51">
        <v>15.4</v>
      </c>
      <c r="L16" s="32">
        <f t="shared" si="5"/>
        <v>167.93636363636361</v>
      </c>
      <c r="M16" s="33">
        <f t="shared" si="6"/>
        <v>12.299999999999999</v>
      </c>
      <c r="N16" s="34">
        <f t="shared" si="7"/>
        <v>15.9</v>
      </c>
      <c r="O16" s="35" t="str">
        <f t="shared" si="8"/>
        <v>22.5</v>
      </c>
      <c r="P16" s="360"/>
      <c r="Q16" s="360"/>
      <c r="R16" s="360"/>
      <c r="S16" s="52"/>
      <c r="T16" s="39" t="str">
        <f t="shared" si="9"/>
        <v xml:space="preserve"> </v>
      </c>
      <c r="U16" s="40">
        <f t="shared" si="0"/>
        <v>125</v>
      </c>
      <c r="V16" s="41" t="str">
        <f t="shared" si="1"/>
        <v/>
      </c>
      <c r="W16" s="41">
        <f t="shared" si="2"/>
        <v>68</v>
      </c>
      <c r="X16" s="42" t="str">
        <f t="shared" si="3"/>
        <v>★1.5</v>
      </c>
      <c r="Z16" s="30">
        <v>1870</v>
      </c>
      <c r="AA16" s="46"/>
      <c r="AB16" s="44">
        <f t="shared" si="10"/>
        <v>22.5</v>
      </c>
      <c r="AC16" s="45">
        <f t="shared" si="11"/>
        <v>68</v>
      </c>
      <c r="AD16" s="45" t="str">
        <f t="shared" si="12"/>
        <v>★1.5</v>
      </c>
      <c r="AE16" s="44" t="str">
        <f t="shared" si="13"/>
        <v/>
      </c>
      <c r="AF16" s="45" t="str">
        <f t="shared" si="14"/>
        <v/>
      </c>
      <c r="AG16" s="45" t="str">
        <f t="shared" si="15"/>
        <v/>
      </c>
    </row>
    <row r="17" spans="1:33" ht="13.2">
      <c r="A17" s="375"/>
      <c r="B17" s="381"/>
      <c r="C17" s="382"/>
      <c r="D17" s="47" t="s">
        <v>48</v>
      </c>
      <c r="E17" s="48" t="s">
        <v>56</v>
      </c>
      <c r="F17" s="363"/>
      <c r="G17" s="363"/>
      <c r="H17" s="366"/>
      <c r="I17" s="30" t="str">
        <f t="shared" si="4"/>
        <v>1,860</v>
      </c>
      <c r="J17" s="369"/>
      <c r="K17" s="51">
        <v>15.4</v>
      </c>
      <c r="L17" s="32">
        <f t="shared" si="5"/>
        <v>167.93636363636361</v>
      </c>
      <c r="M17" s="33">
        <f t="shared" si="6"/>
        <v>12.299999999999999</v>
      </c>
      <c r="N17" s="34">
        <f t="shared" si="7"/>
        <v>15.9</v>
      </c>
      <c r="O17" s="35" t="str">
        <f t="shared" si="8"/>
        <v>22.6</v>
      </c>
      <c r="P17" s="360"/>
      <c r="Q17" s="360"/>
      <c r="R17" s="360"/>
      <c r="S17" s="52"/>
      <c r="T17" s="39" t="str">
        <f t="shared" si="9"/>
        <v xml:space="preserve"> </v>
      </c>
      <c r="U17" s="40">
        <f t="shared" si="0"/>
        <v>125</v>
      </c>
      <c r="V17" s="41" t="str">
        <f t="shared" si="1"/>
        <v/>
      </c>
      <c r="W17" s="41">
        <f t="shared" si="2"/>
        <v>68</v>
      </c>
      <c r="X17" s="42" t="str">
        <f t="shared" si="3"/>
        <v>★1.5</v>
      </c>
      <c r="Z17" s="30">
        <v>1860</v>
      </c>
      <c r="AA17" s="46"/>
      <c r="AB17" s="44">
        <f t="shared" si="10"/>
        <v>22.6</v>
      </c>
      <c r="AC17" s="45">
        <f t="shared" si="11"/>
        <v>68</v>
      </c>
      <c r="AD17" s="45" t="str">
        <f t="shared" si="12"/>
        <v>★1.5</v>
      </c>
      <c r="AE17" s="44" t="str">
        <f t="shared" si="13"/>
        <v/>
      </c>
      <c r="AF17" s="45" t="str">
        <f t="shared" si="14"/>
        <v/>
      </c>
      <c r="AG17" s="45" t="str">
        <f t="shared" si="15"/>
        <v/>
      </c>
    </row>
    <row r="18" spans="1:33" ht="13.8" thickBot="1">
      <c r="A18" s="376"/>
      <c r="B18" s="383"/>
      <c r="C18" s="384"/>
      <c r="D18" s="36" t="s">
        <v>48</v>
      </c>
      <c r="E18" s="48" t="s">
        <v>57</v>
      </c>
      <c r="F18" s="364"/>
      <c r="G18" s="364"/>
      <c r="H18" s="367"/>
      <c r="I18" s="30" t="str">
        <f t="shared" si="4"/>
        <v>1,910</v>
      </c>
      <c r="J18" s="370"/>
      <c r="K18" s="53">
        <v>15.4</v>
      </c>
      <c r="L18" s="54">
        <f t="shared" si="5"/>
        <v>167.93636363636361</v>
      </c>
      <c r="M18" s="33">
        <f t="shared" si="6"/>
        <v>11.299999999999999</v>
      </c>
      <c r="N18" s="34">
        <f t="shared" si="7"/>
        <v>14.9</v>
      </c>
      <c r="O18" s="35" t="str">
        <f t="shared" si="8"/>
        <v>22.0</v>
      </c>
      <c r="P18" s="361"/>
      <c r="Q18" s="361"/>
      <c r="R18" s="361"/>
      <c r="S18" s="52"/>
      <c r="T18" s="39" t="str">
        <f t="shared" si="9"/>
        <v xml:space="preserve"> </v>
      </c>
      <c r="U18" s="40">
        <f t="shared" si="0"/>
        <v>136</v>
      </c>
      <c r="V18" s="41">
        <f t="shared" si="1"/>
        <v>103</v>
      </c>
      <c r="W18" s="41">
        <f t="shared" si="2"/>
        <v>70</v>
      </c>
      <c r="X18" s="42" t="str">
        <f t="shared" si="3"/>
        <v>★2.0</v>
      </c>
      <c r="Z18" s="30">
        <v>1910</v>
      </c>
      <c r="AA18" s="46"/>
      <c r="AB18" s="44">
        <f t="shared" si="10"/>
        <v>22</v>
      </c>
      <c r="AC18" s="45">
        <f t="shared" si="11"/>
        <v>70</v>
      </c>
      <c r="AD18" s="45" t="str">
        <f t="shared" si="12"/>
        <v>★2.0</v>
      </c>
      <c r="AE18" s="44" t="str">
        <f t="shared" si="13"/>
        <v/>
      </c>
      <c r="AF18" s="45" t="str">
        <f t="shared" si="14"/>
        <v/>
      </c>
      <c r="AG18" s="45" t="str">
        <f t="shared" si="15"/>
        <v/>
      </c>
    </row>
    <row r="19" spans="1:33">
      <c r="E19" s="5"/>
      <c r="J19" s="55"/>
    </row>
    <row r="20" spans="1:33">
      <c r="B20" s="2" t="s">
        <v>58</v>
      </c>
      <c r="E20" s="5"/>
    </row>
    <row r="21" spans="1:33">
      <c r="B21" s="2" t="s">
        <v>59</v>
      </c>
      <c r="E21" s="5"/>
    </row>
    <row r="22" spans="1:33" ht="13.2">
      <c r="B22" s="2" t="s">
        <v>60</v>
      </c>
      <c r="E22" s="5"/>
      <c r="K22" s="56"/>
      <c r="N22" s="56"/>
      <c r="O22" s="56"/>
    </row>
    <row r="23" spans="1:33" ht="13.2">
      <c r="B23" s="2" t="s">
        <v>61</v>
      </c>
      <c r="E23" s="5"/>
      <c r="K23" s="56"/>
      <c r="N23" s="56"/>
      <c r="O23" s="56"/>
    </row>
    <row r="24" spans="1:33" ht="13.2">
      <c r="B24" s="2" t="s">
        <v>62</v>
      </c>
      <c r="E24" s="5"/>
      <c r="K24" s="57"/>
      <c r="N24" s="57"/>
      <c r="O24" s="57"/>
    </row>
    <row r="25" spans="1:33">
      <c r="B25" s="2" t="s">
        <v>63</v>
      </c>
      <c r="E25" s="5"/>
    </row>
    <row r="26" spans="1:33">
      <c r="B26" s="2" t="s">
        <v>64</v>
      </c>
      <c r="E26" s="5"/>
    </row>
    <row r="27" spans="1:33">
      <c r="B27" s="2" t="s">
        <v>65</v>
      </c>
      <c r="E27" s="5"/>
    </row>
    <row r="28" spans="1:33">
      <c r="B28" s="2" t="s">
        <v>66</v>
      </c>
      <c r="E28" s="5"/>
    </row>
    <row r="29" spans="1:33">
      <c r="C29" s="2" t="s">
        <v>67</v>
      </c>
      <c r="E29" s="5"/>
    </row>
  </sheetData>
  <sheetProtection selectLockedCells="1"/>
  <autoFilter ref="A8:U18" xr:uid="{00000000-0009-0000-0000-000003000000}">
    <filterColumn colId="1" showButton="0"/>
  </autoFilter>
  <mergeCells count="60">
    <mergeCell ref="R2:S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W4:X4"/>
    <mergeCell ref="Z4:Z8"/>
    <mergeCell ref="AA4:AA8"/>
    <mergeCell ref="AB4:AB8"/>
    <mergeCell ref="AC4:AC8"/>
    <mergeCell ref="Q6:Q8"/>
    <mergeCell ref="A9:A18"/>
    <mergeCell ref="B9:C10"/>
    <mergeCell ref="F9:F10"/>
    <mergeCell ref="G9:G10"/>
    <mergeCell ref="H9:H10"/>
    <mergeCell ref="B11:C18"/>
    <mergeCell ref="F11:F14"/>
    <mergeCell ref="G11:G14"/>
    <mergeCell ref="H11:H14"/>
    <mergeCell ref="P11:P14"/>
    <mergeCell ref="Q11:Q14"/>
    <mergeCell ref="R11:R14"/>
    <mergeCell ref="F15:F18"/>
    <mergeCell ref="G15:G18"/>
    <mergeCell ref="H15:H18"/>
    <mergeCell ref="J15:J18"/>
    <mergeCell ref="P15:P18"/>
    <mergeCell ref="Q15:Q18"/>
    <mergeCell ref="R15:R18"/>
    <mergeCell ref="J9:J14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1" orientation="landscape" r:id="rId1"/>
  <headerFooter alignWithMargins="0">
    <oddHeader>&amp;R様式1-2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769C-C81C-44B5-848C-884626B6C11C}">
  <sheetPr>
    <tabColor indexed="13"/>
    <pageSetUpPr fitToPage="1"/>
  </sheetPr>
  <dimension ref="A1:AG57"/>
  <sheetViews>
    <sheetView view="pageBreakPreview" topLeftCell="C1" zoomScaleNormal="100" zoomScaleSheetLayoutView="100" workbookViewId="0">
      <selection activeCell="A3" sqref="A3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6" width="14.33203125" style="58" bestFit="1" customWidth="1"/>
    <col min="17" max="17" width="13.441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hidden="1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5">
      <c r="E2" s="58"/>
      <c r="F2" s="127"/>
      <c r="J2" s="124" t="s">
        <v>116</v>
      </c>
      <c r="K2" s="124"/>
      <c r="L2" s="124"/>
      <c r="M2" s="124"/>
      <c r="N2" s="124"/>
      <c r="O2" s="124"/>
      <c r="P2" s="124"/>
      <c r="Q2" s="124"/>
      <c r="R2" s="552" t="s">
        <v>644</v>
      </c>
      <c r="S2" s="553"/>
      <c r="T2" s="553"/>
      <c r="U2" s="553"/>
      <c r="V2" s="553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66" t="s">
        <v>20</v>
      </c>
      <c r="AA4" s="466" t="s">
        <v>21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66"/>
      <c r="AA5" s="466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66"/>
      <c r="AA6" s="466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66"/>
      <c r="AA7" s="466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67"/>
      <c r="AA8" s="467"/>
      <c r="AB8" s="456"/>
      <c r="AC8" s="459"/>
      <c r="AD8" s="459"/>
      <c r="AE8" s="456"/>
      <c r="AF8" s="459"/>
      <c r="AG8" s="459"/>
    </row>
    <row r="9" spans="1:33" ht="24" customHeight="1">
      <c r="A9" s="295" t="s">
        <v>643</v>
      </c>
      <c r="B9" s="326"/>
      <c r="C9" s="325" t="s">
        <v>642</v>
      </c>
      <c r="D9" s="133" t="s">
        <v>641</v>
      </c>
      <c r="E9" s="142" t="s">
        <v>639</v>
      </c>
      <c r="F9" s="131" t="s">
        <v>638</v>
      </c>
      <c r="G9" s="132">
        <v>1.756</v>
      </c>
      <c r="H9" s="131" t="s">
        <v>637</v>
      </c>
      <c r="I9" s="104" t="str">
        <f>IF(Z9="","",(IF(AA9-Z9&gt;0,CONCATENATE(TEXT(Z9,"#,##0"),"~",TEXT(AA9,"#,##0")),TEXT(Z9,"#,##0"))))</f>
        <v>1,300</v>
      </c>
      <c r="J9" s="103">
        <v>5</v>
      </c>
      <c r="K9" s="102">
        <v>20</v>
      </c>
      <c r="L9" s="32">
        <f>IF(K9&gt;0,1/K9*37.7*68.6,"")</f>
        <v>129.31100000000001</v>
      </c>
      <c r="M9" s="101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19</v>
      </c>
      <c r="N9" s="100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22.400000000000002</v>
      </c>
      <c r="O9" s="99" t="str">
        <f>IF(Z9="","",IF(AE9="",TEXT(AB9,"#,##0.0"),(IF(AB9-AE9&gt;0,CONCATENATE(TEXT(AE9,"#,##0.0"),"~",TEXT(AB9,"#,##0.0")),TEXT(AB9,"#,##0.0")))))</f>
        <v>28.0</v>
      </c>
      <c r="P9" s="97" t="s">
        <v>636</v>
      </c>
      <c r="Q9" s="98" t="s">
        <v>635</v>
      </c>
      <c r="R9" s="97" t="s">
        <v>78</v>
      </c>
      <c r="S9" s="96"/>
      <c r="T9" s="212"/>
      <c r="U9" s="95">
        <f>IFERROR(IF(K9&lt;M9,"",(ROUNDDOWN(K9/M9*100,0))),"")</f>
        <v>105</v>
      </c>
      <c r="V9" s="94" t="str">
        <f>IFERROR(IF(K9&lt;N9,"",(ROUNDDOWN(K9/N9*100,0))),"")</f>
        <v/>
      </c>
      <c r="W9" s="94">
        <f>IF(AC9&lt;55,"",IF(AA9="",AC9,IF(AF9-AC9&gt;0,CONCATENATE(AC9,"~",AF9),AC9)))</f>
        <v>71</v>
      </c>
      <c r="X9" s="93" t="str">
        <f>IF(AC9&lt;55,"",AD9)</f>
        <v>★2.0</v>
      </c>
      <c r="Z9" s="65">
        <v>1300</v>
      </c>
      <c r="AA9" s="65"/>
      <c r="AB9" s="64">
        <f>IF(Z9="","",ROUNDUP(ROUND(IF(Z9&gt;=2759,9.5,IF(Z9&lt;2759,(-2.47/1000000*Z9*Z9)-(8.52/10000*Z9)+30.65)),1)*1.1,1))</f>
        <v>28</v>
      </c>
      <c r="AC9" s="63">
        <f>IF(K9="","",ROUNDDOWN(K9/AB9*100,0))</f>
        <v>71</v>
      </c>
      <c r="AD9" s="63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64" t="str">
        <f>IF(AA9="","",ROUNDUP(ROUND(IF(AA9&gt;=2759,9.5,IF(AA9&lt;2759,(-2.47/1000000*AA9*AA9)-(8.52/10000*AA9)+30.65)),1)*1.1,1))</f>
        <v/>
      </c>
      <c r="AF9" s="63" t="str">
        <f>IF(AE9="","",IF(K9="","",ROUNDDOWN(K9/AE9*100,0)))</f>
        <v/>
      </c>
      <c r="AG9" s="63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24" customHeight="1" thickBot="1">
      <c r="A10" s="286"/>
      <c r="B10" s="324"/>
      <c r="C10" s="323"/>
      <c r="D10" s="133" t="s">
        <v>640</v>
      </c>
      <c r="E10" s="142" t="s">
        <v>639</v>
      </c>
      <c r="F10" s="131" t="s">
        <v>638</v>
      </c>
      <c r="G10" s="132">
        <v>1.756</v>
      </c>
      <c r="H10" s="131" t="s">
        <v>637</v>
      </c>
      <c r="I10" s="104" t="str">
        <f>IF(Z10="","",(IF(AA10-Z10&gt;0,CONCATENATE(TEXT(Z10,"#,##0"),"~",TEXT(AA10,"#,##0")),TEXT(Z10,"#,##0"))))</f>
        <v>1,370</v>
      </c>
      <c r="J10" s="103">
        <v>5</v>
      </c>
      <c r="K10" s="322">
        <v>19</v>
      </c>
      <c r="L10" s="54">
        <f>IF(K10&gt;0,1/K10*37.7*68.6,"")</f>
        <v>136.11684210526315</v>
      </c>
      <c r="M10" s="101">
        <f>IFERROR(VALUE(IF(Z10="","",ROUNDUP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*1.1,1))),"")</f>
        <v>17.400000000000002</v>
      </c>
      <c r="N10" s="100">
        <f>IFERROR(VALUE(IF(Z10="","",ROUNDUP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*1.1,1))),"")</f>
        <v>20.9</v>
      </c>
      <c r="O10" s="99" t="str">
        <f>IF(Z10="","",IF(AE10="",TEXT(AB10,"#,##0.0"),(IF(AB10-AE10&gt;0,CONCATENATE(TEXT(AE10,"#,##0.0"),"~",TEXT(AB10,"#,##0.0")),TEXT(AB10,"#,##0.0")))))</f>
        <v>27.3</v>
      </c>
      <c r="P10" s="97" t="s">
        <v>636</v>
      </c>
      <c r="Q10" s="98" t="s">
        <v>635</v>
      </c>
      <c r="R10" s="97" t="s">
        <v>127</v>
      </c>
      <c r="S10" s="96"/>
      <c r="T10" s="212"/>
      <c r="U10" s="95">
        <f>IFERROR(IF(K10&lt;M10,"",(ROUNDDOWN(K10/M10*100,0))),"")</f>
        <v>109</v>
      </c>
      <c r="V10" s="94" t="str">
        <f>IFERROR(IF(K10&lt;N10,"",(ROUNDDOWN(K10/N10*100,0))),"")</f>
        <v/>
      </c>
      <c r="W10" s="94">
        <f>IF(AC10&lt;55,"",IF(AA10="",AC10,IF(AF10-AC10&gt;0,CONCATENATE(AC10,"~",AF10),AC10)))</f>
        <v>69</v>
      </c>
      <c r="X10" s="93" t="str">
        <f>IF(AC10&lt;55,"",AD10)</f>
        <v>★1.5</v>
      </c>
      <c r="Z10" s="65">
        <v>1370</v>
      </c>
      <c r="AA10" s="65"/>
      <c r="AB10" s="64">
        <f>IF(Z10="","",ROUNDUP(ROUND(IF(Z10&gt;=2759,9.5,IF(Z10&lt;2759,(-2.47/1000000*Z10*Z10)-(8.52/10000*Z10)+30.65)),1)*1.1,1))</f>
        <v>27.3</v>
      </c>
      <c r="AC10" s="63">
        <f>IF(K10="","",ROUNDDOWN(K10/AB10*100,0))</f>
        <v>69</v>
      </c>
      <c r="AD10" s="63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★1.5</v>
      </c>
      <c r="AE10" s="64" t="str">
        <f>IF(AA10="","",ROUNDUP(ROUND(IF(AA10&gt;=2759,9.5,IF(AA10&lt;2759,(-2.47/1000000*AA10*AA10)-(8.52/10000*AA10)+30.65)),1)*1.1,1))</f>
        <v/>
      </c>
      <c r="AF10" s="63" t="str">
        <f>IF(AE10="","",IF(K10="","",ROUNDDOWN(K10/AE10*100,0)))</f>
        <v/>
      </c>
      <c r="AG10" s="63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</row>
    <row r="11" spans="1:33">
      <c r="E11" s="58"/>
      <c r="J11" s="62"/>
      <c r="M11" s="61"/>
    </row>
    <row r="12" spans="1:33">
      <c r="B12" s="58" t="s">
        <v>634</v>
      </c>
      <c r="E12" s="58"/>
      <c r="M12" s="61"/>
    </row>
    <row r="13" spans="1:33">
      <c r="E13" s="58"/>
      <c r="M13" s="61"/>
    </row>
    <row r="44" ht="33.6" customHeight="1"/>
    <row r="57" spans="5:5">
      <c r="E57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5AA8-84BB-4FDD-ADC8-2A0B69457212}">
  <sheetPr>
    <tabColor indexed="13"/>
    <pageSetUpPr fitToPage="1"/>
  </sheetPr>
  <dimension ref="A1:AG47"/>
  <sheetViews>
    <sheetView showGridLines="0" tabSelected="1" view="pageBreakPreview" zoomScaleNormal="100" zoomScaleSheetLayoutView="100" workbookViewId="0">
      <selection activeCell="G32" sqref="G32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6" width="14.33203125" style="58" bestFit="1" customWidth="1"/>
    <col min="17" max="17" width="13.441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5">
      <c r="E2" s="58"/>
      <c r="F2" s="127"/>
      <c r="J2" s="124" t="s">
        <v>116</v>
      </c>
      <c r="K2" s="124"/>
      <c r="L2" s="124"/>
      <c r="M2" s="124"/>
      <c r="N2" s="124"/>
      <c r="O2" s="124"/>
      <c r="P2" s="124"/>
      <c r="Q2" s="124"/>
      <c r="R2" s="561" t="s">
        <v>727</v>
      </c>
      <c r="S2" s="452"/>
      <c r="T2" s="452"/>
      <c r="U2" s="452"/>
      <c r="V2" s="452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564" t="s">
        <v>455</v>
      </c>
      <c r="L4" s="446"/>
      <c r="M4" s="446"/>
      <c r="N4" s="446"/>
      <c r="O4" s="448"/>
      <c r="P4" s="398" t="s">
        <v>14</v>
      </c>
      <c r="Q4" s="410" t="s">
        <v>540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55" t="s">
        <v>539</v>
      </c>
      <c r="AA4" s="455" t="s">
        <v>538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537</v>
      </c>
      <c r="M5" s="394" t="s">
        <v>536</v>
      </c>
      <c r="N5" s="562" t="s">
        <v>29</v>
      </c>
      <c r="O5" s="562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55"/>
      <c r="AA5" s="455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535</v>
      </c>
      <c r="H6" s="421"/>
      <c r="I6" s="421"/>
      <c r="J6" s="442"/>
      <c r="K6" s="389"/>
      <c r="L6" s="392"/>
      <c r="M6" s="389"/>
      <c r="N6" s="563"/>
      <c r="O6" s="563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55"/>
      <c r="AA6" s="455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563"/>
      <c r="O7" s="563"/>
      <c r="P7" s="405"/>
      <c r="Q7" s="405"/>
      <c r="R7" s="405"/>
      <c r="S7" s="421"/>
      <c r="T7" s="425"/>
      <c r="U7" s="419"/>
      <c r="V7" s="421"/>
      <c r="W7" s="399"/>
      <c r="X7" s="399"/>
      <c r="Z7" s="455"/>
      <c r="AA7" s="455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451"/>
      <c r="O8" s="451"/>
      <c r="P8" s="406"/>
      <c r="Q8" s="406"/>
      <c r="R8" s="406"/>
      <c r="S8" s="422"/>
      <c r="T8" s="426"/>
      <c r="U8" s="420"/>
      <c r="V8" s="422"/>
      <c r="W8" s="400"/>
      <c r="X8" s="400"/>
      <c r="Z8" s="456"/>
      <c r="AA8" s="456"/>
      <c r="AB8" s="456"/>
      <c r="AC8" s="459"/>
      <c r="AD8" s="459"/>
      <c r="AE8" s="456"/>
      <c r="AF8" s="459"/>
      <c r="AG8" s="459"/>
    </row>
    <row r="9" spans="1:33" ht="24" customHeight="1">
      <c r="A9" s="353" t="s">
        <v>726</v>
      </c>
      <c r="B9" s="349"/>
      <c r="C9" s="348" t="s">
        <v>725</v>
      </c>
      <c r="D9" s="133" t="s">
        <v>724</v>
      </c>
      <c r="E9" s="142" t="s">
        <v>254</v>
      </c>
      <c r="F9" s="131" t="s">
        <v>704</v>
      </c>
      <c r="G9" s="132">
        <v>1.992</v>
      </c>
      <c r="H9" s="131" t="s">
        <v>672</v>
      </c>
      <c r="I9" s="293" t="str">
        <f t="shared" ref="I9:I36" si="0">IF(Z9="","",(IF(AA9-Z9&gt;0,CONCATENATE(TEXT(Z9,"#,##0"),"~",TEXT(AA9,"#,##0")),TEXT(Z9,"#,##0"))))</f>
        <v>1,870</v>
      </c>
      <c r="J9" s="292">
        <v>5</v>
      </c>
      <c r="K9" s="291">
        <v>17.899999999999999</v>
      </c>
      <c r="L9" s="290">
        <f t="shared" ref="L9:L36" si="1">IF(K9&gt;0,1/K9*37.7*68.6,"")</f>
        <v>144.48156424581009</v>
      </c>
      <c r="M9" s="289">
        <f t="shared" ref="M9:M36" si="2">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</f>
        <v>12.299999999999999</v>
      </c>
      <c r="N9" s="288">
        <f t="shared" ref="N9:N36" si="3">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</f>
        <v>15.9</v>
      </c>
      <c r="O9" s="287" t="str">
        <f t="shared" ref="O9:O36" si="4">IF(Z9="","",IF(AE9="",TEXT(AB9,"#,##0.0"),(IF(AB9-AE9&gt;0,CONCATENATE(TEXT(AE9,"#,##0.0"),"~",TEXT(AB9,"#,##0.0")),TEXT(AB9,"#,##0.0")))))</f>
        <v>22.5</v>
      </c>
      <c r="P9" s="132" t="s">
        <v>683</v>
      </c>
      <c r="Q9" s="131" t="s">
        <v>670</v>
      </c>
      <c r="R9" s="132" t="s">
        <v>127</v>
      </c>
      <c r="S9" s="133"/>
      <c r="T9" s="302"/>
      <c r="U9" s="301">
        <f t="shared" ref="U9:U36" si="5">IF(K9="","",ROUNDDOWN(K9/M9*100,0))</f>
        <v>145</v>
      </c>
      <c r="V9" s="300">
        <f t="shared" ref="V9:V36" si="6">IF(K9="","",ROUNDDOWN(K9/N9*100,0))</f>
        <v>112</v>
      </c>
      <c r="W9" s="300">
        <f t="shared" ref="W9:W36" si="7">IF(Z9="","",IF(AF9="",IF(AC9&lt;55,"",AC9),IF(AF9-AC9&gt;0,CONCATENATE(AC9,"~",AF9),AC9)))</f>
        <v>79</v>
      </c>
      <c r="X9" s="299" t="str">
        <f t="shared" ref="X9:X36" si="8">IF(AC9&lt;55,"",AD9)</f>
        <v>★2.5</v>
      </c>
      <c r="Z9" s="346">
        <v>1870</v>
      </c>
      <c r="AA9" s="346">
        <v>1870</v>
      </c>
      <c r="AB9" s="283">
        <f t="shared" ref="AB9:AB36" si="9">IF(Z9="","",ROUNDUP(ROUND(IF(Z9&gt;=2759,9.5,IF(Z9&lt;2759,(-2.47/1000000*Z9*Z9)-(8.52/10000*Z9)+30.65)),1)*1.1,1))</f>
        <v>22.5</v>
      </c>
      <c r="AC9" s="63">
        <f t="shared" ref="AC9:AC36" si="10">IF(K9="","",ROUNDDOWN(K9/AB9*100,0))</f>
        <v>79</v>
      </c>
      <c r="AD9" s="63" t="str">
        <f t="shared" ref="AD9:AD36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283">
        <f t="shared" ref="AE9:AE36" si="12">IF(AA9="","",ROUNDUP(ROUND(IF(AA9&gt;=2759,9.5,IF(AA9&lt;2759,(-2.47/1000000*AA9*AA9)-(8.52/10000*AA9)+30.65)),1)*1.1,1))</f>
        <v>22.5</v>
      </c>
      <c r="AF9" s="63">
        <f t="shared" ref="AF9:AF36" si="13">IF(AE9="","",IF(K9="","",ROUNDDOWN(K9/AE9*100,0)))</f>
        <v>79</v>
      </c>
      <c r="AG9" s="63" t="str">
        <f t="shared" ref="AG9:AG36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★2.5</v>
      </c>
    </row>
    <row r="10" spans="1:33" ht="24" customHeight="1">
      <c r="A10" s="340" t="s">
        <v>723</v>
      </c>
      <c r="B10" s="317"/>
      <c r="C10" s="335"/>
      <c r="D10" s="133" t="s">
        <v>720</v>
      </c>
      <c r="E10" s="142" t="s">
        <v>546</v>
      </c>
      <c r="F10" s="131" t="s">
        <v>704</v>
      </c>
      <c r="G10" s="132">
        <v>1.992</v>
      </c>
      <c r="H10" s="131" t="s">
        <v>672</v>
      </c>
      <c r="I10" s="293" t="str">
        <f t="shared" si="0"/>
        <v>1,900</v>
      </c>
      <c r="J10" s="292">
        <v>5</v>
      </c>
      <c r="K10" s="291">
        <v>17.899999999999999</v>
      </c>
      <c r="L10" s="290">
        <f t="shared" si="1"/>
        <v>144.48156424581009</v>
      </c>
      <c r="M10" s="289">
        <f t="shared" si="2"/>
        <v>11.299999999999999</v>
      </c>
      <c r="N10" s="288">
        <f t="shared" si="3"/>
        <v>14.9</v>
      </c>
      <c r="O10" s="287" t="str">
        <f t="shared" si="4"/>
        <v>22.2</v>
      </c>
      <c r="P10" s="132" t="s">
        <v>683</v>
      </c>
      <c r="Q10" s="131" t="s">
        <v>670</v>
      </c>
      <c r="R10" s="132" t="s">
        <v>127</v>
      </c>
      <c r="S10" s="133"/>
      <c r="T10" s="302"/>
      <c r="U10" s="301">
        <f t="shared" si="5"/>
        <v>158</v>
      </c>
      <c r="V10" s="300">
        <f t="shared" si="6"/>
        <v>120</v>
      </c>
      <c r="W10" s="300">
        <f t="shared" si="7"/>
        <v>80</v>
      </c>
      <c r="X10" s="299" t="str">
        <f t="shared" si="8"/>
        <v>★3.0</v>
      </c>
      <c r="Z10" s="346">
        <v>1900</v>
      </c>
      <c r="AA10" s="346">
        <v>1900</v>
      </c>
      <c r="AB10" s="283">
        <f t="shared" si="9"/>
        <v>22.200000000000003</v>
      </c>
      <c r="AC10" s="63">
        <f t="shared" si="10"/>
        <v>80</v>
      </c>
      <c r="AD10" s="63" t="str">
        <f t="shared" si="11"/>
        <v>★3.0</v>
      </c>
      <c r="AE10" s="283">
        <f t="shared" si="12"/>
        <v>22.200000000000003</v>
      </c>
      <c r="AF10" s="63">
        <f t="shared" si="13"/>
        <v>80</v>
      </c>
      <c r="AG10" s="63" t="str">
        <f t="shared" si="14"/>
        <v>★3.0</v>
      </c>
    </row>
    <row r="11" spans="1:33" ht="24" customHeight="1">
      <c r="A11" s="340"/>
      <c r="B11" s="349"/>
      <c r="C11" s="348" t="s">
        <v>722</v>
      </c>
      <c r="D11" s="133" t="s">
        <v>720</v>
      </c>
      <c r="E11" s="142" t="s">
        <v>721</v>
      </c>
      <c r="F11" s="131" t="s">
        <v>718</v>
      </c>
      <c r="G11" s="132">
        <v>1.992</v>
      </c>
      <c r="H11" s="131" t="s">
        <v>672</v>
      </c>
      <c r="I11" s="293" t="str">
        <f t="shared" si="0"/>
        <v>1,870</v>
      </c>
      <c r="J11" s="292">
        <v>5</v>
      </c>
      <c r="K11" s="291">
        <v>18.2</v>
      </c>
      <c r="L11" s="290">
        <f t="shared" si="1"/>
        <v>142.1</v>
      </c>
      <c r="M11" s="289">
        <f t="shared" si="2"/>
        <v>12.299999999999999</v>
      </c>
      <c r="N11" s="288">
        <f t="shared" si="3"/>
        <v>15.9</v>
      </c>
      <c r="O11" s="287" t="str">
        <f t="shared" si="4"/>
        <v>22.5</v>
      </c>
      <c r="P11" s="132" t="s">
        <v>683</v>
      </c>
      <c r="Q11" s="131" t="s">
        <v>670</v>
      </c>
      <c r="R11" s="132" t="s">
        <v>127</v>
      </c>
      <c r="S11" s="133"/>
      <c r="T11" s="302"/>
      <c r="U11" s="301">
        <f t="shared" si="5"/>
        <v>147</v>
      </c>
      <c r="V11" s="300">
        <f t="shared" si="6"/>
        <v>114</v>
      </c>
      <c r="W11" s="300">
        <f t="shared" si="7"/>
        <v>80</v>
      </c>
      <c r="X11" s="299" t="str">
        <f t="shared" si="8"/>
        <v>★3.0</v>
      </c>
      <c r="Z11" s="346">
        <v>1870</v>
      </c>
      <c r="AA11" s="346"/>
      <c r="AB11" s="283">
        <f t="shared" si="9"/>
        <v>22.5</v>
      </c>
      <c r="AC11" s="63">
        <f t="shared" si="10"/>
        <v>80</v>
      </c>
      <c r="AD11" s="63" t="str">
        <f t="shared" si="11"/>
        <v>★3.0</v>
      </c>
      <c r="AE11" s="283" t="str">
        <f t="shared" si="12"/>
        <v/>
      </c>
      <c r="AF11" s="63" t="str">
        <f t="shared" si="13"/>
        <v/>
      </c>
      <c r="AG11" s="63" t="str">
        <f t="shared" si="14"/>
        <v/>
      </c>
    </row>
    <row r="12" spans="1:33" ht="24" customHeight="1">
      <c r="A12" s="340"/>
      <c r="B12" s="317"/>
      <c r="C12" s="335"/>
      <c r="D12" s="133" t="s">
        <v>720</v>
      </c>
      <c r="E12" s="142" t="s">
        <v>719</v>
      </c>
      <c r="F12" s="131" t="s">
        <v>718</v>
      </c>
      <c r="G12" s="132">
        <v>1.992</v>
      </c>
      <c r="H12" s="131" t="s">
        <v>672</v>
      </c>
      <c r="I12" s="293" t="str">
        <f t="shared" si="0"/>
        <v>1,900</v>
      </c>
      <c r="J12" s="292">
        <v>5</v>
      </c>
      <c r="K12" s="291">
        <v>18.2</v>
      </c>
      <c r="L12" s="290">
        <f t="shared" si="1"/>
        <v>142.1</v>
      </c>
      <c r="M12" s="289">
        <f t="shared" si="2"/>
        <v>11.299999999999999</v>
      </c>
      <c r="N12" s="288">
        <f t="shared" si="3"/>
        <v>14.9</v>
      </c>
      <c r="O12" s="287" t="str">
        <f t="shared" si="4"/>
        <v>22.2</v>
      </c>
      <c r="P12" s="132" t="s">
        <v>683</v>
      </c>
      <c r="Q12" s="131" t="s">
        <v>670</v>
      </c>
      <c r="R12" s="132" t="s">
        <v>127</v>
      </c>
      <c r="S12" s="133"/>
      <c r="T12" s="302"/>
      <c r="U12" s="301">
        <f t="shared" si="5"/>
        <v>161</v>
      </c>
      <c r="V12" s="300">
        <f t="shared" si="6"/>
        <v>122</v>
      </c>
      <c r="W12" s="300">
        <f t="shared" si="7"/>
        <v>81</v>
      </c>
      <c r="X12" s="299" t="str">
        <f t="shared" si="8"/>
        <v>★3.0</v>
      </c>
      <c r="Z12" s="346">
        <v>1900</v>
      </c>
      <c r="AA12" s="346"/>
      <c r="AB12" s="283">
        <f t="shared" si="9"/>
        <v>22.200000000000003</v>
      </c>
      <c r="AC12" s="63">
        <f t="shared" si="10"/>
        <v>81</v>
      </c>
      <c r="AD12" s="63" t="str">
        <f t="shared" si="11"/>
        <v>★3.0</v>
      </c>
      <c r="AE12" s="283" t="str">
        <f t="shared" si="12"/>
        <v/>
      </c>
      <c r="AF12" s="63" t="str">
        <f t="shared" si="13"/>
        <v/>
      </c>
      <c r="AG12" s="63" t="str">
        <f t="shared" si="14"/>
        <v/>
      </c>
    </row>
    <row r="13" spans="1:33" ht="24" customHeight="1">
      <c r="A13" s="340"/>
      <c r="B13" s="349"/>
      <c r="C13" s="348" t="s">
        <v>717</v>
      </c>
      <c r="D13" s="133" t="s">
        <v>716</v>
      </c>
      <c r="E13" s="142" t="s">
        <v>715</v>
      </c>
      <c r="F13" s="131" t="s">
        <v>704</v>
      </c>
      <c r="G13" s="132">
        <v>1.992</v>
      </c>
      <c r="H13" s="131" t="s">
        <v>672</v>
      </c>
      <c r="I13" s="293" t="str">
        <f t="shared" si="0"/>
        <v>1,820~1,860</v>
      </c>
      <c r="J13" s="292">
        <v>5</v>
      </c>
      <c r="K13" s="291">
        <v>18</v>
      </c>
      <c r="L13" s="290">
        <f t="shared" si="1"/>
        <v>143.67888888888888</v>
      </c>
      <c r="M13" s="289">
        <f t="shared" si="2"/>
        <v>12.299999999999999</v>
      </c>
      <c r="N13" s="288">
        <f t="shared" si="3"/>
        <v>15.9</v>
      </c>
      <c r="O13" s="287" t="str">
        <f t="shared" si="4"/>
        <v>22.6~23.0</v>
      </c>
      <c r="P13" s="132" t="s">
        <v>683</v>
      </c>
      <c r="Q13" s="131" t="s">
        <v>670</v>
      </c>
      <c r="R13" s="132" t="s">
        <v>669</v>
      </c>
      <c r="S13" s="133"/>
      <c r="T13" s="302"/>
      <c r="U13" s="301">
        <f t="shared" si="5"/>
        <v>146</v>
      </c>
      <c r="V13" s="300">
        <f t="shared" si="6"/>
        <v>113</v>
      </c>
      <c r="W13" s="300" t="str">
        <f t="shared" si="7"/>
        <v>78~79</v>
      </c>
      <c r="X13" s="299" t="str">
        <f t="shared" si="8"/>
        <v>★2.5</v>
      </c>
      <c r="Z13" s="346">
        <v>1820</v>
      </c>
      <c r="AA13" s="346">
        <v>1860</v>
      </c>
      <c r="AB13" s="283">
        <f t="shared" si="9"/>
        <v>23</v>
      </c>
      <c r="AC13" s="63">
        <f t="shared" si="10"/>
        <v>78</v>
      </c>
      <c r="AD13" s="63" t="str">
        <f t="shared" si="11"/>
        <v>★2.5</v>
      </c>
      <c r="AE13" s="283">
        <f t="shared" si="12"/>
        <v>22.6</v>
      </c>
      <c r="AF13" s="63">
        <f t="shared" si="13"/>
        <v>79</v>
      </c>
      <c r="AG13" s="63" t="str">
        <f t="shared" si="14"/>
        <v>★2.5</v>
      </c>
    </row>
    <row r="14" spans="1:33" ht="24" customHeight="1">
      <c r="A14" s="340"/>
      <c r="B14" s="347"/>
      <c r="C14" s="338"/>
      <c r="D14" s="133" t="s">
        <v>714</v>
      </c>
      <c r="E14" s="142" t="s">
        <v>713</v>
      </c>
      <c r="F14" s="131" t="s">
        <v>704</v>
      </c>
      <c r="G14" s="132">
        <v>1.992</v>
      </c>
      <c r="H14" s="131" t="s">
        <v>672</v>
      </c>
      <c r="I14" s="293" t="str">
        <f t="shared" si="0"/>
        <v>1,870</v>
      </c>
      <c r="J14" s="292">
        <v>5</v>
      </c>
      <c r="K14" s="291">
        <v>18</v>
      </c>
      <c r="L14" s="290">
        <f t="shared" si="1"/>
        <v>143.67888888888888</v>
      </c>
      <c r="M14" s="289">
        <f t="shared" si="2"/>
        <v>12.299999999999999</v>
      </c>
      <c r="N14" s="288">
        <f t="shared" si="3"/>
        <v>15.9</v>
      </c>
      <c r="O14" s="287" t="str">
        <f t="shared" si="4"/>
        <v>22.5</v>
      </c>
      <c r="P14" s="132" t="s">
        <v>683</v>
      </c>
      <c r="Q14" s="131" t="s">
        <v>670</v>
      </c>
      <c r="R14" s="132" t="s">
        <v>669</v>
      </c>
      <c r="S14" s="133"/>
      <c r="T14" s="302"/>
      <c r="U14" s="301">
        <f t="shared" si="5"/>
        <v>146</v>
      </c>
      <c r="V14" s="300">
        <f t="shared" si="6"/>
        <v>113</v>
      </c>
      <c r="W14" s="300">
        <f t="shared" si="7"/>
        <v>80</v>
      </c>
      <c r="X14" s="299" t="str">
        <f t="shared" si="8"/>
        <v>★3.0</v>
      </c>
      <c r="Z14" s="346">
        <v>1870</v>
      </c>
      <c r="AA14" s="346">
        <v>1870</v>
      </c>
      <c r="AB14" s="283">
        <f t="shared" si="9"/>
        <v>22.5</v>
      </c>
      <c r="AC14" s="63">
        <f t="shared" si="10"/>
        <v>80</v>
      </c>
      <c r="AD14" s="63" t="str">
        <f t="shared" si="11"/>
        <v>★3.0</v>
      </c>
      <c r="AE14" s="283">
        <f t="shared" si="12"/>
        <v>22.5</v>
      </c>
      <c r="AF14" s="63">
        <f t="shared" si="13"/>
        <v>80</v>
      </c>
      <c r="AG14" s="63" t="str">
        <f t="shared" si="14"/>
        <v>★3.0</v>
      </c>
    </row>
    <row r="15" spans="1:33" ht="24" customHeight="1">
      <c r="A15" s="340"/>
      <c r="B15" s="352"/>
      <c r="C15" s="351" t="s">
        <v>712</v>
      </c>
      <c r="D15" s="133" t="s">
        <v>711</v>
      </c>
      <c r="E15" s="142" t="s">
        <v>426</v>
      </c>
      <c r="F15" s="131" t="s">
        <v>704</v>
      </c>
      <c r="G15" s="132">
        <v>1.992</v>
      </c>
      <c r="H15" s="131" t="s">
        <v>672</v>
      </c>
      <c r="I15" s="293" t="str">
        <f t="shared" si="0"/>
        <v>2,020~2,060</v>
      </c>
      <c r="J15" s="292">
        <v>5</v>
      </c>
      <c r="K15" s="291">
        <v>16.7</v>
      </c>
      <c r="L15" s="290">
        <f t="shared" si="1"/>
        <v>154.86347305389222</v>
      </c>
      <c r="M15" s="289">
        <f t="shared" si="2"/>
        <v>10.4</v>
      </c>
      <c r="N15" s="288">
        <f t="shared" si="3"/>
        <v>14</v>
      </c>
      <c r="O15" s="287" t="str">
        <f t="shared" si="4"/>
        <v>20.3~20.8</v>
      </c>
      <c r="P15" s="132" t="s">
        <v>683</v>
      </c>
      <c r="Q15" s="131" t="s">
        <v>670</v>
      </c>
      <c r="R15" s="132" t="s">
        <v>127</v>
      </c>
      <c r="S15" s="133"/>
      <c r="T15" s="302"/>
      <c r="U15" s="301">
        <f t="shared" si="5"/>
        <v>160</v>
      </c>
      <c r="V15" s="300">
        <f t="shared" si="6"/>
        <v>119</v>
      </c>
      <c r="W15" s="300" t="str">
        <f t="shared" si="7"/>
        <v>80~82</v>
      </c>
      <c r="X15" s="299" t="str">
        <f t="shared" si="8"/>
        <v>★3.0</v>
      </c>
      <c r="Z15" s="346">
        <v>2020</v>
      </c>
      <c r="AA15" s="346">
        <v>2060</v>
      </c>
      <c r="AB15" s="283">
        <f t="shared" si="9"/>
        <v>20.8</v>
      </c>
      <c r="AC15" s="63">
        <f t="shared" si="10"/>
        <v>80</v>
      </c>
      <c r="AD15" s="63" t="str">
        <f t="shared" si="11"/>
        <v>★3.0</v>
      </c>
      <c r="AE15" s="283">
        <f t="shared" si="12"/>
        <v>20.3</v>
      </c>
      <c r="AF15" s="63">
        <f t="shared" si="13"/>
        <v>82</v>
      </c>
      <c r="AG15" s="63" t="str">
        <f t="shared" si="14"/>
        <v>★3.0</v>
      </c>
    </row>
    <row r="16" spans="1:33" ht="24" customHeight="1">
      <c r="A16" s="340"/>
      <c r="B16" s="347"/>
      <c r="C16" s="350" t="s">
        <v>710</v>
      </c>
      <c r="D16" s="133" t="s">
        <v>709</v>
      </c>
      <c r="E16" s="142" t="s">
        <v>708</v>
      </c>
      <c r="F16" s="131" t="s">
        <v>704</v>
      </c>
      <c r="G16" s="132">
        <v>1.992</v>
      </c>
      <c r="H16" s="131" t="s">
        <v>672</v>
      </c>
      <c r="I16" s="293" t="str">
        <f t="shared" si="0"/>
        <v>2,320</v>
      </c>
      <c r="J16" s="292">
        <v>5</v>
      </c>
      <c r="K16" s="291">
        <v>14.2</v>
      </c>
      <c r="L16" s="290">
        <f t="shared" si="1"/>
        <v>182.12816901408451</v>
      </c>
      <c r="M16" s="289">
        <f t="shared" si="2"/>
        <v>8.1999999999999993</v>
      </c>
      <c r="N16" s="288">
        <f t="shared" si="3"/>
        <v>11.7</v>
      </c>
      <c r="O16" s="287" t="str">
        <f t="shared" si="4"/>
        <v>17.0</v>
      </c>
      <c r="P16" s="132" t="s">
        <v>683</v>
      </c>
      <c r="Q16" s="131" t="s">
        <v>670</v>
      </c>
      <c r="R16" s="132" t="s">
        <v>127</v>
      </c>
      <c r="S16" s="133"/>
      <c r="T16" s="302"/>
      <c r="U16" s="301">
        <f t="shared" si="5"/>
        <v>173</v>
      </c>
      <c r="V16" s="300">
        <f t="shared" si="6"/>
        <v>121</v>
      </c>
      <c r="W16" s="300">
        <f t="shared" si="7"/>
        <v>83</v>
      </c>
      <c r="X16" s="299" t="str">
        <f t="shared" si="8"/>
        <v>★3.0</v>
      </c>
      <c r="Z16" s="346">
        <v>2320</v>
      </c>
      <c r="AA16" s="346">
        <v>2320</v>
      </c>
      <c r="AB16" s="283">
        <f t="shared" si="9"/>
        <v>17</v>
      </c>
      <c r="AC16" s="63">
        <f t="shared" si="10"/>
        <v>83</v>
      </c>
      <c r="AD16" s="63" t="str">
        <f t="shared" si="11"/>
        <v>★3.0</v>
      </c>
      <c r="AE16" s="283">
        <f t="shared" si="12"/>
        <v>17</v>
      </c>
      <c r="AF16" s="63">
        <f t="shared" si="13"/>
        <v>83</v>
      </c>
      <c r="AG16" s="63" t="str">
        <f t="shared" si="14"/>
        <v>★3.0</v>
      </c>
    </row>
    <row r="17" spans="1:33" ht="24" customHeight="1">
      <c r="A17" s="340"/>
      <c r="B17" s="347"/>
      <c r="C17" s="350"/>
      <c r="D17" s="133" t="s">
        <v>706</v>
      </c>
      <c r="E17" s="142" t="s">
        <v>707</v>
      </c>
      <c r="F17" s="131" t="s">
        <v>704</v>
      </c>
      <c r="G17" s="132">
        <v>1.992</v>
      </c>
      <c r="H17" s="131" t="s">
        <v>672</v>
      </c>
      <c r="I17" s="293" t="str">
        <f t="shared" si="0"/>
        <v>2,340~2,380</v>
      </c>
      <c r="J17" s="292">
        <v>5</v>
      </c>
      <c r="K17" s="291">
        <v>14.2</v>
      </c>
      <c r="L17" s="290">
        <f t="shared" si="1"/>
        <v>182.12816901408451</v>
      </c>
      <c r="M17" s="289">
        <f t="shared" si="2"/>
        <v>8.1999999999999993</v>
      </c>
      <c r="N17" s="288">
        <f t="shared" si="3"/>
        <v>11.7</v>
      </c>
      <c r="O17" s="287" t="str">
        <f t="shared" si="4"/>
        <v>16.1~16.7</v>
      </c>
      <c r="P17" s="132" t="s">
        <v>683</v>
      </c>
      <c r="Q17" s="131" t="s">
        <v>670</v>
      </c>
      <c r="R17" s="132" t="s">
        <v>127</v>
      </c>
      <c r="S17" s="133"/>
      <c r="T17" s="302"/>
      <c r="U17" s="301">
        <f t="shared" si="5"/>
        <v>173</v>
      </c>
      <c r="V17" s="300">
        <f t="shared" si="6"/>
        <v>121</v>
      </c>
      <c r="W17" s="300" t="str">
        <f t="shared" si="7"/>
        <v>85~88</v>
      </c>
      <c r="X17" s="299" t="str">
        <f t="shared" si="8"/>
        <v>★3.5</v>
      </c>
      <c r="Z17" s="346">
        <v>2340</v>
      </c>
      <c r="AA17" s="346">
        <v>2380</v>
      </c>
      <c r="AB17" s="283">
        <f t="shared" si="9"/>
        <v>16.700000000000003</v>
      </c>
      <c r="AC17" s="63">
        <f t="shared" si="10"/>
        <v>85</v>
      </c>
      <c r="AD17" s="63" t="str">
        <f t="shared" si="11"/>
        <v>★3.5</v>
      </c>
      <c r="AE17" s="283">
        <f t="shared" si="12"/>
        <v>16.100000000000001</v>
      </c>
      <c r="AF17" s="63">
        <f t="shared" si="13"/>
        <v>88</v>
      </c>
      <c r="AG17" s="63" t="str">
        <f t="shared" si="14"/>
        <v>★3.5</v>
      </c>
    </row>
    <row r="18" spans="1:33" ht="24" customHeight="1">
      <c r="A18" s="340"/>
      <c r="B18" s="347"/>
      <c r="C18" s="350"/>
      <c r="D18" s="133" t="s">
        <v>706</v>
      </c>
      <c r="E18" s="142" t="s">
        <v>705</v>
      </c>
      <c r="F18" s="131" t="s">
        <v>704</v>
      </c>
      <c r="G18" s="132">
        <v>1.992</v>
      </c>
      <c r="H18" s="131" t="s">
        <v>672</v>
      </c>
      <c r="I18" s="293" t="str">
        <f t="shared" si="0"/>
        <v>2,350~2,410</v>
      </c>
      <c r="J18" s="292">
        <v>7</v>
      </c>
      <c r="K18" s="291">
        <v>14.2</v>
      </c>
      <c r="L18" s="290">
        <f t="shared" si="1"/>
        <v>182.12816901408451</v>
      </c>
      <c r="M18" s="289">
        <f t="shared" si="2"/>
        <v>8.1999999999999993</v>
      </c>
      <c r="N18" s="288">
        <f t="shared" si="3"/>
        <v>11.7</v>
      </c>
      <c r="O18" s="287" t="str">
        <f t="shared" si="4"/>
        <v>15.8~16.5</v>
      </c>
      <c r="P18" s="132" t="s">
        <v>683</v>
      </c>
      <c r="Q18" s="131" t="s">
        <v>670</v>
      </c>
      <c r="R18" s="132" t="s">
        <v>127</v>
      </c>
      <c r="S18" s="133"/>
      <c r="T18" s="302"/>
      <c r="U18" s="301">
        <f t="shared" si="5"/>
        <v>173</v>
      </c>
      <c r="V18" s="300">
        <f t="shared" si="6"/>
        <v>121</v>
      </c>
      <c r="W18" s="300" t="str">
        <f t="shared" si="7"/>
        <v>86~89</v>
      </c>
      <c r="X18" s="299" t="str">
        <f t="shared" si="8"/>
        <v>★3.5</v>
      </c>
      <c r="Z18" s="346">
        <v>2350</v>
      </c>
      <c r="AA18" s="346">
        <v>2410</v>
      </c>
      <c r="AB18" s="283">
        <f t="shared" si="9"/>
        <v>16.5</v>
      </c>
      <c r="AC18" s="63">
        <f t="shared" si="10"/>
        <v>86</v>
      </c>
      <c r="AD18" s="63" t="str">
        <f t="shared" si="11"/>
        <v>★3.5</v>
      </c>
      <c r="AE18" s="283">
        <f t="shared" si="12"/>
        <v>15.799999999999999</v>
      </c>
      <c r="AF18" s="63">
        <f t="shared" si="13"/>
        <v>89</v>
      </c>
      <c r="AG18" s="63" t="str">
        <f t="shared" si="14"/>
        <v>★3.5</v>
      </c>
    </row>
    <row r="19" spans="1:33" ht="24" customHeight="1">
      <c r="A19" s="340"/>
      <c r="B19" s="349"/>
      <c r="C19" s="348" t="s">
        <v>703</v>
      </c>
      <c r="D19" s="133" t="s">
        <v>702</v>
      </c>
      <c r="E19" s="142" t="s">
        <v>426</v>
      </c>
      <c r="F19" s="131" t="s">
        <v>684</v>
      </c>
      <c r="G19" s="132">
        <v>2.988</v>
      </c>
      <c r="H19" s="131" t="s">
        <v>672</v>
      </c>
      <c r="I19" s="293" t="str">
        <f t="shared" si="0"/>
        <v>2,380~2,400</v>
      </c>
      <c r="J19" s="292">
        <v>5</v>
      </c>
      <c r="K19" s="291">
        <v>12.7</v>
      </c>
      <c r="L19" s="290">
        <f t="shared" si="1"/>
        <v>203.63937007874014</v>
      </c>
      <c r="M19" s="289">
        <f t="shared" si="2"/>
        <v>8.1999999999999993</v>
      </c>
      <c r="N19" s="288">
        <f t="shared" si="3"/>
        <v>11.7</v>
      </c>
      <c r="O19" s="287" t="str">
        <f t="shared" si="4"/>
        <v>15.9~16.1</v>
      </c>
      <c r="P19" s="132" t="s">
        <v>683</v>
      </c>
      <c r="Q19" s="131" t="s">
        <v>670</v>
      </c>
      <c r="R19" s="132" t="s">
        <v>127</v>
      </c>
      <c r="S19" s="133"/>
      <c r="T19" s="302"/>
      <c r="U19" s="301">
        <f t="shared" si="5"/>
        <v>154</v>
      </c>
      <c r="V19" s="300">
        <f t="shared" si="6"/>
        <v>108</v>
      </c>
      <c r="W19" s="300" t="str">
        <f t="shared" si="7"/>
        <v>78~79</v>
      </c>
      <c r="X19" s="299" t="str">
        <f t="shared" si="8"/>
        <v>★2.5</v>
      </c>
      <c r="Z19" s="346">
        <v>2380</v>
      </c>
      <c r="AA19" s="346">
        <v>2400</v>
      </c>
      <c r="AB19" s="283">
        <f t="shared" si="9"/>
        <v>16.100000000000001</v>
      </c>
      <c r="AC19" s="63">
        <f t="shared" si="10"/>
        <v>78</v>
      </c>
      <c r="AD19" s="63" t="str">
        <f t="shared" si="11"/>
        <v>★2.5</v>
      </c>
      <c r="AE19" s="283">
        <f t="shared" si="12"/>
        <v>15.9</v>
      </c>
      <c r="AF19" s="63">
        <f t="shared" si="13"/>
        <v>79</v>
      </c>
      <c r="AG19" s="63" t="str">
        <f t="shared" si="14"/>
        <v>★2.5</v>
      </c>
    </row>
    <row r="20" spans="1:33" ht="24" customHeight="1">
      <c r="A20" s="340"/>
      <c r="B20" s="347"/>
      <c r="C20" s="338"/>
      <c r="D20" s="133" t="s">
        <v>700</v>
      </c>
      <c r="E20" s="142" t="s">
        <v>701</v>
      </c>
      <c r="F20" s="131" t="s">
        <v>684</v>
      </c>
      <c r="G20" s="132">
        <v>2.988</v>
      </c>
      <c r="H20" s="131" t="s">
        <v>672</v>
      </c>
      <c r="I20" s="293" t="str">
        <f t="shared" si="0"/>
        <v>2,460</v>
      </c>
      <c r="J20" s="292">
        <v>5</v>
      </c>
      <c r="K20" s="291">
        <v>12.7</v>
      </c>
      <c r="L20" s="290">
        <f t="shared" si="1"/>
        <v>203.63937007874014</v>
      </c>
      <c r="M20" s="289">
        <f t="shared" si="2"/>
        <v>8.1999999999999993</v>
      </c>
      <c r="N20" s="288">
        <f t="shared" si="3"/>
        <v>11.7</v>
      </c>
      <c r="O20" s="287" t="str">
        <f t="shared" si="4"/>
        <v>15.0</v>
      </c>
      <c r="P20" s="132" t="s">
        <v>683</v>
      </c>
      <c r="Q20" s="131" t="s">
        <v>670</v>
      </c>
      <c r="R20" s="132" t="s">
        <v>127</v>
      </c>
      <c r="S20" s="133"/>
      <c r="T20" s="302"/>
      <c r="U20" s="301">
        <f t="shared" si="5"/>
        <v>154</v>
      </c>
      <c r="V20" s="300">
        <f t="shared" si="6"/>
        <v>108</v>
      </c>
      <c r="W20" s="300">
        <f t="shared" si="7"/>
        <v>84</v>
      </c>
      <c r="X20" s="299" t="str">
        <f t="shared" si="8"/>
        <v>★3.0</v>
      </c>
      <c r="Z20" s="346">
        <v>2460</v>
      </c>
      <c r="AA20" s="346">
        <v>2460</v>
      </c>
      <c r="AB20" s="283">
        <f t="shared" si="9"/>
        <v>15</v>
      </c>
      <c r="AC20" s="63">
        <f t="shared" si="10"/>
        <v>84</v>
      </c>
      <c r="AD20" s="63" t="str">
        <f t="shared" si="11"/>
        <v>★3.0</v>
      </c>
      <c r="AE20" s="283">
        <f t="shared" si="12"/>
        <v>15</v>
      </c>
      <c r="AF20" s="63">
        <f t="shared" si="13"/>
        <v>84</v>
      </c>
      <c r="AG20" s="63" t="str">
        <f t="shared" si="14"/>
        <v>★3.0</v>
      </c>
    </row>
    <row r="21" spans="1:33" ht="24" customHeight="1">
      <c r="A21" s="340"/>
      <c r="B21" s="347"/>
      <c r="C21" s="338"/>
      <c r="D21" s="133" t="s">
        <v>700</v>
      </c>
      <c r="E21" s="142" t="s">
        <v>660</v>
      </c>
      <c r="F21" s="131" t="s">
        <v>684</v>
      </c>
      <c r="G21" s="132">
        <v>2.988</v>
      </c>
      <c r="H21" s="131" t="s">
        <v>672</v>
      </c>
      <c r="I21" s="293" t="str">
        <f t="shared" si="0"/>
        <v>2,480</v>
      </c>
      <c r="J21" s="292">
        <v>5</v>
      </c>
      <c r="K21" s="291">
        <v>12.7</v>
      </c>
      <c r="L21" s="290">
        <f t="shared" si="1"/>
        <v>203.63937007874014</v>
      </c>
      <c r="M21" s="289">
        <f t="shared" si="2"/>
        <v>8.1999999999999993</v>
      </c>
      <c r="N21" s="288">
        <f t="shared" si="3"/>
        <v>11.7</v>
      </c>
      <c r="O21" s="287" t="str">
        <f t="shared" si="4"/>
        <v>14.7</v>
      </c>
      <c r="P21" s="132" t="s">
        <v>683</v>
      </c>
      <c r="Q21" s="131" t="s">
        <v>670</v>
      </c>
      <c r="R21" s="132" t="s">
        <v>127</v>
      </c>
      <c r="S21" s="133"/>
      <c r="T21" s="302"/>
      <c r="U21" s="301">
        <f t="shared" si="5"/>
        <v>154</v>
      </c>
      <c r="V21" s="300">
        <f t="shared" si="6"/>
        <v>108</v>
      </c>
      <c r="W21" s="300">
        <f t="shared" si="7"/>
        <v>86</v>
      </c>
      <c r="X21" s="299" t="str">
        <f t="shared" si="8"/>
        <v>★3.5</v>
      </c>
      <c r="Z21" s="346">
        <v>2480</v>
      </c>
      <c r="AA21" s="346">
        <v>2480</v>
      </c>
      <c r="AB21" s="283">
        <f t="shared" si="9"/>
        <v>14.7</v>
      </c>
      <c r="AC21" s="63">
        <f t="shared" si="10"/>
        <v>86</v>
      </c>
      <c r="AD21" s="63" t="str">
        <f t="shared" si="11"/>
        <v>★3.5</v>
      </c>
      <c r="AE21" s="283">
        <f t="shared" si="12"/>
        <v>14.7</v>
      </c>
      <c r="AF21" s="63">
        <f t="shared" si="13"/>
        <v>86</v>
      </c>
      <c r="AG21" s="63" t="str">
        <f t="shared" si="14"/>
        <v>★3.5</v>
      </c>
    </row>
    <row r="22" spans="1:33" ht="24" customHeight="1">
      <c r="A22" s="340"/>
      <c r="B22" s="349"/>
      <c r="C22" s="348" t="s">
        <v>699</v>
      </c>
      <c r="D22" s="133" t="s">
        <v>698</v>
      </c>
      <c r="E22" s="142" t="s">
        <v>697</v>
      </c>
      <c r="F22" s="131" t="s">
        <v>684</v>
      </c>
      <c r="G22" s="132">
        <v>2.988</v>
      </c>
      <c r="H22" s="131" t="s">
        <v>672</v>
      </c>
      <c r="I22" s="293" t="str">
        <f t="shared" si="0"/>
        <v>2,590~2,610</v>
      </c>
      <c r="J22" s="292">
        <v>7</v>
      </c>
      <c r="K22" s="291">
        <v>12</v>
      </c>
      <c r="L22" s="290">
        <f t="shared" si="1"/>
        <v>215.51833333333332</v>
      </c>
      <c r="M22" s="289">
        <f t="shared" si="2"/>
        <v>8.1999999999999993</v>
      </c>
      <c r="N22" s="288">
        <f t="shared" si="3"/>
        <v>11.7</v>
      </c>
      <c r="O22" s="287" t="str">
        <f t="shared" si="4"/>
        <v>12.8~13.1</v>
      </c>
      <c r="P22" s="132" t="s">
        <v>683</v>
      </c>
      <c r="Q22" s="131" t="s">
        <v>670</v>
      </c>
      <c r="R22" s="132" t="s">
        <v>127</v>
      </c>
      <c r="S22" s="133"/>
      <c r="T22" s="302"/>
      <c r="U22" s="301">
        <f t="shared" si="5"/>
        <v>146</v>
      </c>
      <c r="V22" s="300">
        <f t="shared" si="6"/>
        <v>102</v>
      </c>
      <c r="W22" s="300" t="str">
        <f t="shared" si="7"/>
        <v>91~93</v>
      </c>
      <c r="X22" s="299" t="str">
        <f t="shared" si="8"/>
        <v>★4.0</v>
      </c>
      <c r="Z22" s="346">
        <v>2590</v>
      </c>
      <c r="AA22" s="346">
        <v>2610</v>
      </c>
      <c r="AB22" s="283">
        <f t="shared" si="9"/>
        <v>13.1</v>
      </c>
      <c r="AC22" s="63">
        <f t="shared" si="10"/>
        <v>91</v>
      </c>
      <c r="AD22" s="63" t="str">
        <f t="shared" si="11"/>
        <v>★4.0</v>
      </c>
      <c r="AE22" s="283">
        <f t="shared" si="12"/>
        <v>12.799999999999999</v>
      </c>
      <c r="AF22" s="63">
        <f t="shared" si="13"/>
        <v>93</v>
      </c>
      <c r="AG22" s="63" t="str">
        <f t="shared" si="14"/>
        <v>★4.0</v>
      </c>
    </row>
    <row r="23" spans="1:33" ht="24" customHeight="1">
      <c r="A23" s="340"/>
      <c r="B23" s="347"/>
      <c r="C23" s="338"/>
      <c r="D23" s="133" t="s">
        <v>695</v>
      </c>
      <c r="E23" s="142" t="s">
        <v>696</v>
      </c>
      <c r="F23" s="131" t="s">
        <v>684</v>
      </c>
      <c r="G23" s="132">
        <v>2.988</v>
      </c>
      <c r="H23" s="131" t="s">
        <v>672</v>
      </c>
      <c r="I23" s="293" t="str">
        <f t="shared" si="0"/>
        <v>2,630</v>
      </c>
      <c r="J23" s="292">
        <v>7</v>
      </c>
      <c r="K23" s="291">
        <v>12</v>
      </c>
      <c r="L23" s="290">
        <f t="shared" si="1"/>
        <v>215.51833333333332</v>
      </c>
      <c r="M23" s="289">
        <f t="shared" si="2"/>
        <v>8.1999999999999993</v>
      </c>
      <c r="N23" s="288">
        <f t="shared" si="3"/>
        <v>11.7</v>
      </c>
      <c r="O23" s="287" t="str">
        <f t="shared" si="4"/>
        <v>12.5</v>
      </c>
      <c r="P23" s="132" t="s">
        <v>683</v>
      </c>
      <c r="Q23" s="131" t="s">
        <v>670</v>
      </c>
      <c r="R23" s="132" t="s">
        <v>127</v>
      </c>
      <c r="S23" s="133"/>
      <c r="T23" s="302"/>
      <c r="U23" s="301">
        <f t="shared" si="5"/>
        <v>146</v>
      </c>
      <c r="V23" s="300">
        <f t="shared" si="6"/>
        <v>102</v>
      </c>
      <c r="W23" s="300">
        <f t="shared" si="7"/>
        <v>96</v>
      </c>
      <c r="X23" s="299" t="str">
        <f t="shared" si="8"/>
        <v>★4.5</v>
      </c>
      <c r="Z23" s="346">
        <v>2630</v>
      </c>
      <c r="AA23" s="346">
        <v>2630</v>
      </c>
      <c r="AB23" s="283">
        <f t="shared" si="9"/>
        <v>12.5</v>
      </c>
      <c r="AC23" s="63">
        <f t="shared" si="10"/>
        <v>96</v>
      </c>
      <c r="AD23" s="63" t="str">
        <f t="shared" si="11"/>
        <v>★4.5</v>
      </c>
      <c r="AE23" s="283">
        <f t="shared" si="12"/>
        <v>12.5</v>
      </c>
      <c r="AF23" s="63">
        <f t="shared" si="13"/>
        <v>96</v>
      </c>
      <c r="AG23" s="63" t="str">
        <f t="shared" si="14"/>
        <v>★4.5</v>
      </c>
    </row>
    <row r="24" spans="1:33" ht="35.25" customHeight="1">
      <c r="A24" s="340"/>
      <c r="B24" s="347"/>
      <c r="C24" s="338"/>
      <c r="D24" s="133" t="s">
        <v>695</v>
      </c>
      <c r="E24" s="142" t="s">
        <v>694</v>
      </c>
      <c r="F24" s="131" t="s">
        <v>684</v>
      </c>
      <c r="G24" s="132">
        <v>2.988</v>
      </c>
      <c r="H24" s="131" t="s">
        <v>672</v>
      </c>
      <c r="I24" s="293" t="str">
        <f t="shared" si="0"/>
        <v>2,660~2,700</v>
      </c>
      <c r="J24" s="292">
        <v>7</v>
      </c>
      <c r="K24" s="291">
        <v>12</v>
      </c>
      <c r="L24" s="290">
        <f t="shared" si="1"/>
        <v>215.51833333333332</v>
      </c>
      <c r="M24" s="289">
        <f t="shared" si="2"/>
        <v>8.1999999999999993</v>
      </c>
      <c r="N24" s="288">
        <f t="shared" si="3"/>
        <v>11.7</v>
      </c>
      <c r="O24" s="287" t="str">
        <f t="shared" si="4"/>
        <v>11.4~12.0</v>
      </c>
      <c r="P24" s="132" t="s">
        <v>683</v>
      </c>
      <c r="Q24" s="131" t="s">
        <v>670</v>
      </c>
      <c r="R24" s="132" t="s">
        <v>127</v>
      </c>
      <c r="S24" s="133"/>
      <c r="T24" s="302"/>
      <c r="U24" s="301">
        <f t="shared" si="5"/>
        <v>146</v>
      </c>
      <c r="V24" s="300">
        <f t="shared" si="6"/>
        <v>102</v>
      </c>
      <c r="W24" s="300" t="str">
        <f t="shared" si="7"/>
        <v>100~105</v>
      </c>
      <c r="X24" s="299" t="str">
        <f t="shared" si="8"/>
        <v>★5.0</v>
      </c>
      <c r="Z24" s="346">
        <v>2660</v>
      </c>
      <c r="AA24" s="346">
        <v>2700</v>
      </c>
      <c r="AB24" s="283">
        <f t="shared" si="9"/>
        <v>12</v>
      </c>
      <c r="AC24" s="63">
        <f t="shared" si="10"/>
        <v>100</v>
      </c>
      <c r="AD24" s="63" t="str">
        <f t="shared" si="11"/>
        <v>★5.0</v>
      </c>
      <c r="AE24" s="283">
        <f t="shared" si="12"/>
        <v>11.4</v>
      </c>
      <c r="AF24" s="63">
        <f t="shared" si="13"/>
        <v>105</v>
      </c>
      <c r="AG24" s="63" t="str">
        <f t="shared" si="14"/>
        <v>★5.5</v>
      </c>
    </row>
    <row r="25" spans="1:33" ht="36" customHeight="1">
      <c r="A25" s="340"/>
      <c r="B25" s="349"/>
      <c r="C25" s="348" t="s">
        <v>693</v>
      </c>
      <c r="D25" s="133" t="s">
        <v>692</v>
      </c>
      <c r="E25" s="142" t="s">
        <v>691</v>
      </c>
      <c r="F25" s="131" t="s">
        <v>684</v>
      </c>
      <c r="G25" s="132">
        <v>2.988</v>
      </c>
      <c r="H25" s="131" t="s">
        <v>672</v>
      </c>
      <c r="I25" s="293" t="str">
        <f t="shared" si="0"/>
        <v>2,280~2,330</v>
      </c>
      <c r="J25" s="292">
        <v>5</v>
      </c>
      <c r="K25" s="291">
        <v>13.5</v>
      </c>
      <c r="L25" s="290">
        <f t="shared" si="1"/>
        <v>191.57185185185185</v>
      </c>
      <c r="M25" s="289">
        <f t="shared" si="2"/>
        <v>8.1999999999999993</v>
      </c>
      <c r="N25" s="288">
        <f t="shared" si="3"/>
        <v>11.7</v>
      </c>
      <c r="O25" s="287" t="str">
        <f t="shared" si="4"/>
        <v>16.9~17.5</v>
      </c>
      <c r="P25" s="132" t="s">
        <v>683</v>
      </c>
      <c r="Q25" s="131" t="s">
        <v>670</v>
      </c>
      <c r="R25" s="132" t="s">
        <v>127</v>
      </c>
      <c r="S25" s="133"/>
      <c r="T25" s="302"/>
      <c r="U25" s="301">
        <f t="shared" si="5"/>
        <v>164</v>
      </c>
      <c r="V25" s="300">
        <f t="shared" si="6"/>
        <v>115</v>
      </c>
      <c r="W25" s="300" t="str">
        <f t="shared" si="7"/>
        <v>77~79</v>
      </c>
      <c r="X25" s="299" t="str">
        <f t="shared" si="8"/>
        <v>★2.5</v>
      </c>
      <c r="Z25" s="346">
        <v>2280</v>
      </c>
      <c r="AA25" s="346">
        <v>2330</v>
      </c>
      <c r="AB25" s="283">
        <f t="shared" si="9"/>
        <v>17.5</v>
      </c>
      <c r="AC25" s="63">
        <f t="shared" si="10"/>
        <v>77</v>
      </c>
      <c r="AD25" s="63" t="str">
        <f t="shared" si="11"/>
        <v>★2.5</v>
      </c>
      <c r="AE25" s="283">
        <f t="shared" si="12"/>
        <v>16.900000000000002</v>
      </c>
      <c r="AF25" s="63">
        <f t="shared" si="13"/>
        <v>79</v>
      </c>
      <c r="AG25" s="63" t="str">
        <f t="shared" si="14"/>
        <v>★2.5</v>
      </c>
    </row>
    <row r="26" spans="1:33" ht="24" customHeight="1">
      <c r="A26" s="340"/>
      <c r="B26" s="347"/>
      <c r="C26" s="338"/>
      <c r="D26" s="133" t="s">
        <v>686</v>
      </c>
      <c r="E26" s="142" t="s">
        <v>690</v>
      </c>
      <c r="F26" s="131" t="s">
        <v>684</v>
      </c>
      <c r="G26" s="132">
        <v>2.988</v>
      </c>
      <c r="H26" s="131" t="s">
        <v>672</v>
      </c>
      <c r="I26" s="293" t="str">
        <f t="shared" si="0"/>
        <v>2,190</v>
      </c>
      <c r="J26" s="292">
        <v>5</v>
      </c>
      <c r="K26" s="291">
        <v>13.5</v>
      </c>
      <c r="L26" s="290">
        <f t="shared" si="1"/>
        <v>191.57185185185185</v>
      </c>
      <c r="M26" s="289">
        <f t="shared" si="2"/>
        <v>9.6</v>
      </c>
      <c r="N26" s="288">
        <f t="shared" si="3"/>
        <v>13.1</v>
      </c>
      <c r="O26" s="287" t="str">
        <f t="shared" si="4"/>
        <v>18.6</v>
      </c>
      <c r="P26" s="132" t="s">
        <v>683</v>
      </c>
      <c r="Q26" s="131" t="s">
        <v>670</v>
      </c>
      <c r="R26" s="132" t="s">
        <v>127</v>
      </c>
      <c r="S26" s="133"/>
      <c r="T26" s="302"/>
      <c r="U26" s="301">
        <f t="shared" si="5"/>
        <v>140</v>
      </c>
      <c r="V26" s="300">
        <f t="shared" si="6"/>
        <v>103</v>
      </c>
      <c r="W26" s="300">
        <f t="shared" si="7"/>
        <v>72</v>
      </c>
      <c r="X26" s="299" t="str">
        <f t="shared" si="8"/>
        <v>★2.0</v>
      </c>
      <c r="Z26" s="346">
        <v>2190</v>
      </c>
      <c r="AA26" s="346">
        <v>2190</v>
      </c>
      <c r="AB26" s="283">
        <f t="shared" si="9"/>
        <v>18.600000000000001</v>
      </c>
      <c r="AC26" s="63">
        <f t="shared" si="10"/>
        <v>72</v>
      </c>
      <c r="AD26" s="63" t="str">
        <f t="shared" si="11"/>
        <v>★2.0</v>
      </c>
      <c r="AE26" s="283">
        <f t="shared" si="12"/>
        <v>18.600000000000001</v>
      </c>
      <c r="AF26" s="63">
        <f t="shared" si="13"/>
        <v>72</v>
      </c>
      <c r="AG26" s="63" t="str">
        <f t="shared" si="14"/>
        <v>★2.0</v>
      </c>
    </row>
    <row r="27" spans="1:33" ht="24" customHeight="1">
      <c r="A27" s="340"/>
      <c r="B27" s="347"/>
      <c r="C27" s="338"/>
      <c r="D27" s="133" t="s">
        <v>686</v>
      </c>
      <c r="E27" s="142" t="s">
        <v>689</v>
      </c>
      <c r="F27" s="131" t="s">
        <v>684</v>
      </c>
      <c r="G27" s="132">
        <v>2.988</v>
      </c>
      <c r="H27" s="131" t="s">
        <v>672</v>
      </c>
      <c r="I27" s="293" t="str">
        <f t="shared" si="0"/>
        <v>2,250</v>
      </c>
      <c r="J27" s="292">
        <v>5</v>
      </c>
      <c r="K27" s="291">
        <v>13.5</v>
      </c>
      <c r="L27" s="290">
        <f t="shared" si="1"/>
        <v>191.57185185185185</v>
      </c>
      <c r="M27" s="289">
        <f t="shared" si="2"/>
        <v>9.6</v>
      </c>
      <c r="N27" s="288">
        <f t="shared" si="3"/>
        <v>13.1</v>
      </c>
      <c r="O27" s="287" t="str">
        <f t="shared" si="4"/>
        <v>17.9</v>
      </c>
      <c r="P27" s="132" t="s">
        <v>683</v>
      </c>
      <c r="Q27" s="131" t="s">
        <v>670</v>
      </c>
      <c r="R27" s="132" t="s">
        <v>127</v>
      </c>
      <c r="S27" s="133"/>
      <c r="T27" s="302"/>
      <c r="U27" s="301">
        <f t="shared" si="5"/>
        <v>140</v>
      </c>
      <c r="V27" s="300">
        <f t="shared" si="6"/>
        <v>103</v>
      </c>
      <c r="W27" s="300">
        <f t="shared" si="7"/>
        <v>75</v>
      </c>
      <c r="X27" s="299" t="str">
        <f t="shared" si="8"/>
        <v>★2.5</v>
      </c>
      <c r="Z27" s="346">
        <v>2250</v>
      </c>
      <c r="AA27" s="346">
        <v>2250</v>
      </c>
      <c r="AB27" s="283">
        <f t="shared" si="9"/>
        <v>17.900000000000002</v>
      </c>
      <c r="AC27" s="63">
        <f t="shared" si="10"/>
        <v>75</v>
      </c>
      <c r="AD27" s="63" t="str">
        <f t="shared" si="11"/>
        <v>★2.5</v>
      </c>
      <c r="AE27" s="283">
        <f t="shared" si="12"/>
        <v>17.900000000000002</v>
      </c>
      <c r="AF27" s="63">
        <f t="shared" si="13"/>
        <v>75</v>
      </c>
      <c r="AG27" s="63" t="str">
        <f t="shared" si="14"/>
        <v>★2.5</v>
      </c>
    </row>
    <row r="28" spans="1:33" ht="24" customHeight="1">
      <c r="A28" s="340"/>
      <c r="B28" s="347"/>
      <c r="C28" s="338"/>
      <c r="D28" s="133" t="s">
        <v>686</v>
      </c>
      <c r="E28" s="142" t="s">
        <v>688</v>
      </c>
      <c r="F28" s="131" t="s">
        <v>684</v>
      </c>
      <c r="G28" s="132">
        <v>2.988</v>
      </c>
      <c r="H28" s="131" t="s">
        <v>672</v>
      </c>
      <c r="I28" s="293" t="str">
        <f t="shared" si="0"/>
        <v>2,160</v>
      </c>
      <c r="J28" s="292">
        <v>5</v>
      </c>
      <c r="K28" s="291">
        <v>13.7</v>
      </c>
      <c r="L28" s="290">
        <f t="shared" si="1"/>
        <v>188.77518248175184</v>
      </c>
      <c r="M28" s="289">
        <f t="shared" si="2"/>
        <v>9.6</v>
      </c>
      <c r="N28" s="288">
        <f t="shared" si="3"/>
        <v>13.1</v>
      </c>
      <c r="O28" s="287" t="str">
        <f t="shared" si="4"/>
        <v>19.1</v>
      </c>
      <c r="P28" s="132" t="s">
        <v>683</v>
      </c>
      <c r="Q28" s="131" t="s">
        <v>670</v>
      </c>
      <c r="R28" s="132" t="s">
        <v>127</v>
      </c>
      <c r="S28" s="133"/>
      <c r="T28" s="302"/>
      <c r="U28" s="301">
        <f t="shared" si="5"/>
        <v>142</v>
      </c>
      <c r="V28" s="300">
        <f t="shared" si="6"/>
        <v>104</v>
      </c>
      <c r="W28" s="300">
        <f t="shared" si="7"/>
        <v>71</v>
      </c>
      <c r="X28" s="299" t="str">
        <f t="shared" si="8"/>
        <v>★2.0</v>
      </c>
      <c r="Z28" s="346">
        <v>2160</v>
      </c>
      <c r="AA28" s="346">
        <v>2160</v>
      </c>
      <c r="AB28" s="283">
        <f t="shared" si="9"/>
        <v>19.100000000000001</v>
      </c>
      <c r="AC28" s="63">
        <f t="shared" si="10"/>
        <v>71</v>
      </c>
      <c r="AD28" s="63" t="str">
        <f t="shared" si="11"/>
        <v>★2.0</v>
      </c>
      <c r="AE28" s="283">
        <f t="shared" si="12"/>
        <v>19.100000000000001</v>
      </c>
      <c r="AF28" s="63">
        <f t="shared" si="13"/>
        <v>71</v>
      </c>
      <c r="AG28" s="63" t="str">
        <f t="shared" si="14"/>
        <v>★2.0</v>
      </c>
    </row>
    <row r="29" spans="1:33" ht="37.049999999999997" customHeight="1">
      <c r="A29" s="340"/>
      <c r="B29" s="347"/>
      <c r="C29" s="338"/>
      <c r="D29" s="133" t="s">
        <v>686</v>
      </c>
      <c r="E29" s="142" t="s">
        <v>687</v>
      </c>
      <c r="F29" s="131" t="s">
        <v>684</v>
      </c>
      <c r="G29" s="132">
        <v>2.988</v>
      </c>
      <c r="H29" s="131" t="s">
        <v>672</v>
      </c>
      <c r="I29" s="293" t="str">
        <f t="shared" si="0"/>
        <v>2,130~2,220</v>
      </c>
      <c r="J29" s="292">
        <v>5</v>
      </c>
      <c r="K29" s="291">
        <v>13.7</v>
      </c>
      <c r="L29" s="290">
        <f t="shared" si="1"/>
        <v>188.77518248175184</v>
      </c>
      <c r="M29" s="289">
        <f t="shared" si="2"/>
        <v>9.6</v>
      </c>
      <c r="N29" s="288">
        <f t="shared" si="3"/>
        <v>13.1</v>
      </c>
      <c r="O29" s="287" t="str">
        <f t="shared" si="4"/>
        <v>18.3~19.4</v>
      </c>
      <c r="P29" s="132" t="s">
        <v>683</v>
      </c>
      <c r="Q29" s="131" t="s">
        <v>670</v>
      </c>
      <c r="R29" s="132" t="s">
        <v>127</v>
      </c>
      <c r="S29" s="133"/>
      <c r="T29" s="302"/>
      <c r="U29" s="301">
        <f t="shared" si="5"/>
        <v>142</v>
      </c>
      <c r="V29" s="300">
        <f t="shared" si="6"/>
        <v>104</v>
      </c>
      <c r="W29" s="300" t="str">
        <f t="shared" si="7"/>
        <v>70~74</v>
      </c>
      <c r="X29" s="299" t="str">
        <f t="shared" si="8"/>
        <v>★2.0</v>
      </c>
      <c r="Z29" s="346">
        <v>2130</v>
      </c>
      <c r="AA29" s="346">
        <v>2220</v>
      </c>
      <c r="AB29" s="283">
        <f t="shared" si="9"/>
        <v>19.400000000000002</v>
      </c>
      <c r="AC29" s="63">
        <f t="shared" si="10"/>
        <v>70</v>
      </c>
      <c r="AD29" s="63" t="str">
        <f t="shared" si="11"/>
        <v>★2.0</v>
      </c>
      <c r="AE29" s="283">
        <f t="shared" si="12"/>
        <v>18.3</v>
      </c>
      <c r="AF29" s="63">
        <f t="shared" si="13"/>
        <v>74</v>
      </c>
      <c r="AG29" s="63" t="str">
        <f t="shared" si="14"/>
        <v>★2.0</v>
      </c>
    </row>
    <row r="30" spans="1:33" ht="24" customHeight="1">
      <c r="A30" s="340"/>
      <c r="B30" s="347"/>
      <c r="C30" s="338"/>
      <c r="D30" s="133" t="s">
        <v>686</v>
      </c>
      <c r="E30" s="142" t="s">
        <v>685</v>
      </c>
      <c r="F30" s="131" t="s">
        <v>684</v>
      </c>
      <c r="G30" s="132">
        <v>2.988</v>
      </c>
      <c r="H30" s="131" t="s">
        <v>672</v>
      </c>
      <c r="I30" s="293" t="str">
        <f t="shared" si="0"/>
        <v>2,240~2,270</v>
      </c>
      <c r="J30" s="292">
        <v>5</v>
      </c>
      <c r="K30" s="291">
        <v>13.7</v>
      </c>
      <c r="L30" s="290">
        <f t="shared" si="1"/>
        <v>188.77518248175184</v>
      </c>
      <c r="M30" s="289">
        <f t="shared" si="2"/>
        <v>9.6</v>
      </c>
      <c r="N30" s="288">
        <f t="shared" si="3"/>
        <v>13.1</v>
      </c>
      <c r="O30" s="287" t="str">
        <f t="shared" si="4"/>
        <v>17.6~18.0</v>
      </c>
      <c r="P30" s="132" t="s">
        <v>683</v>
      </c>
      <c r="Q30" s="131" t="s">
        <v>670</v>
      </c>
      <c r="R30" s="132" t="s">
        <v>127</v>
      </c>
      <c r="S30" s="133"/>
      <c r="T30" s="302"/>
      <c r="U30" s="301">
        <f t="shared" si="5"/>
        <v>142</v>
      </c>
      <c r="V30" s="300">
        <f t="shared" si="6"/>
        <v>104</v>
      </c>
      <c r="W30" s="300" t="str">
        <f t="shared" si="7"/>
        <v>76~77</v>
      </c>
      <c r="X30" s="299" t="str">
        <f t="shared" si="8"/>
        <v>★2.5</v>
      </c>
      <c r="Z30" s="346">
        <v>2240</v>
      </c>
      <c r="AA30" s="346">
        <v>2270</v>
      </c>
      <c r="AB30" s="283">
        <f t="shared" si="9"/>
        <v>18</v>
      </c>
      <c r="AC30" s="63">
        <f t="shared" si="10"/>
        <v>76</v>
      </c>
      <c r="AD30" s="63" t="str">
        <f t="shared" si="11"/>
        <v>★2.5</v>
      </c>
      <c r="AE30" s="283">
        <f t="shared" si="12"/>
        <v>17.600000000000001</v>
      </c>
      <c r="AF30" s="63">
        <f t="shared" si="13"/>
        <v>77</v>
      </c>
      <c r="AG30" s="63" t="str">
        <f t="shared" si="14"/>
        <v>★2.5</v>
      </c>
    </row>
    <row r="31" spans="1:33" ht="24" customHeight="1">
      <c r="A31" s="340"/>
      <c r="B31" s="349"/>
      <c r="C31" s="348" t="s">
        <v>682</v>
      </c>
      <c r="D31" s="133" t="s">
        <v>681</v>
      </c>
      <c r="E31" s="142" t="s">
        <v>680</v>
      </c>
      <c r="F31" s="131">
        <v>654</v>
      </c>
      <c r="G31" s="132">
        <v>1.9490000000000001</v>
      </c>
      <c r="H31" s="131" t="s">
        <v>672</v>
      </c>
      <c r="I31" s="293" t="str">
        <f t="shared" si="0"/>
        <v>2,380~2,400</v>
      </c>
      <c r="J31" s="292">
        <v>7</v>
      </c>
      <c r="K31" s="291">
        <v>13</v>
      </c>
      <c r="L31" s="290">
        <f t="shared" si="1"/>
        <v>198.94</v>
      </c>
      <c r="M31" s="289">
        <f t="shared" si="2"/>
        <v>8.1999999999999993</v>
      </c>
      <c r="N31" s="288">
        <f t="shared" si="3"/>
        <v>11.7</v>
      </c>
      <c r="O31" s="287" t="str">
        <f t="shared" si="4"/>
        <v>15.9~16.1</v>
      </c>
      <c r="P31" s="132" t="s">
        <v>671</v>
      </c>
      <c r="Q31" s="131" t="s">
        <v>670</v>
      </c>
      <c r="R31" s="132" t="s">
        <v>669</v>
      </c>
      <c r="S31" s="133"/>
      <c r="T31" s="302"/>
      <c r="U31" s="301">
        <f t="shared" si="5"/>
        <v>158</v>
      </c>
      <c r="V31" s="300">
        <f t="shared" si="6"/>
        <v>111</v>
      </c>
      <c r="W31" s="300" t="str">
        <f t="shared" si="7"/>
        <v>80~81</v>
      </c>
      <c r="X31" s="299" t="str">
        <f t="shared" si="8"/>
        <v>★3.0</v>
      </c>
      <c r="Z31" s="346">
        <v>2380</v>
      </c>
      <c r="AA31" s="346">
        <v>2400</v>
      </c>
      <c r="AB31" s="283">
        <f t="shared" si="9"/>
        <v>16.100000000000001</v>
      </c>
      <c r="AC31" s="63">
        <f t="shared" si="10"/>
        <v>80</v>
      </c>
      <c r="AD31" s="63" t="str">
        <f t="shared" si="11"/>
        <v>★3.0</v>
      </c>
      <c r="AE31" s="283">
        <f t="shared" si="12"/>
        <v>15.9</v>
      </c>
      <c r="AF31" s="63">
        <f t="shared" si="13"/>
        <v>81</v>
      </c>
      <c r="AG31" s="63" t="str">
        <f t="shared" si="14"/>
        <v>★3.0</v>
      </c>
    </row>
    <row r="32" spans="1:33" ht="23.1" customHeight="1">
      <c r="A32" s="340"/>
      <c r="B32" s="347"/>
      <c r="C32" s="338"/>
      <c r="D32" s="133" t="s">
        <v>677</v>
      </c>
      <c r="E32" s="142" t="s">
        <v>679</v>
      </c>
      <c r="F32" s="131">
        <v>654</v>
      </c>
      <c r="G32" s="132">
        <v>1.9490000000000001</v>
      </c>
      <c r="H32" s="131" t="s">
        <v>672</v>
      </c>
      <c r="I32" s="293" t="str">
        <f t="shared" si="0"/>
        <v>2,420~2,470</v>
      </c>
      <c r="J32" s="292">
        <v>7</v>
      </c>
      <c r="K32" s="291">
        <v>12.6</v>
      </c>
      <c r="L32" s="290">
        <f t="shared" si="1"/>
        <v>205.25555555555553</v>
      </c>
      <c r="M32" s="289">
        <f t="shared" si="2"/>
        <v>8.1999999999999993</v>
      </c>
      <c r="N32" s="288">
        <f t="shared" si="3"/>
        <v>11.7</v>
      </c>
      <c r="O32" s="287" t="str">
        <f t="shared" si="4"/>
        <v>14.9~15.6</v>
      </c>
      <c r="P32" s="132" t="s">
        <v>671</v>
      </c>
      <c r="Q32" s="131" t="s">
        <v>670</v>
      </c>
      <c r="R32" s="132" t="s">
        <v>669</v>
      </c>
      <c r="S32" s="133"/>
      <c r="T32" s="302"/>
      <c r="U32" s="301">
        <f t="shared" si="5"/>
        <v>153</v>
      </c>
      <c r="V32" s="300">
        <f t="shared" si="6"/>
        <v>107</v>
      </c>
      <c r="W32" s="300" t="str">
        <f t="shared" si="7"/>
        <v>80~84</v>
      </c>
      <c r="X32" s="299" t="str">
        <f t="shared" si="8"/>
        <v>★3.0</v>
      </c>
      <c r="Z32" s="346">
        <v>2420</v>
      </c>
      <c r="AA32" s="346">
        <v>2470</v>
      </c>
      <c r="AB32" s="283">
        <f t="shared" si="9"/>
        <v>15.6</v>
      </c>
      <c r="AC32" s="63">
        <f t="shared" si="10"/>
        <v>80</v>
      </c>
      <c r="AD32" s="63" t="str">
        <f t="shared" si="11"/>
        <v>★3.0</v>
      </c>
      <c r="AE32" s="283">
        <f t="shared" si="12"/>
        <v>14.9</v>
      </c>
      <c r="AF32" s="63">
        <f t="shared" si="13"/>
        <v>84</v>
      </c>
      <c r="AG32" s="63" t="str">
        <f t="shared" si="14"/>
        <v>★3.0</v>
      </c>
    </row>
    <row r="33" spans="1:33" ht="24" customHeight="1">
      <c r="A33" s="340"/>
      <c r="B33" s="347"/>
      <c r="C33" s="338"/>
      <c r="D33" s="133" t="s">
        <v>677</v>
      </c>
      <c r="E33" s="142" t="s">
        <v>678</v>
      </c>
      <c r="F33" s="131">
        <v>654</v>
      </c>
      <c r="G33" s="132">
        <v>1.9490000000000001</v>
      </c>
      <c r="H33" s="131" t="s">
        <v>672</v>
      </c>
      <c r="I33" s="293" t="str">
        <f t="shared" si="0"/>
        <v>2,480~2,520</v>
      </c>
      <c r="J33" s="292">
        <v>7</v>
      </c>
      <c r="K33" s="291">
        <v>12.6</v>
      </c>
      <c r="L33" s="290">
        <f t="shared" si="1"/>
        <v>205.25555555555553</v>
      </c>
      <c r="M33" s="289">
        <f t="shared" si="2"/>
        <v>8.1999999999999993</v>
      </c>
      <c r="N33" s="288">
        <f t="shared" si="3"/>
        <v>11.7</v>
      </c>
      <c r="O33" s="287" t="str">
        <f t="shared" si="4"/>
        <v>14.1~14.7</v>
      </c>
      <c r="P33" s="132" t="s">
        <v>671</v>
      </c>
      <c r="Q33" s="131" t="s">
        <v>670</v>
      </c>
      <c r="R33" s="132" t="s">
        <v>669</v>
      </c>
      <c r="S33" s="133"/>
      <c r="T33" s="302"/>
      <c r="U33" s="301">
        <f t="shared" si="5"/>
        <v>153</v>
      </c>
      <c r="V33" s="300">
        <f t="shared" si="6"/>
        <v>107</v>
      </c>
      <c r="W33" s="300" t="str">
        <f t="shared" si="7"/>
        <v>85~89</v>
      </c>
      <c r="X33" s="299" t="str">
        <f t="shared" si="8"/>
        <v>★3.5</v>
      </c>
      <c r="Z33" s="346">
        <v>2480</v>
      </c>
      <c r="AA33" s="346">
        <v>2520</v>
      </c>
      <c r="AB33" s="283">
        <f t="shared" si="9"/>
        <v>14.7</v>
      </c>
      <c r="AC33" s="63">
        <f t="shared" si="10"/>
        <v>85</v>
      </c>
      <c r="AD33" s="63" t="str">
        <f t="shared" si="11"/>
        <v>★3.5</v>
      </c>
      <c r="AE33" s="283">
        <f t="shared" si="12"/>
        <v>14.1</v>
      </c>
      <c r="AF33" s="63">
        <f t="shared" si="13"/>
        <v>89</v>
      </c>
      <c r="AG33" s="63" t="str">
        <f t="shared" si="14"/>
        <v>★3.5</v>
      </c>
    </row>
    <row r="34" spans="1:33" ht="24" customHeight="1">
      <c r="A34" s="340"/>
      <c r="B34" s="347"/>
      <c r="C34" s="338"/>
      <c r="D34" s="133" t="s">
        <v>677</v>
      </c>
      <c r="E34" s="142" t="s">
        <v>676</v>
      </c>
      <c r="F34" s="131">
        <v>654</v>
      </c>
      <c r="G34" s="132">
        <v>1.9490000000000001</v>
      </c>
      <c r="H34" s="131" t="s">
        <v>672</v>
      </c>
      <c r="I34" s="293" t="str">
        <f t="shared" si="0"/>
        <v>2,530~2,540</v>
      </c>
      <c r="J34" s="292">
        <v>7</v>
      </c>
      <c r="K34" s="291">
        <v>12.6</v>
      </c>
      <c r="L34" s="290">
        <f t="shared" si="1"/>
        <v>205.25555555555553</v>
      </c>
      <c r="M34" s="289">
        <f t="shared" si="2"/>
        <v>8.1999999999999993</v>
      </c>
      <c r="N34" s="288">
        <f t="shared" si="3"/>
        <v>11.7</v>
      </c>
      <c r="O34" s="287" t="str">
        <f t="shared" si="4"/>
        <v>13.9~14.0</v>
      </c>
      <c r="P34" s="132" t="s">
        <v>671</v>
      </c>
      <c r="Q34" s="131" t="s">
        <v>670</v>
      </c>
      <c r="R34" s="132" t="s">
        <v>669</v>
      </c>
      <c r="S34" s="133"/>
      <c r="T34" s="302"/>
      <c r="U34" s="301">
        <f t="shared" si="5"/>
        <v>153</v>
      </c>
      <c r="V34" s="300">
        <f t="shared" si="6"/>
        <v>107</v>
      </c>
      <c r="W34" s="300">
        <f t="shared" si="7"/>
        <v>90</v>
      </c>
      <c r="X34" s="299" t="str">
        <f t="shared" si="8"/>
        <v>★4.0</v>
      </c>
      <c r="Z34" s="346">
        <v>2530</v>
      </c>
      <c r="AA34" s="346">
        <v>2540</v>
      </c>
      <c r="AB34" s="283">
        <f t="shared" si="9"/>
        <v>14</v>
      </c>
      <c r="AC34" s="63">
        <f t="shared" si="10"/>
        <v>90</v>
      </c>
      <c r="AD34" s="63" t="str">
        <f t="shared" si="11"/>
        <v>★4.0</v>
      </c>
      <c r="AE34" s="283">
        <f t="shared" si="12"/>
        <v>13.9</v>
      </c>
      <c r="AF34" s="63">
        <f t="shared" si="13"/>
        <v>90</v>
      </c>
      <c r="AG34" s="63" t="str">
        <f t="shared" si="14"/>
        <v>★4.0</v>
      </c>
    </row>
    <row r="35" spans="1:33" ht="24" customHeight="1">
      <c r="A35" s="340"/>
      <c r="B35" s="347"/>
      <c r="C35" s="338"/>
      <c r="D35" s="133" t="s">
        <v>674</v>
      </c>
      <c r="E35" s="142" t="s">
        <v>675</v>
      </c>
      <c r="F35" s="131">
        <v>654</v>
      </c>
      <c r="G35" s="132">
        <v>1.9490000000000001</v>
      </c>
      <c r="H35" s="131" t="s">
        <v>672</v>
      </c>
      <c r="I35" s="293" t="str">
        <f t="shared" si="0"/>
        <v>2,480~2,500</v>
      </c>
      <c r="J35" s="292">
        <v>7</v>
      </c>
      <c r="K35" s="291">
        <v>12.6</v>
      </c>
      <c r="L35" s="290">
        <f t="shared" si="1"/>
        <v>205.25555555555553</v>
      </c>
      <c r="M35" s="289">
        <f t="shared" si="2"/>
        <v>8.1999999999999993</v>
      </c>
      <c r="N35" s="288">
        <f t="shared" si="3"/>
        <v>11.7</v>
      </c>
      <c r="O35" s="287" t="str">
        <f t="shared" si="4"/>
        <v>14.5~14.7</v>
      </c>
      <c r="P35" s="132" t="s">
        <v>671</v>
      </c>
      <c r="Q35" s="131" t="s">
        <v>670</v>
      </c>
      <c r="R35" s="132" t="s">
        <v>669</v>
      </c>
      <c r="S35" s="133"/>
      <c r="T35" s="302"/>
      <c r="U35" s="301">
        <f t="shared" si="5"/>
        <v>153</v>
      </c>
      <c r="V35" s="300">
        <f t="shared" si="6"/>
        <v>107</v>
      </c>
      <c r="W35" s="300" t="str">
        <f t="shared" si="7"/>
        <v>85~86</v>
      </c>
      <c r="X35" s="299" t="str">
        <f t="shared" si="8"/>
        <v>★3.5</v>
      </c>
      <c r="Z35" s="346">
        <v>2480</v>
      </c>
      <c r="AA35" s="346">
        <v>2500</v>
      </c>
      <c r="AB35" s="283">
        <f t="shared" si="9"/>
        <v>14.7</v>
      </c>
      <c r="AC35" s="63">
        <f t="shared" si="10"/>
        <v>85</v>
      </c>
      <c r="AD35" s="63" t="str">
        <f t="shared" si="11"/>
        <v>★3.5</v>
      </c>
      <c r="AE35" s="283">
        <f t="shared" si="12"/>
        <v>14.5</v>
      </c>
      <c r="AF35" s="63">
        <f t="shared" si="13"/>
        <v>86</v>
      </c>
      <c r="AG35" s="63" t="str">
        <f t="shared" si="14"/>
        <v>★3.5</v>
      </c>
    </row>
    <row r="36" spans="1:33" ht="28.5" customHeight="1">
      <c r="A36" s="318"/>
      <c r="B36" s="317"/>
      <c r="C36" s="335"/>
      <c r="D36" s="133" t="s">
        <v>674</v>
      </c>
      <c r="E36" s="142" t="s">
        <v>673</v>
      </c>
      <c r="F36" s="131">
        <v>654</v>
      </c>
      <c r="G36" s="132">
        <v>1.9490000000000001</v>
      </c>
      <c r="H36" s="131" t="s">
        <v>672</v>
      </c>
      <c r="I36" s="293" t="str">
        <f t="shared" si="0"/>
        <v>2,530~2,560</v>
      </c>
      <c r="J36" s="292">
        <v>7</v>
      </c>
      <c r="K36" s="291">
        <v>12.6</v>
      </c>
      <c r="L36" s="290">
        <f t="shared" si="1"/>
        <v>205.25555555555553</v>
      </c>
      <c r="M36" s="289">
        <f t="shared" si="2"/>
        <v>8.1999999999999993</v>
      </c>
      <c r="N36" s="288">
        <f t="shared" si="3"/>
        <v>11.7</v>
      </c>
      <c r="O36" s="287" t="str">
        <f t="shared" si="4"/>
        <v>13.6~14.0</v>
      </c>
      <c r="P36" s="132" t="s">
        <v>671</v>
      </c>
      <c r="Q36" s="131" t="s">
        <v>670</v>
      </c>
      <c r="R36" s="132" t="s">
        <v>669</v>
      </c>
      <c r="S36" s="133"/>
      <c r="T36" s="302"/>
      <c r="U36" s="301">
        <f t="shared" si="5"/>
        <v>153</v>
      </c>
      <c r="V36" s="300">
        <f t="shared" si="6"/>
        <v>107</v>
      </c>
      <c r="W36" s="300" t="str">
        <f t="shared" si="7"/>
        <v>90~92</v>
      </c>
      <c r="X36" s="299" t="str">
        <f t="shared" si="8"/>
        <v>★4.0</v>
      </c>
      <c r="Z36" s="346">
        <v>2530</v>
      </c>
      <c r="AA36" s="346">
        <v>2560</v>
      </c>
      <c r="AB36" s="283">
        <f t="shared" si="9"/>
        <v>14</v>
      </c>
      <c r="AC36" s="63">
        <f t="shared" si="10"/>
        <v>90</v>
      </c>
      <c r="AD36" s="63" t="str">
        <f t="shared" si="11"/>
        <v>★4.0</v>
      </c>
      <c r="AE36" s="283">
        <f t="shared" si="12"/>
        <v>13.6</v>
      </c>
      <c r="AF36" s="63">
        <f t="shared" si="13"/>
        <v>92</v>
      </c>
      <c r="AG36" s="63" t="str">
        <f t="shared" si="14"/>
        <v>★4.0</v>
      </c>
    </row>
    <row r="37" spans="1:33">
      <c r="E37" s="58"/>
      <c r="J37" s="62"/>
      <c r="M37" s="61"/>
    </row>
    <row r="38" spans="1:33">
      <c r="B38" s="58" t="s">
        <v>77</v>
      </c>
      <c r="E38" s="58"/>
    </row>
    <row r="39" spans="1:33">
      <c r="B39" s="58" t="s">
        <v>76</v>
      </c>
      <c r="E39" s="58"/>
    </row>
    <row r="40" spans="1:33">
      <c r="B40" s="58" t="s">
        <v>75</v>
      </c>
      <c r="E40" s="58"/>
    </row>
    <row r="41" spans="1:33">
      <c r="B41" s="58" t="s">
        <v>74</v>
      </c>
      <c r="E41" s="58"/>
    </row>
    <row r="42" spans="1:33">
      <c r="B42" s="58" t="s">
        <v>73</v>
      </c>
      <c r="E42" s="58"/>
    </row>
    <row r="43" spans="1:33">
      <c r="B43" s="58" t="s">
        <v>72</v>
      </c>
      <c r="E43" s="58"/>
    </row>
    <row r="44" spans="1:33">
      <c r="B44" s="58" t="s">
        <v>71</v>
      </c>
      <c r="E44" s="58"/>
    </row>
    <row r="45" spans="1:33">
      <c r="B45" s="58" t="s">
        <v>70</v>
      </c>
      <c r="E45" s="58"/>
    </row>
    <row r="46" spans="1:33">
      <c r="E46" s="58"/>
    </row>
    <row r="47" spans="1:33">
      <c r="E47" s="58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5BD3-404B-41C7-A890-656A3D714B93}">
  <sheetPr>
    <tabColor indexed="13"/>
    <pageSetUpPr fitToPage="1"/>
  </sheetPr>
  <dimension ref="A1:AG86"/>
  <sheetViews>
    <sheetView view="pageBreakPreview" topLeftCell="A9" zoomScaleNormal="100" zoomScaleSheetLayoutView="100" workbookViewId="0"/>
  </sheetViews>
  <sheetFormatPr defaultRowHeight="10.199999999999999"/>
  <cols>
    <col min="1" max="1" width="12.44140625" style="58" customWidth="1"/>
    <col min="2" max="2" width="2.21875" style="58" customWidth="1"/>
    <col min="3" max="3" width="7" style="58" customWidth="1"/>
    <col min="4" max="4" width="11.21875" style="58" bestFit="1" customWidth="1"/>
    <col min="5" max="5" width="16.33203125" style="59" bestFit="1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6" width="14.6640625" style="58" customWidth="1"/>
    <col min="17" max="17" width="13.441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6" width="10.6640625" style="58" customWidth="1"/>
    <col min="27" max="27" width="10.44140625" style="58" bestFit="1" customWidth="1"/>
    <col min="28" max="28" width="8.88671875" style="58" bestFit="1" customWidth="1"/>
    <col min="29" max="29" width="8" style="58" bestFit="1" customWidth="1"/>
    <col min="30" max="30" width="8.33203125" style="58" bestFit="1" customWidth="1"/>
    <col min="31" max="31" width="8.88671875" style="58" bestFit="1" customWidth="1"/>
    <col min="32" max="32" width="8" style="58" bestFit="1" customWidth="1"/>
    <col min="33" max="33" width="9.109375" style="58" bestFit="1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6.2">
      <c r="E2" s="58"/>
      <c r="F2" s="127"/>
      <c r="J2" s="124" t="s">
        <v>116</v>
      </c>
      <c r="K2" s="124"/>
      <c r="L2" s="124"/>
      <c r="M2" s="124"/>
      <c r="N2" s="124"/>
      <c r="O2" s="124"/>
      <c r="P2" s="124"/>
      <c r="Q2" s="124"/>
      <c r="R2" s="452" t="s">
        <v>115</v>
      </c>
      <c r="S2" s="452"/>
      <c r="T2" s="452"/>
      <c r="U2" s="452"/>
      <c r="V2" s="452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66" t="s">
        <v>20</v>
      </c>
      <c r="AA4" s="466" t="s">
        <v>21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66"/>
      <c r="AA5" s="466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66"/>
      <c r="AA6" s="466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66"/>
      <c r="AA7" s="466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67"/>
      <c r="AA8" s="467"/>
      <c r="AB8" s="456"/>
      <c r="AC8" s="459"/>
      <c r="AD8" s="459"/>
      <c r="AE8" s="456"/>
      <c r="AF8" s="459"/>
      <c r="AG8" s="459"/>
    </row>
    <row r="9" spans="1:33" ht="20.399999999999999">
      <c r="A9" s="118" t="s">
        <v>105</v>
      </c>
      <c r="B9" s="113"/>
      <c r="C9" s="117">
        <v>2008</v>
      </c>
      <c r="D9" s="106" t="s">
        <v>104</v>
      </c>
      <c r="E9" s="116" t="s">
        <v>85</v>
      </c>
      <c r="F9" s="26" t="s">
        <v>82</v>
      </c>
      <c r="G9" s="26">
        <v>1.498</v>
      </c>
      <c r="H9" s="26" t="s">
        <v>81</v>
      </c>
      <c r="I9" s="104" t="str">
        <f t="shared" ref="I9:I31" si="0">IF(Z9="","",(IF(AA9-Z9&gt;0,CONCATENATE(TEXT(Z9,"#,##0"),"~",TEXT(AA9,"#,##0")),TEXT(Z9,"#,##0"))))</f>
        <v>1,320</v>
      </c>
      <c r="J9" s="103">
        <v>5</v>
      </c>
      <c r="K9" s="102">
        <v>20.8</v>
      </c>
      <c r="L9" s="32">
        <v>124.33749999999999</v>
      </c>
      <c r="M9" s="101">
        <f t="shared" ref="M9:M31" si="1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17.400000000000002</v>
      </c>
      <c r="N9" s="100">
        <f t="shared" ref="N9:N31" si="2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20.9</v>
      </c>
      <c r="O9" s="99" t="str">
        <f t="shared" ref="O9:O31" si="3">IF(Z9="","",IF(AE9="",TEXT(AB9,"#,##0.0"),(IF(AB9-AE9&gt;0,CONCATENATE(TEXT(AE9,"#,##0.0"),"~",TEXT(AB9,"#,##0.0")),TEXT(AB9,"#,##0.0")))))</f>
        <v>27.8</v>
      </c>
      <c r="P9" s="97" t="s">
        <v>80</v>
      </c>
      <c r="Q9" s="98" t="s">
        <v>79</v>
      </c>
      <c r="R9" s="97" t="s">
        <v>78</v>
      </c>
      <c r="S9" s="96"/>
      <c r="T9" s="71" t="str">
        <f t="shared" ref="T9:T31" si="4">IF((LEFT(E9,1)="6"),"☆☆☆☆☆",IF((LEFT(E9,1)="5"),"☆☆☆☆",IF((LEFT(E9,1)="4"),"☆☆☆"," ")))</f>
        <v xml:space="preserve"> </v>
      </c>
      <c r="U9" s="95">
        <f t="shared" ref="U9:U31" si="5">IFERROR(IF(K9&lt;M9,"",(ROUNDDOWN(K9/M9*100,0))),"")</f>
        <v>119</v>
      </c>
      <c r="V9" s="94" t="str">
        <f t="shared" ref="V9:V31" si="6">IFERROR(IF(K9&lt;N9,"",(ROUNDDOWN(K9/N9*100,0))),"")</f>
        <v/>
      </c>
      <c r="W9" s="94">
        <f t="shared" ref="W9:W31" si="7">IF(AC9&lt;55,"",IF(AA9="",AC9,IF(AF9-AC9&gt;0,CONCATENATE(AC9,"~",AF9),AC9)))</f>
        <v>74</v>
      </c>
      <c r="X9" s="93" t="str">
        <f t="shared" ref="X9:X31" si="8">IF(AC9&lt;55,"",AD9)</f>
        <v>★2.0</v>
      </c>
      <c r="Z9" s="65">
        <v>1320</v>
      </c>
      <c r="AA9" s="65"/>
      <c r="AB9" s="64">
        <f t="shared" ref="AB9:AB31" si="9">IF(Z9="","",ROUNDUP(ROUND(IF(Z9&gt;=2759,9.5,IF(Z9&lt;2759,(-2.47/1000000*Z9*Z9)-(8.52/10000*Z9)+30.65)),1)*1.1,1))</f>
        <v>27.8</v>
      </c>
      <c r="AC9" s="63">
        <f t="shared" ref="AC9:AC31" si="10">IF(K9="","",ROUNDDOWN(K9/AB9*100,0))</f>
        <v>74</v>
      </c>
      <c r="AD9" s="63" t="str">
        <f t="shared" ref="AD9:AD31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64" t="str">
        <f t="shared" ref="AE9:AE28" si="12">IF(AA9="","",ROUNDUP(ROUND(IF(AA9&gt;=2759,9.5,IF(AA9&lt;2759,(-2.47/1000000*AA9*AA9)-(8.52/10000*AA9)+30.65)),1)*1.1,1))</f>
        <v/>
      </c>
      <c r="AF9" s="63" t="str">
        <f t="shared" ref="AF9:AF28" si="13">IF(AE9="","",IF(K9="","",ROUNDDOWN(K9/AE9*100,0)))</f>
        <v/>
      </c>
      <c r="AG9" s="63" t="str">
        <f t="shared" ref="AG9:AG28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20.399999999999999">
      <c r="A10" s="111"/>
      <c r="B10" s="113"/>
      <c r="C10" s="113"/>
      <c r="D10" s="106" t="s">
        <v>104</v>
      </c>
      <c r="E10" s="116" t="s">
        <v>83</v>
      </c>
      <c r="F10" s="26" t="s">
        <v>82</v>
      </c>
      <c r="G10" s="26">
        <v>1.498</v>
      </c>
      <c r="H10" s="26" t="s">
        <v>81</v>
      </c>
      <c r="I10" s="104" t="str">
        <f t="shared" si="0"/>
        <v>1,350</v>
      </c>
      <c r="J10" s="103">
        <v>5</v>
      </c>
      <c r="K10" s="102">
        <v>20.8</v>
      </c>
      <c r="L10" s="32">
        <v>124.33749999999999</v>
      </c>
      <c r="M10" s="101">
        <f t="shared" si="1"/>
        <v>17.400000000000002</v>
      </c>
      <c r="N10" s="100">
        <f t="shared" si="2"/>
        <v>20.9</v>
      </c>
      <c r="O10" s="99" t="str">
        <f t="shared" si="3"/>
        <v>27.5</v>
      </c>
      <c r="P10" s="97" t="s">
        <v>80</v>
      </c>
      <c r="Q10" s="98" t="s">
        <v>79</v>
      </c>
      <c r="R10" s="97" t="s">
        <v>78</v>
      </c>
      <c r="S10" s="96"/>
      <c r="T10" s="71" t="str">
        <f t="shared" si="4"/>
        <v xml:space="preserve"> </v>
      </c>
      <c r="U10" s="95">
        <f t="shared" si="5"/>
        <v>119</v>
      </c>
      <c r="V10" s="94" t="str">
        <f t="shared" si="6"/>
        <v/>
      </c>
      <c r="W10" s="94">
        <f t="shared" si="7"/>
        <v>75</v>
      </c>
      <c r="X10" s="93" t="str">
        <f t="shared" si="8"/>
        <v>★2.5</v>
      </c>
      <c r="Z10" s="65">
        <v>1350</v>
      </c>
      <c r="AA10" s="65"/>
      <c r="AB10" s="64">
        <f t="shared" si="9"/>
        <v>27.5</v>
      </c>
      <c r="AC10" s="63">
        <f t="shared" si="10"/>
        <v>75</v>
      </c>
      <c r="AD10" s="63" t="str">
        <f t="shared" si="11"/>
        <v>★2.5</v>
      </c>
      <c r="AE10" s="64" t="str">
        <f t="shared" si="12"/>
        <v/>
      </c>
      <c r="AF10" s="63" t="str">
        <f t="shared" si="13"/>
        <v/>
      </c>
      <c r="AG10" s="63" t="str">
        <f t="shared" si="14"/>
        <v/>
      </c>
    </row>
    <row r="11" spans="1:33" ht="20.399999999999999">
      <c r="A11" s="111"/>
      <c r="B11" s="115"/>
      <c r="C11" s="114">
        <v>308</v>
      </c>
      <c r="D11" s="106" t="s">
        <v>103</v>
      </c>
      <c r="E11" s="105" t="s">
        <v>100</v>
      </c>
      <c r="F11" s="26" t="s">
        <v>82</v>
      </c>
      <c r="G11" s="26">
        <v>1.498</v>
      </c>
      <c r="H11" s="26" t="s">
        <v>81</v>
      </c>
      <c r="I11" s="104" t="str">
        <f t="shared" si="0"/>
        <v>1,420</v>
      </c>
      <c r="J11" s="103">
        <v>5</v>
      </c>
      <c r="K11" s="102">
        <v>21.6</v>
      </c>
      <c r="L11" s="32">
        <v>119.73240740740741</v>
      </c>
      <c r="M11" s="101">
        <f t="shared" si="1"/>
        <v>17.400000000000002</v>
      </c>
      <c r="N11" s="100">
        <f t="shared" si="2"/>
        <v>20.9</v>
      </c>
      <c r="O11" s="99" t="str">
        <f t="shared" si="3"/>
        <v>27.0</v>
      </c>
      <c r="P11" s="97" t="s">
        <v>80</v>
      </c>
      <c r="Q11" s="98" t="s">
        <v>79</v>
      </c>
      <c r="R11" s="97" t="s">
        <v>78</v>
      </c>
      <c r="S11" s="96"/>
      <c r="T11" s="71" t="str">
        <f t="shared" si="4"/>
        <v xml:space="preserve"> </v>
      </c>
      <c r="U11" s="95">
        <f t="shared" si="5"/>
        <v>124</v>
      </c>
      <c r="V11" s="94">
        <f t="shared" si="6"/>
        <v>103</v>
      </c>
      <c r="W11" s="94">
        <f t="shared" si="7"/>
        <v>80</v>
      </c>
      <c r="X11" s="93" t="str">
        <f t="shared" si="8"/>
        <v>★3.0</v>
      </c>
      <c r="Z11" s="65">
        <v>1420</v>
      </c>
      <c r="AA11" s="65"/>
      <c r="AB11" s="64">
        <f t="shared" si="9"/>
        <v>27</v>
      </c>
      <c r="AC11" s="63">
        <f t="shared" si="10"/>
        <v>80</v>
      </c>
      <c r="AD11" s="63" t="str">
        <f t="shared" si="11"/>
        <v>★3.0</v>
      </c>
      <c r="AE11" s="64" t="str">
        <f t="shared" si="12"/>
        <v/>
      </c>
      <c r="AF11" s="63" t="str">
        <f t="shared" si="13"/>
        <v/>
      </c>
      <c r="AG11" s="63" t="str">
        <f t="shared" si="14"/>
        <v/>
      </c>
    </row>
    <row r="12" spans="1:33" ht="20.399999999999999">
      <c r="A12" s="111"/>
      <c r="B12" s="113"/>
      <c r="C12" s="112"/>
      <c r="D12" s="106" t="s">
        <v>103</v>
      </c>
      <c r="E12" s="105" t="s">
        <v>99</v>
      </c>
      <c r="F12" s="26" t="s">
        <v>82</v>
      </c>
      <c r="G12" s="26">
        <v>1.498</v>
      </c>
      <c r="H12" s="26" t="s">
        <v>81</v>
      </c>
      <c r="I12" s="104" t="str">
        <f t="shared" si="0"/>
        <v>1,440</v>
      </c>
      <c r="J12" s="103">
        <v>5</v>
      </c>
      <c r="K12" s="102">
        <v>21.6</v>
      </c>
      <c r="L12" s="32">
        <v>119.73240740740741</v>
      </c>
      <c r="M12" s="101">
        <f t="shared" si="1"/>
        <v>15.9</v>
      </c>
      <c r="N12" s="100">
        <f t="shared" si="2"/>
        <v>19.400000000000002</v>
      </c>
      <c r="O12" s="99" t="str">
        <f t="shared" si="3"/>
        <v>26.8</v>
      </c>
      <c r="P12" s="97" t="s">
        <v>80</v>
      </c>
      <c r="Q12" s="98" t="s">
        <v>79</v>
      </c>
      <c r="R12" s="97" t="s">
        <v>78</v>
      </c>
      <c r="S12" s="96"/>
      <c r="T12" s="71" t="str">
        <f t="shared" si="4"/>
        <v xml:space="preserve"> </v>
      </c>
      <c r="U12" s="95">
        <f t="shared" si="5"/>
        <v>135</v>
      </c>
      <c r="V12" s="94">
        <f t="shared" si="6"/>
        <v>111</v>
      </c>
      <c r="W12" s="94">
        <f t="shared" si="7"/>
        <v>80</v>
      </c>
      <c r="X12" s="93" t="str">
        <f t="shared" si="8"/>
        <v>★3.0</v>
      </c>
      <c r="Z12" s="65">
        <v>1440</v>
      </c>
      <c r="AA12" s="65"/>
      <c r="AB12" s="64">
        <f t="shared" si="9"/>
        <v>26.8</v>
      </c>
      <c r="AC12" s="63">
        <f t="shared" si="10"/>
        <v>80</v>
      </c>
      <c r="AD12" s="63" t="str">
        <f t="shared" si="11"/>
        <v>★3.0</v>
      </c>
      <c r="AE12" s="64" t="str">
        <f t="shared" si="12"/>
        <v/>
      </c>
      <c r="AF12" s="63" t="str">
        <f t="shared" si="13"/>
        <v/>
      </c>
      <c r="AG12" s="63" t="str">
        <f t="shared" si="14"/>
        <v/>
      </c>
    </row>
    <row r="13" spans="1:33" ht="20.399999999999999">
      <c r="A13" s="111"/>
      <c r="B13" s="113"/>
      <c r="C13" s="112"/>
      <c r="D13" s="106" t="s">
        <v>102</v>
      </c>
      <c r="E13" s="105" t="s">
        <v>100</v>
      </c>
      <c r="F13" s="26" t="s">
        <v>82</v>
      </c>
      <c r="G13" s="26">
        <v>1.498</v>
      </c>
      <c r="H13" s="26" t="s">
        <v>81</v>
      </c>
      <c r="I13" s="104" t="str">
        <f t="shared" si="0"/>
        <v>1,460</v>
      </c>
      <c r="J13" s="103">
        <v>5</v>
      </c>
      <c r="K13" s="102">
        <v>21.6</v>
      </c>
      <c r="L13" s="32">
        <v>119.73240740740741</v>
      </c>
      <c r="M13" s="101">
        <f t="shared" si="1"/>
        <v>15.9</v>
      </c>
      <c r="N13" s="100">
        <f t="shared" si="2"/>
        <v>19.400000000000002</v>
      </c>
      <c r="O13" s="99" t="str">
        <f t="shared" si="3"/>
        <v>26.6</v>
      </c>
      <c r="P13" s="97" t="s">
        <v>80</v>
      </c>
      <c r="Q13" s="98" t="s">
        <v>79</v>
      </c>
      <c r="R13" s="97" t="s">
        <v>78</v>
      </c>
      <c r="S13" s="96"/>
      <c r="T13" s="71" t="str">
        <f t="shared" si="4"/>
        <v xml:space="preserve"> </v>
      </c>
      <c r="U13" s="95">
        <f t="shared" si="5"/>
        <v>135</v>
      </c>
      <c r="V13" s="94">
        <f t="shared" si="6"/>
        <v>111</v>
      </c>
      <c r="W13" s="94">
        <f t="shared" si="7"/>
        <v>81</v>
      </c>
      <c r="X13" s="93" t="str">
        <f t="shared" si="8"/>
        <v>★3.0</v>
      </c>
      <c r="Z13" s="65">
        <v>1460</v>
      </c>
      <c r="AA13" s="65"/>
      <c r="AB13" s="64">
        <f t="shared" si="9"/>
        <v>26.6</v>
      </c>
      <c r="AC13" s="63">
        <f t="shared" si="10"/>
        <v>81</v>
      </c>
      <c r="AD13" s="63" t="str">
        <f t="shared" si="11"/>
        <v>★3.0</v>
      </c>
      <c r="AE13" s="64" t="str">
        <f t="shared" si="12"/>
        <v/>
      </c>
      <c r="AF13" s="63" t="str">
        <f t="shared" si="13"/>
        <v/>
      </c>
      <c r="AG13" s="63" t="str">
        <f t="shared" si="14"/>
        <v/>
      </c>
    </row>
    <row r="14" spans="1:33" ht="20.399999999999999">
      <c r="A14" s="111"/>
      <c r="B14" s="110"/>
      <c r="C14" s="109"/>
      <c r="D14" s="106" t="s">
        <v>102</v>
      </c>
      <c r="E14" s="105" t="s">
        <v>99</v>
      </c>
      <c r="F14" s="26" t="s">
        <v>82</v>
      </c>
      <c r="G14" s="26">
        <v>1.498</v>
      </c>
      <c r="H14" s="26" t="s">
        <v>81</v>
      </c>
      <c r="I14" s="104" t="str">
        <f t="shared" si="0"/>
        <v>1,480</v>
      </c>
      <c r="J14" s="103">
        <v>5</v>
      </c>
      <c r="K14" s="102">
        <v>21.6</v>
      </c>
      <c r="L14" s="32">
        <v>119.73240740740741</v>
      </c>
      <c r="M14" s="101">
        <f t="shared" si="1"/>
        <v>15.9</v>
      </c>
      <c r="N14" s="100">
        <f t="shared" si="2"/>
        <v>19.400000000000002</v>
      </c>
      <c r="O14" s="99" t="str">
        <f t="shared" si="3"/>
        <v>26.4</v>
      </c>
      <c r="P14" s="97" t="s">
        <v>80</v>
      </c>
      <c r="Q14" s="98" t="s">
        <v>79</v>
      </c>
      <c r="R14" s="97" t="s">
        <v>78</v>
      </c>
      <c r="S14" s="96"/>
      <c r="T14" s="71" t="str">
        <f t="shared" si="4"/>
        <v xml:space="preserve"> </v>
      </c>
      <c r="U14" s="95">
        <f t="shared" si="5"/>
        <v>135</v>
      </c>
      <c r="V14" s="94">
        <f t="shared" si="6"/>
        <v>111</v>
      </c>
      <c r="W14" s="94">
        <f t="shared" si="7"/>
        <v>81</v>
      </c>
      <c r="X14" s="93" t="str">
        <f t="shared" si="8"/>
        <v>★3.0</v>
      </c>
      <c r="Z14" s="65">
        <v>1480</v>
      </c>
      <c r="AA14" s="65"/>
      <c r="AB14" s="64">
        <f t="shared" si="9"/>
        <v>26.4</v>
      </c>
      <c r="AC14" s="63">
        <f t="shared" si="10"/>
        <v>81</v>
      </c>
      <c r="AD14" s="63" t="str">
        <f t="shared" si="11"/>
        <v>★3.0</v>
      </c>
      <c r="AE14" s="64" t="str">
        <f t="shared" si="12"/>
        <v/>
      </c>
      <c r="AF14" s="63" t="str">
        <f t="shared" si="13"/>
        <v/>
      </c>
      <c r="AG14" s="63" t="str">
        <f t="shared" si="14"/>
        <v/>
      </c>
    </row>
    <row r="15" spans="1:33" ht="20.399999999999999">
      <c r="A15" s="90"/>
      <c r="B15" s="108"/>
      <c r="C15" s="107" t="s">
        <v>101</v>
      </c>
      <c r="D15" s="106" t="s">
        <v>88</v>
      </c>
      <c r="E15" s="105" t="s">
        <v>100</v>
      </c>
      <c r="F15" s="26" t="s">
        <v>82</v>
      </c>
      <c r="G15" s="26">
        <v>1.498</v>
      </c>
      <c r="H15" s="26" t="s">
        <v>81</v>
      </c>
      <c r="I15" s="104" t="str">
        <f t="shared" si="0"/>
        <v>1,600</v>
      </c>
      <c r="J15" s="103">
        <v>5</v>
      </c>
      <c r="K15" s="102">
        <v>18.2</v>
      </c>
      <c r="L15" s="32">
        <v>142.1</v>
      </c>
      <c r="M15" s="101">
        <f t="shared" si="1"/>
        <v>14.6</v>
      </c>
      <c r="N15" s="100">
        <f t="shared" si="2"/>
        <v>18.200000000000003</v>
      </c>
      <c r="O15" s="99" t="str">
        <f t="shared" si="3"/>
        <v>25.3</v>
      </c>
      <c r="P15" s="97" t="s">
        <v>80</v>
      </c>
      <c r="Q15" s="98" t="s">
        <v>79</v>
      </c>
      <c r="R15" s="97" t="s">
        <v>78</v>
      </c>
      <c r="S15" s="96"/>
      <c r="T15" s="71" t="str">
        <f t="shared" si="4"/>
        <v xml:space="preserve"> </v>
      </c>
      <c r="U15" s="95">
        <f t="shared" si="5"/>
        <v>124</v>
      </c>
      <c r="V15" s="94">
        <f t="shared" si="6"/>
        <v>100</v>
      </c>
      <c r="W15" s="94">
        <f t="shared" si="7"/>
        <v>71</v>
      </c>
      <c r="X15" s="93" t="str">
        <f t="shared" si="8"/>
        <v>★2.0</v>
      </c>
      <c r="Z15" s="65">
        <v>1600</v>
      </c>
      <c r="AA15" s="65"/>
      <c r="AB15" s="64">
        <f t="shared" si="9"/>
        <v>25.3</v>
      </c>
      <c r="AC15" s="63">
        <f t="shared" si="10"/>
        <v>71</v>
      </c>
      <c r="AD15" s="63" t="str">
        <f t="shared" si="11"/>
        <v>★2.0</v>
      </c>
      <c r="AE15" s="64" t="str">
        <f t="shared" si="12"/>
        <v/>
      </c>
      <c r="AF15" s="63" t="str">
        <f t="shared" si="13"/>
        <v/>
      </c>
      <c r="AG15" s="63" t="str">
        <f t="shared" si="14"/>
        <v/>
      </c>
    </row>
    <row r="16" spans="1:33" ht="20.399999999999999">
      <c r="A16" s="90"/>
      <c r="B16" s="89"/>
      <c r="C16" s="92"/>
      <c r="D16" s="106" t="s">
        <v>88</v>
      </c>
      <c r="E16" s="105" t="s">
        <v>99</v>
      </c>
      <c r="F16" s="26" t="s">
        <v>82</v>
      </c>
      <c r="G16" s="26">
        <v>1.498</v>
      </c>
      <c r="H16" s="26" t="s">
        <v>81</v>
      </c>
      <c r="I16" s="104" t="str">
        <f t="shared" si="0"/>
        <v>1,620</v>
      </c>
      <c r="J16" s="103">
        <v>5</v>
      </c>
      <c r="K16" s="102">
        <v>18.2</v>
      </c>
      <c r="L16" s="32">
        <v>142.1</v>
      </c>
      <c r="M16" s="101">
        <f t="shared" si="1"/>
        <v>14.6</v>
      </c>
      <c r="N16" s="100">
        <f t="shared" si="2"/>
        <v>18.200000000000003</v>
      </c>
      <c r="O16" s="99" t="str">
        <f t="shared" si="3"/>
        <v>25.1</v>
      </c>
      <c r="P16" s="97" t="s">
        <v>80</v>
      </c>
      <c r="Q16" s="98" t="s">
        <v>79</v>
      </c>
      <c r="R16" s="97" t="s">
        <v>78</v>
      </c>
      <c r="S16" s="96"/>
      <c r="T16" s="71" t="str">
        <f t="shared" si="4"/>
        <v xml:space="preserve"> </v>
      </c>
      <c r="U16" s="95">
        <f t="shared" si="5"/>
        <v>124</v>
      </c>
      <c r="V16" s="94">
        <f t="shared" si="6"/>
        <v>100</v>
      </c>
      <c r="W16" s="94">
        <f t="shared" si="7"/>
        <v>72</v>
      </c>
      <c r="X16" s="93" t="str">
        <f t="shared" si="8"/>
        <v>★2.0</v>
      </c>
      <c r="Z16" s="65">
        <v>1620</v>
      </c>
      <c r="AA16" s="65"/>
      <c r="AB16" s="64">
        <f t="shared" si="9"/>
        <v>25.1</v>
      </c>
      <c r="AC16" s="63">
        <f t="shared" si="10"/>
        <v>72</v>
      </c>
      <c r="AD16" s="63" t="str">
        <f t="shared" si="11"/>
        <v>★2.0</v>
      </c>
      <c r="AE16" s="64" t="str">
        <f t="shared" si="12"/>
        <v/>
      </c>
      <c r="AF16" s="63" t="str">
        <f t="shared" si="13"/>
        <v/>
      </c>
      <c r="AG16" s="63" t="str">
        <f t="shared" si="14"/>
        <v/>
      </c>
    </row>
    <row r="17" spans="1:33" ht="20.399999999999999">
      <c r="A17" s="90"/>
      <c r="B17" s="89"/>
      <c r="C17" s="92"/>
      <c r="D17" s="106" t="s">
        <v>88</v>
      </c>
      <c r="E17" s="105" t="s">
        <v>98</v>
      </c>
      <c r="F17" s="26" t="s">
        <v>82</v>
      </c>
      <c r="G17" s="26">
        <v>1.498</v>
      </c>
      <c r="H17" s="26" t="s">
        <v>81</v>
      </c>
      <c r="I17" s="104" t="str">
        <f t="shared" si="0"/>
        <v>1,630</v>
      </c>
      <c r="J17" s="103">
        <v>5</v>
      </c>
      <c r="K17" s="102">
        <v>18.2</v>
      </c>
      <c r="L17" s="32">
        <v>142.1</v>
      </c>
      <c r="M17" s="101">
        <f t="shared" si="1"/>
        <v>14.6</v>
      </c>
      <c r="N17" s="100">
        <f t="shared" si="2"/>
        <v>18.200000000000003</v>
      </c>
      <c r="O17" s="99" t="str">
        <f t="shared" si="3"/>
        <v>25.0</v>
      </c>
      <c r="P17" s="97" t="s">
        <v>80</v>
      </c>
      <c r="Q17" s="98" t="s">
        <v>79</v>
      </c>
      <c r="R17" s="97" t="s">
        <v>78</v>
      </c>
      <c r="S17" s="96"/>
      <c r="T17" s="71" t="str">
        <f t="shared" si="4"/>
        <v xml:space="preserve"> </v>
      </c>
      <c r="U17" s="95">
        <f t="shared" si="5"/>
        <v>124</v>
      </c>
      <c r="V17" s="94">
        <f t="shared" si="6"/>
        <v>100</v>
      </c>
      <c r="W17" s="94">
        <f t="shared" si="7"/>
        <v>72</v>
      </c>
      <c r="X17" s="93" t="str">
        <f t="shared" si="8"/>
        <v>★2.0</v>
      </c>
      <c r="Z17" s="65">
        <v>1630</v>
      </c>
      <c r="AA17" s="65"/>
      <c r="AB17" s="64">
        <f t="shared" si="9"/>
        <v>25</v>
      </c>
      <c r="AC17" s="63">
        <f t="shared" si="10"/>
        <v>72</v>
      </c>
      <c r="AD17" s="63" t="str">
        <f t="shared" si="11"/>
        <v>★2.0</v>
      </c>
      <c r="AE17" s="64" t="str">
        <f t="shared" si="12"/>
        <v/>
      </c>
      <c r="AF17" s="63" t="str">
        <f t="shared" si="13"/>
        <v/>
      </c>
      <c r="AG17" s="63" t="str">
        <f t="shared" si="14"/>
        <v/>
      </c>
    </row>
    <row r="18" spans="1:33" ht="20.399999999999999">
      <c r="A18" s="90"/>
      <c r="B18" s="89"/>
      <c r="C18" s="92"/>
      <c r="D18" s="106" t="s">
        <v>88</v>
      </c>
      <c r="E18" s="105" t="s">
        <v>97</v>
      </c>
      <c r="F18" s="26" t="s">
        <v>82</v>
      </c>
      <c r="G18" s="26">
        <v>1.498</v>
      </c>
      <c r="H18" s="26" t="s">
        <v>81</v>
      </c>
      <c r="I18" s="104" t="str">
        <f t="shared" si="0"/>
        <v>1,650</v>
      </c>
      <c r="J18" s="103">
        <v>5</v>
      </c>
      <c r="K18" s="102">
        <v>18.2</v>
      </c>
      <c r="L18" s="32">
        <v>142.1</v>
      </c>
      <c r="M18" s="101">
        <f t="shared" si="1"/>
        <v>14.6</v>
      </c>
      <c r="N18" s="100">
        <f t="shared" si="2"/>
        <v>18.200000000000003</v>
      </c>
      <c r="O18" s="99" t="str">
        <f t="shared" si="3"/>
        <v>24.8</v>
      </c>
      <c r="P18" s="97" t="s">
        <v>80</v>
      </c>
      <c r="Q18" s="98" t="s">
        <v>79</v>
      </c>
      <c r="R18" s="97" t="s">
        <v>78</v>
      </c>
      <c r="S18" s="96"/>
      <c r="T18" s="71" t="str">
        <f t="shared" si="4"/>
        <v xml:space="preserve"> </v>
      </c>
      <c r="U18" s="95">
        <f t="shared" si="5"/>
        <v>124</v>
      </c>
      <c r="V18" s="94">
        <f t="shared" si="6"/>
        <v>100</v>
      </c>
      <c r="W18" s="94">
        <f t="shared" si="7"/>
        <v>73</v>
      </c>
      <c r="X18" s="93" t="str">
        <f t="shared" si="8"/>
        <v>★2.0</v>
      </c>
      <c r="Z18" s="65">
        <v>1650</v>
      </c>
      <c r="AA18" s="65"/>
      <c r="AB18" s="64">
        <f t="shared" si="9"/>
        <v>24.8</v>
      </c>
      <c r="AC18" s="63">
        <f t="shared" si="10"/>
        <v>73</v>
      </c>
      <c r="AD18" s="63" t="str">
        <f t="shared" si="11"/>
        <v>★2.0</v>
      </c>
      <c r="AE18" s="64" t="str">
        <f t="shared" si="12"/>
        <v/>
      </c>
      <c r="AF18" s="63" t="str">
        <f t="shared" si="13"/>
        <v/>
      </c>
      <c r="AG18" s="63" t="str">
        <f t="shared" si="14"/>
        <v/>
      </c>
    </row>
    <row r="19" spans="1:33" ht="20.399999999999999">
      <c r="A19" s="90"/>
      <c r="B19" s="89"/>
      <c r="C19" s="92"/>
      <c r="D19" s="106" t="s">
        <v>88</v>
      </c>
      <c r="E19" s="105">
        <v>1001</v>
      </c>
      <c r="F19" s="26" t="s">
        <v>82</v>
      </c>
      <c r="G19" s="26">
        <v>1.498</v>
      </c>
      <c r="H19" s="26" t="s">
        <v>81</v>
      </c>
      <c r="I19" s="104" t="str">
        <f t="shared" si="0"/>
        <v>1,650</v>
      </c>
      <c r="J19" s="103">
        <v>7</v>
      </c>
      <c r="K19" s="102">
        <v>18.2</v>
      </c>
      <c r="L19" s="32">
        <v>142.1</v>
      </c>
      <c r="M19" s="101">
        <f t="shared" si="1"/>
        <v>14.6</v>
      </c>
      <c r="N19" s="100">
        <f t="shared" si="2"/>
        <v>18.200000000000003</v>
      </c>
      <c r="O19" s="99" t="str">
        <f t="shared" si="3"/>
        <v>24.8</v>
      </c>
      <c r="P19" s="97" t="s">
        <v>80</v>
      </c>
      <c r="Q19" s="98" t="s">
        <v>79</v>
      </c>
      <c r="R19" s="97" t="s">
        <v>78</v>
      </c>
      <c r="S19" s="96"/>
      <c r="T19" s="71" t="str">
        <f t="shared" si="4"/>
        <v xml:space="preserve"> </v>
      </c>
      <c r="U19" s="95">
        <f t="shared" si="5"/>
        <v>124</v>
      </c>
      <c r="V19" s="94">
        <f t="shared" si="6"/>
        <v>100</v>
      </c>
      <c r="W19" s="94">
        <f t="shared" si="7"/>
        <v>73</v>
      </c>
      <c r="X19" s="93" t="str">
        <f t="shared" si="8"/>
        <v>★2.0</v>
      </c>
      <c r="Z19" s="65">
        <v>1650</v>
      </c>
      <c r="AA19" s="65"/>
      <c r="AB19" s="64">
        <f t="shared" si="9"/>
        <v>24.8</v>
      </c>
      <c r="AC19" s="63">
        <f t="shared" si="10"/>
        <v>73</v>
      </c>
      <c r="AD19" s="63" t="str">
        <f t="shared" si="11"/>
        <v>★2.0</v>
      </c>
      <c r="AE19" s="64" t="str">
        <f t="shared" si="12"/>
        <v/>
      </c>
      <c r="AF19" s="63" t="str">
        <f t="shared" si="13"/>
        <v/>
      </c>
      <c r="AG19" s="63" t="str">
        <f t="shared" si="14"/>
        <v/>
      </c>
    </row>
    <row r="20" spans="1:33" ht="20.399999999999999">
      <c r="A20" s="90"/>
      <c r="B20" s="89"/>
      <c r="C20" s="92"/>
      <c r="D20" s="106" t="s">
        <v>88</v>
      </c>
      <c r="E20" s="105" t="s">
        <v>96</v>
      </c>
      <c r="F20" s="26" t="s">
        <v>82</v>
      </c>
      <c r="G20" s="26">
        <v>1.498</v>
      </c>
      <c r="H20" s="26" t="s">
        <v>81</v>
      </c>
      <c r="I20" s="104" t="str">
        <f t="shared" si="0"/>
        <v>1,670</v>
      </c>
      <c r="J20" s="103">
        <v>7</v>
      </c>
      <c r="K20" s="102">
        <v>18.2</v>
      </c>
      <c r="L20" s="32">
        <v>142.1</v>
      </c>
      <c r="M20" s="101">
        <f t="shared" si="1"/>
        <v>13.5</v>
      </c>
      <c r="N20" s="100">
        <f t="shared" si="2"/>
        <v>17</v>
      </c>
      <c r="O20" s="99" t="str">
        <f t="shared" si="3"/>
        <v>24.6</v>
      </c>
      <c r="P20" s="97" t="s">
        <v>80</v>
      </c>
      <c r="Q20" s="98" t="s">
        <v>79</v>
      </c>
      <c r="R20" s="97" t="s">
        <v>78</v>
      </c>
      <c r="S20" s="96"/>
      <c r="T20" s="71" t="str">
        <f t="shared" si="4"/>
        <v xml:space="preserve"> </v>
      </c>
      <c r="U20" s="95">
        <f t="shared" si="5"/>
        <v>134</v>
      </c>
      <c r="V20" s="94">
        <f t="shared" si="6"/>
        <v>107</v>
      </c>
      <c r="W20" s="94">
        <f t="shared" si="7"/>
        <v>73</v>
      </c>
      <c r="X20" s="93" t="str">
        <f t="shared" si="8"/>
        <v>★2.0</v>
      </c>
      <c r="Z20" s="65">
        <v>1670</v>
      </c>
      <c r="AA20" s="65"/>
      <c r="AB20" s="64">
        <f t="shared" si="9"/>
        <v>24.6</v>
      </c>
      <c r="AC20" s="63">
        <f t="shared" si="10"/>
        <v>73</v>
      </c>
      <c r="AD20" s="63" t="str">
        <f t="shared" si="11"/>
        <v>★2.0</v>
      </c>
      <c r="AE20" s="64" t="str">
        <f t="shared" si="12"/>
        <v/>
      </c>
      <c r="AF20" s="63" t="str">
        <f t="shared" si="13"/>
        <v/>
      </c>
      <c r="AG20" s="63" t="str">
        <f t="shared" si="14"/>
        <v/>
      </c>
    </row>
    <row r="21" spans="1:33" ht="20.399999999999999">
      <c r="A21" s="90"/>
      <c r="B21" s="89"/>
      <c r="C21" s="92"/>
      <c r="D21" s="106" t="s">
        <v>88</v>
      </c>
      <c r="E21" s="105" t="s">
        <v>95</v>
      </c>
      <c r="F21" s="26" t="s">
        <v>82</v>
      </c>
      <c r="G21" s="26">
        <v>1.498</v>
      </c>
      <c r="H21" s="26" t="s">
        <v>81</v>
      </c>
      <c r="I21" s="104" t="str">
        <f t="shared" si="0"/>
        <v>1,680</v>
      </c>
      <c r="J21" s="103">
        <v>7</v>
      </c>
      <c r="K21" s="102">
        <v>18.2</v>
      </c>
      <c r="L21" s="32">
        <v>142.1</v>
      </c>
      <c r="M21" s="101">
        <f t="shared" si="1"/>
        <v>13.5</v>
      </c>
      <c r="N21" s="100">
        <f t="shared" si="2"/>
        <v>17</v>
      </c>
      <c r="O21" s="99" t="str">
        <f t="shared" si="3"/>
        <v>24.5</v>
      </c>
      <c r="P21" s="97" t="s">
        <v>80</v>
      </c>
      <c r="Q21" s="98" t="s">
        <v>79</v>
      </c>
      <c r="R21" s="97" t="s">
        <v>78</v>
      </c>
      <c r="S21" s="96"/>
      <c r="T21" s="71" t="str">
        <f t="shared" si="4"/>
        <v xml:space="preserve"> </v>
      </c>
      <c r="U21" s="95">
        <f t="shared" si="5"/>
        <v>134</v>
      </c>
      <c r="V21" s="94">
        <f t="shared" si="6"/>
        <v>107</v>
      </c>
      <c r="W21" s="94">
        <f t="shared" si="7"/>
        <v>74</v>
      </c>
      <c r="X21" s="93" t="str">
        <f t="shared" si="8"/>
        <v>★2.0</v>
      </c>
      <c r="Z21" s="65">
        <v>1680</v>
      </c>
      <c r="AA21" s="65"/>
      <c r="AB21" s="64">
        <f t="shared" si="9"/>
        <v>24.5</v>
      </c>
      <c r="AC21" s="63">
        <f t="shared" si="10"/>
        <v>74</v>
      </c>
      <c r="AD21" s="63" t="str">
        <f t="shared" si="11"/>
        <v>★2.0</v>
      </c>
      <c r="AE21" s="64" t="str">
        <f t="shared" si="12"/>
        <v/>
      </c>
      <c r="AF21" s="63" t="str">
        <f t="shared" si="13"/>
        <v/>
      </c>
      <c r="AG21" s="63" t="str">
        <f t="shared" si="14"/>
        <v/>
      </c>
    </row>
    <row r="22" spans="1:33" ht="20.399999999999999">
      <c r="A22" s="90"/>
      <c r="B22" s="89"/>
      <c r="C22" s="92"/>
      <c r="D22" s="106" t="s">
        <v>88</v>
      </c>
      <c r="E22" s="105" t="s">
        <v>94</v>
      </c>
      <c r="F22" s="26" t="s">
        <v>82</v>
      </c>
      <c r="G22" s="26">
        <v>1.498</v>
      </c>
      <c r="H22" s="26" t="s">
        <v>81</v>
      </c>
      <c r="I22" s="104" t="str">
        <f t="shared" si="0"/>
        <v>1,700</v>
      </c>
      <c r="J22" s="103">
        <v>7</v>
      </c>
      <c r="K22" s="102">
        <v>18.2</v>
      </c>
      <c r="L22" s="32">
        <v>142.1</v>
      </c>
      <c r="M22" s="101">
        <f t="shared" si="1"/>
        <v>13.5</v>
      </c>
      <c r="N22" s="100">
        <f t="shared" si="2"/>
        <v>17</v>
      </c>
      <c r="O22" s="99" t="str">
        <f t="shared" si="3"/>
        <v>24.4</v>
      </c>
      <c r="P22" s="97" t="s">
        <v>80</v>
      </c>
      <c r="Q22" s="98" t="s">
        <v>79</v>
      </c>
      <c r="R22" s="97" t="s">
        <v>78</v>
      </c>
      <c r="S22" s="96"/>
      <c r="T22" s="71" t="str">
        <f t="shared" si="4"/>
        <v xml:space="preserve"> </v>
      </c>
      <c r="U22" s="95">
        <f t="shared" si="5"/>
        <v>134</v>
      </c>
      <c r="V22" s="94">
        <f t="shared" si="6"/>
        <v>107</v>
      </c>
      <c r="W22" s="94">
        <f t="shared" si="7"/>
        <v>74</v>
      </c>
      <c r="X22" s="93" t="str">
        <f t="shared" si="8"/>
        <v>★2.0</v>
      </c>
      <c r="Z22" s="65">
        <v>1700</v>
      </c>
      <c r="AA22" s="65"/>
      <c r="AB22" s="64">
        <f t="shared" si="9"/>
        <v>24.400000000000002</v>
      </c>
      <c r="AC22" s="63">
        <f t="shared" si="10"/>
        <v>74</v>
      </c>
      <c r="AD22" s="63" t="str">
        <f t="shared" si="11"/>
        <v>★2.0</v>
      </c>
      <c r="AE22" s="64" t="str">
        <f t="shared" si="12"/>
        <v/>
      </c>
      <c r="AF22" s="63" t="str">
        <f t="shared" si="13"/>
        <v/>
      </c>
      <c r="AG22" s="63" t="str">
        <f t="shared" si="14"/>
        <v/>
      </c>
    </row>
    <row r="23" spans="1:33" ht="20.399999999999999">
      <c r="A23" s="90"/>
      <c r="B23" s="89"/>
      <c r="C23" s="92"/>
      <c r="D23" s="106" t="s">
        <v>88</v>
      </c>
      <c r="E23" s="105" t="s">
        <v>93</v>
      </c>
      <c r="F23" s="26" t="s">
        <v>82</v>
      </c>
      <c r="G23" s="26">
        <v>1.498</v>
      </c>
      <c r="H23" s="26" t="s">
        <v>81</v>
      </c>
      <c r="I23" s="104" t="str">
        <f t="shared" si="0"/>
        <v>1,730</v>
      </c>
      <c r="J23" s="103">
        <v>7</v>
      </c>
      <c r="K23" s="102">
        <v>18.2</v>
      </c>
      <c r="L23" s="32">
        <v>142.1</v>
      </c>
      <c r="M23" s="101">
        <f t="shared" si="1"/>
        <v>13.5</v>
      </c>
      <c r="N23" s="100">
        <f t="shared" si="2"/>
        <v>17</v>
      </c>
      <c r="O23" s="99" t="str">
        <f t="shared" si="3"/>
        <v>24.0</v>
      </c>
      <c r="P23" s="97" t="s">
        <v>80</v>
      </c>
      <c r="Q23" s="98" t="s">
        <v>79</v>
      </c>
      <c r="R23" s="97" t="s">
        <v>78</v>
      </c>
      <c r="S23" s="96"/>
      <c r="T23" s="71" t="str">
        <f t="shared" si="4"/>
        <v xml:space="preserve"> </v>
      </c>
      <c r="U23" s="95">
        <f t="shared" si="5"/>
        <v>134</v>
      </c>
      <c r="V23" s="94">
        <f t="shared" si="6"/>
        <v>107</v>
      </c>
      <c r="W23" s="94">
        <f t="shared" si="7"/>
        <v>75</v>
      </c>
      <c r="X23" s="93" t="str">
        <f t="shared" si="8"/>
        <v>★2.5</v>
      </c>
      <c r="Z23" s="65">
        <v>1730</v>
      </c>
      <c r="AA23" s="65"/>
      <c r="AB23" s="64">
        <f t="shared" si="9"/>
        <v>24</v>
      </c>
      <c r="AC23" s="63">
        <f t="shared" si="10"/>
        <v>75</v>
      </c>
      <c r="AD23" s="63" t="str">
        <f t="shared" si="11"/>
        <v>★2.5</v>
      </c>
      <c r="AE23" s="64" t="str">
        <f t="shared" si="12"/>
        <v/>
      </c>
      <c r="AF23" s="63" t="str">
        <f t="shared" si="13"/>
        <v/>
      </c>
      <c r="AG23" s="63" t="str">
        <f t="shared" si="14"/>
        <v/>
      </c>
    </row>
    <row r="24" spans="1:33" ht="20.399999999999999">
      <c r="A24" s="90"/>
      <c r="B24" s="89"/>
      <c r="C24" s="92"/>
      <c r="D24" s="84" t="s">
        <v>88</v>
      </c>
      <c r="E24" s="83" t="s">
        <v>92</v>
      </c>
      <c r="F24" s="82" t="s">
        <v>82</v>
      </c>
      <c r="G24" s="82">
        <v>1.498</v>
      </c>
      <c r="H24" s="82" t="s">
        <v>81</v>
      </c>
      <c r="I24" s="81" t="str">
        <f t="shared" si="0"/>
        <v>1,600</v>
      </c>
      <c r="J24" s="80">
        <v>5</v>
      </c>
      <c r="K24" s="79">
        <v>18.100000000000001</v>
      </c>
      <c r="L24" s="78">
        <v>142.88508287292817</v>
      </c>
      <c r="M24" s="77">
        <f t="shared" si="1"/>
        <v>14.6</v>
      </c>
      <c r="N24" s="76">
        <f t="shared" si="2"/>
        <v>18.200000000000003</v>
      </c>
      <c r="O24" s="75" t="str">
        <f t="shared" si="3"/>
        <v>25.3</v>
      </c>
      <c r="P24" s="73" t="s">
        <v>80</v>
      </c>
      <c r="Q24" s="74" t="s">
        <v>79</v>
      </c>
      <c r="R24" s="73" t="s">
        <v>78</v>
      </c>
      <c r="S24" s="72"/>
      <c r="T24" s="71" t="str">
        <f t="shared" si="4"/>
        <v xml:space="preserve"> </v>
      </c>
      <c r="U24" s="70">
        <f t="shared" si="5"/>
        <v>123</v>
      </c>
      <c r="V24" s="69" t="str">
        <f t="shared" si="6"/>
        <v/>
      </c>
      <c r="W24" s="69">
        <f t="shared" si="7"/>
        <v>71</v>
      </c>
      <c r="X24" s="68" t="str">
        <f t="shared" si="8"/>
        <v>★2.0</v>
      </c>
      <c r="Y24" s="67"/>
      <c r="Z24" s="66">
        <v>1600</v>
      </c>
      <c r="AA24" s="65"/>
      <c r="AB24" s="64">
        <f t="shared" si="9"/>
        <v>25.3</v>
      </c>
      <c r="AC24" s="63">
        <f t="shared" si="10"/>
        <v>71</v>
      </c>
      <c r="AD24" s="63" t="str">
        <f t="shared" si="11"/>
        <v>★2.0</v>
      </c>
      <c r="AE24" s="64" t="str">
        <f t="shared" si="12"/>
        <v/>
      </c>
      <c r="AF24" s="63" t="str">
        <f t="shared" si="13"/>
        <v/>
      </c>
      <c r="AG24" s="63" t="str">
        <f t="shared" si="14"/>
        <v/>
      </c>
    </row>
    <row r="25" spans="1:33" ht="20.399999999999999">
      <c r="A25" s="90"/>
      <c r="B25" s="89"/>
      <c r="C25" s="92"/>
      <c r="D25" s="84" t="s">
        <v>88</v>
      </c>
      <c r="E25" s="83" t="s">
        <v>91</v>
      </c>
      <c r="F25" s="82" t="s">
        <v>82</v>
      </c>
      <c r="G25" s="82">
        <v>1.498</v>
      </c>
      <c r="H25" s="82" t="s">
        <v>81</v>
      </c>
      <c r="I25" s="81" t="str">
        <f t="shared" si="0"/>
        <v>1,620</v>
      </c>
      <c r="J25" s="80">
        <v>5</v>
      </c>
      <c r="K25" s="79">
        <v>18.100000000000001</v>
      </c>
      <c r="L25" s="78">
        <v>142.88508287292817</v>
      </c>
      <c r="M25" s="77">
        <f t="shared" si="1"/>
        <v>14.6</v>
      </c>
      <c r="N25" s="76">
        <f t="shared" si="2"/>
        <v>18.200000000000003</v>
      </c>
      <c r="O25" s="75" t="str">
        <f t="shared" si="3"/>
        <v>25.1</v>
      </c>
      <c r="P25" s="73" t="s">
        <v>80</v>
      </c>
      <c r="Q25" s="74" t="s">
        <v>79</v>
      </c>
      <c r="R25" s="73" t="s">
        <v>78</v>
      </c>
      <c r="S25" s="72"/>
      <c r="T25" s="71" t="str">
        <f t="shared" si="4"/>
        <v xml:space="preserve"> </v>
      </c>
      <c r="U25" s="70">
        <f t="shared" si="5"/>
        <v>123</v>
      </c>
      <c r="V25" s="69" t="str">
        <f t="shared" si="6"/>
        <v/>
      </c>
      <c r="W25" s="69">
        <f t="shared" si="7"/>
        <v>72</v>
      </c>
      <c r="X25" s="68" t="str">
        <f t="shared" si="8"/>
        <v>★2.0</v>
      </c>
      <c r="Y25" s="67"/>
      <c r="Z25" s="66">
        <v>1620</v>
      </c>
      <c r="AA25" s="65"/>
      <c r="AB25" s="64">
        <f t="shared" si="9"/>
        <v>25.1</v>
      </c>
      <c r="AC25" s="63">
        <f t="shared" si="10"/>
        <v>72</v>
      </c>
      <c r="AD25" s="63" t="str">
        <f t="shared" si="11"/>
        <v>★2.0</v>
      </c>
      <c r="AE25" s="64" t="str">
        <f t="shared" si="12"/>
        <v/>
      </c>
      <c r="AF25" s="63" t="str">
        <f t="shared" si="13"/>
        <v/>
      </c>
      <c r="AG25" s="63" t="str">
        <f t="shared" si="14"/>
        <v/>
      </c>
    </row>
    <row r="26" spans="1:33" ht="20.399999999999999">
      <c r="A26" s="90"/>
      <c r="B26" s="89"/>
      <c r="C26" s="92"/>
      <c r="D26" s="84" t="s">
        <v>88</v>
      </c>
      <c r="E26" s="83" t="s">
        <v>90</v>
      </c>
      <c r="F26" s="82" t="s">
        <v>82</v>
      </c>
      <c r="G26" s="82">
        <v>1.498</v>
      </c>
      <c r="H26" s="82" t="s">
        <v>81</v>
      </c>
      <c r="I26" s="81" t="str">
        <f t="shared" si="0"/>
        <v>1,630</v>
      </c>
      <c r="J26" s="80">
        <v>5</v>
      </c>
      <c r="K26" s="79">
        <v>18.100000000000001</v>
      </c>
      <c r="L26" s="78">
        <v>142.88508287292817</v>
      </c>
      <c r="M26" s="77">
        <f t="shared" si="1"/>
        <v>14.6</v>
      </c>
      <c r="N26" s="76">
        <f t="shared" si="2"/>
        <v>18.200000000000003</v>
      </c>
      <c r="O26" s="75" t="str">
        <f t="shared" si="3"/>
        <v>25.0</v>
      </c>
      <c r="P26" s="73" t="s">
        <v>80</v>
      </c>
      <c r="Q26" s="74" t="s">
        <v>79</v>
      </c>
      <c r="R26" s="73" t="s">
        <v>78</v>
      </c>
      <c r="S26" s="72"/>
      <c r="T26" s="71" t="str">
        <f t="shared" si="4"/>
        <v xml:space="preserve"> </v>
      </c>
      <c r="U26" s="70">
        <f t="shared" si="5"/>
        <v>123</v>
      </c>
      <c r="V26" s="69" t="str">
        <f t="shared" si="6"/>
        <v/>
      </c>
      <c r="W26" s="69">
        <f t="shared" si="7"/>
        <v>72</v>
      </c>
      <c r="X26" s="68" t="str">
        <f t="shared" si="8"/>
        <v>★2.0</v>
      </c>
      <c r="Y26" s="67"/>
      <c r="Z26" s="66">
        <v>1630</v>
      </c>
      <c r="AA26" s="65"/>
      <c r="AB26" s="64">
        <f t="shared" si="9"/>
        <v>25</v>
      </c>
      <c r="AC26" s="63">
        <f t="shared" si="10"/>
        <v>72</v>
      </c>
      <c r="AD26" s="63" t="str">
        <f t="shared" si="11"/>
        <v>★2.0</v>
      </c>
      <c r="AE26" s="64" t="str">
        <f t="shared" si="12"/>
        <v/>
      </c>
      <c r="AF26" s="63" t="str">
        <f t="shared" si="13"/>
        <v/>
      </c>
      <c r="AG26" s="63" t="str">
        <f t="shared" si="14"/>
        <v/>
      </c>
    </row>
    <row r="27" spans="1:33" ht="20.399999999999999">
      <c r="A27" s="90"/>
      <c r="B27" s="89"/>
      <c r="C27" s="92"/>
      <c r="D27" s="84" t="s">
        <v>88</v>
      </c>
      <c r="E27" s="83" t="s">
        <v>89</v>
      </c>
      <c r="F27" s="82" t="s">
        <v>82</v>
      </c>
      <c r="G27" s="82">
        <v>1.498</v>
      </c>
      <c r="H27" s="82" t="s">
        <v>81</v>
      </c>
      <c r="I27" s="81" t="str">
        <f t="shared" si="0"/>
        <v>1,650</v>
      </c>
      <c r="J27" s="80">
        <v>5</v>
      </c>
      <c r="K27" s="79">
        <v>18.100000000000001</v>
      </c>
      <c r="L27" s="78">
        <v>142.88508287292817</v>
      </c>
      <c r="M27" s="77">
        <f t="shared" si="1"/>
        <v>14.6</v>
      </c>
      <c r="N27" s="76">
        <f t="shared" si="2"/>
        <v>18.200000000000003</v>
      </c>
      <c r="O27" s="75" t="str">
        <f t="shared" si="3"/>
        <v>24.8</v>
      </c>
      <c r="P27" s="73" t="s">
        <v>80</v>
      </c>
      <c r="Q27" s="74" t="s">
        <v>79</v>
      </c>
      <c r="R27" s="73" t="s">
        <v>78</v>
      </c>
      <c r="S27" s="72"/>
      <c r="T27" s="71" t="str">
        <f t="shared" si="4"/>
        <v xml:space="preserve"> </v>
      </c>
      <c r="U27" s="70">
        <f t="shared" si="5"/>
        <v>123</v>
      </c>
      <c r="V27" s="69" t="str">
        <f t="shared" si="6"/>
        <v/>
      </c>
      <c r="W27" s="69">
        <f t="shared" si="7"/>
        <v>72</v>
      </c>
      <c r="X27" s="68" t="str">
        <f t="shared" si="8"/>
        <v>★2.0</v>
      </c>
      <c r="Y27" s="67"/>
      <c r="Z27" s="66">
        <v>1650</v>
      </c>
      <c r="AA27" s="65"/>
      <c r="AB27" s="64">
        <f t="shared" si="9"/>
        <v>24.8</v>
      </c>
      <c r="AC27" s="63">
        <f t="shared" si="10"/>
        <v>72</v>
      </c>
      <c r="AD27" s="63" t="str">
        <f t="shared" si="11"/>
        <v>★2.0</v>
      </c>
      <c r="AE27" s="64" t="str">
        <f t="shared" si="12"/>
        <v/>
      </c>
      <c r="AF27" s="63" t="str">
        <f t="shared" si="13"/>
        <v/>
      </c>
      <c r="AG27" s="63" t="str">
        <f t="shared" si="14"/>
        <v/>
      </c>
    </row>
    <row r="28" spans="1:33" ht="20.399999999999999">
      <c r="A28" s="90"/>
      <c r="B28" s="89"/>
      <c r="C28" s="88"/>
      <c r="D28" s="84" t="s">
        <v>88</v>
      </c>
      <c r="E28" s="83" t="s">
        <v>87</v>
      </c>
      <c r="F28" s="82" t="s">
        <v>82</v>
      </c>
      <c r="G28" s="82">
        <v>1.498</v>
      </c>
      <c r="H28" s="82" t="s">
        <v>81</v>
      </c>
      <c r="I28" s="81" t="str">
        <f t="shared" si="0"/>
        <v>1,650</v>
      </c>
      <c r="J28" s="80">
        <v>7</v>
      </c>
      <c r="K28" s="79">
        <v>18.100000000000001</v>
      </c>
      <c r="L28" s="78">
        <v>142.88508287292817</v>
      </c>
      <c r="M28" s="77">
        <f t="shared" si="1"/>
        <v>14.6</v>
      </c>
      <c r="N28" s="76">
        <f t="shared" si="2"/>
        <v>18.200000000000003</v>
      </c>
      <c r="O28" s="75" t="str">
        <f t="shared" si="3"/>
        <v>24.8</v>
      </c>
      <c r="P28" s="73" t="s">
        <v>80</v>
      </c>
      <c r="Q28" s="74" t="s">
        <v>79</v>
      </c>
      <c r="R28" s="73" t="s">
        <v>78</v>
      </c>
      <c r="S28" s="72"/>
      <c r="T28" s="71" t="str">
        <f t="shared" si="4"/>
        <v xml:space="preserve"> </v>
      </c>
      <c r="U28" s="70">
        <f t="shared" si="5"/>
        <v>123</v>
      </c>
      <c r="V28" s="69" t="str">
        <f t="shared" si="6"/>
        <v/>
      </c>
      <c r="W28" s="69">
        <f t="shared" si="7"/>
        <v>72</v>
      </c>
      <c r="X28" s="68" t="str">
        <f t="shared" si="8"/>
        <v>★2.0</v>
      </c>
      <c r="Y28" s="67"/>
      <c r="Z28" s="66">
        <v>1650</v>
      </c>
      <c r="AA28" s="65"/>
      <c r="AB28" s="64">
        <f t="shared" si="9"/>
        <v>24.8</v>
      </c>
      <c r="AC28" s="63">
        <f t="shared" si="10"/>
        <v>72</v>
      </c>
      <c r="AD28" s="63" t="str">
        <f t="shared" si="11"/>
        <v>★2.0</v>
      </c>
      <c r="AE28" s="64" t="str">
        <f t="shared" si="12"/>
        <v/>
      </c>
      <c r="AF28" s="63" t="str">
        <f t="shared" si="13"/>
        <v/>
      </c>
      <c r="AG28" s="63" t="str">
        <f t="shared" si="14"/>
        <v/>
      </c>
    </row>
    <row r="29" spans="1:33" ht="20.399999999999999">
      <c r="A29" s="90"/>
      <c r="B29" s="89"/>
      <c r="C29" s="88"/>
      <c r="D29" s="84" t="s">
        <v>84</v>
      </c>
      <c r="E29" s="83" t="s">
        <v>86</v>
      </c>
      <c r="F29" s="82" t="s">
        <v>82</v>
      </c>
      <c r="G29" s="82">
        <v>1.498</v>
      </c>
      <c r="H29" s="82" t="s">
        <v>81</v>
      </c>
      <c r="I29" s="81" t="str">
        <f t="shared" si="0"/>
        <v>1,650</v>
      </c>
      <c r="J29" s="80">
        <v>5</v>
      </c>
      <c r="K29" s="79">
        <v>18.100000000000001</v>
      </c>
      <c r="L29" s="78">
        <v>142.88508287292817</v>
      </c>
      <c r="M29" s="77">
        <f t="shared" si="1"/>
        <v>14.6</v>
      </c>
      <c r="N29" s="76">
        <f t="shared" si="2"/>
        <v>18.200000000000003</v>
      </c>
      <c r="O29" s="75" t="str">
        <f t="shared" si="3"/>
        <v>24.8</v>
      </c>
      <c r="P29" s="73" t="s">
        <v>80</v>
      </c>
      <c r="Q29" s="74" t="s">
        <v>79</v>
      </c>
      <c r="R29" s="73" t="s">
        <v>78</v>
      </c>
      <c r="S29" s="72"/>
      <c r="T29" s="71" t="str">
        <f t="shared" si="4"/>
        <v xml:space="preserve"> </v>
      </c>
      <c r="U29" s="70">
        <f t="shared" si="5"/>
        <v>123</v>
      </c>
      <c r="V29" s="69" t="str">
        <f t="shared" si="6"/>
        <v/>
      </c>
      <c r="W29" s="69">
        <f t="shared" si="7"/>
        <v>72</v>
      </c>
      <c r="X29" s="68" t="str">
        <f t="shared" si="8"/>
        <v>★2.0</v>
      </c>
      <c r="Y29" s="67"/>
      <c r="Z29" s="66">
        <v>1650</v>
      </c>
      <c r="AA29" s="91"/>
      <c r="AB29" s="64">
        <f t="shared" si="9"/>
        <v>24.8</v>
      </c>
      <c r="AC29" s="63">
        <f t="shared" si="10"/>
        <v>72</v>
      </c>
      <c r="AD29" s="63" t="str">
        <f t="shared" si="11"/>
        <v>★2.0</v>
      </c>
      <c r="AE29" s="64"/>
      <c r="AF29" s="63"/>
      <c r="AG29" s="63"/>
    </row>
    <row r="30" spans="1:33" ht="20.399999999999999">
      <c r="A30" s="90"/>
      <c r="B30" s="89"/>
      <c r="C30" s="88"/>
      <c r="D30" s="84" t="s">
        <v>84</v>
      </c>
      <c r="E30" s="83" t="s">
        <v>85</v>
      </c>
      <c r="F30" s="82" t="s">
        <v>82</v>
      </c>
      <c r="G30" s="82">
        <v>1.498</v>
      </c>
      <c r="H30" s="82" t="s">
        <v>81</v>
      </c>
      <c r="I30" s="81" t="str">
        <f t="shared" si="0"/>
        <v>1,680</v>
      </c>
      <c r="J30" s="80">
        <v>7</v>
      </c>
      <c r="K30" s="79">
        <v>18.100000000000001</v>
      </c>
      <c r="L30" s="78">
        <v>142.88508287292817</v>
      </c>
      <c r="M30" s="77">
        <f t="shared" si="1"/>
        <v>13.5</v>
      </c>
      <c r="N30" s="76">
        <f t="shared" si="2"/>
        <v>17</v>
      </c>
      <c r="O30" s="75" t="str">
        <f t="shared" si="3"/>
        <v>24.5</v>
      </c>
      <c r="P30" s="73" t="s">
        <v>80</v>
      </c>
      <c r="Q30" s="74" t="s">
        <v>79</v>
      </c>
      <c r="R30" s="73" t="s">
        <v>78</v>
      </c>
      <c r="S30" s="72"/>
      <c r="T30" s="71" t="str">
        <f t="shared" si="4"/>
        <v xml:space="preserve"> </v>
      </c>
      <c r="U30" s="70">
        <f t="shared" si="5"/>
        <v>134</v>
      </c>
      <c r="V30" s="69">
        <f t="shared" si="6"/>
        <v>106</v>
      </c>
      <c r="W30" s="69">
        <f t="shared" si="7"/>
        <v>73</v>
      </c>
      <c r="X30" s="68" t="str">
        <f t="shared" si="8"/>
        <v>★2.0</v>
      </c>
      <c r="Y30" s="67"/>
      <c r="Z30" s="66">
        <v>1680</v>
      </c>
      <c r="AA30" s="65"/>
      <c r="AB30" s="64">
        <f t="shared" si="9"/>
        <v>24.5</v>
      </c>
      <c r="AC30" s="63">
        <f t="shared" si="10"/>
        <v>73</v>
      </c>
      <c r="AD30" s="63" t="str">
        <f t="shared" si="11"/>
        <v>★2.0</v>
      </c>
      <c r="AE30" s="64" t="str">
        <f>IF(AA30="","",ROUNDUP(ROUND(IF(AA30&gt;=2759,9.5,IF(AA30&lt;2759,(-2.47/1000000*AA30*AA30)-(8.52/10000*AA30)+30.65)),1)*1.1,1))</f>
        <v/>
      </c>
      <c r="AF30" s="63" t="str">
        <f>IF(AE30="","",IF(K30="","",ROUNDDOWN(K30/AE30*100,0)))</f>
        <v/>
      </c>
      <c r="AG30" s="63" t="str">
        <f>IF(AF30="","",IF(AF30&gt;=125,"★7.5",IF(AF30&gt;=120,"★7.0",IF(AF30&gt;=115,"★6.5",IF(AF30&gt;=110,"★6.0",IF(AF30&gt;=105,"★5.5",IF(AF30&gt;=100,"★5.0",IF(AF30&gt;=95,"★4.5",IF(AF30&gt;=90,"★4.0",IF(AF30&gt;=85,"★3.5",IF(AF30&gt;=80,"★3.0",IF(AF30&gt;=75,"★2.5",IF(AF30&gt;=70,"★2.0",IF(AF30&gt;=65,"★1.5",IF(AF30&gt;=60,"★1.0",IF(AF30&gt;=55,"★0.5"," "))))))))))))))))</f>
        <v/>
      </c>
    </row>
    <row r="31" spans="1:33" ht="20.399999999999999">
      <c r="A31" s="87"/>
      <c r="B31" s="86"/>
      <c r="C31" s="85"/>
      <c r="D31" s="84" t="s">
        <v>84</v>
      </c>
      <c r="E31" s="83" t="s">
        <v>83</v>
      </c>
      <c r="F31" s="82" t="s">
        <v>82</v>
      </c>
      <c r="G31" s="82">
        <v>1.498</v>
      </c>
      <c r="H31" s="82" t="s">
        <v>81</v>
      </c>
      <c r="I31" s="81" t="str">
        <f t="shared" si="0"/>
        <v>1,700</v>
      </c>
      <c r="J31" s="80">
        <v>7</v>
      </c>
      <c r="K31" s="79">
        <v>18.100000000000001</v>
      </c>
      <c r="L31" s="78">
        <v>142.88508287292817</v>
      </c>
      <c r="M31" s="77">
        <f t="shared" si="1"/>
        <v>13.5</v>
      </c>
      <c r="N31" s="76">
        <f t="shared" si="2"/>
        <v>17</v>
      </c>
      <c r="O31" s="75" t="str">
        <f t="shared" si="3"/>
        <v>24.4</v>
      </c>
      <c r="P31" s="73" t="s">
        <v>80</v>
      </c>
      <c r="Q31" s="74" t="s">
        <v>79</v>
      </c>
      <c r="R31" s="73" t="s">
        <v>78</v>
      </c>
      <c r="S31" s="72"/>
      <c r="T31" s="71" t="str">
        <f t="shared" si="4"/>
        <v xml:space="preserve"> </v>
      </c>
      <c r="U31" s="70">
        <f t="shared" si="5"/>
        <v>134</v>
      </c>
      <c r="V31" s="69">
        <f t="shared" si="6"/>
        <v>106</v>
      </c>
      <c r="W31" s="69">
        <f t="shared" si="7"/>
        <v>74</v>
      </c>
      <c r="X31" s="68" t="str">
        <f t="shared" si="8"/>
        <v>★2.0</v>
      </c>
      <c r="Y31" s="67"/>
      <c r="Z31" s="66">
        <v>1700</v>
      </c>
      <c r="AA31" s="65"/>
      <c r="AB31" s="64">
        <f t="shared" si="9"/>
        <v>24.400000000000002</v>
      </c>
      <c r="AC31" s="63">
        <f t="shared" si="10"/>
        <v>74</v>
      </c>
      <c r="AD31" s="63" t="str">
        <f t="shared" si="11"/>
        <v>★2.0</v>
      </c>
      <c r="AE31" s="64" t="str">
        <f>IF(AA31="","",ROUNDUP(ROUND(IF(AA31&gt;=2759,9.5,IF(AA31&lt;2759,(-2.47/1000000*AA31*AA31)-(8.52/10000*AA31)+30.65)),1)*1.1,1))</f>
        <v/>
      </c>
      <c r="AF31" s="63" t="str">
        <f>IF(AE31="","",IF(K31="","",ROUNDDOWN(K31/AE31*100,0)))</f>
        <v/>
      </c>
      <c r="AG31" s="63" t="str">
        <f>IF(AF31="","",IF(AF31&gt;=125,"★7.5",IF(AF31&gt;=120,"★7.0",IF(AF31&gt;=115,"★6.5",IF(AF31&gt;=110,"★6.0",IF(AF31&gt;=105,"★5.5",IF(AF31&gt;=100,"★5.0",IF(AF31&gt;=95,"★4.5",IF(AF31&gt;=90,"★4.0",IF(AF31&gt;=85,"★3.5",IF(AF31&gt;=80,"★3.0",IF(AF31&gt;=75,"★2.5",IF(AF31&gt;=70,"★2.0",IF(AF31&gt;=65,"★1.5",IF(AF31&gt;=60,"★1.0",IF(AF31&gt;=55,"★0.5"," "))))))))))))))))</f>
        <v/>
      </c>
    </row>
    <row r="32" spans="1:33">
      <c r="E32" s="58"/>
      <c r="J32" s="62"/>
      <c r="M32" s="61"/>
    </row>
    <row r="33" spans="2:5">
      <c r="B33" s="58" t="s">
        <v>77</v>
      </c>
      <c r="E33" s="58"/>
    </row>
    <row r="34" spans="2:5">
      <c r="B34" s="58" t="s">
        <v>76</v>
      </c>
      <c r="E34" s="58"/>
    </row>
    <row r="35" spans="2:5">
      <c r="B35" s="58" t="s">
        <v>75</v>
      </c>
      <c r="E35" s="58"/>
    </row>
    <row r="36" spans="2:5">
      <c r="B36" s="58" t="s">
        <v>74</v>
      </c>
      <c r="E36" s="58"/>
    </row>
    <row r="37" spans="2:5">
      <c r="B37" s="58" t="s">
        <v>73</v>
      </c>
      <c r="E37" s="58"/>
    </row>
    <row r="38" spans="2:5">
      <c r="B38" s="58" t="s">
        <v>72</v>
      </c>
      <c r="E38" s="58"/>
    </row>
    <row r="39" spans="2:5">
      <c r="B39" s="58" t="s">
        <v>71</v>
      </c>
      <c r="E39" s="58"/>
    </row>
    <row r="40" spans="2:5">
      <c r="B40" s="58" t="s">
        <v>70</v>
      </c>
      <c r="E40" s="58"/>
    </row>
    <row r="41" spans="2:5">
      <c r="B41" s="58" t="s">
        <v>69</v>
      </c>
      <c r="E41" s="58"/>
    </row>
    <row r="42" spans="2:5">
      <c r="C42" s="58" t="s">
        <v>68</v>
      </c>
      <c r="E42" s="58"/>
    </row>
    <row r="73" ht="33.6" customHeight="1"/>
    <row r="86" spans="5:5">
      <c r="E86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0" firstPageNumber="0" fitToHeight="0" orientation="landscape" r:id="rId1"/>
  <headerFooter alignWithMargins="0">
    <oddHeader>&amp;R様式1-2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506D-D878-4376-8ED6-FF1FB9C7907B}">
  <sheetPr>
    <tabColor rgb="FF00B050"/>
    <pageSetUpPr fitToPage="1"/>
  </sheetPr>
  <dimension ref="A1:AG72"/>
  <sheetViews>
    <sheetView view="pageBreakPreview" zoomScaleNormal="100" zoomScaleSheetLayoutView="100" workbookViewId="0">
      <selection activeCell="F25" sqref="F25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329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6" width="14.33203125" style="58" bestFit="1" customWidth="1"/>
    <col min="17" max="17" width="13.441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hidden="1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5">
      <c r="E2" s="58"/>
      <c r="F2" s="127"/>
      <c r="J2" s="124" t="s">
        <v>116</v>
      </c>
      <c r="K2" s="345"/>
      <c r="L2" s="124"/>
      <c r="M2" s="124"/>
      <c r="N2" s="124"/>
      <c r="O2" s="124"/>
      <c r="P2" s="124"/>
      <c r="Q2" s="124"/>
      <c r="R2" s="552" t="s">
        <v>668</v>
      </c>
      <c r="S2" s="553"/>
      <c r="T2" s="553"/>
      <c r="U2" s="553"/>
      <c r="V2" s="553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455</v>
      </c>
      <c r="L4" s="461"/>
      <c r="M4" s="461"/>
      <c r="N4" s="461"/>
      <c r="O4" s="462"/>
      <c r="P4" s="398" t="s">
        <v>14</v>
      </c>
      <c r="Q4" s="410" t="s">
        <v>540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55" t="s">
        <v>539</v>
      </c>
      <c r="AA4" s="455" t="s">
        <v>538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558" t="s">
        <v>26</v>
      </c>
      <c r="L5" s="391" t="s">
        <v>537</v>
      </c>
      <c r="M5" s="394" t="s">
        <v>536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55"/>
      <c r="AA5" s="455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535</v>
      </c>
      <c r="H6" s="421"/>
      <c r="I6" s="421"/>
      <c r="J6" s="442"/>
      <c r="K6" s="55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55"/>
      <c r="AA6" s="455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55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55"/>
      <c r="AA7" s="455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56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56"/>
      <c r="AA8" s="456"/>
      <c r="AB8" s="456"/>
      <c r="AC8" s="459"/>
      <c r="AD8" s="459"/>
      <c r="AE8" s="456"/>
      <c r="AF8" s="459"/>
      <c r="AG8" s="459"/>
    </row>
    <row r="9" spans="1:33" ht="24" customHeight="1">
      <c r="A9" s="344" t="s">
        <v>667</v>
      </c>
      <c r="B9" s="343"/>
      <c r="C9" s="342" t="s">
        <v>666</v>
      </c>
      <c r="D9" s="341" t="s">
        <v>665</v>
      </c>
      <c r="E9" s="333" t="s">
        <v>255</v>
      </c>
      <c r="F9" s="311" t="s">
        <v>659</v>
      </c>
      <c r="G9" s="314">
        <v>1.46</v>
      </c>
      <c r="H9" s="311" t="s">
        <v>361</v>
      </c>
      <c r="I9" s="104" t="str">
        <f t="shared" ref="I9:I17" si="0">IF(Z9="","",(IF(AA9-Z9&gt;0,CONCATENATE(TEXT(Z9,"#,##0"),"~",TEXT(AA9,"#,##0")),TEXT(Z9,"#,##0"))))</f>
        <v>1,650</v>
      </c>
      <c r="J9" s="103">
        <v>5</v>
      </c>
      <c r="K9" s="330">
        <v>19.600000000000001</v>
      </c>
      <c r="L9" s="32">
        <f t="shared" ref="L9:L17" si="1">IF(K9&gt;0,1/K9*37.7*68.6,"")</f>
        <v>131.94999999999999</v>
      </c>
      <c r="M9" s="101">
        <f t="shared" ref="M9:M17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14.6</v>
      </c>
      <c r="N9" s="100">
        <f t="shared" ref="N9:N17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18.200000000000003</v>
      </c>
      <c r="O9" s="99" t="str">
        <f t="shared" ref="O9:O17" si="4">IF(Z9="","",IF(AE9="",TEXT(AB9,"#,##0.0"),(IF(AB9-AE9&gt;0,CONCATENATE(TEXT(AE9,"#,##0.0"),"~",TEXT(AB9,"#,##0.0")),TEXT(AB9,"#,##0.0")))))</f>
        <v>24.8</v>
      </c>
      <c r="P9" s="332" t="s">
        <v>663</v>
      </c>
      <c r="Q9" s="213" t="s">
        <v>656</v>
      </c>
      <c r="R9" s="293" t="s">
        <v>371</v>
      </c>
      <c r="S9" s="96"/>
      <c r="T9" s="212"/>
      <c r="U9" s="95">
        <f t="shared" ref="U9:U17" si="5">IFERROR(IF(K9&lt;M9,"",(ROUNDDOWN(K9/M9*100,0))),"")</f>
        <v>134</v>
      </c>
      <c r="V9" s="94">
        <f t="shared" ref="V9:V17" si="6">IFERROR(IF(K9&lt;N9,"",(ROUNDDOWN(K9/N9*100,0))),"")</f>
        <v>107</v>
      </c>
      <c r="W9" s="94">
        <f t="shared" ref="W9:W17" si="7">IF(AC9&lt;55,"",IF(AA9="",AC9,IF(AF9-AC9&gt;0,CONCATENATE(AC9,"~",AF9),AC9)))</f>
        <v>79</v>
      </c>
      <c r="X9" s="93" t="str">
        <f t="shared" ref="X9:X17" si="8">IF(AC9&lt;55,"",AD9)</f>
        <v>★2.5</v>
      </c>
      <c r="Z9" s="65">
        <v>1650</v>
      </c>
      <c r="AA9" s="65"/>
      <c r="AB9" s="283">
        <f t="shared" ref="AB9:AB17" si="9">IF(Z9="","",ROUNDUP(ROUND(IF(Z9&gt;=2759,9.5,IF(Z9&lt;2759,(-2.47/1000000*Z9*Z9)-(8.52/10000*Z9)+30.65)),1)*1.1,1))</f>
        <v>24.8</v>
      </c>
      <c r="AC9" s="63">
        <f t="shared" ref="AC9:AC17" si="10">IF(K9="","",ROUNDDOWN(K9/AB9*100,0))</f>
        <v>79</v>
      </c>
      <c r="AD9" s="63" t="str">
        <f t="shared" ref="AD9:AD17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283" t="str">
        <f t="shared" ref="AE9:AE17" si="12">IF(AA9="","",ROUNDUP(ROUND(IF(AA9&gt;=2759,9.5,IF(AA9&lt;2759,(-2.47/1000000*AA9*AA9)-(8.52/10000*AA9)+30.65)),1)*1.1,1))</f>
        <v/>
      </c>
      <c r="AF9" s="63" t="str">
        <f t="shared" ref="AF9:AF17" si="13">IF(AE9="","",IF(K9="","",ROUNDDOWN(K9/AE9*100,0)))</f>
        <v/>
      </c>
      <c r="AG9" s="63" t="str">
        <f t="shared" ref="AG9:AG17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24" customHeight="1">
      <c r="A10" s="340"/>
      <c r="B10" s="339"/>
      <c r="C10" s="338"/>
      <c r="D10" s="337"/>
      <c r="E10" s="333" t="s">
        <v>664</v>
      </c>
      <c r="F10" s="311" t="s">
        <v>659</v>
      </c>
      <c r="G10" s="314">
        <v>1.46</v>
      </c>
      <c r="H10" s="311" t="s">
        <v>361</v>
      </c>
      <c r="I10" s="104" t="str">
        <f t="shared" si="0"/>
        <v>1,660</v>
      </c>
      <c r="J10" s="103">
        <v>5</v>
      </c>
      <c r="K10" s="330">
        <v>19.600000000000001</v>
      </c>
      <c r="L10" s="32">
        <f t="shared" si="1"/>
        <v>131.94999999999999</v>
      </c>
      <c r="M10" s="101">
        <f t="shared" si="2"/>
        <v>13.5</v>
      </c>
      <c r="N10" s="100">
        <f t="shared" si="3"/>
        <v>17</v>
      </c>
      <c r="O10" s="99" t="str">
        <f t="shared" si="4"/>
        <v>24.7</v>
      </c>
      <c r="P10" s="332" t="s">
        <v>663</v>
      </c>
      <c r="Q10" s="213" t="s">
        <v>656</v>
      </c>
      <c r="R10" s="293" t="s">
        <v>371</v>
      </c>
      <c r="S10" s="96"/>
      <c r="T10" s="212"/>
      <c r="U10" s="95">
        <f t="shared" si="5"/>
        <v>145</v>
      </c>
      <c r="V10" s="94">
        <f t="shared" si="6"/>
        <v>115</v>
      </c>
      <c r="W10" s="94">
        <f t="shared" si="7"/>
        <v>79</v>
      </c>
      <c r="X10" s="93" t="str">
        <f t="shared" si="8"/>
        <v>★2.5</v>
      </c>
      <c r="Z10" s="65">
        <v>1660</v>
      </c>
      <c r="AA10" s="65"/>
      <c r="AB10" s="283">
        <f t="shared" si="9"/>
        <v>24.700000000000003</v>
      </c>
      <c r="AC10" s="63">
        <f t="shared" si="10"/>
        <v>79</v>
      </c>
      <c r="AD10" s="63" t="str">
        <f t="shared" si="11"/>
        <v>★2.5</v>
      </c>
      <c r="AE10" s="283" t="str">
        <f t="shared" si="12"/>
        <v/>
      </c>
      <c r="AF10" s="63" t="str">
        <f t="shared" si="13"/>
        <v/>
      </c>
      <c r="AG10" s="63" t="str">
        <f t="shared" si="14"/>
        <v/>
      </c>
    </row>
    <row r="11" spans="1:33" ht="24" customHeight="1">
      <c r="A11" s="340"/>
      <c r="B11" s="339"/>
      <c r="C11" s="338"/>
      <c r="D11" s="337"/>
      <c r="E11" s="333" t="s">
        <v>546</v>
      </c>
      <c r="F11" s="311" t="s">
        <v>659</v>
      </c>
      <c r="G11" s="314">
        <v>1.46</v>
      </c>
      <c r="H11" s="311" t="s">
        <v>361</v>
      </c>
      <c r="I11" s="104" t="str">
        <f t="shared" si="0"/>
        <v>1,670</v>
      </c>
      <c r="J11" s="103">
        <v>5</v>
      </c>
      <c r="K11" s="330">
        <v>19.600000000000001</v>
      </c>
      <c r="L11" s="32">
        <f t="shared" si="1"/>
        <v>131.94999999999999</v>
      </c>
      <c r="M11" s="101">
        <f t="shared" si="2"/>
        <v>13.5</v>
      </c>
      <c r="N11" s="100">
        <f t="shared" si="3"/>
        <v>17</v>
      </c>
      <c r="O11" s="99" t="str">
        <f t="shared" si="4"/>
        <v>24.6</v>
      </c>
      <c r="P11" s="332" t="s">
        <v>663</v>
      </c>
      <c r="Q11" s="213" t="s">
        <v>656</v>
      </c>
      <c r="R11" s="293" t="s">
        <v>371</v>
      </c>
      <c r="S11" s="96"/>
      <c r="T11" s="212"/>
      <c r="U11" s="95">
        <f t="shared" si="5"/>
        <v>145</v>
      </c>
      <c r="V11" s="94">
        <f t="shared" si="6"/>
        <v>115</v>
      </c>
      <c r="W11" s="94">
        <f t="shared" si="7"/>
        <v>79</v>
      </c>
      <c r="X11" s="93" t="str">
        <f t="shared" si="8"/>
        <v>★2.5</v>
      </c>
      <c r="Z11" s="65">
        <v>1670</v>
      </c>
      <c r="AA11" s="65"/>
      <c r="AB11" s="283">
        <f t="shared" si="9"/>
        <v>24.6</v>
      </c>
      <c r="AC11" s="63">
        <f t="shared" si="10"/>
        <v>79</v>
      </c>
      <c r="AD11" s="63" t="str">
        <f t="shared" si="11"/>
        <v>★2.5</v>
      </c>
      <c r="AE11" s="283" t="str">
        <f t="shared" si="12"/>
        <v/>
      </c>
      <c r="AF11" s="63" t="str">
        <f t="shared" si="13"/>
        <v/>
      </c>
      <c r="AG11" s="63" t="str">
        <f t="shared" si="14"/>
        <v/>
      </c>
    </row>
    <row r="12" spans="1:33" ht="24" customHeight="1">
      <c r="A12" s="340"/>
      <c r="B12" s="339"/>
      <c r="C12" s="338"/>
      <c r="D12" s="337"/>
      <c r="E12" s="333" t="s">
        <v>662</v>
      </c>
      <c r="F12" s="311" t="s">
        <v>659</v>
      </c>
      <c r="G12" s="314">
        <v>1.46</v>
      </c>
      <c r="H12" s="311" t="s">
        <v>658</v>
      </c>
      <c r="I12" s="104" t="str">
        <f t="shared" si="0"/>
        <v>1,650</v>
      </c>
      <c r="J12" s="103">
        <v>5</v>
      </c>
      <c r="K12" s="330">
        <v>19.5</v>
      </c>
      <c r="L12" s="32">
        <f t="shared" si="1"/>
        <v>132.62666666666667</v>
      </c>
      <c r="M12" s="101">
        <f t="shared" si="2"/>
        <v>14.6</v>
      </c>
      <c r="N12" s="100">
        <f t="shared" si="3"/>
        <v>18.200000000000003</v>
      </c>
      <c r="O12" s="99" t="str">
        <f t="shared" si="4"/>
        <v>24.8</v>
      </c>
      <c r="P12" s="332" t="s">
        <v>657</v>
      </c>
      <c r="Q12" s="213" t="s">
        <v>656</v>
      </c>
      <c r="R12" s="293" t="s">
        <v>371</v>
      </c>
      <c r="S12" s="96"/>
      <c r="T12" s="212"/>
      <c r="U12" s="95">
        <f t="shared" si="5"/>
        <v>133</v>
      </c>
      <c r="V12" s="94">
        <f t="shared" si="6"/>
        <v>107</v>
      </c>
      <c r="W12" s="94">
        <f t="shared" si="7"/>
        <v>78</v>
      </c>
      <c r="X12" s="93" t="str">
        <f t="shared" si="8"/>
        <v>★2.5</v>
      </c>
      <c r="Z12" s="65">
        <v>1650</v>
      </c>
      <c r="AA12" s="65"/>
      <c r="AB12" s="283">
        <f t="shared" si="9"/>
        <v>24.8</v>
      </c>
      <c r="AC12" s="63">
        <f t="shared" si="10"/>
        <v>78</v>
      </c>
      <c r="AD12" s="63" t="str">
        <f t="shared" si="11"/>
        <v>★2.5</v>
      </c>
      <c r="AE12" s="283" t="str">
        <f t="shared" si="12"/>
        <v/>
      </c>
      <c r="AF12" s="63" t="str">
        <f t="shared" si="13"/>
        <v/>
      </c>
      <c r="AG12" s="63" t="str">
        <f t="shared" si="14"/>
        <v/>
      </c>
    </row>
    <row r="13" spans="1:33" ht="24" customHeight="1">
      <c r="A13" s="340"/>
      <c r="B13" s="339"/>
      <c r="C13" s="338"/>
      <c r="D13" s="337"/>
      <c r="E13" s="333" t="s">
        <v>661</v>
      </c>
      <c r="F13" s="311" t="s">
        <v>659</v>
      </c>
      <c r="G13" s="314">
        <v>1.46</v>
      </c>
      <c r="H13" s="311" t="s">
        <v>658</v>
      </c>
      <c r="I13" s="104" t="str">
        <f t="shared" si="0"/>
        <v>1,660</v>
      </c>
      <c r="J13" s="103">
        <v>5</v>
      </c>
      <c r="K13" s="330">
        <v>19.5</v>
      </c>
      <c r="L13" s="32">
        <f t="shared" si="1"/>
        <v>132.62666666666667</v>
      </c>
      <c r="M13" s="101">
        <f t="shared" si="2"/>
        <v>13.5</v>
      </c>
      <c r="N13" s="100">
        <f t="shared" si="3"/>
        <v>17</v>
      </c>
      <c r="O13" s="99" t="str">
        <f t="shared" si="4"/>
        <v>24.7</v>
      </c>
      <c r="P13" s="332" t="s">
        <v>657</v>
      </c>
      <c r="Q13" s="213" t="s">
        <v>656</v>
      </c>
      <c r="R13" s="293" t="s">
        <v>371</v>
      </c>
      <c r="S13" s="96"/>
      <c r="T13" s="212"/>
      <c r="U13" s="95">
        <f t="shared" si="5"/>
        <v>144</v>
      </c>
      <c r="V13" s="94">
        <f t="shared" si="6"/>
        <v>114</v>
      </c>
      <c r="W13" s="94">
        <f t="shared" si="7"/>
        <v>78</v>
      </c>
      <c r="X13" s="93" t="str">
        <f t="shared" si="8"/>
        <v>★2.5</v>
      </c>
      <c r="Z13" s="65">
        <v>1660</v>
      </c>
      <c r="AA13" s="65"/>
      <c r="AB13" s="283">
        <f t="shared" si="9"/>
        <v>24.700000000000003</v>
      </c>
      <c r="AC13" s="63">
        <f t="shared" si="10"/>
        <v>78</v>
      </c>
      <c r="AD13" s="63" t="str">
        <f t="shared" si="11"/>
        <v>★2.5</v>
      </c>
      <c r="AE13" s="283" t="str">
        <f t="shared" si="12"/>
        <v/>
      </c>
      <c r="AF13" s="63" t="str">
        <f t="shared" si="13"/>
        <v/>
      </c>
      <c r="AG13" s="63" t="str">
        <f t="shared" si="14"/>
        <v/>
      </c>
    </row>
    <row r="14" spans="1:33" ht="24" customHeight="1">
      <c r="A14" s="318"/>
      <c r="B14" s="336"/>
      <c r="C14" s="335"/>
      <c r="D14" s="334"/>
      <c r="E14" s="333" t="s">
        <v>660</v>
      </c>
      <c r="F14" s="311" t="s">
        <v>659</v>
      </c>
      <c r="G14" s="314">
        <v>1.46</v>
      </c>
      <c r="H14" s="311" t="s">
        <v>658</v>
      </c>
      <c r="I14" s="104" t="str">
        <f t="shared" si="0"/>
        <v>1,670</v>
      </c>
      <c r="J14" s="103">
        <v>5</v>
      </c>
      <c r="K14" s="330">
        <v>19.5</v>
      </c>
      <c r="L14" s="32">
        <f t="shared" si="1"/>
        <v>132.62666666666667</v>
      </c>
      <c r="M14" s="101">
        <f t="shared" si="2"/>
        <v>13.5</v>
      </c>
      <c r="N14" s="100">
        <f t="shared" si="3"/>
        <v>17</v>
      </c>
      <c r="O14" s="99" t="str">
        <f t="shared" si="4"/>
        <v>24.6</v>
      </c>
      <c r="P14" s="332" t="s">
        <v>657</v>
      </c>
      <c r="Q14" s="213" t="s">
        <v>656</v>
      </c>
      <c r="R14" s="293" t="s">
        <v>371</v>
      </c>
      <c r="S14" s="96"/>
      <c r="T14" s="212"/>
      <c r="U14" s="95">
        <f t="shared" si="5"/>
        <v>144</v>
      </c>
      <c r="V14" s="94">
        <f t="shared" si="6"/>
        <v>114</v>
      </c>
      <c r="W14" s="94">
        <f t="shared" si="7"/>
        <v>79</v>
      </c>
      <c r="X14" s="93" t="str">
        <f t="shared" si="8"/>
        <v>★2.5</v>
      </c>
      <c r="Z14" s="65">
        <v>1670</v>
      </c>
      <c r="AA14" s="65"/>
      <c r="AB14" s="283">
        <f t="shared" si="9"/>
        <v>24.6</v>
      </c>
      <c r="AC14" s="63">
        <f t="shared" si="10"/>
        <v>79</v>
      </c>
      <c r="AD14" s="63" t="str">
        <f t="shared" si="11"/>
        <v>★2.5</v>
      </c>
      <c r="AE14" s="283" t="str">
        <f t="shared" si="12"/>
        <v/>
      </c>
      <c r="AF14" s="63" t="str">
        <f t="shared" si="13"/>
        <v/>
      </c>
      <c r="AG14" s="63" t="str">
        <f t="shared" si="14"/>
        <v/>
      </c>
    </row>
    <row r="15" spans="1:33" ht="24" customHeight="1">
      <c r="A15" s="331"/>
      <c r="B15" s="285"/>
      <c r="C15" s="284"/>
      <c r="D15" s="133"/>
      <c r="E15" s="142"/>
      <c r="F15" s="131"/>
      <c r="G15" s="132"/>
      <c r="H15" s="131"/>
      <c r="I15" s="104" t="str">
        <f t="shared" si="0"/>
        <v/>
      </c>
      <c r="J15" s="103"/>
      <c r="K15" s="330"/>
      <c r="L15" s="32" t="str">
        <f t="shared" si="1"/>
        <v/>
      </c>
      <c r="M15" s="101" t="str">
        <f t="shared" si="2"/>
        <v/>
      </c>
      <c r="N15" s="100" t="str">
        <f t="shared" si="3"/>
        <v/>
      </c>
      <c r="O15" s="99" t="str">
        <f t="shared" si="4"/>
        <v/>
      </c>
      <c r="P15" s="97"/>
      <c r="Q15" s="98"/>
      <c r="R15" s="97"/>
      <c r="S15" s="96"/>
      <c r="T15" s="212"/>
      <c r="U15" s="95" t="str">
        <f t="shared" si="5"/>
        <v/>
      </c>
      <c r="V15" s="94" t="str">
        <f t="shared" si="6"/>
        <v/>
      </c>
      <c r="W15" s="94" t="str">
        <f t="shared" si="7"/>
        <v/>
      </c>
      <c r="X15" s="93" t="str">
        <f t="shared" si="8"/>
        <v/>
      </c>
      <c r="Z15" s="65"/>
      <c r="AA15" s="65"/>
      <c r="AB15" s="283" t="str">
        <f t="shared" si="9"/>
        <v/>
      </c>
      <c r="AC15" s="63" t="str">
        <f t="shared" si="10"/>
        <v/>
      </c>
      <c r="AD15" s="63" t="str">
        <f t="shared" si="11"/>
        <v/>
      </c>
      <c r="AE15" s="283" t="str">
        <f t="shared" si="12"/>
        <v/>
      </c>
      <c r="AF15" s="63" t="str">
        <f t="shared" si="13"/>
        <v/>
      </c>
      <c r="AG15" s="63" t="str">
        <f t="shared" si="14"/>
        <v/>
      </c>
    </row>
    <row r="16" spans="1:33" ht="24" customHeight="1">
      <c r="A16" s="331"/>
      <c r="B16" s="285"/>
      <c r="C16" s="284"/>
      <c r="D16" s="133"/>
      <c r="E16" s="142"/>
      <c r="F16" s="131"/>
      <c r="G16" s="132"/>
      <c r="H16" s="131"/>
      <c r="I16" s="104" t="str">
        <f t="shared" si="0"/>
        <v/>
      </c>
      <c r="J16" s="103"/>
      <c r="K16" s="330"/>
      <c r="L16" s="32" t="str">
        <f t="shared" si="1"/>
        <v/>
      </c>
      <c r="M16" s="101" t="str">
        <f t="shared" si="2"/>
        <v/>
      </c>
      <c r="N16" s="100" t="str">
        <f t="shared" si="3"/>
        <v/>
      </c>
      <c r="O16" s="99" t="str">
        <f t="shared" si="4"/>
        <v/>
      </c>
      <c r="P16" s="97"/>
      <c r="Q16" s="98"/>
      <c r="R16" s="97"/>
      <c r="S16" s="96"/>
      <c r="T16" s="212"/>
      <c r="U16" s="95" t="str">
        <f t="shared" si="5"/>
        <v/>
      </c>
      <c r="V16" s="94" t="str">
        <f t="shared" si="6"/>
        <v/>
      </c>
      <c r="W16" s="94" t="str">
        <f t="shared" si="7"/>
        <v/>
      </c>
      <c r="X16" s="93" t="str">
        <f t="shared" si="8"/>
        <v/>
      </c>
      <c r="Z16" s="65"/>
      <c r="AA16" s="65"/>
      <c r="AB16" s="283" t="str">
        <f t="shared" si="9"/>
        <v/>
      </c>
      <c r="AC16" s="63" t="str">
        <f t="shared" si="10"/>
        <v/>
      </c>
      <c r="AD16" s="63" t="str">
        <f t="shared" si="11"/>
        <v/>
      </c>
      <c r="AE16" s="283" t="str">
        <f t="shared" si="12"/>
        <v/>
      </c>
      <c r="AF16" s="63" t="str">
        <f t="shared" si="13"/>
        <v/>
      </c>
      <c r="AG16" s="63" t="str">
        <f t="shared" si="14"/>
        <v/>
      </c>
    </row>
    <row r="17" spans="1:33" ht="24" customHeight="1">
      <c r="A17" s="331"/>
      <c r="B17" s="285"/>
      <c r="C17" s="284"/>
      <c r="D17" s="133"/>
      <c r="E17" s="142"/>
      <c r="F17" s="131"/>
      <c r="G17" s="132"/>
      <c r="H17" s="131"/>
      <c r="I17" s="104" t="str">
        <f t="shared" si="0"/>
        <v/>
      </c>
      <c r="J17" s="103"/>
      <c r="K17" s="330"/>
      <c r="L17" s="32" t="str">
        <f t="shared" si="1"/>
        <v/>
      </c>
      <c r="M17" s="101" t="str">
        <f t="shared" si="2"/>
        <v/>
      </c>
      <c r="N17" s="100" t="str">
        <f t="shared" si="3"/>
        <v/>
      </c>
      <c r="O17" s="99" t="str">
        <f t="shared" si="4"/>
        <v/>
      </c>
      <c r="P17" s="97"/>
      <c r="Q17" s="98"/>
      <c r="R17" s="97"/>
      <c r="S17" s="96"/>
      <c r="T17" s="212"/>
      <c r="U17" s="95" t="str">
        <f t="shared" si="5"/>
        <v/>
      </c>
      <c r="V17" s="94" t="str">
        <f t="shared" si="6"/>
        <v/>
      </c>
      <c r="W17" s="94" t="str">
        <f t="shared" si="7"/>
        <v/>
      </c>
      <c r="X17" s="93" t="str">
        <f t="shared" si="8"/>
        <v/>
      </c>
      <c r="Z17" s="65"/>
      <c r="AA17" s="65"/>
      <c r="AB17" s="283" t="str">
        <f t="shared" si="9"/>
        <v/>
      </c>
      <c r="AC17" s="63" t="str">
        <f t="shared" si="10"/>
        <v/>
      </c>
      <c r="AD17" s="63" t="str">
        <f t="shared" si="11"/>
        <v/>
      </c>
      <c r="AE17" s="283" t="str">
        <f t="shared" si="12"/>
        <v/>
      </c>
      <c r="AF17" s="63" t="str">
        <f t="shared" si="13"/>
        <v/>
      </c>
      <c r="AG17" s="63" t="str">
        <f t="shared" si="14"/>
        <v/>
      </c>
    </row>
    <row r="18" spans="1:33">
      <c r="E18" s="58"/>
      <c r="J18" s="62"/>
      <c r="M18" s="61"/>
    </row>
    <row r="19" spans="1:33">
      <c r="B19" s="58" t="s">
        <v>77</v>
      </c>
      <c r="E19" s="58"/>
    </row>
    <row r="20" spans="1:33">
      <c r="B20" s="58" t="s">
        <v>76</v>
      </c>
      <c r="E20" s="58"/>
    </row>
    <row r="21" spans="1:33">
      <c r="B21" s="58" t="s">
        <v>75</v>
      </c>
      <c r="E21" s="58"/>
    </row>
    <row r="22" spans="1:33">
      <c r="B22" s="58" t="s">
        <v>74</v>
      </c>
      <c r="E22" s="58"/>
    </row>
    <row r="23" spans="1:33">
      <c r="B23" s="58" t="s">
        <v>73</v>
      </c>
      <c r="E23" s="58"/>
    </row>
    <row r="24" spans="1:33">
      <c r="B24" s="58" t="s">
        <v>72</v>
      </c>
      <c r="E24" s="58"/>
    </row>
    <row r="25" spans="1:33">
      <c r="B25" s="58" t="s">
        <v>71</v>
      </c>
      <c r="E25" s="58"/>
    </row>
    <row r="26" spans="1:33">
      <c r="B26" s="58" t="s">
        <v>70</v>
      </c>
      <c r="E26" s="58"/>
    </row>
    <row r="27" spans="1:33">
      <c r="B27" s="58" t="s">
        <v>69</v>
      </c>
      <c r="E27" s="58"/>
    </row>
    <row r="28" spans="1:33">
      <c r="C28" s="58" t="s">
        <v>68</v>
      </c>
      <c r="E28" s="58"/>
    </row>
    <row r="59" ht="33.6" customHeight="1"/>
    <row r="72" spans="5:5">
      <c r="E72" s="60"/>
    </row>
  </sheetData>
  <sheetProtection selectLockedCells="1"/>
  <mergeCells count="40">
    <mergeCell ref="R2:V2"/>
    <mergeCell ref="S3:X3"/>
    <mergeCell ref="H4:H8"/>
    <mergeCell ref="I4:I8"/>
    <mergeCell ref="J4:J8"/>
    <mergeCell ref="A4:A8"/>
    <mergeCell ref="B4:C8"/>
    <mergeCell ref="D4:D5"/>
    <mergeCell ref="E4:E5"/>
    <mergeCell ref="F4:G5"/>
    <mergeCell ref="D6:D8"/>
    <mergeCell ref="E6:E8"/>
    <mergeCell ref="F6:F8"/>
    <mergeCell ref="G6:G8"/>
    <mergeCell ref="Z4:Z8"/>
    <mergeCell ref="AA4:AA8"/>
    <mergeCell ref="AB4:AB8"/>
    <mergeCell ref="AC4:AC8"/>
    <mergeCell ref="Q6:Q8"/>
    <mergeCell ref="V4:V8"/>
    <mergeCell ref="S6:S8"/>
    <mergeCell ref="T6:T8"/>
    <mergeCell ref="R6:R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16B9-56CE-4B94-944D-7935F76C29B7}">
  <sheetPr>
    <tabColor indexed="13"/>
    <pageSetUpPr fitToPage="1"/>
  </sheetPr>
  <dimension ref="A1:AG73"/>
  <sheetViews>
    <sheetView view="pageBreakPreview" zoomScaleNormal="100" zoomScaleSheetLayoutView="100" workbookViewId="0">
      <pane ySplit="8" topLeftCell="A9" activePane="bottomLeft" state="frozen"/>
      <selection pane="bottomLeft" activeCell="AJ15" sqref="AJ15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332031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33203125" style="58" bestFit="1" customWidth="1"/>
    <col min="15" max="15" width="8.33203125" style="58" customWidth="1"/>
    <col min="16" max="16" width="14.33203125" style="58" bestFit="1" customWidth="1"/>
    <col min="17" max="17" width="13.332031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33203125" style="58" customWidth="1"/>
    <col min="28" max="33" width="9" style="58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332031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33203125" style="58" bestFit="1" customWidth="1"/>
    <col min="271" max="271" width="8.33203125" style="58" customWidth="1"/>
    <col min="272" max="272" width="14.33203125" style="58" bestFit="1" customWidth="1"/>
    <col min="273" max="273" width="13.332031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332031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33203125" style="58" bestFit="1" customWidth="1"/>
    <col min="527" max="527" width="8.33203125" style="58" customWidth="1"/>
    <col min="528" max="528" width="14.33203125" style="58" bestFit="1" customWidth="1"/>
    <col min="529" max="529" width="13.332031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332031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33203125" style="58" bestFit="1" customWidth="1"/>
    <col min="783" max="783" width="8.33203125" style="58" customWidth="1"/>
    <col min="784" max="784" width="14.33203125" style="58" bestFit="1" customWidth="1"/>
    <col min="785" max="785" width="13.332031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332031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33203125" style="58" bestFit="1" customWidth="1"/>
    <col min="1039" max="1039" width="8.33203125" style="58" customWidth="1"/>
    <col min="1040" max="1040" width="14.33203125" style="58" bestFit="1" customWidth="1"/>
    <col min="1041" max="1041" width="13.332031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332031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33203125" style="58" bestFit="1" customWidth="1"/>
    <col min="1295" max="1295" width="8.33203125" style="58" customWidth="1"/>
    <col min="1296" max="1296" width="14.33203125" style="58" bestFit="1" customWidth="1"/>
    <col min="1297" max="1297" width="13.332031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332031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33203125" style="58" bestFit="1" customWidth="1"/>
    <col min="1551" max="1551" width="8.33203125" style="58" customWidth="1"/>
    <col min="1552" max="1552" width="14.33203125" style="58" bestFit="1" customWidth="1"/>
    <col min="1553" max="1553" width="13.332031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332031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33203125" style="58" bestFit="1" customWidth="1"/>
    <col min="1807" max="1807" width="8.33203125" style="58" customWidth="1"/>
    <col min="1808" max="1808" width="14.33203125" style="58" bestFit="1" customWidth="1"/>
    <col min="1809" max="1809" width="13.332031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332031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33203125" style="58" bestFit="1" customWidth="1"/>
    <col min="2063" max="2063" width="8.33203125" style="58" customWidth="1"/>
    <col min="2064" max="2064" width="14.33203125" style="58" bestFit="1" customWidth="1"/>
    <col min="2065" max="2065" width="13.332031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332031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33203125" style="58" bestFit="1" customWidth="1"/>
    <col min="2319" max="2319" width="8.33203125" style="58" customWidth="1"/>
    <col min="2320" max="2320" width="14.33203125" style="58" bestFit="1" customWidth="1"/>
    <col min="2321" max="2321" width="13.332031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332031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33203125" style="58" bestFit="1" customWidth="1"/>
    <col min="2575" max="2575" width="8.33203125" style="58" customWidth="1"/>
    <col min="2576" max="2576" width="14.33203125" style="58" bestFit="1" customWidth="1"/>
    <col min="2577" max="2577" width="13.332031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332031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33203125" style="58" bestFit="1" customWidth="1"/>
    <col min="2831" max="2831" width="8.33203125" style="58" customWidth="1"/>
    <col min="2832" max="2832" width="14.33203125" style="58" bestFit="1" customWidth="1"/>
    <col min="2833" max="2833" width="13.332031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332031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33203125" style="58" bestFit="1" customWidth="1"/>
    <col min="3087" max="3087" width="8.33203125" style="58" customWidth="1"/>
    <col min="3088" max="3088" width="14.33203125" style="58" bestFit="1" customWidth="1"/>
    <col min="3089" max="3089" width="13.332031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332031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33203125" style="58" bestFit="1" customWidth="1"/>
    <col min="3343" max="3343" width="8.33203125" style="58" customWidth="1"/>
    <col min="3344" max="3344" width="14.33203125" style="58" bestFit="1" customWidth="1"/>
    <col min="3345" max="3345" width="13.332031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332031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33203125" style="58" bestFit="1" customWidth="1"/>
    <col min="3599" max="3599" width="8.33203125" style="58" customWidth="1"/>
    <col min="3600" max="3600" width="14.33203125" style="58" bestFit="1" customWidth="1"/>
    <col min="3601" max="3601" width="13.332031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332031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33203125" style="58" bestFit="1" customWidth="1"/>
    <col min="3855" max="3855" width="8.33203125" style="58" customWidth="1"/>
    <col min="3856" max="3856" width="14.33203125" style="58" bestFit="1" customWidth="1"/>
    <col min="3857" max="3857" width="13.332031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332031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33203125" style="58" bestFit="1" customWidth="1"/>
    <col min="4111" max="4111" width="8.33203125" style="58" customWidth="1"/>
    <col min="4112" max="4112" width="14.33203125" style="58" bestFit="1" customWidth="1"/>
    <col min="4113" max="4113" width="13.332031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332031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33203125" style="58" bestFit="1" customWidth="1"/>
    <col min="4367" max="4367" width="8.33203125" style="58" customWidth="1"/>
    <col min="4368" max="4368" width="14.33203125" style="58" bestFit="1" customWidth="1"/>
    <col min="4369" max="4369" width="13.332031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332031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33203125" style="58" bestFit="1" customWidth="1"/>
    <col min="4623" max="4623" width="8.33203125" style="58" customWidth="1"/>
    <col min="4624" max="4624" width="14.33203125" style="58" bestFit="1" customWidth="1"/>
    <col min="4625" max="4625" width="13.332031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332031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33203125" style="58" bestFit="1" customWidth="1"/>
    <col min="4879" max="4879" width="8.33203125" style="58" customWidth="1"/>
    <col min="4880" max="4880" width="14.33203125" style="58" bestFit="1" customWidth="1"/>
    <col min="4881" max="4881" width="13.332031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332031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33203125" style="58" bestFit="1" customWidth="1"/>
    <col min="5135" max="5135" width="8.33203125" style="58" customWidth="1"/>
    <col min="5136" max="5136" width="14.33203125" style="58" bestFit="1" customWidth="1"/>
    <col min="5137" max="5137" width="13.332031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332031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33203125" style="58" bestFit="1" customWidth="1"/>
    <col min="5391" max="5391" width="8.33203125" style="58" customWidth="1"/>
    <col min="5392" max="5392" width="14.33203125" style="58" bestFit="1" customWidth="1"/>
    <col min="5393" max="5393" width="13.332031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332031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33203125" style="58" bestFit="1" customWidth="1"/>
    <col min="5647" max="5647" width="8.33203125" style="58" customWidth="1"/>
    <col min="5648" max="5648" width="14.33203125" style="58" bestFit="1" customWidth="1"/>
    <col min="5649" max="5649" width="13.332031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332031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33203125" style="58" bestFit="1" customWidth="1"/>
    <col min="5903" max="5903" width="8.33203125" style="58" customWidth="1"/>
    <col min="5904" max="5904" width="14.33203125" style="58" bestFit="1" customWidth="1"/>
    <col min="5905" max="5905" width="13.332031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332031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33203125" style="58" bestFit="1" customWidth="1"/>
    <col min="6159" max="6159" width="8.33203125" style="58" customWidth="1"/>
    <col min="6160" max="6160" width="14.33203125" style="58" bestFit="1" customWidth="1"/>
    <col min="6161" max="6161" width="13.332031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332031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33203125" style="58" bestFit="1" customWidth="1"/>
    <col min="6415" max="6415" width="8.33203125" style="58" customWidth="1"/>
    <col min="6416" max="6416" width="14.33203125" style="58" bestFit="1" customWidth="1"/>
    <col min="6417" max="6417" width="13.332031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332031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33203125" style="58" bestFit="1" customWidth="1"/>
    <col min="6671" max="6671" width="8.33203125" style="58" customWidth="1"/>
    <col min="6672" max="6672" width="14.33203125" style="58" bestFit="1" customWidth="1"/>
    <col min="6673" max="6673" width="13.332031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332031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33203125" style="58" bestFit="1" customWidth="1"/>
    <col min="6927" max="6927" width="8.33203125" style="58" customWidth="1"/>
    <col min="6928" max="6928" width="14.33203125" style="58" bestFit="1" customWidth="1"/>
    <col min="6929" max="6929" width="13.332031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332031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33203125" style="58" bestFit="1" customWidth="1"/>
    <col min="7183" max="7183" width="8.33203125" style="58" customWidth="1"/>
    <col min="7184" max="7184" width="14.33203125" style="58" bestFit="1" customWidth="1"/>
    <col min="7185" max="7185" width="13.332031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332031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33203125" style="58" bestFit="1" customWidth="1"/>
    <col min="7439" max="7439" width="8.33203125" style="58" customWidth="1"/>
    <col min="7440" max="7440" width="14.33203125" style="58" bestFit="1" customWidth="1"/>
    <col min="7441" max="7441" width="13.332031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332031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33203125" style="58" bestFit="1" customWidth="1"/>
    <col min="7695" max="7695" width="8.33203125" style="58" customWidth="1"/>
    <col min="7696" max="7696" width="14.33203125" style="58" bestFit="1" customWidth="1"/>
    <col min="7697" max="7697" width="13.332031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332031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33203125" style="58" bestFit="1" customWidth="1"/>
    <col min="7951" max="7951" width="8.33203125" style="58" customWidth="1"/>
    <col min="7952" max="7952" width="14.33203125" style="58" bestFit="1" customWidth="1"/>
    <col min="7953" max="7953" width="13.332031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332031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33203125" style="58" bestFit="1" customWidth="1"/>
    <col min="8207" max="8207" width="8.33203125" style="58" customWidth="1"/>
    <col min="8208" max="8208" width="14.33203125" style="58" bestFit="1" customWidth="1"/>
    <col min="8209" max="8209" width="13.332031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332031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33203125" style="58" bestFit="1" customWidth="1"/>
    <col min="8463" max="8463" width="8.33203125" style="58" customWidth="1"/>
    <col min="8464" max="8464" width="14.33203125" style="58" bestFit="1" customWidth="1"/>
    <col min="8465" max="8465" width="13.332031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332031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33203125" style="58" bestFit="1" customWidth="1"/>
    <col min="8719" max="8719" width="8.33203125" style="58" customWidth="1"/>
    <col min="8720" max="8720" width="14.33203125" style="58" bestFit="1" customWidth="1"/>
    <col min="8721" max="8721" width="13.332031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332031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33203125" style="58" bestFit="1" customWidth="1"/>
    <col min="8975" max="8975" width="8.33203125" style="58" customWidth="1"/>
    <col min="8976" max="8976" width="14.33203125" style="58" bestFit="1" customWidth="1"/>
    <col min="8977" max="8977" width="13.332031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332031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33203125" style="58" bestFit="1" customWidth="1"/>
    <col min="9231" max="9231" width="8.33203125" style="58" customWidth="1"/>
    <col min="9232" max="9232" width="14.33203125" style="58" bestFit="1" customWidth="1"/>
    <col min="9233" max="9233" width="13.332031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332031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33203125" style="58" bestFit="1" customWidth="1"/>
    <col min="9487" max="9487" width="8.33203125" style="58" customWidth="1"/>
    <col min="9488" max="9488" width="14.33203125" style="58" bestFit="1" customWidth="1"/>
    <col min="9489" max="9489" width="13.332031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332031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33203125" style="58" bestFit="1" customWidth="1"/>
    <col min="9743" max="9743" width="8.33203125" style="58" customWidth="1"/>
    <col min="9744" max="9744" width="14.33203125" style="58" bestFit="1" customWidth="1"/>
    <col min="9745" max="9745" width="13.332031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332031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33203125" style="58" bestFit="1" customWidth="1"/>
    <col min="9999" max="9999" width="8.33203125" style="58" customWidth="1"/>
    <col min="10000" max="10000" width="14.33203125" style="58" bestFit="1" customWidth="1"/>
    <col min="10001" max="10001" width="13.332031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332031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33203125" style="58" bestFit="1" customWidth="1"/>
    <col min="10255" max="10255" width="8.33203125" style="58" customWidth="1"/>
    <col min="10256" max="10256" width="14.33203125" style="58" bestFit="1" customWidth="1"/>
    <col min="10257" max="10257" width="13.332031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332031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33203125" style="58" bestFit="1" customWidth="1"/>
    <col min="10511" max="10511" width="8.33203125" style="58" customWidth="1"/>
    <col min="10512" max="10512" width="14.33203125" style="58" bestFit="1" customWidth="1"/>
    <col min="10513" max="10513" width="13.332031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332031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33203125" style="58" bestFit="1" customWidth="1"/>
    <col min="10767" max="10767" width="8.33203125" style="58" customWidth="1"/>
    <col min="10768" max="10768" width="14.33203125" style="58" bestFit="1" customWidth="1"/>
    <col min="10769" max="10769" width="13.332031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332031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33203125" style="58" bestFit="1" customWidth="1"/>
    <col min="11023" max="11023" width="8.33203125" style="58" customWidth="1"/>
    <col min="11024" max="11024" width="14.33203125" style="58" bestFit="1" customWidth="1"/>
    <col min="11025" max="11025" width="13.332031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332031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33203125" style="58" bestFit="1" customWidth="1"/>
    <col min="11279" max="11279" width="8.33203125" style="58" customWidth="1"/>
    <col min="11280" max="11280" width="14.33203125" style="58" bestFit="1" customWidth="1"/>
    <col min="11281" max="11281" width="13.332031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332031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33203125" style="58" bestFit="1" customWidth="1"/>
    <col min="11535" max="11535" width="8.33203125" style="58" customWidth="1"/>
    <col min="11536" max="11536" width="14.33203125" style="58" bestFit="1" customWidth="1"/>
    <col min="11537" max="11537" width="13.332031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332031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33203125" style="58" bestFit="1" customWidth="1"/>
    <col min="11791" max="11791" width="8.33203125" style="58" customWidth="1"/>
    <col min="11792" max="11792" width="14.33203125" style="58" bestFit="1" customWidth="1"/>
    <col min="11793" max="11793" width="13.332031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332031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33203125" style="58" bestFit="1" customWidth="1"/>
    <col min="12047" max="12047" width="8.33203125" style="58" customWidth="1"/>
    <col min="12048" max="12048" width="14.33203125" style="58" bestFit="1" customWidth="1"/>
    <col min="12049" max="12049" width="13.332031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332031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33203125" style="58" bestFit="1" customWidth="1"/>
    <col min="12303" max="12303" width="8.33203125" style="58" customWidth="1"/>
    <col min="12304" max="12304" width="14.33203125" style="58" bestFit="1" customWidth="1"/>
    <col min="12305" max="12305" width="13.332031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332031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33203125" style="58" bestFit="1" customWidth="1"/>
    <col min="12559" max="12559" width="8.33203125" style="58" customWidth="1"/>
    <col min="12560" max="12560" width="14.33203125" style="58" bestFit="1" customWidth="1"/>
    <col min="12561" max="12561" width="13.332031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332031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33203125" style="58" bestFit="1" customWidth="1"/>
    <col min="12815" max="12815" width="8.33203125" style="58" customWidth="1"/>
    <col min="12816" max="12816" width="14.33203125" style="58" bestFit="1" customWidth="1"/>
    <col min="12817" max="12817" width="13.332031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332031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33203125" style="58" bestFit="1" customWidth="1"/>
    <col min="13071" max="13071" width="8.33203125" style="58" customWidth="1"/>
    <col min="13072" max="13072" width="14.33203125" style="58" bestFit="1" customWidth="1"/>
    <col min="13073" max="13073" width="13.332031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332031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33203125" style="58" bestFit="1" customWidth="1"/>
    <col min="13327" max="13327" width="8.33203125" style="58" customWidth="1"/>
    <col min="13328" max="13328" width="14.33203125" style="58" bestFit="1" customWidth="1"/>
    <col min="13329" max="13329" width="13.332031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332031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33203125" style="58" bestFit="1" customWidth="1"/>
    <col min="13583" max="13583" width="8.33203125" style="58" customWidth="1"/>
    <col min="13584" max="13584" width="14.33203125" style="58" bestFit="1" customWidth="1"/>
    <col min="13585" max="13585" width="13.332031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332031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33203125" style="58" bestFit="1" customWidth="1"/>
    <col min="13839" max="13839" width="8.33203125" style="58" customWidth="1"/>
    <col min="13840" max="13840" width="14.33203125" style="58" bestFit="1" customWidth="1"/>
    <col min="13841" max="13841" width="13.332031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332031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33203125" style="58" bestFit="1" customWidth="1"/>
    <col min="14095" max="14095" width="8.33203125" style="58" customWidth="1"/>
    <col min="14096" max="14096" width="14.33203125" style="58" bestFit="1" customWidth="1"/>
    <col min="14097" max="14097" width="13.332031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332031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33203125" style="58" bestFit="1" customWidth="1"/>
    <col min="14351" max="14351" width="8.33203125" style="58" customWidth="1"/>
    <col min="14352" max="14352" width="14.33203125" style="58" bestFit="1" customWidth="1"/>
    <col min="14353" max="14353" width="13.332031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332031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33203125" style="58" bestFit="1" customWidth="1"/>
    <col min="14607" max="14607" width="8.33203125" style="58" customWidth="1"/>
    <col min="14608" max="14608" width="14.33203125" style="58" bestFit="1" customWidth="1"/>
    <col min="14609" max="14609" width="13.332031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332031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33203125" style="58" bestFit="1" customWidth="1"/>
    <col min="14863" max="14863" width="8.33203125" style="58" customWidth="1"/>
    <col min="14864" max="14864" width="14.33203125" style="58" bestFit="1" customWidth="1"/>
    <col min="14865" max="14865" width="13.332031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332031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33203125" style="58" bestFit="1" customWidth="1"/>
    <col min="15119" max="15119" width="8.33203125" style="58" customWidth="1"/>
    <col min="15120" max="15120" width="14.33203125" style="58" bestFit="1" customWidth="1"/>
    <col min="15121" max="15121" width="13.332031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332031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33203125" style="58" bestFit="1" customWidth="1"/>
    <col min="15375" max="15375" width="8.33203125" style="58" customWidth="1"/>
    <col min="15376" max="15376" width="14.33203125" style="58" bestFit="1" customWidth="1"/>
    <col min="15377" max="15377" width="13.332031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332031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33203125" style="58" bestFit="1" customWidth="1"/>
    <col min="15631" max="15631" width="8.33203125" style="58" customWidth="1"/>
    <col min="15632" max="15632" width="14.33203125" style="58" bestFit="1" customWidth="1"/>
    <col min="15633" max="15633" width="13.332031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332031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33203125" style="58" bestFit="1" customWidth="1"/>
    <col min="15887" max="15887" width="8.33203125" style="58" customWidth="1"/>
    <col min="15888" max="15888" width="14.33203125" style="58" bestFit="1" customWidth="1"/>
    <col min="15889" max="15889" width="13.332031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332031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33203125" style="58" bestFit="1" customWidth="1"/>
    <col min="16143" max="16143" width="8.33203125" style="58" customWidth="1"/>
    <col min="16144" max="16144" width="14.33203125" style="58" bestFit="1" customWidth="1"/>
    <col min="16145" max="16145" width="13.332031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5">
      <c r="E2" s="58"/>
      <c r="F2" s="127"/>
      <c r="J2" s="124" t="s">
        <v>116</v>
      </c>
      <c r="K2" s="124"/>
      <c r="L2" s="124"/>
      <c r="M2" s="124"/>
      <c r="N2" s="124"/>
      <c r="O2" s="124"/>
      <c r="P2" s="296"/>
      <c r="Q2" s="124"/>
      <c r="R2" s="546" t="s">
        <v>563</v>
      </c>
      <c r="S2" s="547"/>
      <c r="T2" s="547"/>
      <c r="U2" s="547"/>
      <c r="V2" s="547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55" t="s">
        <v>539</v>
      </c>
      <c r="AA4" s="455" t="s">
        <v>538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55"/>
      <c r="AA5" s="455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55"/>
      <c r="AA6" s="455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55"/>
      <c r="AA7" s="455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56"/>
      <c r="AA8" s="456"/>
      <c r="AB8" s="456"/>
      <c r="AC8" s="459"/>
      <c r="AD8" s="459"/>
      <c r="AE8" s="456"/>
      <c r="AF8" s="459"/>
      <c r="AG8" s="459"/>
    </row>
    <row r="9" spans="1:33" ht="24" customHeight="1">
      <c r="A9" s="295" t="s">
        <v>562</v>
      </c>
      <c r="B9" s="285"/>
      <c r="C9" s="284" t="s">
        <v>561</v>
      </c>
      <c r="D9" s="133" t="s">
        <v>560</v>
      </c>
      <c r="E9" s="142" t="s">
        <v>559</v>
      </c>
      <c r="F9" s="131" t="s">
        <v>550</v>
      </c>
      <c r="G9" s="132">
        <v>1.968</v>
      </c>
      <c r="H9" s="131" t="s">
        <v>272</v>
      </c>
      <c r="I9" s="293" t="str">
        <f t="shared" ref="I9:I18" si="0">IF(Z9="","",(IF(AA9-Z9&gt;0,CONCATENATE(TEXT(Z9,"#,##0"),"~",TEXT(AA9,"#,##0")),TEXT(Z9,"#,##0"))))</f>
        <v>1,430~1,450</v>
      </c>
      <c r="J9" s="292">
        <v>5</v>
      </c>
      <c r="K9" s="291">
        <v>20.8</v>
      </c>
      <c r="L9" s="290">
        <f t="shared" ref="L9:L18" si="1">IF(K9&gt;0,1/K9*37.7*68.6,"")</f>
        <v>124.33749999999999</v>
      </c>
      <c r="M9" s="289">
        <f t="shared" ref="M9:M18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15.9</v>
      </c>
      <c r="N9" s="288">
        <f t="shared" ref="N9:N18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19.400000000000002</v>
      </c>
      <c r="O9" s="287" t="str">
        <f t="shared" ref="O9:O18" si="4">IF(Z9="","",IF(AE9="",TEXT(AB9,"#,##0.0"),(IF(AB9-AE9&gt;0,CONCATENATE(TEXT(AE9,"#,##0.0"),"~",TEXT(AB9,"#,##0.0")),TEXT(AB9,"#,##0.0")))))</f>
        <v>26.7~26.9</v>
      </c>
      <c r="P9" s="131" t="s">
        <v>542</v>
      </c>
      <c r="Q9" s="131" t="s">
        <v>128</v>
      </c>
      <c r="R9" s="132" t="s">
        <v>78</v>
      </c>
      <c r="S9" s="96"/>
      <c r="T9" s="212"/>
      <c r="U9" s="95">
        <f t="shared" ref="U9:U18" si="5">IFERROR(IF(K9&lt;M9,"",(ROUNDDOWN(K9/M9*100,0))),"")</f>
        <v>130</v>
      </c>
      <c r="V9" s="94">
        <f t="shared" ref="V9:V18" si="6">IFERROR(IF(K9&lt;N9,"",(ROUNDDOWN(K9/N9*100,0))),"")</f>
        <v>107</v>
      </c>
      <c r="W9" s="94">
        <f t="shared" ref="W9:W18" si="7">IF(AC9&lt;55,"",IF(AA9="",AC9,IF(AF9-AC9&gt;0,CONCATENATE(AC9,"~",AF9),AC9)))</f>
        <v>77</v>
      </c>
      <c r="X9" s="93" t="str">
        <f t="shared" ref="X9:X18" si="8">IF(AC9&lt;55,"",AD9)</f>
        <v>★2.5</v>
      </c>
      <c r="Z9" s="65">
        <v>1430</v>
      </c>
      <c r="AA9" s="65">
        <v>1450</v>
      </c>
      <c r="AB9" s="283">
        <f t="shared" ref="AB9:AB18" si="9">IF(Z9="","",ROUNDUP(ROUND(IF(Z9&gt;=2759,9.5,IF(Z9&lt;2759,(-2.47/1000000*Z9*Z9)-(8.52/10000*Z9)+30.65)),1)*1.1,1))</f>
        <v>26.900000000000002</v>
      </c>
      <c r="AC9" s="63">
        <f t="shared" ref="AC9:AC18" si="10">IF(K9="","",ROUNDDOWN(K9/AB9*100,0))</f>
        <v>77</v>
      </c>
      <c r="AD9" s="63" t="str">
        <f t="shared" ref="AD9:AD18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283">
        <f t="shared" ref="AE9:AE18" si="12">IF(AA9="","",ROUNDUP(ROUND(IF(AA9&gt;=2759,9.5,IF(AA9&lt;2759,(-2.47/1000000*AA9*AA9)-(8.52/10000*AA9)+30.65)),1)*1.1,1))</f>
        <v>26.700000000000003</v>
      </c>
      <c r="AF9" s="63">
        <f t="shared" ref="AF9:AF18" si="13">IF(AE9="","",IF(K9="","",ROUNDDOWN(K9/AE9*100,0)))</f>
        <v>77</v>
      </c>
      <c r="AG9" s="63" t="str">
        <f t="shared" ref="AG9:AG18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★2.5</v>
      </c>
    </row>
    <row r="10" spans="1:33" ht="24" customHeight="1">
      <c r="A10" s="294"/>
      <c r="B10" s="285"/>
      <c r="C10" s="284" t="s">
        <v>557</v>
      </c>
      <c r="D10" s="133" t="s">
        <v>556</v>
      </c>
      <c r="E10" s="142" t="s">
        <v>558</v>
      </c>
      <c r="F10" s="131" t="s">
        <v>555</v>
      </c>
      <c r="G10" s="132">
        <v>1.968</v>
      </c>
      <c r="H10" s="131" t="s">
        <v>272</v>
      </c>
      <c r="I10" s="293" t="str">
        <f t="shared" si="0"/>
        <v>1,510</v>
      </c>
      <c r="J10" s="292">
        <v>5</v>
      </c>
      <c r="K10" s="291">
        <v>20.100000000000001</v>
      </c>
      <c r="L10" s="290">
        <f t="shared" si="1"/>
        <v>128.66766169154229</v>
      </c>
      <c r="M10" s="289">
        <f t="shared" si="2"/>
        <v>15.9</v>
      </c>
      <c r="N10" s="288">
        <f t="shared" si="3"/>
        <v>19.400000000000002</v>
      </c>
      <c r="O10" s="287" t="str">
        <f t="shared" si="4"/>
        <v>26.1</v>
      </c>
      <c r="P10" s="131" t="s">
        <v>542</v>
      </c>
      <c r="Q10" s="131" t="s">
        <v>128</v>
      </c>
      <c r="R10" s="132" t="s">
        <v>78</v>
      </c>
      <c r="S10" s="96"/>
      <c r="T10" s="212"/>
      <c r="U10" s="95">
        <f t="shared" si="5"/>
        <v>126</v>
      </c>
      <c r="V10" s="94">
        <f t="shared" si="6"/>
        <v>103</v>
      </c>
      <c r="W10" s="94">
        <f t="shared" si="7"/>
        <v>77</v>
      </c>
      <c r="X10" s="93" t="str">
        <f t="shared" si="8"/>
        <v>★2.5</v>
      </c>
      <c r="Z10" s="65">
        <v>1510</v>
      </c>
      <c r="AA10" s="65">
        <v>1510</v>
      </c>
      <c r="AB10" s="283">
        <f t="shared" si="9"/>
        <v>26.1</v>
      </c>
      <c r="AC10" s="63">
        <f t="shared" si="10"/>
        <v>77</v>
      </c>
      <c r="AD10" s="63" t="str">
        <f t="shared" si="11"/>
        <v>★2.5</v>
      </c>
      <c r="AE10" s="283">
        <f t="shared" si="12"/>
        <v>26.1</v>
      </c>
      <c r="AF10" s="63">
        <f t="shared" si="13"/>
        <v>77</v>
      </c>
      <c r="AG10" s="63" t="str">
        <f t="shared" si="14"/>
        <v>★2.5</v>
      </c>
    </row>
    <row r="11" spans="1:33" ht="24" customHeight="1">
      <c r="A11" s="294"/>
      <c r="B11" s="285"/>
      <c r="C11" s="284" t="s">
        <v>557</v>
      </c>
      <c r="D11" s="133" t="s">
        <v>556</v>
      </c>
      <c r="E11" s="142" t="s">
        <v>510</v>
      </c>
      <c r="F11" s="131" t="s">
        <v>555</v>
      </c>
      <c r="G11" s="132">
        <v>1.968</v>
      </c>
      <c r="H11" s="131" t="s">
        <v>272</v>
      </c>
      <c r="I11" s="293" t="str">
        <f t="shared" si="0"/>
        <v>1,540</v>
      </c>
      <c r="J11" s="292">
        <v>5</v>
      </c>
      <c r="K11" s="291">
        <v>20.100000000000001</v>
      </c>
      <c r="L11" s="290">
        <f t="shared" si="1"/>
        <v>128.66766169154229</v>
      </c>
      <c r="M11" s="289">
        <f t="shared" si="2"/>
        <v>14.6</v>
      </c>
      <c r="N11" s="288">
        <f t="shared" si="3"/>
        <v>18.200000000000003</v>
      </c>
      <c r="O11" s="287" t="str">
        <f t="shared" si="4"/>
        <v>25.9</v>
      </c>
      <c r="P11" s="131" t="s">
        <v>542</v>
      </c>
      <c r="Q11" s="131" t="s">
        <v>128</v>
      </c>
      <c r="R11" s="132" t="s">
        <v>78</v>
      </c>
      <c r="S11" s="96"/>
      <c r="T11" s="212"/>
      <c r="U11" s="95">
        <f t="shared" si="5"/>
        <v>137</v>
      </c>
      <c r="V11" s="94">
        <f t="shared" si="6"/>
        <v>110</v>
      </c>
      <c r="W11" s="94">
        <f t="shared" si="7"/>
        <v>77</v>
      </c>
      <c r="X11" s="93" t="str">
        <f t="shared" si="8"/>
        <v>★2.5</v>
      </c>
      <c r="Z11" s="65">
        <v>1540</v>
      </c>
      <c r="AA11" s="65">
        <v>1540</v>
      </c>
      <c r="AB11" s="283">
        <f t="shared" si="9"/>
        <v>25.900000000000002</v>
      </c>
      <c r="AC11" s="63">
        <f t="shared" si="10"/>
        <v>77</v>
      </c>
      <c r="AD11" s="63" t="str">
        <f t="shared" si="11"/>
        <v>★2.5</v>
      </c>
      <c r="AE11" s="283">
        <f t="shared" si="12"/>
        <v>25.900000000000002</v>
      </c>
      <c r="AF11" s="63">
        <f t="shared" si="13"/>
        <v>77</v>
      </c>
      <c r="AG11" s="63" t="str">
        <f t="shared" si="14"/>
        <v>★2.5</v>
      </c>
    </row>
    <row r="12" spans="1:33" ht="24" customHeight="1">
      <c r="A12" s="294"/>
      <c r="B12" s="285"/>
      <c r="C12" s="284" t="s">
        <v>553</v>
      </c>
      <c r="D12" s="133" t="s">
        <v>552</v>
      </c>
      <c r="E12" s="142" t="s">
        <v>554</v>
      </c>
      <c r="F12" s="131" t="s">
        <v>550</v>
      </c>
      <c r="G12" s="132">
        <v>1.968</v>
      </c>
      <c r="H12" s="131" t="s">
        <v>272</v>
      </c>
      <c r="I12" s="293" t="str">
        <f t="shared" si="0"/>
        <v>1,530</v>
      </c>
      <c r="J12" s="292">
        <v>5</v>
      </c>
      <c r="K12" s="291">
        <v>17</v>
      </c>
      <c r="L12" s="290">
        <f t="shared" si="1"/>
        <v>152.13058823529411</v>
      </c>
      <c r="M12" s="289">
        <f t="shared" si="2"/>
        <v>15.9</v>
      </c>
      <c r="N12" s="288">
        <f t="shared" si="3"/>
        <v>19.400000000000002</v>
      </c>
      <c r="O12" s="287" t="str">
        <f t="shared" si="4"/>
        <v>26.0</v>
      </c>
      <c r="P12" s="131" t="s">
        <v>542</v>
      </c>
      <c r="Q12" s="131" t="s">
        <v>128</v>
      </c>
      <c r="R12" s="132" t="s">
        <v>50</v>
      </c>
      <c r="S12" s="96"/>
      <c r="T12" s="212"/>
      <c r="U12" s="95">
        <f t="shared" si="5"/>
        <v>106</v>
      </c>
      <c r="V12" s="94" t="str">
        <f t="shared" si="6"/>
        <v/>
      </c>
      <c r="W12" s="94">
        <f t="shared" si="7"/>
        <v>65</v>
      </c>
      <c r="X12" s="93" t="str">
        <f t="shared" si="8"/>
        <v>★1.5</v>
      </c>
      <c r="Z12" s="65">
        <v>1530</v>
      </c>
      <c r="AA12" s="65">
        <v>1530</v>
      </c>
      <c r="AB12" s="283">
        <f t="shared" si="9"/>
        <v>26</v>
      </c>
      <c r="AC12" s="63">
        <f t="shared" si="10"/>
        <v>65</v>
      </c>
      <c r="AD12" s="63" t="str">
        <f t="shared" si="11"/>
        <v>★1.5</v>
      </c>
      <c r="AE12" s="283">
        <f t="shared" si="12"/>
        <v>26</v>
      </c>
      <c r="AF12" s="63">
        <f t="shared" si="13"/>
        <v>65</v>
      </c>
      <c r="AG12" s="63" t="str">
        <f t="shared" si="14"/>
        <v>★1.5</v>
      </c>
    </row>
    <row r="13" spans="1:33" ht="24" customHeight="1">
      <c r="A13" s="294"/>
      <c r="B13" s="285"/>
      <c r="C13" s="284" t="s">
        <v>553</v>
      </c>
      <c r="D13" s="133" t="s">
        <v>552</v>
      </c>
      <c r="E13" s="142" t="s">
        <v>551</v>
      </c>
      <c r="F13" s="131" t="s">
        <v>550</v>
      </c>
      <c r="G13" s="132">
        <v>1.968</v>
      </c>
      <c r="H13" s="131" t="s">
        <v>272</v>
      </c>
      <c r="I13" s="293" t="str">
        <f t="shared" si="0"/>
        <v>1,560</v>
      </c>
      <c r="J13" s="292">
        <v>5</v>
      </c>
      <c r="K13" s="291">
        <v>17</v>
      </c>
      <c r="L13" s="290">
        <f t="shared" si="1"/>
        <v>152.13058823529411</v>
      </c>
      <c r="M13" s="289">
        <f t="shared" si="2"/>
        <v>14.6</v>
      </c>
      <c r="N13" s="288">
        <f t="shared" si="3"/>
        <v>18.200000000000003</v>
      </c>
      <c r="O13" s="287" t="str">
        <f t="shared" si="4"/>
        <v>25.7</v>
      </c>
      <c r="P13" s="131" t="s">
        <v>542</v>
      </c>
      <c r="Q13" s="131" t="s">
        <v>128</v>
      </c>
      <c r="R13" s="132" t="s">
        <v>50</v>
      </c>
      <c r="S13" s="96"/>
      <c r="T13" s="212"/>
      <c r="U13" s="95">
        <f t="shared" si="5"/>
        <v>116</v>
      </c>
      <c r="V13" s="94" t="str">
        <f t="shared" si="6"/>
        <v/>
      </c>
      <c r="W13" s="94">
        <f t="shared" si="7"/>
        <v>66</v>
      </c>
      <c r="X13" s="93" t="str">
        <f t="shared" si="8"/>
        <v>★1.5</v>
      </c>
      <c r="Z13" s="65">
        <v>1560</v>
      </c>
      <c r="AA13" s="65">
        <v>1560</v>
      </c>
      <c r="AB13" s="283">
        <f t="shared" si="9"/>
        <v>25.700000000000003</v>
      </c>
      <c r="AC13" s="63">
        <f t="shared" si="10"/>
        <v>66</v>
      </c>
      <c r="AD13" s="63" t="str">
        <f t="shared" si="11"/>
        <v>★1.5</v>
      </c>
      <c r="AE13" s="283">
        <f t="shared" si="12"/>
        <v>25.700000000000003</v>
      </c>
      <c r="AF13" s="63">
        <f t="shared" si="13"/>
        <v>66</v>
      </c>
      <c r="AG13" s="63" t="str">
        <f t="shared" si="14"/>
        <v>★1.5</v>
      </c>
    </row>
    <row r="14" spans="1:33" ht="24" customHeight="1">
      <c r="A14" s="294"/>
      <c r="B14" s="285"/>
      <c r="C14" s="284" t="s">
        <v>548</v>
      </c>
      <c r="D14" s="133" t="s">
        <v>547</v>
      </c>
      <c r="E14" s="142" t="s">
        <v>549</v>
      </c>
      <c r="F14" s="131" t="s">
        <v>543</v>
      </c>
      <c r="G14" s="132">
        <v>1.968</v>
      </c>
      <c r="H14" s="131" t="s">
        <v>272</v>
      </c>
      <c r="I14" s="293" t="str">
        <f t="shared" si="0"/>
        <v>1,740~1,760</v>
      </c>
      <c r="J14" s="292">
        <v>5</v>
      </c>
      <c r="K14" s="291">
        <v>16.399999999999999</v>
      </c>
      <c r="L14" s="290">
        <f t="shared" si="1"/>
        <v>157.69634146341465</v>
      </c>
      <c r="M14" s="289">
        <f t="shared" si="2"/>
        <v>13.5</v>
      </c>
      <c r="N14" s="288">
        <f t="shared" si="3"/>
        <v>17</v>
      </c>
      <c r="O14" s="287" t="str">
        <f t="shared" si="4"/>
        <v>23.7~23.9</v>
      </c>
      <c r="P14" s="131" t="s">
        <v>542</v>
      </c>
      <c r="Q14" s="131" t="s">
        <v>128</v>
      </c>
      <c r="R14" s="132" t="s">
        <v>127</v>
      </c>
      <c r="S14" s="96"/>
      <c r="T14" s="212"/>
      <c r="U14" s="95">
        <f t="shared" si="5"/>
        <v>121</v>
      </c>
      <c r="V14" s="94" t="str">
        <f t="shared" si="6"/>
        <v/>
      </c>
      <c r="W14" s="94" t="str">
        <f t="shared" si="7"/>
        <v>68~69</v>
      </c>
      <c r="X14" s="93" t="str">
        <f t="shared" si="8"/>
        <v>★1.5</v>
      </c>
      <c r="Z14" s="65">
        <v>1740</v>
      </c>
      <c r="AA14" s="65">
        <v>1760</v>
      </c>
      <c r="AB14" s="283">
        <f t="shared" si="9"/>
        <v>23.900000000000002</v>
      </c>
      <c r="AC14" s="63">
        <f t="shared" si="10"/>
        <v>68</v>
      </c>
      <c r="AD14" s="63" t="str">
        <f t="shared" si="11"/>
        <v>★1.5</v>
      </c>
      <c r="AE14" s="283">
        <f t="shared" si="12"/>
        <v>23.700000000000003</v>
      </c>
      <c r="AF14" s="63">
        <f t="shared" si="13"/>
        <v>69</v>
      </c>
      <c r="AG14" s="63" t="str">
        <f t="shared" si="14"/>
        <v>★1.5</v>
      </c>
    </row>
    <row r="15" spans="1:33" ht="24" customHeight="1">
      <c r="A15" s="294"/>
      <c r="B15" s="285"/>
      <c r="C15" s="284" t="s">
        <v>548</v>
      </c>
      <c r="D15" s="133" t="s">
        <v>547</v>
      </c>
      <c r="E15" s="142" t="s">
        <v>546</v>
      </c>
      <c r="F15" s="131" t="s">
        <v>543</v>
      </c>
      <c r="G15" s="132">
        <v>1.968</v>
      </c>
      <c r="H15" s="131" t="s">
        <v>272</v>
      </c>
      <c r="I15" s="293" t="str">
        <f t="shared" si="0"/>
        <v>1,770</v>
      </c>
      <c r="J15" s="292">
        <v>5</v>
      </c>
      <c r="K15" s="291">
        <v>16.399999999999999</v>
      </c>
      <c r="L15" s="290">
        <f t="shared" si="1"/>
        <v>157.69634146341465</v>
      </c>
      <c r="M15" s="289">
        <f t="shared" si="2"/>
        <v>12.299999999999999</v>
      </c>
      <c r="N15" s="288">
        <f t="shared" si="3"/>
        <v>15.9</v>
      </c>
      <c r="O15" s="287" t="str">
        <f t="shared" si="4"/>
        <v>23.6</v>
      </c>
      <c r="P15" s="131" t="s">
        <v>542</v>
      </c>
      <c r="Q15" s="131" t="s">
        <v>128</v>
      </c>
      <c r="R15" s="132" t="s">
        <v>127</v>
      </c>
      <c r="S15" s="96"/>
      <c r="T15" s="212"/>
      <c r="U15" s="95">
        <f t="shared" si="5"/>
        <v>133</v>
      </c>
      <c r="V15" s="94">
        <f t="shared" si="6"/>
        <v>103</v>
      </c>
      <c r="W15" s="94">
        <f t="shared" si="7"/>
        <v>69</v>
      </c>
      <c r="X15" s="93" t="str">
        <f t="shared" si="8"/>
        <v>★1.5</v>
      </c>
      <c r="Z15" s="65">
        <v>1770</v>
      </c>
      <c r="AA15" s="65">
        <v>1770</v>
      </c>
      <c r="AB15" s="283">
        <f t="shared" si="9"/>
        <v>23.6</v>
      </c>
      <c r="AC15" s="63">
        <f t="shared" si="10"/>
        <v>69</v>
      </c>
      <c r="AD15" s="63" t="str">
        <f t="shared" si="11"/>
        <v>★1.5</v>
      </c>
      <c r="AE15" s="283">
        <f t="shared" si="12"/>
        <v>23.6</v>
      </c>
      <c r="AF15" s="63">
        <f t="shared" si="13"/>
        <v>69</v>
      </c>
      <c r="AG15" s="63" t="str">
        <f t="shared" si="14"/>
        <v>★1.5</v>
      </c>
    </row>
    <row r="16" spans="1:33" ht="24" customHeight="1">
      <c r="A16" s="294"/>
      <c r="B16" s="285"/>
      <c r="C16" s="284" t="s">
        <v>545</v>
      </c>
      <c r="D16" s="133" t="s">
        <v>544</v>
      </c>
      <c r="E16" s="142" t="s">
        <v>85</v>
      </c>
      <c r="F16" s="131" t="s">
        <v>543</v>
      </c>
      <c r="G16" s="132">
        <v>1.968</v>
      </c>
      <c r="H16" s="131" t="s">
        <v>272</v>
      </c>
      <c r="I16" s="293" t="str">
        <f t="shared" si="0"/>
        <v>1,750</v>
      </c>
      <c r="J16" s="292">
        <v>5</v>
      </c>
      <c r="K16" s="291">
        <v>15.1</v>
      </c>
      <c r="L16" s="290">
        <f t="shared" si="1"/>
        <v>171.27284768211922</v>
      </c>
      <c r="M16" s="289">
        <f t="shared" si="2"/>
        <v>13.5</v>
      </c>
      <c r="N16" s="288">
        <f t="shared" si="3"/>
        <v>17</v>
      </c>
      <c r="O16" s="287" t="str">
        <f t="shared" si="4"/>
        <v>23.8</v>
      </c>
      <c r="P16" s="131" t="s">
        <v>542</v>
      </c>
      <c r="Q16" s="131" t="s">
        <v>128</v>
      </c>
      <c r="R16" s="132" t="s">
        <v>127</v>
      </c>
      <c r="S16" s="96"/>
      <c r="T16" s="212"/>
      <c r="U16" s="95">
        <f t="shared" si="5"/>
        <v>111</v>
      </c>
      <c r="V16" s="94" t="str">
        <f t="shared" si="6"/>
        <v/>
      </c>
      <c r="W16" s="94">
        <f t="shared" si="7"/>
        <v>63</v>
      </c>
      <c r="X16" s="93" t="str">
        <f t="shared" si="8"/>
        <v>★1.0</v>
      </c>
      <c r="Z16" s="65">
        <v>1750</v>
      </c>
      <c r="AA16" s="65">
        <v>1750</v>
      </c>
      <c r="AB16" s="283">
        <f t="shared" si="9"/>
        <v>23.8</v>
      </c>
      <c r="AC16" s="63">
        <f t="shared" si="10"/>
        <v>63</v>
      </c>
      <c r="AD16" s="63" t="str">
        <f t="shared" si="11"/>
        <v>★1.0</v>
      </c>
      <c r="AE16" s="283">
        <f t="shared" si="12"/>
        <v>23.8</v>
      </c>
      <c r="AF16" s="63">
        <f t="shared" si="13"/>
        <v>63</v>
      </c>
      <c r="AG16" s="63" t="str">
        <f t="shared" si="14"/>
        <v>★1.0</v>
      </c>
    </row>
    <row r="17" spans="1:33" ht="24" customHeight="1">
      <c r="A17" s="294"/>
      <c r="B17" s="285"/>
      <c r="C17" s="284" t="s">
        <v>545</v>
      </c>
      <c r="D17" s="133" t="s">
        <v>544</v>
      </c>
      <c r="E17" s="142" t="s">
        <v>83</v>
      </c>
      <c r="F17" s="131" t="s">
        <v>543</v>
      </c>
      <c r="G17" s="132">
        <v>1.968</v>
      </c>
      <c r="H17" s="131" t="s">
        <v>272</v>
      </c>
      <c r="I17" s="293" t="str">
        <f t="shared" si="0"/>
        <v>1,780</v>
      </c>
      <c r="J17" s="292">
        <v>5</v>
      </c>
      <c r="K17" s="291">
        <v>15.1</v>
      </c>
      <c r="L17" s="290">
        <f t="shared" si="1"/>
        <v>171.27284768211922</v>
      </c>
      <c r="M17" s="289">
        <f t="shared" si="2"/>
        <v>12.299999999999999</v>
      </c>
      <c r="N17" s="288">
        <f t="shared" si="3"/>
        <v>15.9</v>
      </c>
      <c r="O17" s="287" t="str">
        <f t="shared" si="4"/>
        <v>23.5</v>
      </c>
      <c r="P17" s="131" t="s">
        <v>542</v>
      </c>
      <c r="Q17" s="131" t="s">
        <v>128</v>
      </c>
      <c r="R17" s="132" t="s">
        <v>127</v>
      </c>
      <c r="S17" s="96"/>
      <c r="T17" s="212"/>
      <c r="U17" s="95">
        <f t="shared" si="5"/>
        <v>122</v>
      </c>
      <c r="V17" s="94" t="str">
        <f t="shared" si="6"/>
        <v/>
      </c>
      <c r="W17" s="94">
        <f t="shared" si="7"/>
        <v>64</v>
      </c>
      <c r="X17" s="93" t="str">
        <f t="shared" si="8"/>
        <v>★1.0</v>
      </c>
      <c r="Z17" s="65">
        <v>1780</v>
      </c>
      <c r="AA17" s="65">
        <v>1750</v>
      </c>
      <c r="AB17" s="283">
        <f t="shared" si="9"/>
        <v>23.5</v>
      </c>
      <c r="AC17" s="63">
        <f t="shared" si="10"/>
        <v>64</v>
      </c>
      <c r="AD17" s="63" t="str">
        <f t="shared" si="11"/>
        <v>★1.0</v>
      </c>
      <c r="AE17" s="283">
        <f t="shared" si="12"/>
        <v>23.8</v>
      </c>
      <c r="AF17" s="63">
        <f t="shared" si="13"/>
        <v>63</v>
      </c>
      <c r="AG17" s="63" t="str">
        <f t="shared" si="14"/>
        <v>★1.0</v>
      </c>
    </row>
    <row r="18" spans="1:33" ht="24" customHeight="1">
      <c r="A18" s="286"/>
      <c r="B18" s="285"/>
      <c r="C18" s="284"/>
      <c r="D18" s="133"/>
      <c r="E18" s="142"/>
      <c r="F18" s="131"/>
      <c r="G18" s="132"/>
      <c r="H18" s="131"/>
      <c r="I18" s="104" t="str">
        <f t="shared" si="0"/>
        <v/>
      </c>
      <c r="J18" s="103"/>
      <c r="K18" s="102"/>
      <c r="L18" s="32" t="str">
        <f t="shared" si="1"/>
        <v/>
      </c>
      <c r="M18" s="101" t="str">
        <f t="shared" si="2"/>
        <v/>
      </c>
      <c r="N18" s="100" t="str">
        <f t="shared" si="3"/>
        <v/>
      </c>
      <c r="O18" s="99" t="str">
        <f t="shared" si="4"/>
        <v/>
      </c>
      <c r="P18" s="97"/>
      <c r="Q18" s="98"/>
      <c r="R18" s="97"/>
      <c r="S18" s="96"/>
      <c r="T18" s="212"/>
      <c r="U18" s="95" t="str">
        <f t="shared" si="5"/>
        <v/>
      </c>
      <c r="V18" s="94" t="str">
        <f t="shared" si="6"/>
        <v/>
      </c>
      <c r="W18" s="94" t="str">
        <f t="shared" si="7"/>
        <v/>
      </c>
      <c r="X18" s="93" t="str">
        <f t="shared" si="8"/>
        <v/>
      </c>
      <c r="Z18" s="65"/>
      <c r="AA18" s="65"/>
      <c r="AB18" s="283" t="str">
        <f t="shared" si="9"/>
        <v/>
      </c>
      <c r="AC18" s="63" t="str">
        <f t="shared" si="10"/>
        <v/>
      </c>
      <c r="AD18" s="63" t="str">
        <f t="shared" si="11"/>
        <v/>
      </c>
      <c r="AE18" s="283" t="str">
        <f t="shared" si="12"/>
        <v/>
      </c>
      <c r="AF18" s="63" t="str">
        <f t="shared" si="13"/>
        <v/>
      </c>
      <c r="AG18" s="63" t="str">
        <f t="shared" si="14"/>
        <v/>
      </c>
    </row>
    <row r="19" spans="1:33">
      <c r="E19" s="58"/>
      <c r="J19" s="62"/>
      <c r="M19" s="61"/>
    </row>
    <row r="20" spans="1:33">
      <c r="B20" s="58" t="s">
        <v>77</v>
      </c>
      <c r="E20" s="58"/>
    </row>
    <row r="21" spans="1:33">
      <c r="B21" s="58" t="s">
        <v>76</v>
      </c>
      <c r="E21" s="58"/>
    </row>
    <row r="22" spans="1:33">
      <c r="B22" s="58" t="s">
        <v>75</v>
      </c>
      <c r="E22" s="58"/>
    </row>
    <row r="23" spans="1:33">
      <c r="B23" s="58" t="s">
        <v>74</v>
      </c>
      <c r="E23" s="58"/>
    </row>
    <row r="24" spans="1:33">
      <c r="B24" s="58" t="s">
        <v>73</v>
      </c>
      <c r="E24" s="58"/>
    </row>
    <row r="25" spans="1:33">
      <c r="B25" s="58" t="s">
        <v>72</v>
      </c>
      <c r="E25" s="58"/>
    </row>
    <row r="26" spans="1:33">
      <c r="B26" s="58" t="s">
        <v>71</v>
      </c>
      <c r="E26" s="58"/>
    </row>
    <row r="27" spans="1:33">
      <c r="B27" s="58" t="s">
        <v>70</v>
      </c>
      <c r="E27" s="58"/>
    </row>
    <row r="28" spans="1:33">
      <c r="B28" s="58" t="s">
        <v>69</v>
      </c>
      <c r="E28" s="58"/>
    </row>
    <row r="29" spans="1:33">
      <c r="C29" s="58" t="s">
        <v>68</v>
      </c>
      <c r="E29" s="58"/>
    </row>
    <row r="60" ht="33.6" customHeight="1"/>
    <row r="73" spans="5:5">
      <c r="E73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FD96-DC44-4A37-950D-330720EB4C21}">
  <sheetPr>
    <tabColor indexed="13"/>
    <pageSetUpPr fitToPage="1"/>
  </sheetPr>
  <dimension ref="A1:AH86"/>
  <sheetViews>
    <sheetView view="pageBreakPreview" zoomScaleNormal="100" zoomScaleSheetLayoutView="100" workbookViewId="0">
      <pane ySplit="8" topLeftCell="A9" activePane="bottomLeft" state="frozen"/>
      <selection pane="bottomLeft" activeCell="AK16" sqref="AK16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20.33203125" style="59" customWidth="1"/>
    <col min="6" max="6" width="13.109375" style="58" customWidth="1"/>
    <col min="7" max="7" width="7.33203125" style="58" customWidth="1"/>
    <col min="8" max="8" width="8.109375" style="58" customWidth="1"/>
    <col min="9" max="9" width="10.33203125" style="58" bestFit="1" customWidth="1"/>
    <col min="10" max="10" width="7" style="58" bestFit="1" customWidth="1"/>
    <col min="11" max="11" width="6.33203125" style="61" bestFit="1" customWidth="1"/>
    <col min="12" max="12" width="10.109375" style="58" customWidth="1"/>
    <col min="13" max="14" width="8.33203125" style="58" bestFit="1" customWidth="1"/>
    <col min="15" max="15" width="9.88671875" style="58" customWidth="1"/>
    <col min="16" max="16" width="12.21875" style="297" customWidth="1"/>
    <col min="17" max="17" width="11.66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332031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33203125" style="58" bestFit="1" customWidth="1"/>
    <col min="271" max="271" width="8.6640625" style="58" customWidth="1"/>
    <col min="272" max="272" width="14.33203125" style="58" bestFit="1" customWidth="1"/>
    <col min="273" max="273" width="13.332031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332031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33203125" style="58" bestFit="1" customWidth="1"/>
    <col min="527" max="527" width="8.6640625" style="58" customWidth="1"/>
    <col min="528" max="528" width="14.33203125" style="58" bestFit="1" customWidth="1"/>
    <col min="529" max="529" width="13.332031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332031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33203125" style="58" bestFit="1" customWidth="1"/>
    <col min="783" max="783" width="8.6640625" style="58" customWidth="1"/>
    <col min="784" max="784" width="14.33203125" style="58" bestFit="1" customWidth="1"/>
    <col min="785" max="785" width="13.332031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332031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33203125" style="58" bestFit="1" customWidth="1"/>
    <col min="1039" max="1039" width="8.6640625" style="58" customWidth="1"/>
    <col min="1040" max="1040" width="14.33203125" style="58" bestFit="1" customWidth="1"/>
    <col min="1041" max="1041" width="13.332031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332031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33203125" style="58" bestFit="1" customWidth="1"/>
    <col min="1295" max="1295" width="8.6640625" style="58" customWidth="1"/>
    <col min="1296" max="1296" width="14.33203125" style="58" bestFit="1" customWidth="1"/>
    <col min="1297" max="1297" width="13.332031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332031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33203125" style="58" bestFit="1" customWidth="1"/>
    <col min="1551" max="1551" width="8.6640625" style="58" customWidth="1"/>
    <col min="1552" max="1552" width="14.33203125" style="58" bestFit="1" customWidth="1"/>
    <col min="1553" max="1553" width="13.332031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332031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33203125" style="58" bestFit="1" customWidth="1"/>
    <col min="1807" max="1807" width="8.6640625" style="58" customWidth="1"/>
    <col min="1808" max="1808" width="14.33203125" style="58" bestFit="1" customWidth="1"/>
    <col min="1809" max="1809" width="13.332031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332031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33203125" style="58" bestFit="1" customWidth="1"/>
    <col min="2063" max="2063" width="8.6640625" style="58" customWidth="1"/>
    <col min="2064" max="2064" width="14.33203125" style="58" bestFit="1" customWidth="1"/>
    <col min="2065" max="2065" width="13.332031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332031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33203125" style="58" bestFit="1" customWidth="1"/>
    <col min="2319" max="2319" width="8.6640625" style="58" customWidth="1"/>
    <col min="2320" max="2320" width="14.33203125" style="58" bestFit="1" customWidth="1"/>
    <col min="2321" max="2321" width="13.332031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332031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33203125" style="58" bestFit="1" customWidth="1"/>
    <col min="2575" max="2575" width="8.6640625" style="58" customWidth="1"/>
    <col min="2576" max="2576" width="14.33203125" style="58" bestFit="1" customWidth="1"/>
    <col min="2577" max="2577" width="13.332031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332031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33203125" style="58" bestFit="1" customWidth="1"/>
    <col min="2831" max="2831" width="8.6640625" style="58" customWidth="1"/>
    <col min="2832" max="2832" width="14.33203125" style="58" bestFit="1" customWidth="1"/>
    <col min="2833" max="2833" width="13.332031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332031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33203125" style="58" bestFit="1" customWidth="1"/>
    <col min="3087" max="3087" width="8.6640625" style="58" customWidth="1"/>
    <col min="3088" max="3088" width="14.33203125" style="58" bestFit="1" customWidth="1"/>
    <col min="3089" max="3089" width="13.332031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332031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33203125" style="58" bestFit="1" customWidth="1"/>
    <col min="3343" max="3343" width="8.6640625" style="58" customWidth="1"/>
    <col min="3344" max="3344" width="14.33203125" style="58" bestFit="1" customWidth="1"/>
    <col min="3345" max="3345" width="13.332031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332031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33203125" style="58" bestFit="1" customWidth="1"/>
    <col min="3599" max="3599" width="8.6640625" style="58" customWidth="1"/>
    <col min="3600" max="3600" width="14.33203125" style="58" bestFit="1" customWidth="1"/>
    <col min="3601" max="3601" width="13.332031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332031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33203125" style="58" bestFit="1" customWidth="1"/>
    <col min="3855" max="3855" width="8.6640625" style="58" customWidth="1"/>
    <col min="3856" max="3856" width="14.33203125" style="58" bestFit="1" customWidth="1"/>
    <col min="3857" max="3857" width="13.332031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332031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33203125" style="58" bestFit="1" customWidth="1"/>
    <col min="4111" max="4111" width="8.6640625" style="58" customWidth="1"/>
    <col min="4112" max="4112" width="14.33203125" style="58" bestFit="1" customWidth="1"/>
    <col min="4113" max="4113" width="13.332031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332031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33203125" style="58" bestFit="1" customWidth="1"/>
    <col min="4367" max="4367" width="8.6640625" style="58" customWidth="1"/>
    <col min="4368" max="4368" width="14.33203125" style="58" bestFit="1" customWidth="1"/>
    <col min="4369" max="4369" width="13.332031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332031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33203125" style="58" bestFit="1" customWidth="1"/>
    <col min="4623" max="4623" width="8.6640625" style="58" customWidth="1"/>
    <col min="4624" max="4624" width="14.33203125" style="58" bestFit="1" customWidth="1"/>
    <col min="4625" max="4625" width="13.332031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332031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33203125" style="58" bestFit="1" customWidth="1"/>
    <col min="4879" max="4879" width="8.6640625" style="58" customWidth="1"/>
    <col min="4880" max="4880" width="14.33203125" style="58" bestFit="1" customWidth="1"/>
    <col min="4881" max="4881" width="13.332031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332031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33203125" style="58" bestFit="1" customWidth="1"/>
    <col min="5135" max="5135" width="8.6640625" style="58" customWidth="1"/>
    <col min="5136" max="5136" width="14.33203125" style="58" bestFit="1" customWidth="1"/>
    <col min="5137" max="5137" width="13.332031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332031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33203125" style="58" bestFit="1" customWidth="1"/>
    <col min="5391" max="5391" width="8.6640625" style="58" customWidth="1"/>
    <col min="5392" max="5392" width="14.33203125" style="58" bestFit="1" customWidth="1"/>
    <col min="5393" max="5393" width="13.332031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332031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33203125" style="58" bestFit="1" customWidth="1"/>
    <col min="5647" max="5647" width="8.6640625" style="58" customWidth="1"/>
    <col min="5648" max="5648" width="14.33203125" style="58" bestFit="1" customWidth="1"/>
    <col min="5649" max="5649" width="13.332031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332031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33203125" style="58" bestFit="1" customWidth="1"/>
    <col min="5903" max="5903" width="8.6640625" style="58" customWidth="1"/>
    <col min="5904" max="5904" width="14.33203125" style="58" bestFit="1" customWidth="1"/>
    <col min="5905" max="5905" width="13.332031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332031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33203125" style="58" bestFit="1" customWidth="1"/>
    <col min="6159" max="6159" width="8.6640625" style="58" customWidth="1"/>
    <col min="6160" max="6160" width="14.33203125" style="58" bestFit="1" customWidth="1"/>
    <col min="6161" max="6161" width="13.332031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332031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33203125" style="58" bestFit="1" customWidth="1"/>
    <col min="6415" max="6415" width="8.6640625" style="58" customWidth="1"/>
    <col min="6416" max="6416" width="14.33203125" style="58" bestFit="1" customWidth="1"/>
    <col min="6417" max="6417" width="13.332031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332031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33203125" style="58" bestFit="1" customWidth="1"/>
    <col min="6671" max="6671" width="8.6640625" style="58" customWidth="1"/>
    <col min="6672" max="6672" width="14.33203125" style="58" bestFit="1" customWidth="1"/>
    <col min="6673" max="6673" width="13.332031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332031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33203125" style="58" bestFit="1" customWidth="1"/>
    <col min="6927" max="6927" width="8.6640625" style="58" customWidth="1"/>
    <col min="6928" max="6928" width="14.33203125" style="58" bestFit="1" customWidth="1"/>
    <col min="6929" max="6929" width="13.332031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332031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33203125" style="58" bestFit="1" customWidth="1"/>
    <col min="7183" max="7183" width="8.6640625" style="58" customWidth="1"/>
    <col min="7184" max="7184" width="14.33203125" style="58" bestFit="1" customWidth="1"/>
    <col min="7185" max="7185" width="13.332031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332031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33203125" style="58" bestFit="1" customWidth="1"/>
    <col min="7439" max="7439" width="8.6640625" style="58" customWidth="1"/>
    <col min="7440" max="7440" width="14.33203125" style="58" bestFit="1" customWidth="1"/>
    <col min="7441" max="7441" width="13.332031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332031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33203125" style="58" bestFit="1" customWidth="1"/>
    <col min="7695" max="7695" width="8.6640625" style="58" customWidth="1"/>
    <col min="7696" max="7696" width="14.33203125" style="58" bestFit="1" customWidth="1"/>
    <col min="7697" max="7697" width="13.332031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332031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33203125" style="58" bestFit="1" customWidth="1"/>
    <col min="7951" max="7951" width="8.6640625" style="58" customWidth="1"/>
    <col min="7952" max="7952" width="14.33203125" style="58" bestFit="1" customWidth="1"/>
    <col min="7953" max="7953" width="13.332031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332031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33203125" style="58" bestFit="1" customWidth="1"/>
    <col min="8207" max="8207" width="8.6640625" style="58" customWidth="1"/>
    <col min="8208" max="8208" width="14.33203125" style="58" bestFit="1" customWidth="1"/>
    <col min="8209" max="8209" width="13.332031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332031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33203125" style="58" bestFit="1" customWidth="1"/>
    <col min="8463" max="8463" width="8.6640625" style="58" customWidth="1"/>
    <col min="8464" max="8464" width="14.33203125" style="58" bestFit="1" customWidth="1"/>
    <col min="8465" max="8465" width="13.332031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332031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33203125" style="58" bestFit="1" customWidth="1"/>
    <col min="8719" max="8719" width="8.6640625" style="58" customWidth="1"/>
    <col min="8720" max="8720" width="14.33203125" style="58" bestFit="1" customWidth="1"/>
    <col min="8721" max="8721" width="13.332031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332031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33203125" style="58" bestFit="1" customWidth="1"/>
    <col min="8975" max="8975" width="8.6640625" style="58" customWidth="1"/>
    <col min="8976" max="8976" width="14.33203125" style="58" bestFit="1" customWidth="1"/>
    <col min="8977" max="8977" width="13.332031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332031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33203125" style="58" bestFit="1" customWidth="1"/>
    <col min="9231" max="9231" width="8.6640625" style="58" customWidth="1"/>
    <col min="9232" max="9232" width="14.33203125" style="58" bestFit="1" customWidth="1"/>
    <col min="9233" max="9233" width="13.332031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332031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33203125" style="58" bestFit="1" customWidth="1"/>
    <col min="9487" max="9487" width="8.6640625" style="58" customWidth="1"/>
    <col min="9488" max="9488" width="14.33203125" style="58" bestFit="1" customWidth="1"/>
    <col min="9489" max="9489" width="13.332031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332031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33203125" style="58" bestFit="1" customWidth="1"/>
    <col min="9743" max="9743" width="8.6640625" style="58" customWidth="1"/>
    <col min="9744" max="9744" width="14.33203125" style="58" bestFit="1" customWidth="1"/>
    <col min="9745" max="9745" width="13.332031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332031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33203125" style="58" bestFit="1" customWidth="1"/>
    <col min="9999" max="9999" width="8.6640625" style="58" customWidth="1"/>
    <col min="10000" max="10000" width="14.33203125" style="58" bestFit="1" customWidth="1"/>
    <col min="10001" max="10001" width="13.332031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332031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33203125" style="58" bestFit="1" customWidth="1"/>
    <col min="10255" max="10255" width="8.6640625" style="58" customWidth="1"/>
    <col min="10256" max="10256" width="14.33203125" style="58" bestFit="1" customWidth="1"/>
    <col min="10257" max="10257" width="13.332031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332031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33203125" style="58" bestFit="1" customWidth="1"/>
    <col min="10511" max="10511" width="8.6640625" style="58" customWidth="1"/>
    <col min="10512" max="10512" width="14.33203125" style="58" bestFit="1" customWidth="1"/>
    <col min="10513" max="10513" width="13.332031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332031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33203125" style="58" bestFit="1" customWidth="1"/>
    <col min="10767" max="10767" width="8.6640625" style="58" customWidth="1"/>
    <col min="10768" max="10768" width="14.33203125" style="58" bestFit="1" customWidth="1"/>
    <col min="10769" max="10769" width="13.332031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332031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33203125" style="58" bestFit="1" customWidth="1"/>
    <col min="11023" max="11023" width="8.6640625" style="58" customWidth="1"/>
    <col min="11024" max="11024" width="14.33203125" style="58" bestFit="1" customWidth="1"/>
    <col min="11025" max="11025" width="13.332031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332031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33203125" style="58" bestFit="1" customWidth="1"/>
    <col min="11279" max="11279" width="8.6640625" style="58" customWidth="1"/>
    <col min="11280" max="11280" width="14.33203125" style="58" bestFit="1" customWidth="1"/>
    <col min="11281" max="11281" width="13.332031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332031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33203125" style="58" bestFit="1" customWidth="1"/>
    <col min="11535" max="11535" width="8.6640625" style="58" customWidth="1"/>
    <col min="11536" max="11536" width="14.33203125" style="58" bestFit="1" customWidth="1"/>
    <col min="11537" max="11537" width="13.332031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332031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33203125" style="58" bestFit="1" customWidth="1"/>
    <col min="11791" max="11791" width="8.6640625" style="58" customWidth="1"/>
    <col min="11792" max="11792" width="14.33203125" style="58" bestFit="1" customWidth="1"/>
    <col min="11793" max="11793" width="13.332031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332031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33203125" style="58" bestFit="1" customWidth="1"/>
    <col min="12047" max="12047" width="8.6640625" style="58" customWidth="1"/>
    <col min="12048" max="12048" width="14.33203125" style="58" bestFit="1" customWidth="1"/>
    <col min="12049" max="12049" width="13.332031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332031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33203125" style="58" bestFit="1" customWidth="1"/>
    <col min="12303" max="12303" width="8.6640625" style="58" customWidth="1"/>
    <col min="12304" max="12304" width="14.33203125" style="58" bestFit="1" customWidth="1"/>
    <col min="12305" max="12305" width="13.332031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332031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33203125" style="58" bestFit="1" customWidth="1"/>
    <col min="12559" max="12559" width="8.6640625" style="58" customWidth="1"/>
    <col min="12560" max="12560" width="14.33203125" style="58" bestFit="1" customWidth="1"/>
    <col min="12561" max="12561" width="13.332031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332031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33203125" style="58" bestFit="1" customWidth="1"/>
    <col min="12815" max="12815" width="8.6640625" style="58" customWidth="1"/>
    <col min="12816" max="12816" width="14.33203125" style="58" bestFit="1" customWidth="1"/>
    <col min="12817" max="12817" width="13.332031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332031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33203125" style="58" bestFit="1" customWidth="1"/>
    <col min="13071" max="13071" width="8.6640625" style="58" customWidth="1"/>
    <col min="13072" max="13072" width="14.33203125" style="58" bestFit="1" customWidth="1"/>
    <col min="13073" max="13073" width="13.332031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332031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33203125" style="58" bestFit="1" customWidth="1"/>
    <col min="13327" max="13327" width="8.6640625" style="58" customWidth="1"/>
    <col min="13328" max="13328" width="14.33203125" style="58" bestFit="1" customWidth="1"/>
    <col min="13329" max="13329" width="13.332031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332031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33203125" style="58" bestFit="1" customWidth="1"/>
    <col min="13583" max="13583" width="8.6640625" style="58" customWidth="1"/>
    <col min="13584" max="13584" width="14.33203125" style="58" bestFit="1" customWidth="1"/>
    <col min="13585" max="13585" width="13.332031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332031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33203125" style="58" bestFit="1" customWidth="1"/>
    <col min="13839" max="13839" width="8.6640625" style="58" customWidth="1"/>
    <col min="13840" max="13840" width="14.33203125" style="58" bestFit="1" customWidth="1"/>
    <col min="13841" max="13841" width="13.332031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332031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33203125" style="58" bestFit="1" customWidth="1"/>
    <col min="14095" max="14095" width="8.6640625" style="58" customWidth="1"/>
    <col min="14096" max="14096" width="14.33203125" style="58" bestFit="1" customWidth="1"/>
    <col min="14097" max="14097" width="13.332031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332031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33203125" style="58" bestFit="1" customWidth="1"/>
    <col min="14351" max="14351" width="8.6640625" style="58" customWidth="1"/>
    <col min="14352" max="14352" width="14.33203125" style="58" bestFit="1" customWidth="1"/>
    <col min="14353" max="14353" width="13.332031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332031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33203125" style="58" bestFit="1" customWidth="1"/>
    <col min="14607" max="14607" width="8.6640625" style="58" customWidth="1"/>
    <col min="14608" max="14608" width="14.33203125" style="58" bestFit="1" customWidth="1"/>
    <col min="14609" max="14609" width="13.332031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332031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33203125" style="58" bestFit="1" customWidth="1"/>
    <col min="14863" max="14863" width="8.6640625" style="58" customWidth="1"/>
    <col min="14864" max="14864" width="14.33203125" style="58" bestFit="1" customWidth="1"/>
    <col min="14865" max="14865" width="13.332031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332031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33203125" style="58" bestFit="1" customWidth="1"/>
    <col min="15119" max="15119" width="8.6640625" style="58" customWidth="1"/>
    <col min="15120" max="15120" width="14.33203125" style="58" bestFit="1" customWidth="1"/>
    <col min="15121" max="15121" width="13.332031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332031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33203125" style="58" bestFit="1" customWidth="1"/>
    <col min="15375" max="15375" width="8.6640625" style="58" customWidth="1"/>
    <col min="15376" max="15376" width="14.33203125" style="58" bestFit="1" customWidth="1"/>
    <col min="15377" max="15377" width="13.332031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332031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33203125" style="58" bestFit="1" customWidth="1"/>
    <col min="15631" max="15631" width="8.6640625" style="58" customWidth="1"/>
    <col min="15632" max="15632" width="14.33203125" style="58" bestFit="1" customWidth="1"/>
    <col min="15633" max="15633" width="13.332031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332031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33203125" style="58" bestFit="1" customWidth="1"/>
    <col min="15887" max="15887" width="8.6640625" style="58" customWidth="1"/>
    <col min="15888" max="15888" width="14.33203125" style="58" bestFit="1" customWidth="1"/>
    <col min="15889" max="15889" width="13.332031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332031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33203125" style="58" bestFit="1" customWidth="1"/>
    <col min="16143" max="16143" width="8.6640625" style="58" customWidth="1"/>
    <col min="16144" max="16144" width="14.33203125" style="58" bestFit="1" customWidth="1"/>
    <col min="16145" max="16145" width="13.332031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4" ht="21.75" customHeight="1">
      <c r="A1" s="129"/>
      <c r="B1" s="129"/>
      <c r="R1" s="128"/>
    </row>
    <row r="2" spans="1:34" ht="15">
      <c r="E2" s="58"/>
      <c r="F2" s="127"/>
      <c r="J2" s="124" t="s">
        <v>116</v>
      </c>
      <c r="K2" s="307"/>
      <c r="L2" s="124"/>
      <c r="M2" s="124"/>
      <c r="N2" s="124"/>
      <c r="O2" s="124"/>
      <c r="P2" s="306"/>
      <c r="Q2" s="124"/>
      <c r="R2" s="546" t="s">
        <v>563</v>
      </c>
      <c r="S2" s="547"/>
      <c r="T2" s="547"/>
      <c r="U2" s="547"/>
      <c r="V2" s="547"/>
    </row>
    <row r="3" spans="1:34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4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55" t="s">
        <v>539</v>
      </c>
      <c r="AA4" s="455" t="s">
        <v>538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4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54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399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55"/>
      <c r="AA5" s="455"/>
      <c r="AB5" s="455"/>
      <c r="AC5" s="458"/>
      <c r="AD5" s="458"/>
      <c r="AE5" s="455"/>
      <c r="AF5" s="458"/>
      <c r="AG5" s="458"/>
    </row>
    <row r="6" spans="1:34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549"/>
      <c r="L6" s="392"/>
      <c r="M6" s="389"/>
      <c r="N6" s="396"/>
      <c r="O6" s="396"/>
      <c r="P6" s="399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55"/>
      <c r="AA6" s="455"/>
      <c r="AB6" s="455"/>
      <c r="AC6" s="458"/>
      <c r="AD6" s="458"/>
      <c r="AE6" s="455"/>
      <c r="AF6" s="458"/>
      <c r="AG6" s="458"/>
    </row>
    <row r="7" spans="1:34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549"/>
      <c r="L7" s="392"/>
      <c r="M7" s="389"/>
      <c r="N7" s="396"/>
      <c r="O7" s="396"/>
      <c r="P7" s="399"/>
      <c r="Q7" s="405"/>
      <c r="R7" s="405"/>
      <c r="S7" s="421"/>
      <c r="T7" s="425"/>
      <c r="U7" s="419"/>
      <c r="V7" s="421"/>
      <c r="W7" s="399"/>
      <c r="X7" s="399"/>
      <c r="Z7" s="455"/>
      <c r="AA7" s="455"/>
      <c r="AB7" s="455"/>
      <c r="AC7" s="458"/>
      <c r="AD7" s="458"/>
      <c r="AE7" s="455"/>
      <c r="AF7" s="458"/>
      <c r="AG7" s="458"/>
    </row>
    <row r="8" spans="1:34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550"/>
      <c r="L8" s="393"/>
      <c r="M8" s="390"/>
      <c r="N8" s="397"/>
      <c r="O8" s="397"/>
      <c r="P8" s="400"/>
      <c r="Q8" s="406"/>
      <c r="R8" s="406"/>
      <c r="S8" s="422"/>
      <c r="T8" s="426"/>
      <c r="U8" s="420"/>
      <c r="V8" s="422"/>
      <c r="W8" s="400"/>
      <c r="X8" s="400"/>
      <c r="Z8" s="456"/>
      <c r="AA8" s="456"/>
      <c r="AB8" s="456"/>
      <c r="AC8" s="459"/>
      <c r="AD8" s="459"/>
      <c r="AE8" s="456"/>
      <c r="AF8" s="459"/>
      <c r="AG8" s="459"/>
    </row>
    <row r="9" spans="1:34" ht="24" customHeight="1">
      <c r="A9" s="295" t="s">
        <v>613</v>
      </c>
      <c r="B9" s="285"/>
      <c r="C9" s="305" t="s">
        <v>612</v>
      </c>
      <c r="D9" s="133" t="s">
        <v>611</v>
      </c>
      <c r="E9" s="142" t="s">
        <v>559</v>
      </c>
      <c r="F9" s="131" t="s">
        <v>604</v>
      </c>
      <c r="G9" s="132">
        <v>1.968</v>
      </c>
      <c r="H9" s="131" t="s">
        <v>582</v>
      </c>
      <c r="I9" s="293" t="str">
        <f t="shared" ref="I9:I31" si="0">IF(Z9="","",(IF(AA9-Z9&gt;0,CONCATENATE(TEXT(Z9,"#,##0"),"~",TEXT(AA9,"#,##0")),TEXT(Z9,"#,##0"))))</f>
        <v>1,550~1,650</v>
      </c>
      <c r="J9" s="292">
        <v>5</v>
      </c>
      <c r="K9" s="291">
        <v>17.100000000000001</v>
      </c>
      <c r="L9" s="290">
        <f t="shared" ref="L9:L31" si="1">IF(K9&gt;0,1/K9*37.7*68.6,"")</f>
        <v>151.24093567251461</v>
      </c>
      <c r="M9" s="289">
        <f t="shared" ref="M9:M31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14.6</v>
      </c>
      <c r="N9" s="288">
        <f t="shared" ref="N9:N31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18.200000000000003</v>
      </c>
      <c r="O9" s="287" t="str">
        <f t="shared" ref="O9:O31" si="4">IF(Z9="","",IF(AE9="",TEXT(AB9,"#,##0.0"),(IF(AB9-AE9&gt;0,CONCATENATE(TEXT(AE9,"#,##0.0"),"~",TEXT(AB9,"#,##0.0")),TEXT(AB9,"#,##0.0")))))</f>
        <v>24.8~25.8</v>
      </c>
      <c r="P9" s="131" t="s">
        <v>581</v>
      </c>
      <c r="Q9" s="131" t="s">
        <v>128</v>
      </c>
      <c r="R9" s="132" t="s">
        <v>78</v>
      </c>
      <c r="S9" s="133"/>
      <c r="T9" s="302"/>
      <c r="U9" s="301">
        <f t="shared" ref="U9:U31" si="5">IFERROR(IF(K9&lt;M9,"",(ROUNDDOWN(K9/M9*100,0))),"")</f>
        <v>117</v>
      </c>
      <c r="V9" s="300" t="str">
        <f t="shared" ref="V9:V31" si="6">IFERROR(IF(K9&lt;N9,"",(ROUNDDOWN(K9/N9*100,0))),"")</f>
        <v/>
      </c>
      <c r="W9" s="300" t="str">
        <f t="shared" ref="W9:W31" si="7">IF(AC9&lt;55,"",IF(AA9="",AC9,IF(AF9-AC9&gt;0,CONCATENATE(AC9,"~",AF9),AC9)))</f>
        <v>66~68</v>
      </c>
      <c r="X9" s="299" t="str">
        <f t="shared" ref="X9:X31" si="8">IF(AC9&lt;55,"",AD9)</f>
        <v>★1.5</v>
      </c>
      <c r="Z9" s="298">
        <v>1550</v>
      </c>
      <c r="AA9" s="298">
        <v>1650</v>
      </c>
      <c r="AB9" s="64">
        <f t="shared" ref="AB9:AB31" si="9">IF(Z9="","",ROUNDUP(ROUND(IF(Z9&gt;=2759,9.5,IF(Z9&lt;2759,(-2.47/1000000*Z9*Z9)-(8.52/10000*Z9)+30.65)),1)*1.1,1))</f>
        <v>25.8</v>
      </c>
      <c r="AC9" s="63">
        <f t="shared" ref="AC9:AC31" si="10">IF(K9="","",ROUNDDOWN(K9/AB9*100,0))</f>
        <v>66</v>
      </c>
      <c r="AD9" s="63" t="str">
        <f t="shared" ref="AD9:AD31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64">
        <f t="shared" ref="AE9:AE31" si="12">IF(AA9="","",ROUNDUP(ROUND(IF(AA9&gt;=2759,9.5,IF(AA9&lt;2759,(-2.47/1000000*AA9*AA9)-(8.52/10000*AA9)+30.65)),1)*1.1,1))</f>
        <v>24.8</v>
      </c>
      <c r="AF9" s="63">
        <f t="shared" ref="AF9:AF31" si="13">IF(AE9="","",IF(K9="","",ROUNDDOWN(K9/AE9*100,0)))</f>
        <v>68</v>
      </c>
      <c r="AG9" s="63" t="str">
        <f t="shared" ref="AG9:AG31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★1.5</v>
      </c>
    </row>
    <row r="10" spans="1:34" ht="24" customHeight="1">
      <c r="A10" s="294"/>
      <c r="B10" s="285"/>
      <c r="C10" s="305" t="s">
        <v>610</v>
      </c>
      <c r="D10" s="133" t="s">
        <v>609</v>
      </c>
      <c r="E10" s="142" t="s">
        <v>559</v>
      </c>
      <c r="F10" s="131" t="s">
        <v>583</v>
      </c>
      <c r="G10" s="132">
        <v>1.968</v>
      </c>
      <c r="H10" s="131" t="s">
        <v>582</v>
      </c>
      <c r="I10" s="293" t="str">
        <f t="shared" si="0"/>
        <v>1,660~1,730</v>
      </c>
      <c r="J10" s="292">
        <v>5</v>
      </c>
      <c r="K10" s="291">
        <v>16.100000000000001</v>
      </c>
      <c r="L10" s="290">
        <f t="shared" si="1"/>
        <v>160.63478260869562</v>
      </c>
      <c r="M10" s="289">
        <f t="shared" si="2"/>
        <v>13.5</v>
      </c>
      <c r="N10" s="288">
        <f t="shared" si="3"/>
        <v>17</v>
      </c>
      <c r="O10" s="287" t="str">
        <f t="shared" si="4"/>
        <v>24.0~24.7</v>
      </c>
      <c r="P10" s="131" t="s">
        <v>581</v>
      </c>
      <c r="Q10" s="131" t="s">
        <v>128</v>
      </c>
      <c r="R10" s="132" t="s">
        <v>127</v>
      </c>
      <c r="S10" s="133"/>
      <c r="T10" s="302"/>
      <c r="U10" s="301">
        <f t="shared" si="5"/>
        <v>119</v>
      </c>
      <c r="V10" s="300" t="str">
        <f t="shared" si="6"/>
        <v/>
      </c>
      <c r="W10" s="300" t="str">
        <f t="shared" si="7"/>
        <v>65~67</v>
      </c>
      <c r="X10" s="299" t="str">
        <f t="shared" si="8"/>
        <v>★1.5</v>
      </c>
      <c r="Z10" s="298">
        <v>1660</v>
      </c>
      <c r="AA10" s="298">
        <v>1730</v>
      </c>
      <c r="AB10" s="64">
        <f t="shared" si="9"/>
        <v>24.700000000000003</v>
      </c>
      <c r="AC10" s="63">
        <f t="shared" si="10"/>
        <v>65</v>
      </c>
      <c r="AD10" s="63" t="str">
        <f t="shared" si="11"/>
        <v>★1.5</v>
      </c>
      <c r="AE10" s="64">
        <f t="shared" si="12"/>
        <v>24</v>
      </c>
      <c r="AF10" s="63">
        <f t="shared" si="13"/>
        <v>67</v>
      </c>
      <c r="AG10" s="63" t="str">
        <f t="shared" si="14"/>
        <v>★1.5</v>
      </c>
    </row>
    <row r="11" spans="1:34" ht="24" customHeight="1">
      <c r="A11" s="294"/>
      <c r="B11" s="285"/>
      <c r="C11" s="284" t="s">
        <v>608</v>
      </c>
      <c r="D11" s="133" t="s">
        <v>607</v>
      </c>
      <c r="E11" s="142" t="s">
        <v>559</v>
      </c>
      <c r="F11" s="131" t="s">
        <v>583</v>
      </c>
      <c r="G11" s="132">
        <v>1.968</v>
      </c>
      <c r="H11" s="131" t="s">
        <v>582</v>
      </c>
      <c r="I11" s="293" t="str">
        <f t="shared" si="0"/>
        <v>1,660~1,680</v>
      </c>
      <c r="J11" s="292">
        <v>4</v>
      </c>
      <c r="K11" s="291">
        <v>16.100000000000001</v>
      </c>
      <c r="L11" s="290">
        <f t="shared" si="1"/>
        <v>160.63478260869562</v>
      </c>
      <c r="M11" s="289">
        <f t="shared" si="2"/>
        <v>13.5</v>
      </c>
      <c r="N11" s="288">
        <f t="shared" si="3"/>
        <v>17</v>
      </c>
      <c r="O11" s="287" t="str">
        <f t="shared" si="4"/>
        <v>24.5~24.7</v>
      </c>
      <c r="P11" s="131" t="s">
        <v>581</v>
      </c>
      <c r="Q11" s="131" t="s">
        <v>128</v>
      </c>
      <c r="R11" s="132" t="s">
        <v>127</v>
      </c>
      <c r="S11" s="133"/>
      <c r="T11" s="302"/>
      <c r="U11" s="301">
        <f t="shared" si="5"/>
        <v>119</v>
      </c>
      <c r="V11" s="300" t="str">
        <f t="shared" si="6"/>
        <v/>
      </c>
      <c r="W11" s="300">
        <f t="shared" si="7"/>
        <v>65</v>
      </c>
      <c r="X11" s="299" t="str">
        <f t="shared" si="8"/>
        <v>★1.5</v>
      </c>
      <c r="Z11" s="298">
        <v>1660</v>
      </c>
      <c r="AA11" s="298">
        <v>1680</v>
      </c>
      <c r="AB11" s="64">
        <f t="shared" si="9"/>
        <v>24.700000000000003</v>
      </c>
      <c r="AC11" s="63">
        <f t="shared" si="10"/>
        <v>65</v>
      </c>
      <c r="AD11" s="63" t="str">
        <f t="shared" si="11"/>
        <v>★1.5</v>
      </c>
      <c r="AE11" s="64">
        <f t="shared" si="12"/>
        <v>24.5</v>
      </c>
      <c r="AF11" s="63">
        <f t="shared" si="13"/>
        <v>65</v>
      </c>
      <c r="AG11" s="63" t="str">
        <f t="shared" si="14"/>
        <v>★1.5</v>
      </c>
    </row>
    <row r="12" spans="1:34" ht="24" customHeight="1">
      <c r="A12" s="294"/>
      <c r="B12" s="285"/>
      <c r="C12" s="284" t="s">
        <v>606</v>
      </c>
      <c r="D12" s="133" t="s">
        <v>605</v>
      </c>
      <c r="E12" s="142" t="s">
        <v>559</v>
      </c>
      <c r="F12" s="131" t="s">
        <v>604</v>
      </c>
      <c r="G12" s="132">
        <v>1.968</v>
      </c>
      <c r="H12" s="131" t="s">
        <v>582</v>
      </c>
      <c r="I12" s="293" t="str">
        <f t="shared" si="0"/>
        <v>1,570~1,620</v>
      </c>
      <c r="J12" s="292">
        <v>5</v>
      </c>
      <c r="K12" s="291">
        <v>17.100000000000001</v>
      </c>
      <c r="L12" s="290">
        <f t="shared" si="1"/>
        <v>151.24093567251461</v>
      </c>
      <c r="M12" s="289">
        <f t="shared" si="2"/>
        <v>14.6</v>
      </c>
      <c r="N12" s="288">
        <f t="shared" si="3"/>
        <v>18.200000000000003</v>
      </c>
      <c r="O12" s="287" t="str">
        <f t="shared" si="4"/>
        <v>25.1~25.6</v>
      </c>
      <c r="P12" s="131" t="s">
        <v>581</v>
      </c>
      <c r="Q12" s="131" t="s">
        <v>128</v>
      </c>
      <c r="R12" s="132" t="s">
        <v>78</v>
      </c>
      <c r="S12" s="133"/>
      <c r="T12" s="302"/>
      <c r="U12" s="301">
        <f t="shared" si="5"/>
        <v>117</v>
      </c>
      <c r="V12" s="300" t="str">
        <f t="shared" si="6"/>
        <v/>
      </c>
      <c r="W12" s="300" t="str">
        <f t="shared" si="7"/>
        <v>66~68</v>
      </c>
      <c r="X12" s="299" t="str">
        <f t="shared" si="8"/>
        <v>★1.5</v>
      </c>
      <c r="Z12" s="298">
        <v>1570</v>
      </c>
      <c r="AA12" s="298">
        <v>1620</v>
      </c>
      <c r="AB12" s="64">
        <f t="shared" si="9"/>
        <v>25.6</v>
      </c>
      <c r="AC12" s="63">
        <f t="shared" si="10"/>
        <v>66</v>
      </c>
      <c r="AD12" s="63" t="str">
        <f t="shared" si="11"/>
        <v>★1.5</v>
      </c>
      <c r="AE12" s="64">
        <f t="shared" si="12"/>
        <v>25.1</v>
      </c>
      <c r="AF12" s="63">
        <f t="shared" si="13"/>
        <v>68</v>
      </c>
      <c r="AG12" s="63" t="str">
        <f t="shared" si="14"/>
        <v>★1.5</v>
      </c>
    </row>
    <row r="13" spans="1:34" ht="24" customHeight="1">
      <c r="A13" s="294"/>
      <c r="B13" s="285"/>
      <c r="C13" s="284" t="s">
        <v>603</v>
      </c>
      <c r="D13" s="133" t="s">
        <v>602</v>
      </c>
      <c r="E13" s="142" t="s">
        <v>559</v>
      </c>
      <c r="F13" s="131" t="s">
        <v>583</v>
      </c>
      <c r="G13" s="132">
        <v>1.968</v>
      </c>
      <c r="H13" s="131" t="s">
        <v>582</v>
      </c>
      <c r="I13" s="293" t="str">
        <f t="shared" si="0"/>
        <v>1,690~1,720</v>
      </c>
      <c r="J13" s="292">
        <v>5</v>
      </c>
      <c r="K13" s="291">
        <v>16.100000000000001</v>
      </c>
      <c r="L13" s="290">
        <f t="shared" si="1"/>
        <v>160.63478260869562</v>
      </c>
      <c r="M13" s="289">
        <f t="shared" si="2"/>
        <v>13.5</v>
      </c>
      <c r="N13" s="288">
        <f t="shared" si="3"/>
        <v>17</v>
      </c>
      <c r="O13" s="287" t="str">
        <f t="shared" si="4"/>
        <v>24.1~24.5</v>
      </c>
      <c r="P13" s="131" t="s">
        <v>581</v>
      </c>
      <c r="Q13" s="131" t="s">
        <v>128</v>
      </c>
      <c r="R13" s="132" t="s">
        <v>127</v>
      </c>
      <c r="S13" s="133"/>
      <c r="T13" s="302"/>
      <c r="U13" s="301">
        <f t="shared" si="5"/>
        <v>119</v>
      </c>
      <c r="V13" s="300" t="str">
        <f t="shared" si="6"/>
        <v/>
      </c>
      <c r="W13" s="300" t="str">
        <f t="shared" si="7"/>
        <v>65~66</v>
      </c>
      <c r="X13" s="299" t="str">
        <f t="shared" si="8"/>
        <v>★1.5</v>
      </c>
      <c r="Z13" s="298">
        <v>1690</v>
      </c>
      <c r="AA13" s="298">
        <v>1720</v>
      </c>
      <c r="AB13" s="64">
        <f t="shared" si="9"/>
        <v>24.5</v>
      </c>
      <c r="AC13" s="63">
        <f t="shared" si="10"/>
        <v>65</v>
      </c>
      <c r="AD13" s="63" t="str">
        <f t="shared" si="11"/>
        <v>★1.5</v>
      </c>
      <c r="AE13" s="64">
        <f t="shared" si="12"/>
        <v>24.1</v>
      </c>
      <c r="AF13" s="63">
        <f t="shared" si="13"/>
        <v>66</v>
      </c>
      <c r="AG13" s="63" t="str">
        <f t="shared" si="14"/>
        <v>★1.5</v>
      </c>
    </row>
    <row r="14" spans="1:34" s="303" customFormat="1" ht="24" customHeight="1">
      <c r="A14" s="304"/>
      <c r="B14" s="285"/>
      <c r="C14" s="305" t="s">
        <v>600</v>
      </c>
      <c r="D14" s="133" t="s">
        <v>599</v>
      </c>
      <c r="E14" s="142" t="s">
        <v>601</v>
      </c>
      <c r="F14" s="131" t="s">
        <v>583</v>
      </c>
      <c r="G14" s="132">
        <v>1.968</v>
      </c>
      <c r="H14" s="131" t="s">
        <v>582</v>
      </c>
      <c r="I14" s="293" t="str">
        <f t="shared" si="0"/>
        <v>1,820~1,860</v>
      </c>
      <c r="J14" s="292">
        <v>5</v>
      </c>
      <c r="K14" s="291">
        <v>15.8</v>
      </c>
      <c r="L14" s="290">
        <f t="shared" si="1"/>
        <v>163.68481012658225</v>
      </c>
      <c r="M14" s="289">
        <f t="shared" si="2"/>
        <v>12.299999999999999</v>
      </c>
      <c r="N14" s="288">
        <f t="shared" si="3"/>
        <v>15.9</v>
      </c>
      <c r="O14" s="287" t="str">
        <f t="shared" si="4"/>
        <v>22.6~23.0</v>
      </c>
      <c r="P14" s="131" t="s">
        <v>581</v>
      </c>
      <c r="Q14" s="131" t="s">
        <v>128</v>
      </c>
      <c r="R14" s="132" t="s">
        <v>127</v>
      </c>
      <c r="S14" s="133"/>
      <c r="T14" s="302"/>
      <c r="U14" s="301">
        <f t="shared" si="5"/>
        <v>128</v>
      </c>
      <c r="V14" s="300" t="str">
        <f t="shared" si="6"/>
        <v/>
      </c>
      <c r="W14" s="300" t="str">
        <f t="shared" si="7"/>
        <v>68~69</v>
      </c>
      <c r="X14" s="299" t="str">
        <f t="shared" si="8"/>
        <v>★1.5</v>
      </c>
      <c r="Y14" s="58"/>
      <c r="Z14" s="298">
        <v>1820</v>
      </c>
      <c r="AA14" s="298">
        <v>1860</v>
      </c>
      <c r="AB14" s="283">
        <f t="shared" si="9"/>
        <v>23</v>
      </c>
      <c r="AC14" s="63">
        <f t="shared" si="10"/>
        <v>68</v>
      </c>
      <c r="AD14" s="63" t="str">
        <f t="shared" si="11"/>
        <v>★1.5</v>
      </c>
      <c r="AE14" s="283">
        <f t="shared" si="12"/>
        <v>22.6</v>
      </c>
      <c r="AF14" s="63">
        <f t="shared" si="13"/>
        <v>69</v>
      </c>
      <c r="AG14" s="63" t="str">
        <f t="shared" si="14"/>
        <v>★1.5</v>
      </c>
      <c r="AH14" s="58"/>
    </row>
    <row r="15" spans="1:34" s="303" customFormat="1" ht="24" customHeight="1">
      <c r="A15" s="304"/>
      <c r="B15" s="285"/>
      <c r="C15" s="305" t="s">
        <v>600</v>
      </c>
      <c r="D15" s="133" t="s">
        <v>599</v>
      </c>
      <c r="E15" s="142" t="s">
        <v>596</v>
      </c>
      <c r="F15" s="131" t="s">
        <v>583</v>
      </c>
      <c r="G15" s="132">
        <v>1.968</v>
      </c>
      <c r="H15" s="131" t="s">
        <v>582</v>
      </c>
      <c r="I15" s="293" t="str">
        <f t="shared" si="0"/>
        <v>1,870</v>
      </c>
      <c r="J15" s="292">
        <v>5</v>
      </c>
      <c r="K15" s="291">
        <v>15.8</v>
      </c>
      <c r="L15" s="290">
        <f t="shared" si="1"/>
        <v>163.68481012658225</v>
      </c>
      <c r="M15" s="289">
        <f t="shared" si="2"/>
        <v>12.299999999999999</v>
      </c>
      <c r="N15" s="288">
        <f t="shared" si="3"/>
        <v>15.9</v>
      </c>
      <c r="O15" s="287" t="str">
        <f t="shared" si="4"/>
        <v>22.5</v>
      </c>
      <c r="P15" s="131" t="s">
        <v>581</v>
      </c>
      <c r="Q15" s="131" t="s">
        <v>128</v>
      </c>
      <c r="R15" s="132" t="s">
        <v>127</v>
      </c>
      <c r="S15" s="133"/>
      <c r="T15" s="302"/>
      <c r="U15" s="301">
        <f t="shared" si="5"/>
        <v>128</v>
      </c>
      <c r="V15" s="300" t="str">
        <f t="shared" si="6"/>
        <v/>
      </c>
      <c r="W15" s="300">
        <f t="shared" si="7"/>
        <v>70</v>
      </c>
      <c r="X15" s="299" t="str">
        <f t="shared" si="8"/>
        <v>★2.0</v>
      </c>
      <c r="Y15" s="58"/>
      <c r="Z15" s="298">
        <v>1870</v>
      </c>
      <c r="AA15" s="298">
        <v>1870</v>
      </c>
      <c r="AB15" s="283">
        <f t="shared" si="9"/>
        <v>22.5</v>
      </c>
      <c r="AC15" s="63">
        <f t="shared" si="10"/>
        <v>70</v>
      </c>
      <c r="AD15" s="63" t="str">
        <f t="shared" si="11"/>
        <v>★2.0</v>
      </c>
      <c r="AE15" s="283">
        <f t="shared" si="12"/>
        <v>22.5</v>
      </c>
      <c r="AF15" s="63">
        <f t="shared" si="13"/>
        <v>70</v>
      </c>
      <c r="AG15" s="63" t="str">
        <f t="shared" si="14"/>
        <v>★2.0</v>
      </c>
      <c r="AH15" s="58"/>
    </row>
    <row r="16" spans="1:34" s="303" customFormat="1" ht="24" customHeight="1">
      <c r="A16" s="304"/>
      <c r="B16" s="285"/>
      <c r="C16" s="305" t="s">
        <v>600</v>
      </c>
      <c r="D16" s="133" t="s">
        <v>599</v>
      </c>
      <c r="E16" s="142" t="s">
        <v>598</v>
      </c>
      <c r="F16" s="131" t="s">
        <v>583</v>
      </c>
      <c r="G16" s="132">
        <v>1.968</v>
      </c>
      <c r="H16" s="131" t="s">
        <v>582</v>
      </c>
      <c r="I16" s="293" t="str">
        <f t="shared" si="0"/>
        <v>1,880~1,930</v>
      </c>
      <c r="J16" s="292">
        <v>5</v>
      </c>
      <c r="K16" s="291">
        <v>15.8</v>
      </c>
      <c r="L16" s="290">
        <f t="shared" si="1"/>
        <v>163.68481012658225</v>
      </c>
      <c r="M16" s="289">
        <f t="shared" si="2"/>
        <v>11.299999999999999</v>
      </c>
      <c r="N16" s="288">
        <f t="shared" si="3"/>
        <v>14.9</v>
      </c>
      <c r="O16" s="287" t="str">
        <f t="shared" si="4"/>
        <v>21.8~22.4</v>
      </c>
      <c r="P16" s="131" t="s">
        <v>581</v>
      </c>
      <c r="Q16" s="131" t="s">
        <v>128</v>
      </c>
      <c r="R16" s="132" t="s">
        <v>127</v>
      </c>
      <c r="S16" s="133"/>
      <c r="T16" s="302"/>
      <c r="U16" s="301">
        <f t="shared" si="5"/>
        <v>139</v>
      </c>
      <c r="V16" s="300">
        <f t="shared" si="6"/>
        <v>106</v>
      </c>
      <c r="W16" s="300" t="str">
        <f t="shared" si="7"/>
        <v>70~72</v>
      </c>
      <c r="X16" s="299" t="str">
        <f t="shared" si="8"/>
        <v>★2.0</v>
      </c>
      <c r="Y16" s="58"/>
      <c r="Z16" s="298">
        <v>1880</v>
      </c>
      <c r="AA16" s="298">
        <v>1930</v>
      </c>
      <c r="AB16" s="283">
        <f t="shared" si="9"/>
        <v>22.400000000000002</v>
      </c>
      <c r="AC16" s="63">
        <f t="shared" si="10"/>
        <v>70</v>
      </c>
      <c r="AD16" s="63" t="str">
        <f t="shared" si="11"/>
        <v>★2.0</v>
      </c>
      <c r="AE16" s="283">
        <f t="shared" si="12"/>
        <v>21.8</v>
      </c>
      <c r="AF16" s="63">
        <f t="shared" si="13"/>
        <v>72</v>
      </c>
      <c r="AG16" s="63" t="str">
        <f t="shared" si="14"/>
        <v>★2.0</v>
      </c>
      <c r="AH16" s="58"/>
    </row>
    <row r="17" spans="1:34" s="303" customFormat="1" ht="24" customHeight="1">
      <c r="A17" s="304"/>
      <c r="B17" s="285"/>
      <c r="C17" s="284" t="s">
        <v>595</v>
      </c>
      <c r="D17" s="133" t="s">
        <v>594</v>
      </c>
      <c r="E17" s="142" t="s">
        <v>597</v>
      </c>
      <c r="F17" s="131" t="s">
        <v>583</v>
      </c>
      <c r="G17" s="132">
        <v>1.968</v>
      </c>
      <c r="H17" s="131" t="s">
        <v>582</v>
      </c>
      <c r="I17" s="293" t="str">
        <f t="shared" si="0"/>
        <v>1,860</v>
      </c>
      <c r="J17" s="292">
        <v>5</v>
      </c>
      <c r="K17" s="291">
        <v>15.8</v>
      </c>
      <c r="L17" s="290">
        <f t="shared" si="1"/>
        <v>163.68481012658225</v>
      </c>
      <c r="M17" s="289">
        <f t="shared" si="2"/>
        <v>12.299999999999999</v>
      </c>
      <c r="N17" s="288">
        <f t="shared" si="3"/>
        <v>15.9</v>
      </c>
      <c r="O17" s="287" t="str">
        <f t="shared" si="4"/>
        <v>22.6</v>
      </c>
      <c r="P17" s="131" t="s">
        <v>581</v>
      </c>
      <c r="Q17" s="131" t="s">
        <v>128</v>
      </c>
      <c r="R17" s="132" t="s">
        <v>127</v>
      </c>
      <c r="S17" s="133"/>
      <c r="T17" s="302"/>
      <c r="U17" s="301">
        <f t="shared" si="5"/>
        <v>128</v>
      </c>
      <c r="V17" s="300" t="str">
        <f t="shared" si="6"/>
        <v/>
      </c>
      <c r="W17" s="300">
        <f t="shared" si="7"/>
        <v>69</v>
      </c>
      <c r="X17" s="299" t="str">
        <f t="shared" si="8"/>
        <v>★1.5</v>
      </c>
      <c r="Y17" s="58"/>
      <c r="Z17" s="298">
        <v>1860</v>
      </c>
      <c r="AA17" s="298">
        <v>1860</v>
      </c>
      <c r="AB17" s="283">
        <f t="shared" si="9"/>
        <v>22.6</v>
      </c>
      <c r="AC17" s="63">
        <f t="shared" si="10"/>
        <v>69</v>
      </c>
      <c r="AD17" s="63" t="str">
        <f t="shared" si="11"/>
        <v>★1.5</v>
      </c>
      <c r="AE17" s="283">
        <f t="shared" si="12"/>
        <v>22.6</v>
      </c>
      <c r="AF17" s="63">
        <f t="shared" si="13"/>
        <v>69</v>
      </c>
      <c r="AG17" s="63" t="str">
        <f t="shared" si="14"/>
        <v>★1.5</v>
      </c>
      <c r="AH17" s="58"/>
    </row>
    <row r="18" spans="1:34" s="303" customFormat="1" ht="24" customHeight="1">
      <c r="A18" s="304"/>
      <c r="B18" s="285"/>
      <c r="C18" s="284" t="s">
        <v>595</v>
      </c>
      <c r="D18" s="133" t="s">
        <v>594</v>
      </c>
      <c r="E18" s="142" t="s">
        <v>596</v>
      </c>
      <c r="F18" s="131" t="s">
        <v>583</v>
      </c>
      <c r="G18" s="132">
        <v>1.968</v>
      </c>
      <c r="H18" s="131" t="s">
        <v>582</v>
      </c>
      <c r="I18" s="293" t="str">
        <f t="shared" si="0"/>
        <v>1,870</v>
      </c>
      <c r="J18" s="292">
        <v>5</v>
      </c>
      <c r="K18" s="291">
        <v>15.8</v>
      </c>
      <c r="L18" s="290">
        <f t="shared" si="1"/>
        <v>163.68481012658225</v>
      </c>
      <c r="M18" s="289">
        <f t="shared" si="2"/>
        <v>12.299999999999999</v>
      </c>
      <c r="N18" s="288">
        <f t="shared" si="3"/>
        <v>15.9</v>
      </c>
      <c r="O18" s="287" t="str">
        <f t="shared" si="4"/>
        <v>22.5</v>
      </c>
      <c r="P18" s="131" t="s">
        <v>581</v>
      </c>
      <c r="Q18" s="131" t="s">
        <v>128</v>
      </c>
      <c r="R18" s="132" t="s">
        <v>127</v>
      </c>
      <c r="S18" s="133"/>
      <c r="T18" s="302"/>
      <c r="U18" s="301">
        <f t="shared" si="5"/>
        <v>128</v>
      </c>
      <c r="V18" s="300" t="str">
        <f t="shared" si="6"/>
        <v/>
      </c>
      <c r="W18" s="300">
        <f t="shared" si="7"/>
        <v>70</v>
      </c>
      <c r="X18" s="299" t="str">
        <f t="shared" si="8"/>
        <v>★2.0</v>
      </c>
      <c r="Y18" s="58"/>
      <c r="Z18" s="298">
        <v>1870</v>
      </c>
      <c r="AA18" s="298">
        <v>1870</v>
      </c>
      <c r="AB18" s="283">
        <f t="shared" si="9"/>
        <v>22.5</v>
      </c>
      <c r="AC18" s="63">
        <f t="shared" si="10"/>
        <v>70</v>
      </c>
      <c r="AD18" s="63" t="str">
        <f t="shared" si="11"/>
        <v>★2.0</v>
      </c>
      <c r="AE18" s="283">
        <f t="shared" si="12"/>
        <v>22.5</v>
      </c>
      <c r="AF18" s="63">
        <f t="shared" si="13"/>
        <v>70</v>
      </c>
      <c r="AG18" s="63" t="str">
        <f t="shared" si="14"/>
        <v>★2.0</v>
      </c>
      <c r="AH18" s="58"/>
    </row>
    <row r="19" spans="1:34" s="303" customFormat="1" ht="24" customHeight="1">
      <c r="A19" s="304"/>
      <c r="B19" s="285"/>
      <c r="C19" s="284" t="s">
        <v>595</v>
      </c>
      <c r="D19" s="133" t="s">
        <v>594</v>
      </c>
      <c r="E19" s="142" t="s">
        <v>593</v>
      </c>
      <c r="F19" s="131" t="s">
        <v>583</v>
      </c>
      <c r="G19" s="132">
        <v>1.968</v>
      </c>
      <c r="H19" s="131" t="s">
        <v>582</v>
      </c>
      <c r="I19" s="293" t="str">
        <f t="shared" si="0"/>
        <v>1,880~1,910</v>
      </c>
      <c r="J19" s="292">
        <v>5</v>
      </c>
      <c r="K19" s="291">
        <v>15.8</v>
      </c>
      <c r="L19" s="290">
        <f t="shared" si="1"/>
        <v>163.68481012658225</v>
      </c>
      <c r="M19" s="289">
        <f t="shared" si="2"/>
        <v>11.299999999999999</v>
      </c>
      <c r="N19" s="288">
        <f t="shared" si="3"/>
        <v>14.9</v>
      </c>
      <c r="O19" s="287" t="str">
        <f t="shared" si="4"/>
        <v>22.0~22.4</v>
      </c>
      <c r="P19" s="131" t="s">
        <v>581</v>
      </c>
      <c r="Q19" s="131" t="s">
        <v>128</v>
      </c>
      <c r="R19" s="132" t="s">
        <v>127</v>
      </c>
      <c r="S19" s="133"/>
      <c r="T19" s="302"/>
      <c r="U19" s="301">
        <f t="shared" si="5"/>
        <v>139</v>
      </c>
      <c r="V19" s="300">
        <f t="shared" si="6"/>
        <v>106</v>
      </c>
      <c r="W19" s="300" t="str">
        <f t="shared" si="7"/>
        <v>70~71</v>
      </c>
      <c r="X19" s="299" t="str">
        <f t="shared" si="8"/>
        <v>★2.0</v>
      </c>
      <c r="Y19" s="58"/>
      <c r="Z19" s="298">
        <v>1880</v>
      </c>
      <c r="AA19" s="298">
        <v>1910</v>
      </c>
      <c r="AB19" s="283">
        <f t="shared" si="9"/>
        <v>22.400000000000002</v>
      </c>
      <c r="AC19" s="63">
        <f t="shared" si="10"/>
        <v>70</v>
      </c>
      <c r="AD19" s="63" t="str">
        <f t="shared" si="11"/>
        <v>★2.0</v>
      </c>
      <c r="AE19" s="283">
        <f t="shared" si="12"/>
        <v>22</v>
      </c>
      <c r="AF19" s="63">
        <f t="shared" si="13"/>
        <v>71</v>
      </c>
      <c r="AG19" s="63" t="str">
        <f t="shared" si="14"/>
        <v>★2.0</v>
      </c>
      <c r="AH19" s="58"/>
    </row>
    <row r="20" spans="1:34" s="303" customFormat="1" ht="24" customHeight="1">
      <c r="A20" s="304"/>
      <c r="B20" s="285"/>
      <c r="C20" s="284" t="s">
        <v>592</v>
      </c>
      <c r="D20" s="133" t="s">
        <v>591</v>
      </c>
      <c r="E20" s="142" t="s">
        <v>559</v>
      </c>
      <c r="F20" s="131" t="s">
        <v>550</v>
      </c>
      <c r="G20" s="132">
        <v>1.968</v>
      </c>
      <c r="H20" s="131" t="s">
        <v>582</v>
      </c>
      <c r="I20" s="293" t="str">
        <f t="shared" si="0"/>
        <v>1,540~1,560</v>
      </c>
      <c r="J20" s="292">
        <v>5</v>
      </c>
      <c r="K20" s="291">
        <v>16.899999999999999</v>
      </c>
      <c r="L20" s="290">
        <f t="shared" si="1"/>
        <v>153.03076923076927</v>
      </c>
      <c r="M20" s="289">
        <f t="shared" si="2"/>
        <v>14.6</v>
      </c>
      <c r="N20" s="288">
        <f t="shared" si="3"/>
        <v>18.200000000000003</v>
      </c>
      <c r="O20" s="287" t="str">
        <f t="shared" si="4"/>
        <v>25.7~25.9</v>
      </c>
      <c r="P20" s="131" t="s">
        <v>588</v>
      </c>
      <c r="Q20" s="131" t="s">
        <v>128</v>
      </c>
      <c r="R20" s="132" t="s">
        <v>127</v>
      </c>
      <c r="S20" s="133"/>
      <c r="T20" s="302"/>
      <c r="U20" s="301">
        <f t="shared" si="5"/>
        <v>115</v>
      </c>
      <c r="V20" s="300" t="str">
        <f t="shared" si="6"/>
        <v/>
      </c>
      <c r="W20" s="300">
        <f t="shared" si="7"/>
        <v>65</v>
      </c>
      <c r="X20" s="299" t="str">
        <f t="shared" si="8"/>
        <v>★1.5</v>
      </c>
      <c r="Y20" s="58"/>
      <c r="Z20" s="298">
        <v>1540</v>
      </c>
      <c r="AA20" s="298">
        <v>1560</v>
      </c>
      <c r="AB20" s="283">
        <f t="shared" si="9"/>
        <v>25.900000000000002</v>
      </c>
      <c r="AC20" s="63">
        <f t="shared" si="10"/>
        <v>65</v>
      </c>
      <c r="AD20" s="63" t="str">
        <f t="shared" si="11"/>
        <v>★1.5</v>
      </c>
      <c r="AE20" s="283">
        <f t="shared" si="12"/>
        <v>25.700000000000003</v>
      </c>
      <c r="AF20" s="63">
        <f t="shared" si="13"/>
        <v>65</v>
      </c>
      <c r="AG20" s="63" t="str">
        <f t="shared" si="14"/>
        <v>★1.5</v>
      </c>
      <c r="AH20" s="58"/>
    </row>
    <row r="21" spans="1:34" s="303" customFormat="1" ht="24" customHeight="1">
      <c r="A21" s="304"/>
      <c r="B21" s="285"/>
      <c r="C21" s="284" t="s">
        <v>590</v>
      </c>
      <c r="D21" s="133" t="s">
        <v>589</v>
      </c>
      <c r="E21" s="142" t="s">
        <v>559</v>
      </c>
      <c r="F21" s="131" t="s">
        <v>543</v>
      </c>
      <c r="G21" s="132">
        <v>1.968</v>
      </c>
      <c r="H21" s="131" t="s">
        <v>582</v>
      </c>
      <c r="I21" s="293" t="str">
        <f t="shared" si="0"/>
        <v>1,690~1,730</v>
      </c>
      <c r="J21" s="292">
        <v>5</v>
      </c>
      <c r="K21" s="291">
        <v>14.5</v>
      </c>
      <c r="L21" s="290">
        <f t="shared" si="1"/>
        <v>178.35999999999999</v>
      </c>
      <c r="M21" s="289">
        <f t="shared" si="2"/>
        <v>13.5</v>
      </c>
      <c r="N21" s="288">
        <f t="shared" si="3"/>
        <v>17</v>
      </c>
      <c r="O21" s="287" t="str">
        <f t="shared" si="4"/>
        <v>24.0~24.5</v>
      </c>
      <c r="P21" s="131" t="s">
        <v>588</v>
      </c>
      <c r="Q21" s="131" t="s">
        <v>128</v>
      </c>
      <c r="R21" s="132" t="s">
        <v>127</v>
      </c>
      <c r="S21" s="133"/>
      <c r="T21" s="302"/>
      <c r="U21" s="301">
        <f t="shared" si="5"/>
        <v>107</v>
      </c>
      <c r="V21" s="300" t="str">
        <f t="shared" si="6"/>
        <v/>
      </c>
      <c r="W21" s="300" t="str">
        <f t="shared" si="7"/>
        <v>59~60</v>
      </c>
      <c r="X21" s="299" t="str">
        <f t="shared" si="8"/>
        <v>★0.5</v>
      </c>
      <c r="Y21" s="58"/>
      <c r="Z21" s="298">
        <v>1690</v>
      </c>
      <c r="AA21" s="298">
        <v>1730</v>
      </c>
      <c r="AB21" s="283">
        <f t="shared" si="9"/>
        <v>24.5</v>
      </c>
      <c r="AC21" s="63">
        <f t="shared" si="10"/>
        <v>59</v>
      </c>
      <c r="AD21" s="63" t="str">
        <f t="shared" si="11"/>
        <v>★0.5</v>
      </c>
      <c r="AE21" s="283">
        <f t="shared" si="12"/>
        <v>24</v>
      </c>
      <c r="AF21" s="63">
        <f t="shared" si="13"/>
        <v>60</v>
      </c>
      <c r="AG21" s="63" t="str">
        <f t="shared" si="14"/>
        <v>★1.0</v>
      </c>
      <c r="AH21" s="58"/>
    </row>
    <row r="22" spans="1:34" ht="24" customHeight="1">
      <c r="A22" s="294"/>
      <c r="B22" s="285"/>
      <c r="C22" s="284" t="s">
        <v>587</v>
      </c>
      <c r="D22" s="133" t="s">
        <v>586</v>
      </c>
      <c r="E22" s="142" t="s">
        <v>559</v>
      </c>
      <c r="F22" s="131" t="s">
        <v>583</v>
      </c>
      <c r="G22" s="132">
        <v>1.968</v>
      </c>
      <c r="H22" s="131" t="s">
        <v>582</v>
      </c>
      <c r="I22" s="293" t="str">
        <f t="shared" si="0"/>
        <v>1,930~1,970</v>
      </c>
      <c r="J22" s="292">
        <v>5</v>
      </c>
      <c r="K22" s="291">
        <v>14.5</v>
      </c>
      <c r="L22" s="290">
        <f t="shared" si="1"/>
        <v>178.35999999999999</v>
      </c>
      <c r="M22" s="289">
        <f t="shared" si="2"/>
        <v>11.299999999999999</v>
      </c>
      <c r="N22" s="288">
        <f t="shared" si="3"/>
        <v>14.9</v>
      </c>
      <c r="O22" s="287" t="str">
        <f t="shared" si="4"/>
        <v>21.4~21.8</v>
      </c>
      <c r="P22" s="131" t="s">
        <v>581</v>
      </c>
      <c r="Q22" s="131" t="s">
        <v>128</v>
      </c>
      <c r="R22" s="132" t="s">
        <v>127</v>
      </c>
      <c r="S22" s="133"/>
      <c r="T22" s="302"/>
      <c r="U22" s="301">
        <f t="shared" si="5"/>
        <v>128</v>
      </c>
      <c r="V22" s="300" t="str">
        <f t="shared" si="6"/>
        <v/>
      </c>
      <c r="W22" s="300" t="str">
        <f t="shared" si="7"/>
        <v>66~67</v>
      </c>
      <c r="X22" s="299" t="str">
        <f t="shared" si="8"/>
        <v>★1.5</v>
      </c>
      <c r="Z22" s="298">
        <v>1930</v>
      </c>
      <c r="AA22" s="298">
        <v>1970</v>
      </c>
      <c r="AB22" s="283">
        <f t="shared" si="9"/>
        <v>21.8</v>
      </c>
      <c r="AC22" s="63">
        <f t="shared" si="10"/>
        <v>66</v>
      </c>
      <c r="AD22" s="63" t="str">
        <f t="shared" si="11"/>
        <v>★1.5</v>
      </c>
      <c r="AE22" s="283">
        <f t="shared" si="12"/>
        <v>21.400000000000002</v>
      </c>
      <c r="AF22" s="63">
        <f t="shared" si="13"/>
        <v>67</v>
      </c>
      <c r="AG22" s="63" t="str">
        <f t="shared" si="14"/>
        <v>★1.5</v>
      </c>
    </row>
    <row r="23" spans="1:34" ht="24" customHeight="1">
      <c r="A23" s="294"/>
      <c r="B23" s="285"/>
      <c r="C23" s="284" t="s">
        <v>585</v>
      </c>
      <c r="D23" s="133" t="s">
        <v>584</v>
      </c>
      <c r="E23" s="142" t="s">
        <v>559</v>
      </c>
      <c r="F23" s="131" t="s">
        <v>583</v>
      </c>
      <c r="G23" s="132">
        <v>1.968</v>
      </c>
      <c r="H23" s="131" t="s">
        <v>582</v>
      </c>
      <c r="I23" s="293" t="str">
        <f t="shared" si="0"/>
        <v>1,900~1,950</v>
      </c>
      <c r="J23" s="292">
        <v>5</v>
      </c>
      <c r="K23" s="291">
        <v>14.5</v>
      </c>
      <c r="L23" s="290">
        <f t="shared" si="1"/>
        <v>178.35999999999999</v>
      </c>
      <c r="M23" s="289">
        <f t="shared" si="2"/>
        <v>11.299999999999999</v>
      </c>
      <c r="N23" s="288">
        <f t="shared" si="3"/>
        <v>14.9</v>
      </c>
      <c r="O23" s="287" t="str">
        <f t="shared" si="4"/>
        <v>21.6~22.2</v>
      </c>
      <c r="P23" s="131" t="s">
        <v>581</v>
      </c>
      <c r="Q23" s="131" t="s">
        <v>128</v>
      </c>
      <c r="R23" s="132" t="s">
        <v>127</v>
      </c>
      <c r="S23" s="133"/>
      <c r="T23" s="302"/>
      <c r="U23" s="301">
        <f t="shared" si="5"/>
        <v>128</v>
      </c>
      <c r="V23" s="300" t="str">
        <f t="shared" si="6"/>
        <v/>
      </c>
      <c r="W23" s="300" t="str">
        <f t="shared" si="7"/>
        <v>65~67</v>
      </c>
      <c r="X23" s="299" t="str">
        <f t="shared" si="8"/>
        <v>★1.5</v>
      </c>
      <c r="Z23" s="298">
        <v>1900</v>
      </c>
      <c r="AA23" s="298">
        <v>1950</v>
      </c>
      <c r="AB23" s="283">
        <f t="shared" si="9"/>
        <v>22.200000000000003</v>
      </c>
      <c r="AC23" s="63">
        <f t="shared" si="10"/>
        <v>65</v>
      </c>
      <c r="AD23" s="63" t="str">
        <f t="shared" si="11"/>
        <v>★1.5</v>
      </c>
      <c r="AE23" s="283">
        <f t="shared" si="12"/>
        <v>21.6</v>
      </c>
      <c r="AF23" s="63">
        <f t="shared" si="13"/>
        <v>67</v>
      </c>
      <c r="AG23" s="63" t="str">
        <f t="shared" si="14"/>
        <v>★1.5</v>
      </c>
    </row>
    <row r="24" spans="1:34" ht="24" customHeight="1">
      <c r="A24" s="294"/>
      <c r="B24" s="285"/>
      <c r="C24" s="284" t="s">
        <v>579</v>
      </c>
      <c r="D24" s="133" t="s">
        <v>578</v>
      </c>
      <c r="E24" s="142" t="s">
        <v>580</v>
      </c>
      <c r="F24" s="131" t="s">
        <v>576</v>
      </c>
      <c r="G24" s="132">
        <v>2.9670000000000001</v>
      </c>
      <c r="H24" s="131" t="s">
        <v>565</v>
      </c>
      <c r="I24" s="293" t="str">
        <f t="shared" si="0"/>
        <v>2,230</v>
      </c>
      <c r="J24" s="292">
        <v>7</v>
      </c>
      <c r="K24" s="291">
        <v>11.7</v>
      </c>
      <c r="L24" s="290">
        <f t="shared" si="1"/>
        <v>221.04444444444442</v>
      </c>
      <c r="M24" s="289">
        <f t="shared" si="2"/>
        <v>9.6</v>
      </c>
      <c r="N24" s="288">
        <f t="shared" si="3"/>
        <v>13.1</v>
      </c>
      <c r="O24" s="287" t="str">
        <f t="shared" si="4"/>
        <v>18.2</v>
      </c>
      <c r="P24" s="131" t="s">
        <v>564</v>
      </c>
      <c r="Q24" s="131" t="s">
        <v>128</v>
      </c>
      <c r="R24" s="132" t="s">
        <v>127</v>
      </c>
      <c r="S24" s="133"/>
      <c r="T24" s="302"/>
      <c r="U24" s="301">
        <f t="shared" si="5"/>
        <v>121</v>
      </c>
      <c r="V24" s="300" t="str">
        <f t="shared" si="6"/>
        <v/>
      </c>
      <c r="W24" s="300">
        <f t="shared" si="7"/>
        <v>64</v>
      </c>
      <c r="X24" s="299" t="str">
        <f t="shared" si="8"/>
        <v>★1.0</v>
      </c>
      <c r="Z24" s="298">
        <v>2230</v>
      </c>
      <c r="AA24" s="298">
        <v>2230</v>
      </c>
      <c r="AB24" s="283">
        <f t="shared" si="9"/>
        <v>18.200000000000003</v>
      </c>
      <c r="AC24" s="63">
        <f t="shared" si="10"/>
        <v>64</v>
      </c>
      <c r="AD24" s="63" t="str">
        <f t="shared" si="11"/>
        <v>★1.0</v>
      </c>
      <c r="AE24" s="283">
        <f t="shared" si="12"/>
        <v>18.200000000000003</v>
      </c>
      <c r="AF24" s="63">
        <f t="shared" si="13"/>
        <v>64</v>
      </c>
      <c r="AG24" s="63" t="str">
        <f t="shared" si="14"/>
        <v>★1.0</v>
      </c>
    </row>
    <row r="25" spans="1:34" ht="24" customHeight="1">
      <c r="A25" s="294"/>
      <c r="B25" s="285"/>
      <c r="C25" s="284" t="s">
        <v>579</v>
      </c>
      <c r="D25" s="133" t="s">
        <v>578</v>
      </c>
      <c r="E25" s="142" t="s">
        <v>577</v>
      </c>
      <c r="F25" s="131" t="s">
        <v>576</v>
      </c>
      <c r="G25" s="132">
        <v>2.9670000000000001</v>
      </c>
      <c r="H25" s="131" t="s">
        <v>565</v>
      </c>
      <c r="I25" s="293" t="str">
        <f t="shared" si="0"/>
        <v>2,240~2,300</v>
      </c>
      <c r="J25" s="292">
        <v>7</v>
      </c>
      <c r="K25" s="291">
        <v>11.7</v>
      </c>
      <c r="L25" s="290">
        <f t="shared" si="1"/>
        <v>221.04444444444442</v>
      </c>
      <c r="M25" s="289">
        <f t="shared" si="2"/>
        <v>9.6</v>
      </c>
      <c r="N25" s="288">
        <f t="shared" si="3"/>
        <v>13.1</v>
      </c>
      <c r="O25" s="287" t="str">
        <f t="shared" si="4"/>
        <v>17.2~18.0</v>
      </c>
      <c r="P25" s="131" t="s">
        <v>564</v>
      </c>
      <c r="Q25" s="131" t="s">
        <v>128</v>
      </c>
      <c r="R25" s="132" t="s">
        <v>127</v>
      </c>
      <c r="S25" s="133"/>
      <c r="T25" s="302"/>
      <c r="U25" s="301">
        <f t="shared" si="5"/>
        <v>121</v>
      </c>
      <c r="V25" s="300" t="str">
        <f t="shared" si="6"/>
        <v/>
      </c>
      <c r="W25" s="300" t="str">
        <f t="shared" si="7"/>
        <v>65~68</v>
      </c>
      <c r="X25" s="299" t="str">
        <f t="shared" si="8"/>
        <v>★1.5</v>
      </c>
      <c r="Z25" s="298">
        <v>2240</v>
      </c>
      <c r="AA25" s="298">
        <v>2300</v>
      </c>
      <c r="AB25" s="283">
        <f t="shared" si="9"/>
        <v>18</v>
      </c>
      <c r="AC25" s="63">
        <f t="shared" si="10"/>
        <v>65</v>
      </c>
      <c r="AD25" s="63" t="str">
        <f t="shared" si="11"/>
        <v>★1.5</v>
      </c>
      <c r="AE25" s="283">
        <f t="shared" si="12"/>
        <v>17.200000000000003</v>
      </c>
      <c r="AF25" s="63">
        <f t="shared" si="13"/>
        <v>68</v>
      </c>
      <c r="AG25" s="63" t="str">
        <f t="shared" si="14"/>
        <v>★1.5</v>
      </c>
    </row>
    <row r="26" spans="1:34" ht="24" customHeight="1">
      <c r="A26" s="294"/>
      <c r="B26" s="285"/>
      <c r="C26" s="284" t="s">
        <v>574</v>
      </c>
      <c r="D26" s="133" t="s">
        <v>573</v>
      </c>
      <c r="E26" s="142" t="s">
        <v>575</v>
      </c>
      <c r="F26" s="131" t="s">
        <v>566</v>
      </c>
      <c r="G26" s="132">
        <v>2.9670000000000001</v>
      </c>
      <c r="H26" s="131" t="s">
        <v>565</v>
      </c>
      <c r="I26" s="293" t="str">
        <f t="shared" si="0"/>
        <v>2,220~2,230</v>
      </c>
      <c r="J26" s="292">
        <v>7</v>
      </c>
      <c r="K26" s="291">
        <v>11.7</v>
      </c>
      <c r="L26" s="290">
        <f t="shared" si="1"/>
        <v>221.04444444444442</v>
      </c>
      <c r="M26" s="289">
        <f t="shared" si="2"/>
        <v>9.6</v>
      </c>
      <c r="N26" s="288">
        <f t="shared" si="3"/>
        <v>13.1</v>
      </c>
      <c r="O26" s="287" t="str">
        <f t="shared" si="4"/>
        <v>18.2~18.3</v>
      </c>
      <c r="P26" s="131" t="s">
        <v>564</v>
      </c>
      <c r="Q26" s="131" t="s">
        <v>128</v>
      </c>
      <c r="R26" s="132" t="s">
        <v>127</v>
      </c>
      <c r="S26" s="133"/>
      <c r="T26" s="302"/>
      <c r="U26" s="301">
        <f t="shared" si="5"/>
        <v>121</v>
      </c>
      <c r="V26" s="300" t="str">
        <f t="shared" si="6"/>
        <v/>
      </c>
      <c r="W26" s="300" t="str">
        <f t="shared" si="7"/>
        <v>63~64</v>
      </c>
      <c r="X26" s="299" t="str">
        <f t="shared" si="8"/>
        <v>★1.0</v>
      </c>
      <c r="Z26" s="298">
        <v>2220</v>
      </c>
      <c r="AA26" s="298">
        <v>2230</v>
      </c>
      <c r="AB26" s="283">
        <f t="shared" si="9"/>
        <v>18.3</v>
      </c>
      <c r="AC26" s="63">
        <f t="shared" si="10"/>
        <v>63</v>
      </c>
      <c r="AD26" s="63" t="str">
        <f t="shared" si="11"/>
        <v>★1.0</v>
      </c>
      <c r="AE26" s="283">
        <f t="shared" si="12"/>
        <v>18.200000000000003</v>
      </c>
      <c r="AF26" s="63">
        <f t="shared" si="13"/>
        <v>64</v>
      </c>
      <c r="AG26" s="63" t="str">
        <f t="shared" si="14"/>
        <v>★1.0</v>
      </c>
    </row>
    <row r="27" spans="1:34" ht="24" customHeight="1">
      <c r="A27" s="294"/>
      <c r="B27" s="285"/>
      <c r="C27" s="284" t="s">
        <v>574</v>
      </c>
      <c r="D27" s="133" t="s">
        <v>573</v>
      </c>
      <c r="E27" s="142" t="s">
        <v>569</v>
      </c>
      <c r="F27" s="131" t="s">
        <v>566</v>
      </c>
      <c r="G27" s="132">
        <v>2.9670000000000001</v>
      </c>
      <c r="H27" s="131" t="s">
        <v>565</v>
      </c>
      <c r="I27" s="293" t="str">
        <f t="shared" si="0"/>
        <v>2,260~2,270</v>
      </c>
      <c r="J27" s="292">
        <v>7</v>
      </c>
      <c r="K27" s="291">
        <v>11.7</v>
      </c>
      <c r="L27" s="290">
        <f t="shared" si="1"/>
        <v>221.04444444444442</v>
      </c>
      <c r="M27" s="289">
        <f t="shared" si="2"/>
        <v>9.6</v>
      </c>
      <c r="N27" s="288">
        <f t="shared" si="3"/>
        <v>13.1</v>
      </c>
      <c r="O27" s="287" t="str">
        <f t="shared" si="4"/>
        <v>17.6~17.8</v>
      </c>
      <c r="P27" s="131" t="s">
        <v>564</v>
      </c>
      <c r="Q27" s="131" t="s">
        <v>128</v>
      </c>
      <c r="R27" s="132" t="s">
        <v>127</v>
      </c>
      <c r="S27" s="133"/>
      <c r="T27" s="302"/>
      <c r="U27" s="301">
        <f t="shared" si="5"/>
        <v>121</v>
      </c>
      <c r="V27" s="300" t="str">
        <f t="shared" si="6"/>
        <v/>
      </c>
      <c r="W27" s="300" t="str">
        <f t="shared" si="7"/>
        <v>65~66</v>
      </c>
      <c r="X27" s="299" t="str">
        <f t="shared" si="8"/>
        <v>★1.5</v>
      </c>
      <c r="Z27" s="298">
        <v>2260</v>
      </c>
      <c r="AA27" s="298">
        <v>2270</v>
      </c>
      <c r="AB27" s="283">
        <f t="shared" si="9"/>
        <v>17.8</v>
      </c>
      <c r="AC27" s="63">
        <f t="shared" si="10"/>
        <v>65</v>
      </c>
      <c r="AD27" s="63" t="str">
        <f t="shared" si="11"/>
        <v>★1.5</v>
      </c>
      <c r="AE27" s="283">
        <f t="shared" si="12"/>
        <v>17.600000000000001</v>
      </c>
      <c r="AF27" s="63">
        <f t="shared" si="13"/>
        <v>66</v>
      </c>
      <c r="AG27" s="63" t="str">
        <f t="shared" si="14"/>
        <v>★1.5</v>
      </c>
    </row>
    <row r="28" spans="1:34" ht="24" customHeight="1">
      <c r="A28" s="294"/>
      <c r="B28" s="285"/>
      <c r="C28" s="284" t="s">
        <v>571</v>
      </c>
      <c r="D28" s="133" t="s">
        <v>570</v>
      </c>
      <c r="E28" s="142" t="s">
        <v>572</v>
      </c>
      <c r="F28" s="131" t="s">
        <v>566</v>
      </c>
      <c r="G28" s="132">
        <v>2.9670000000000001</v>
      </c>
      <c r="H28" s="131" t="s">
        <v>565</v>
      </c>
      <c r="I28" s="293" t="str">
        <f t="shared" si="0"/>
        <v>2,210~2,250</v>
      </c>
      <c r="J28" s="292">
        <v>5</v>
      </c>
      <c r="K28" s="291">
        <v>11.6</v>
      </c>
      <c r="L28" s="290">
        <f t="shared" si="1"/>
        <v>222.95000000000002</v>
      </c>
      <c r="M28" s="289">
        <f t="shared" si="2"/>
        <v>9.6</v>
      </c>
      <c r="N28" s="288">
        <f t="shared" si="3"/>
        <v>13.1</v>
      </c>
      <c r="O28" s="287" t="str">
        <f t="shared" si="4"/>
        <v>17.9~18.4</v>
      </c>
      <c r="P28" s="131" t="s">
        <v>564</v>
      </c>
      <c r="Q28" s="131" t="s">
        <v>128</v>
      </c>
      <c r="R28" s="132" t="s">
        <v>127</v>
      </c>
      <c r="S28" s="133"/>
      <c r="T28" s="302"/>
      <c r="U28" s="301">
        <f t="shared" si="5"/>
        <v>120</v>
      </c>
      <c r="V28" s="300" t="str">
        <f t="shared" si="6"/>
        <v/>
      </c>
      <c r="W28" s="300" t="str">
        <f t="shared" si="7"/>
        <v>63~64</v>
      </c>
      <c r="X28" s="299" t="str">
        <f t="shared" si="8"/>
        <v>★1.0</v>
      </c>
      <c r="Z28" s="298">
        <v>2210</v>
      </c>
      <c r="AA28" s="298">
        <v>2250</v>
      </c>
      <c r="AB28" s="283">
        <f t="shared" si="9"/>
        <v>18.400000000000002</v>
      </c>
      <c r="AC28" s="63">
        <f t="shared" si="10"/>
        <v>63</v>
      </c>
      <c r="AD28" s="63" t="str">
        <f t="shared" si="11"/>
        <v>★1.0</v>
      </c>
      <c r="AE28" s="283">
        <f t="shared" si="12"/>
        <v>17.900000000000002</v>
      </c>
      <c r="AF28" s="63">
        <f t="shared" si="13"/>
        <v>64</v>
      </c>
      <c r="AG28" s="63" t="str">
        <f t="shared" si="14"/>
        <v>★1.0</v>
      </c>
    </row>
    <row r="29" spans="1:34" ht="24" customHeight="1">
      <c r="A29" s="294"/>
      <c r="B29" s="285"/>
      <c r="C29" s="284" t="s">
        <v>571</v>
      </c>
      <c r="D29" s="133" t="s">
        <v>570</v>
      </c>
      <c r="E29" s="142" t="s">
        <v>569</v>
      </c>
      <c r="F29" s="131" t="s">
        <v>566</v>
      </c>
      <c r="G29" s="132">
        <v>2.9670000000000001</v>
      </c>
      <c r="H29" s="131" t="s">
        <v>565</v>
      </c>
      <c r="I29" s="293" t="str">
        <f t="shared" si="0"/>
        <v>2,260~2,270</v>
      </c>
      <c r="J29" s="292">
        <v>5</v>
      </c>
      <c r="K29" s="291">
        <v>11.6</v>
      </c>
      <c r="L29" s="290">
        <f t="shared" si="1"/>
        <v>222.95000000000002</v>
      </c>
      <c r="M29" s="289">
        <f t="shared" si="2"/>
        <v>9.6</v>
      </c>
      <c r="N29" s="288">
        <f t="shared" si="3"/>
        <v>13.1</v>
      </c>
      <c r="O29" s="287" t="str">
        <f t="shared" si="4"/>
        <v>17.6~17.8</v>
      </c>
      <c r="P29" s="131" t="s">
        <v>564</v>
      </c>
      <c r="Q29" s="131" t="s">
        <v>128</v>
      </c>
      <c r="R29" s="132" t="s">
        <v>127</v>
      </c>
      <c r="S29" s="133"/>
      <c r="T29" s="302"/>
      <c r="U29" s="301">
        <f t="shared" si="5"/>
        <v>120</v>
      </c>
      <c r="V29" s="300" t="str">
        <f t="shared" si="6"/>
        <v/>
      </c>
      <c r="W29" s="300">
        <f t="shared" si="7"/>
        <v>65</v>
      </c>
      <c r="X29" s="299" t="str">
        <f t="shared" si="8"/>
        <v>★1.5</v>
      </c>
      <c r="Z29" s="298">
        <v>2260</v>
      </c>
      <c r="AA29" s="298">
        <v>2270</v>
      </c>
      <c r="AB29" s="283">
        <f t="shared" si="9"/>
        <v>17.8</v>
      </c>
      <c r="AC29" s="63">
        <f t="shared" si="10"/>
        <v>65</v>
      </c>
      <c r="AD29" s="63" t="str">
        <f t="shared" si="11"/>
        <v>★1.5</v>
      </c>
      <c r="AE29" s="283">
        <f t="shared" si="12"/>
        <v>17.600000000000001</v>
      </c>
      <c r="AF29" s="63">
        <f t="shared" si="13"/>
        <v>65</v>
      </c>
      <c r="AG29" s="63" t="str">
        <f t="shared" si="14"/>
        <v>★1.5</v>
      </c>
    </row>
    <row r="30" spans="1:34" ht="24" customHeight="1">
      <c r="A30" s="294"/>
      <c r="B30" s="285"/>
      <c r="C30" s="284" t="s">
        <v>568</v>
      </c>
      <c r="D30" s="133" t="s">
        <v>567</v>
      </c>
      <c r="E30" s="142" t="s">
        <v>559</v>
      </c>
      <c r="F30" s="131" t="s">
        <v>566</v>
      </c>
      <c r="G30" s="132">
        <v>2.9670000000000001</v>
      </c>
      <c r="H30" s="131" t="s">
        <v>565</v>
      </c>
      <c r="I30" s="293" t="str">
        <f t="shared" si="0"/>
        <v>2,190~2,250</v>
      </c>
      <c r="J30" s="292">
        <v>5</v>
      </c>
      <c r="K30" s="291">
        <v>11.6</v>
      </c>
      <c r="L30" s="290">
        <f t="shared" si="1"/>
        <v>222.95000000000002</v>
      </c>
      <c r="M30" s="289">
        <f t="shared" si="2"/>
        <v>9.6</v>
      </c>
      <c r="N30" s="288">
        <f t="shared" si="3"/>
        <v>13.1</v>
      </c>
      <c r="O30" s="287" t="str">
        <f t="shared" si="4"/>
        <v>17.9~18.6</v>
      </c>
      <c r="P30" s="131" t="s">
        <v>564</v>
      </c>
      <c r="Q30" s="131" t="s">
        <v>128</v>
      </c>
      <c r="R30" s="132" t="s">
        <v>127</v>
      </c>
      <c r="S30" s="133"/>
      <c r="T30" s="302"/>
      <c r="U30" s="301">
        <f t="shared" si="5"/>
        <v>120</v>
      </c>
      <c r="V30" s="300" t="str">
        <f t="shared" si="6"/>
        <v/>
      </c>
      <c r="W30" s="300" t="str">
        <f t="shared" si="7"/>
        <v>62~64</v>
      </c>
      <c r="X30" s="299" t="str">
        <f t="shared" si="8"/>
        <v>★1.0</v>
      </c>
      <c r="Z30" s="298">
        <v>2190</v>
      </c>
      <c r="AA30" s="298">
        <v>2250</v>
      </c>
      <c r="AB30" s="283">
        <f t="shared" si="9"/>
        <v>18.600000000000001</v>
      </c>
      <c r="AC30" s="63">
        <f t="shared" si="10"/>
        <v>62</v>
      </c>
      <c r="AD30" s="63" t="str">
        <f t="shared" si="11"/>
        <v>★1.0</v>
      </c>
      <c r="AE30" s="283">
        <f t="shared" si="12"/>
        <v>17.900000000000002</v>
      </c>
      <c r="AF30" s="63">
        <f t="shared" si="13"/>
        <v>64</v>
      </c>
      <c r="AG30" s="63" t="str">
        <f t="shared" si="14"/>
        <v>★1.0</v>
      </c>
    </row>
    <row r="31" spans="1:34" ht="24" customHeight="1">
      <c r="A31" s="286"/>
      <c r="B31" s="285"/>
      <c r="C31" s="284"/>
      <c r="D31" s="133"/>
      <c r="E31" s="142"/>
      <c r="F31" s="131"/>
      <c r="G31" s="132"/>
      <c r="H31" s="131"/>
      <c r="I31" s="104" t="str">
        <f t="shared" si="0"/>
        <v/>
      </c>
      <c r="J31" s="103"/>
      <c r="K31" s="102"/>
      <c r="L31" s="32" t="str">
        <f t="shared" si="1"/>
        <v/>
      </c>
      <c r="M31" s="101" t="str">
        <f t="shared" si="2"/>
        <v/>
      </c>
      <c r="N31" s="100" t="str">
        <f t="shared" si="3"/>
        <v/>
      </c>
      <c r="O31" s="99" t="str">
        <f t="shared" si="4"/>
        <v/>
      </c>
      <c r="P31" s="98"/>
      <c r="Q31" s="98"/>
      <c r="R31" s="97"/>
      <c r="S31" s="96"/>
      <c r="T31" s="212"/>
      <c r="U31" s="95" t="str">
        <f t="shared" si="5"/>
        <v/>
      </c>
      <c r="V31" s="94" t="str">
        <f t="shared" si="6"/>
        <v/>
      </c>
      <c r="W31" s="94" t="str">
        <f t="shared" si="7"/>
        <v/>
      </c>
      <c r="X31" s="93" t="str">
        <f t="shared" si="8"/>
        <v/>
      </c>
      <c r="Z31" s="65"/>
      <c r="AA31" s="65"/>
      <c r="AB31" s="64" t="str">
        <f t="shared" si="9"/>
        <v/>
      </c>
      <c r="AC31" s="63" t="str">
        <f t="shared" si="10"/>
        <v/>
      </c>
      <c r="AD31" s="63" t="str">
        <f t="shared" si="11"/>
        <v/>
      </c>
      <c r="AE31" s="64" t="str">
        <f t="shared" si="12"/>
        <v/>
      </c>
      <c r="AF31" s="63" t="str">
        <f t="shared" si="13"/>
        <v/>
      </c>
      <c r="AG31" s="63" t="str">
        <f t="shared" si="14"/>
        <v/>
      </c>
    </row>
    <row r="32" spans="1:34">
      <c r="E32" s="58"/>
      <c r="J32" s="62"/>
      <c r="M32" s="61"/>
    </row>
    <row r="33" spans="2:5">
      <c r="B33" s="58" t="s">
        <v>77</v>
      </c>
      <c r="E33" s="58"/>
    </row>
    <row r="34" spans="2:5">
      <c r="B34" s="58" t="s">
        <v>76</v>
      </c>
      <c r="E34" s="58"/>
    </row>
    <row r="35" spans="2:5">
      <c r="B35" s="58" t="s">
        <v>75</v>
      </c>
      <c r="E35" s="58"/>
    </row>
    <row r="36" spans="2:5">
      <c r="B36" s="58" t="s">
        <v>74</v>
      </c>
      <c r="E36" s="58"/>
    </row>
    <row r="37" spans="2:5">
      <c r="B37" s="58" t="s">
        <v>73</v>
      </c>
      <c r="E37" s="58"/>
    </row>
    <row r="38" spans="2:5">
      <c r="B38" s="58" t="s">
        <v>72</v>
      </c>
      <c r="E38" s="58"/>
    </row>
    <row r="39" spans="2:5">
      <c r="B39" s="58" t="s">
        <v>71</v>
      </c>
      <c r="E39" s="58"/>
    </row>
    <row r="40" spans="2:5">
      <c r="B40" s="58" t="s">
        <v>70</v>
      </c>
      <c r="E40" s="58"/>
    </row>
    <row r="41" spans="2:5">
      <c r="B41" s="58" t="s">
        <v>69</v>
      </c>
      <c r="E41" s="58"/>
    </row>
    <row r="42" spans="2:5">
      <c r="C42" s="58" t="s">
        <v>68</v>
      </c>
      <c r="E42" s="58"/>
    </row>
    <row r="73" ht="33.6" customHeight="1"/>
    <row r="86" spans="5:5">
      <c r="E86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&amp;R様式1-2&amp;L&amp;"Arial"&amp;8&amp;K000000INTERNAL&amp;1#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0CC4-9FA7-4ABA-9D95-E7E344E6FF38}">
  <sheetPr>
    <tabColor rgb="FFFFFF00"/>
    <pageSetUpPr fitToPage="1"/>
  </sheetPr>
  <dimension ref="A1:X291"/>
  <sheetViews>
    <sheetView showGridLines="0" zoomScale="80" zoomScaleNormal="80" zoomScaleSheetLayoutView="80" workbookViewId="0">
      <pane xSplit="5" ySplit="7" topLeftCell="F8" activePane="bottomRight" state="frozen"/>
      <selection activeCell="C141" sqref="C141"/>
      <selection pane="topRight" activeCell="C141" sqref="C141"/>
      <selection pane="bottomLeft" activeCell="C141" sqref="C141"/>
      <selection pane="bottomRight" activeCell="D83" sqref="D83:AB86"/>
    </sheetView>
  </sheetViews>
  <sheetFormatPr defaultColWidth="9" defaultRowHeight="13.2"/>
  <cols>
    <col min="1" max="1" width="8.109375" style="2" customWidth="1"/>
    <col min="2" max="2" width="0.109375" style="2" customWidth="1"/>
    <col min="3" max="3" width="25.6640625" style="148" customWidth="1"/>
    <col min="4" max="4" width="15.6640625" style="148" customWidth="1"/>
    <col min="5" max="5" width="16" style="147" customWidth="1"/>
    <col min="6" max="6" width="16.109375" style="2" bestFit="1" customWidth="1"/>
    <col min="7" max="7" width="6.109375" style="2" bestFit="1" customWidth="1"/>
    <col min="8" max="8" width="9.88671875" style="2" bestFit="1" customWidth="1"/>
    <col min="9" max="9" width="10.6640625" style="2" customWidth="1"/>
    <col min="10" max="10" width="7.44140625" style="2" bestFit="1" customWidth="1"/>
    <col min="11" max="11" width="8.6640625" style="2" bestFit="1" customWidth="1"/>
    <col min="12" max="12" width="11.77734375" style="2" bestFit="1" customWidth="1"/>
    <col min="13" max="14" width="8.6640625" style="2" bestFit="1" customWidth="1"/>
    <col min="15" max="16" width="11.6640625" style="2" customWidth="1"/>
    <col min="17" max="17" width="9" style="2" customWidth="1"/>
    <col min="18" max="18" width="6.33203125" style="2" customWidth="1"/>
    <col min="19" max="19" width="5.88671875" style="2" bestFit="1" customWidth="1"/>
    <col min="20" max="20" width="8.77734375" style="2" bestFit="1" customWidth="1"/>
    <col min="21" max="21" width="8" style="2" bestFit="1" customWidth="1"/>
    <col min="22" max="22" width="8.109375" style="2" customWidth="1"/>
    <col min="23" max="24" width="9" style="146"/>
    <col min="25" max="16384" width="9" style="2"/>
  </cols>
  <sheetData>
    <row r="1" spans="1:24" ht="15">
      <c r="F1" s="6"/>
      <c r="J1" s="468" t="s">
        <v>459</v>
      </c>
      <c r="K1" s="468"/>
      <c r="L1" s="468"/>
      <c r="M1" s="468"/>
      <c r="N1" s="468"/>
      <c r="O1" s="468"/>
      <c r="P1" s="468"/>
      <c r="Q1" s="468"/>
      <c r="R1" s="427" t="s">
        <v>458</v>
      </c>
      <c r="S1" s="427"/>
      <c r="T1" s="427"/>
      <c r="U1" s="427"/>
      <c r="V1" s="427"/>
    </row>
    <row r="2" spans="1:24" ht="23.25" customHeight="1">
      <c r="A2" s="469" t="s">
        <v>2</v>
      </c>
      <c r="B2" s="469"/>
      <c r="C2" s="469"/>
      <c r="J2" s="7"/>
      <c r="R2" s="11"/>
      <c r="S2" s="470" t="s">
        <v>457</v>
      </c>
      <c r="T2" s="470"/>
      <c r="U2" s="470"/>
      <c r="V2" s="470"/>
      <c r="W2" s="470"/>
      <c r="X2" s="470"/>
    </row>
    <row r="3" spans="1:24" ht="12" customHeight="1" thickBot="1">
      <c r="A3" s="362" t="s">
        <v>7</v>
      </c>
      <c r="B3" s="18"/>
      <c r="C3" s="430" t="s">
        <v>456</v>
      </c>
      <c r="D3" s="149"/>
      <c r="E3" s="19"/>
      <c r="F3" s="371" t="s">
        <v>9</v>
      </c>
      <c r="G3" s="437"/>
      <c r="H3" s="202"/>
      <c r="I3" s="201"/>
      <c r="J3" s="200"/>
      <c r="K3" s="471" t="s">
        <v>455</v>
      </c>
      <c r="L3" s="472"/>
      <c r="M3" s="472"/>
      <c r="N3" s="472"/>
      <c r="O3" s="473"/>
      <c r="P3" s="199"/>
      <c r="Q3" s="198"/>
      <c r="R3" s="197"/>
      <c r="S3" s="196"/>
      <c r="T3" s="195"/>
      <c r="U3" s="474" t="s">
        <v>17</v>
      </c>
      <c r="V3" s="476" t="s">
        <v>18</v>
      </c>
      <c r="W3" s="479" t="s">
        <v>19</v>
      </c>
      <c r="X3" s="480"/>
    </row>
    <row r="4" spans="1:24" ht="11.25" customHeight="1">
      <c r="A4" s="363"/>
      <c r="B4" s="187"/>
      <c r="C4" s="431"/>
      <c r="D4" s="194"/>
      <c r="E4" s="23"/>
      <c r="F4" s="373"/>
      <c r="G4" s="438"/>
      <c r="H4" s="481" t="s">
        <v>10</v>
      </c>
      <c r="I4" s="360" t="s">
        <v>454</v>
      </c>
      <c r="J4" s="482" t="s">
        <v>12</v>
      </c>
      <c r="K4" s="483" t="s">
        <v>453</v>
      </c>
      <c r="L4" s="485" t="s">
        <v>452</v>
      </c>
      <c r="M4" s="486" t="s">
        <v>451</v>
      </c>
      <c r="N4" s="385" t="s">
        <v>450</v>
      </c>
      <c r="O4" s="487" t="s">
        <v>449</v>
      </c>
      <c r="P4" s="193"/>
      <c r="Q4" s="488" t="s">
        <v>448</v>
      </c>
      <c r="R4" s="489"/>
      <c r="S4" s="490"/>
      <c r="T4" s="192" t="s">
        <v>447</v>
      </c>
      <c r="U4" s="475"/>
      <c r="V4" s="477"/>
      <c r="W4" s="476" t="s">
        <v>23</v>
      </c>
      <c r="X4" s="385" t="s">
        <v>24</v>
      </c>
    </row>
    <row r="5" spans="1:24" ht="10.199999999999999">
      <c r="A5" s="363"/>
      <c r="B5" s="187"/>
      <c r="C5" s="431"/>
      <c r="D5" s="190"/>
      <c r="E5" s="191"/>
      <c r="F5" s="190"/>
      <c r="G5" s="385" t="s">
        <v>446</v>
      </c>
      <c r="H5" s="481"/>
      <c r="I5" s="360"/>
      <c r="J5" s="482"/>
      <c r="K5" s="484"/>
      <c r="L5" s="482"/>
      <c r="M5" s="484"/>
      <c r="N5" s="360"/>
      <c r="O5" s="360"/>
      <c r="P5" s="189" t="s">
        <v>445</v>
      </c>
      <c r="Q5" s="184" t="s">
        <v>444</v>
      </c>
      <c r="R5" s="188" t="s">
        <v>443</v>
      </c>
      <c r="S5" s="362" t="s">
        <v>442</v>
      </c>
      <c r="T5" s="183" t="s">
        <v>441</v>
      </c>
      <c r="U5" s="475"/>
      <c r="V5" s="477"/>
      <c r="W5" s="477"/>
      <c r="X5" s="386"/>
    </row>
    <row r="6" spans="1:24">
      <c r="A6" s="363"/>
      <c r="B6" s="187"/>
      <c r="C6" s="431"/>
      <c r="D6" s="20" t="s">
        <v>440</v>
      </c>
      <c r="E6" s="186" t="s">
        <v>32</v>
      </c>
      <c r="F6" s="20" t="s">
        <v>440</v>
      </c>
      <c r="G6" s="386"/>
      <c r="H6" s="481"/>
      <c r="I6" s="360"/>
      <c r="J6" s="482"/>
      <c r="K6" s="484"/>
      <c r="L6" s="482"/>
      <c r="M6" s="484"/>
      <c r="N6" s="360"/>
      <c r="O6" s="360"/>
      <c r="P6" s="185" t="s">
        <v>439</v>
      </c>
      <c r="Q6" s="184" t="s">
        <v>438</v>
      </c>
      <c r="R6" s="184" t="s">
        <v>437</v>
      </c>
      <c r="S6" s="363"/>
      <c r="T6" s="183" t="s">
        <v>436</v>
      </c>
      <c r="U6" s="475"/>
      <c r="V6" s="477"/>
      <c r="W6" s="477"/>
      <c r="X6" s="386"/>
    </row>
    <row r="7" spans="1:24" ht="11.4">
      <c r="A7" s="24"/>
      <c r="B7" s="182"/>
      <c r="C7" s="25"/>
      <c r="D7" s="24"/>
      <c r="E7" s="24"/>
      <c r="F7" s="24"/>
      <c r="G7" s="45" t="s">
        <v>435</v>
      </c>
      <c r="H7" s="24"/>
      <c r="I7" s="24"/>
      <c r="J7" s="22"/>
      <c r="K7" s="24" t="s">
        <v>432</v>
      </c>
      <c r="L7" s="181" t="s">
        <v>434</v>
      </c>
      <c r="M7" s="180" t="s">
        <v>433</v>
      </c>
      <c r="N7" s="179" t="s">
        <v>432</v>
      </c>
      <c r="O7" s="179" t="s">
        <v>432</v>
      </c>
      <c r="P7" s="178"/>
      <c r="Q7" s="178"/>
      <c r="R7" s="178"/>
      <c r="S7" s="177"/>
      <c r="T7" s="21"/>
      <c r="U7" s="176"/>
      <c r="V7" s="24"/>
      <c r="W7" s="27"/>
      <c r="X7" s="27"/>
    </row>
    <row r="8" spans="1:24" ht="24" customHeight="1">
      <c r="A8" s="165" t="s">
        <v>398</v>
      </c>
      <c r="B8" s="164"/>
      <c r="C8" s="163" t="s">
        <v>431</v>
      </c>
      <c r="D8" s="171" t="s">
        <v>430</v>
      </c>
      <c r="E8" s="161" t="s">
        <v>393</v>
      </c>
      <c r="F8" s="30" t="s">
        <v>420</v>
      </c>
      <c r="G8" s="30">
        <v>1.496</v>
      </c>
      <c r="H8" s="36" t="s">
        <v>361</v>
      </c>
      <c r="I8" s="30" t="s">
        <v>429</v>
      </c>
      <c r="J8" s="153">
        <v>4</v>
      </c>
      <c r="K8" s="169">
        <v>19.399999999999999</v>
      </c>
      <c r="L8" s="158">
        <v>133.31030927835053</v>
      </c>
      <c r="M8" s="175">
        <v>18.899999999999999</v>
      </c>
      <c r="N8" s="156">
        <v>22.3</v>
      </c>
      <c r="O8" s="168" t="s">
        <v>428</v>
      </c>
      <c r="P8" s="36" t="s">
        <v>238</v>
      </c>
      <c r="Q8" s="36" t="s">
        <v>415</v>
      </c>
      <c r="R8" s="30" t="s">
        <v>371</v>
      </c>
      <c r="S8" s="38"/>
      <c r="T8" s="155"/>
      <c r="U8" s="154">
        <v>102</v>
      </c>
      <c r="V8" s="30" t="s">
        <v>179</v>
      </c>
      <c r="W8" s="152" t="s">
        <v>370</v>
      </c>
      <c r="X8" s="151" t="s">
        <v>183</v>
      </c>
    </row>
    <row r="9" spans="1:24" ht="24" customHeight="1">
      <c r="A9" s="165" t="s">
        <v>398</v>
      </c>
      <c r="B9" s="164"/>
      <c r="C9" s="163" t="s">
        <v>431</v>
      </c>
      <c r="D9" s="171" t="s">
        <v>430</v>
      </c>
      <c r="E9" s="161" t="s">
        <v>385</v>
      </c>
      <c r="F9" s="30" t="s">
        <v>420</v>
      </c>
      <c r="G9" s="30">
        <v>1.496</v>
      </c>
      <c r="H9" s="36" t="s">
        <v>361</v>
      </c>
      <c r="I9" s="30" t="s">
        <v>429</v>
      </c>
      <c r="J9" s="153">
        <v>4</v>
      </c>
      <c r="K9" s="169">
        <v>19.5</v>
      </c>
      <c r="L9" s="158">
        <v>132.62666666666667</v>
      </c>
      <c r="M9" s="175">
        <v>18.899999999999999</v>
      </c>
      <c r="N9" s="156">
        <v>22.3</v>
      </c>
      <c r="O9" s="168" t="s">
        <v>428</v>
      </c>
      <c r="P9" s="36" t="s">
        <v>238</v>
      </c>
      <c r="Q9" s="36" t="s">
        <v>415</v>
      </c>
      <c r="R9" s="30" t="s">
        <v>371</v>
      </c>
      <c r="S9" s="38"/>
      <c r="T9" s="155"/>
      <c r="U9" s="154">
        <v>103</v>
      </c>
      <c r="V9" s="30" t="s">
        <v>179</v>
      </c>
      <c r="W9" s="152" t="s">
        <v>370</v>
      </c>
      <c r="X9" s="151" t="s">
        <v>183</v>
      </c>
    </row>
    <row r="10" spans="1:24" ht="24" customHeight="1">
      <c r="A10" s="165" t="s">
        <v>398</v>
      </c>
      <c r="B10" s="164"/>
      <c r="C10" s="163" t="s">
        <v>423</v>
      </c>
      <c r="D10" s="171" t="s">
        <v>422</v>
      </c>
      <c r="E10" s="172" t="s">
        <v>427</v>
      </c>
      <c r="F10" s="30" t="s">
        <v>420</v>
      </c>
      <c r="G10" s="30">
        <v>1.496</v>
      </c>
      <c r="H10" s="36" t="s">
        <v>361</v>
      </c>
      <c r="I10" s="30">
        <v>1290</v>
      </c>
      <c r="J10" s="153">
        <v>4</v>
      </c>
      <c r="K10" s="169">
        <v>19.399999999999999</v>
      </c>
      <c r="L10" s="158">
        <v>133.31030927835053</v>
      </c>
      <c r="M10" s="175">
        <v>18.899999999999999</v>
      </c>
      <c r="N10" s="156">
        <v>22.3</v>
      </c>
      <c r="O10" s="156">
        <v>28</v>
      </c>
      <c r="P10" s="36" t="s">
        <v>238</v>
      </c>
      <c r="Q10" s="36" t="s">
        <v>415</v>
      </c>
      <c r="R10" s="30" t="s">
        <v>371</v>
      </c>
      <c r="S10" s="38"/>
      <c r="T10" s="155"/>
      <c r="U10" s="154">
        <v>102</v>
      </c>
      <c r="V10" s="30" t="s">
        <v>179</v>
      </c>
      <c r="W10" s="30">
        <v>69</v>
      </c>
      <c r="X10" s="151" t="s">
        <v>183</v>
      </c>
    </row>
    <row r="11" spans="1:24" ht="24" customHeight="1">
      <c r="A11" s="165" t="s">
        <v>398</v>
      </c>
      <c r="B11" s="164"/>
      <c r="C11" s="163" t="s">
        <v>423</v>
      </c>
      <c r="D11" s="171" t="s">
        <v>422</v>
      </c>
      <c r="E11" s="172" t="s">
        <v>426</v>
      </c>
      <c r="F11" s="30" t="s">
        <v>420</v>
      </c>
      <c r="G11" s="30">
        <v>1.496</v>
      </c>
      <c r="H11" s="36" t="s">
        <v>361</v>
      </c>
      <c r="I11" s="30">
        <v>1320</v>
      </c>
      <c r="J11" s="153">
        <v>4</v>
      </c>
      <c r="K11" s="169">
        <v>19.399999999999999</v>
      </c>
      <c r="L11" s="158">
        <v>133.31030927835053</v>
      </c>
      <c r="M11" s="175">
        <v>17.399999999999999</v>
      </c>
      <c r="N11" s="156">
        <v>20.9</v>
      </c>
      <c r="O11" s="156" t="s">
        <v>424</v>
      </c>
      <c r="P11" s="36" t="s">
        <v>238</v>
      </c>
      <c r="Q11" s="36" t="s">
        <v>415</v>
      </c>
      <c r="R11" s="30" t="s">
        <v>371</v>
      </c>
      <c r="S11" s="38"/>
      <c r="T11" s="155"/>
      <c r="U11" s="154">
        <v>111</v>
      </c>
      <c r="V11" s="30" t="s">
        <v>179</v>
      </c>
      <c r="W11" s="30">
        <v>70</v>
      </c>
      <c r="X11" s="151" t="s">
        <v>172</v>
      </c>
    </row>
    <row r="12" spans="1:24" ht="24" customHeight="1">
      <c r="A12" s="165" t="s">
        <v>398</v>
      </c>
      <c r="B12" s="164"/>
      <c r="C12" s="163" t="s">
        <v>423</v>
      </c>
      <c r="D12" s="171" t="s">
        <v>422</v>
      </c>
      <c r="E12" s="172" t="s">
        <v>425</v>
      </c>
      <c r="F12" s="30" t="s">
        <v>420</v>
      </c>
      <c r="G12" s="30">
        <v>1.496</v>
      </c>
      <c r="H12" s="36" t="s">
        <v>361</v>
      </c>
      <c r="I12" s="30">
        <v>1320</v>
      </c>
      <c r="J12" s="153">
        <v>4</v>
      </c>
      <c r="K12" s="169">
        <v>19.5</v>
      </c>
      <c r="L12" s="158">
        <v>132.62666666666667</v>
      </c>
      <c r="M12" s="175">
        <v>17.399999999999999</v>
      </c>
      <c r="N12" s="156">
        <v>20.9</v>
      </c>
      <c r="O12" s="156" t="s">
        <v>424</v>
      </c>
      <c r="P12" s="36" t="s">
        <v>238</v>
      </c>
      <c r="Q12" s="36" t="s">
        <v>415</v>
      </c>
      <c r="R12" s="30" t="s">
        <v>371</v>
      </c>
      <c r="S12" s="38"/>
      <c r="T12" s="155"/>
      <c r="U12" s="154">
        <v>112</v>
      </c>
      <c r="V12" s="30" t="s">
        <v>179</v>
      </c>
      <c r="W12" s="30">
        <v>70</v>
      </c>
      <c r="X12" s="151" t="s">
        <v>172</v>
      </c>
    </row>
    <row r="13" spans="1:24" ht="24" customHeight="1">
      <c r="A13" s="165" t="s">
        <v>398</v>
      </c>
      <c r="B13" s="164"/>
      <c r="C13" s="163" t="s">
        <v>423</v>
      </c>
      <c r="D13" s="171" t="s">
        <v>422</v>
      </c>
      <c r="E13" s="172" t="s">
        <v>421</v>
      </c>
      <c r="F13" s="30" t="s">
        <v>420</v>
      </c>
      <c r="G13" s="30">
        <v>1.496</v>
      </c>
      <c r="H13" s="36" t="s">
        <v>361</v>
      </c>
      <c r="I13" s="30">
        <v>1290</v>
      </c>
      <c r="J13" s="153">
        <v>4</v>
      </c>
      <c r="K13" s="169">
        <v>19.5</v>
      </c>
      <c r="L13" s="158">
        <v>132.62666666666667</v>
      </c>
      <c r="M13" s="175">
        <v>18.899999999999999</v>
      </c>
      <c r="N13" s="156">
        <v>22.3</v>
      </c>
      <c r="O13" s="156">
        <v>28</v>
      </c>
      <c r="P13" s="36" t="s">
        <v>238</v>
      </c>
      <c r="Q13" s="36" t="s">
        <v>415</v>
      </c>
      <c r="R13" s="30" t="s">
        <v>371</v>
      </c>
      <c r="S13" s="38"/>
      <c r="T13" s="155"/>
      <c r="U13" s="154">
        <v>103</v>
      </c>
      <c r="V13" s="30" t="s">
        <v>179</v>
      </c>
      <c r="W13" s="30">
        <v>69</v>
      </c>
      <c r="X13" s="151" t="s">
        <v>183</v>
      </c>
    </row>
    <row r="14" spans="1:24" ht="24" customHeight="1">
      <c r="A14" s="165" t="s">
        <v>398</v>
      </c>
      <c r="B14" s="164"/>
      <c r="C14" s="163" t="s">
        <v>419</v>
      </c>
      <c r="D14" s="171" t="s">
        <v>418</v>
      </c>
      <c r="E14" s="161" t="s">
        <v>393</v>
      </c>
      <c r="F14" s="30" t="s">
        <v>376</v>
      </c>
      <c r="G14" s="30">
        <v>1.9950000000000001</v>
      </c>
      <c r="H14" s="36" t="s">
        <v>132</v>
      </c>
      <c r="I14" s="30" t="s">
        <v>417</v>
      </c>
      <c r="J14" s="153">
        <v>5</v>
      </c>
      <c r="K14" s="169">
        <v>17.399999999999999</v>
      </c>
      <c r="L14" s="158">
        <v>148.63333333333335</v>
      </c>
      <c r="M14" s="175">
        <v>17.399999999999999</v>
      </c>
      <c r="N14" s="156">
        <v>20.9</v>
      </c>
      <c r="O14" s="168" t="s">
        <v>416</v>
      </c>
      <c r="P14" s="36" t="s">
        <v>238</v>
      </c>
      <c r="Q14" s="36" t="s">
        <v>415</v>
      </c>
      <c r="R14" s="30" t="s">
        <v>371</v>
      </c>
      <c r="S14" s="38"/>
      <c r="T14" s="155"/>
      <c r="U14" s="154">
        <v>100</v>
      </c>
      <c r="V14" s="30" t="s">
        <v>179</v>
      </c>
      <c r="W14" s="152">
        <v>63</v>
      </c>
      <c r="X14" s="151" t="s">
        <v>236</v>
      </c>
    </row>
    <row r="15" spans="1:24" ht="24" customHeight="1">
      <c r="A15" s="165" t="s">
        <v>398</v>
      </c>
      <c r="B15" s="164"/>
      <c r="C15" s="163" t="s">
        <v>419</v>
      </c>
      <c r="D15" s="171" t="s">
        <v>418</v>
      </c>
      <c r="E15" s="161" t="s">
        <v>385</v>
      </c>
      <c r="F15" s="30" t="s">
        <v>376</v>
      </c>
      <c r="G15" s="30">
        <v>1.9950000000000001</v>
      </c>
      <c r="H15" s="36" t="s">
        <v>132</v>
      </c>
      <c r="I15" s="30" t="s">
        <v>417</v>
      </c>
      <c r="J15" s="153">
        <v>5</v>
      </c>
      <c r="K15" s="169">
        <v>18.899999999999999</v>
      </c>
      <c r="L15" s="158">
        <v>136.83703703703705</v>
      </c>
      <c r="M15" s="175">
        <v>17.399999999999999</v>
      </c>
      <c r="N15" s="156">
        <v>20.9</v>
      </c>
      <c r="O15" s="168" t="s">
        <v>416</v>
      </c>
      <c r="P15" s="36" t="s">
        <v>238</v>
      </c>
      <c r="Q15" s="36" t="s">
        <v>415</v>
      </c>
      <c r="R15" s="30" t="s">
        <v>371</v>
      </c>
      <c r="S15" s="38"/>
      <c r="T15" s="155"/>
      <c r="U15" s="154">
        <v>108</v>
      </c>
      <c r="V15" s="30" t="s">
        <v>179</v>
      </c>
      <c r="W15" s="152" t="s">
        <v>370</v>
      </c>
      <c r="X15" s="151" t="s">
        <v>183</v>
      </c>
    </row>
    <row r="16" spans="1:24" ht="24" customHeight="1">
      <c r="A16" s="165" t="s">
        <v>398</v>
      </c>
      <c r="B16" s="164"/>
      <c r="C16" s="163" t="s">
        <v>414</v>
      </c>
      <c r="D16" s="162" t="s">
        <v>413</v>
      </c>
      <c r="E16" s="161" t="s">
        <v>100</v>
      </c>
      <c r="F16" s="37" t="s">
        <v>376</v>
      </c>
      <c r="G16" s="160">
        <v>1.9950000000000001</v>
      </c>
      <c r="H16" s="36" t="s">
        <v>272</v>
      </c>
      <c r="I16" s="37">
        <v>1620</v>
      </c>
      <c r="J16" s="159">
        <v>5</v>
      </c>
      <c r="K16" s="157">
        <v>17.399999999999999</v>
      </c>
      <c r="L16" s="158">
        <v>148.63333333333335</v>
      </c>
      <c r="M16" s="157">
        <v>14.5</v>
      </c>
      <c r="N16" s="156">
        <v>18.200000000000003</v>
      </c>
      <c r="O16" s="156">
        <v>25.1</v>
      </c>
      <c r="P16" s="36" t="s">
        <v>238</v>
      </c>
      <c r="Q16" s="36" t="s">
        <v>128</v>
      </c>
      <c r="R16" s="30" t="s">
        <v>78</v>
      </c>
      <c r="S16" s="38"/>
      <c r="T16" s="155" t="s">
        <v>146</v>
      </c>
      <c r="U16" s="154">
        <v>120</v>
      </c>
      <c r="V16" s="153" t="s">
        <v>179</v>
      </c>
      <c r="W16" s="152">
        <v>69</v>
      </c>
      <c r="X16" s="151" t="s">
        <v>245</v>
      </c>
    </row>
    <row r="17" spans="1:24" ht="24" customHeight="1">
      <c r="A17" s="165" t="s">
        <v>398</v>
      </c>
      <c r="B17" s="164"/>
      <c r="C17" s="163" t="s">
        <v>414</v>
      </c>
      <c r="D17" s="162" t="s">
        <v>413</v>
      </c>
      <c r="E17" s="161" t="s">
        <v>99</v>
      </c>
      <c r="F17" s="37" t="s">
        <v>376</v>
      </c>
      <c r="G17" s="160">
        <v>1.9950000000000001</v>
      </c>
      <c r="H17" s="36" t="s">
        <v>272</v>
      </c>
      <c r="I17" s="37">
        <v>1650</v>
      </c>
      <c r="J17" s="159">
        <v>5</v>
      </c>
      <c r="K17" s="157">
        <v>17.399999999999999</v>
      </c>
      <c r="L17" s="158">
        <v>148.63333333333335</v>
      </c>
      <c r="M17" s="157">
        <v>14.5</v>
      </c>
      <c r="N17" s="156">
        <v>18.200000000000003</v>
      </c>
      <c r="O17" s="156">
        <v>24.8</v>
      </c>
      <c r="P17" s="36" t="s">
        <v>238</v>
      </c>
      <c r="Q17" s="36" t="s">
        <v>128</v>
      </c>
      <c r="R17" s="30" t="s">
        <v>78</v>
      </c>
      <c r="S17" s="38"/>
      <c r="T17" s="155" t="s">
        <v>146</v>
      </c>
      <c r="U17" s="154">
        <v>120</v>
      </c>
      <c r="V17" s="153" t="s">
        <v>179</v>
      </c>
      <c r="W17" s="152">
        <v>70</v>
      </c>
      <c r="X17" s="151" t="s">
        <v>191</v>
      </c>
    </row>
    <row r="18" spans="1:24" ht="24" customHeight="1">
      <c r="A18" s="165" t="s">
        <v>398</v>
      </c>
      <c r="B18" s="164"/>
      <c r="C18" s="163" t="s">
        <v>414</v>
      </c>
      <c r="D18" s="162" t="s">
        <v>413</v>
      </c>
      <c r="E18" s="161" t="s">
        <v>98</v>
      </c>
      <c r="F18" s="37" t="s">
        <v>376</v>
      </c>
      <c r="G18" s="160">
        <v>1.9950000000000001</v>
      </c>
      <c r="H18" s="36" t="s">
        <v>272</v>
      </c>
      <c r="I18" s="37">
        <v>1620</v>
      </c>
      <c r="J18" s="159">
        <v>5</v>
      </c>
      <c r="K18" s="157">
        <v>17.399999999999999</v>
      </c>
      <c r="L18" s="158">
        <v>148.63333333333335</v>
      </c>
      <c r="M18" s="157">
        <v>14.5</v>
      </c>
      <c r="N18" s="156">
        <v>18.200000000000003</v>
      </c>
      <c r="O18" s="156">
        <v>25.1</v>
      </c>
      <c r="P18" s="36" t="s">
        <v>238</v>
      </c>
      <c r="Q18" s="36" t="s">
        <v>128</v>
      </c>
      <c r="R18" s="30" t="s">
        <v>78</v>
      </c>
      <c r="S18" s="38"/>
      <c r="T18" s="155" t="s">
        <v>146</v>
      </c>
      <c r="U18" s="154">
        <v>120</v>
      </c>
      <c r="V18" s="153" t="s">
        <v>179</v>
      </c>
      <c r="W18" s="152">
        <v>69</v>
      </c>
      <c r="X18" s="151" t="s">
        <v>245</v>
      </c>
    </row>
    <row r="19" spans="1:24" ht="24" customHeight="1">
      <c r="A19" s="165" t="s">
        <v>398</v>
      </c>
      <c r="B19" s="164"/>
      <c r="C19" s="163" t="s">
        <v>414</v>
      </c>
      <c r="D19" s="162" t="s">
        <v>413</v>
      </c>
      <c r="E19" s="161" t="s">
        <v>97</v>
      </c>
      <c r="F19" s="37" t="s">
        <v>376</v>
      </c>
      <c r="G19" s="160">
        <v>1.9950000000000001</v>
      </c>
      <c r="H19" s="36" t="s">
        <v>272</v>
      </c>
      <c r="I19" s="37">
        <v>1650</v>
      </c>
      <c r="J19" s="159">
        <v>5</v>
      </c>
      <c r="K19" s="157">
        <v>17.399999999999999</v>
      </c>
      <c r="L19" s="158">
        <v>148.63333333333335</v>
      </c>
      <c r="M19" s="157">
        <v>14.5</v>
      </c>
      <c r="N19" s="156">
        <v>18.200000000000003</v>
      </c>
      <c r="O19" s="156">
        <v>24.8</v>
      </c>
      <c r="P19" s="36" t="s">
        <v>238</v>
      </c>
      <c r="Q19" s="36" t="s">
        <v>128</v>
      </c>
      <c r="R19" s="30" t="s">
        <v>78</v>
      </c>
      <c r="S19" s="38"/>
      <c r="T19" s="155" t="s">
        <v>146</v>
      </c>
      <c r="U19" s="154">
        <v>120</v>
      </c>
      <c r="V19" s="153" t="s">
        <v>179</v>
      </c>
      <c r="W19" s="152">
        <v>70</v>
      </c>
      <c r="X19" s="151" t="s">
        <v>191</v>
      </c>
    </row>
    <row r="20" spans="1:24" ht="24" customHeight="1">
      <c r="A20" s="165" t="s">
        <v>398</v>
      </c>
      <c r="B20" s="164"/>
      <c r="C20" s="163" t="s">
        <v>412</v>
      </c>
      <c r="D20" s="165" t="s">
        <v>409</v>
      </c>
      <c r="E20" s="161" t="s">
        <v>41</v>
      </c>
      <c r="F20" s="37" t="s">
        <v>268</v>
      </c>
      <c r="G20" s="160">
        <v>1.9950000000000001</v>
      </c>
      <c r="H20" s="36" t="s">
        <v>132</v>
      </c>
      <c r="I20" s="37" t="s">
        <v>408</v>
      </c>
      <c r="J20" s="159">
        <v>5</v>
      </c>
      <c r="K20" s="157">
        <v>17.399999999999999</v>
      </c>
      <c r="L20" s="158">
        <v>148.63333333333335</v>
      </c>
      <c r="M20" s="157">
        <v>14.5</v>
      </c>
      <c r="N20" s="156">
        <v>18.2</v>
      </c>
      <c r="O20" s="168" t="s">
        <v>407</v>
      </c>
      <c r="P20" s="36" t="s">
        <v>238</v>
      </c>
      <c r="Q20" s="36" t="s">
        <v>128</v>
      </c>
      <c r="R20" s="30" t="s">
        <v>371</v>
      </c>
      <c r="S20" s="38"/>
      <c r="T20" s="155"/>
      <c r="U20" s="154">
        <v>120</v>
      </c>
      <c r="V20" s="153" t="s">
        <v>179</v>
      </c>
      <c r="W20" s="152" t="s">
        <v>411</v>
      </c>
      <c r="X20" s="151" t="s">
        <v>183</v>
      </c>
    </row>
    <row r="21" spans="1:24" ht="24" customHeight="1">
      <c r="A21" s="165" t="s">
        <v>398</v>
      </c>
      <c r="B21" s="164"/>
      <c r="C21" s="163" t="s">
        <v>410</v>
      </c>
      <c r="D21" s="165" t="s">
        <v>409</v>
      </c>
      <c r="E21" s="161" t="s">
        <v>401</v>
      </c>
      <c r="F21" s="37" t="s">
        <v>268</v>
      </c>
      <c r="G21" s="160">
        <v>1.9950000000000001</v>
      </c>
      <c r="H21" s="36" t="s">
        <v>132</v>
      </c>
      <c r="I21" s="37" t="s">
        <v>408</v>
      </c>
      <c r="J21" s="159">
        <v>5</v>
      </c>
      <c r="K21" s="157">
        <v>17.2</v>
      </c>
      <c r="L21" s="158">
        <v>150.36162790697676</v>
      </c>
      <c r="M21" s="157">
        <v>14.5</v>
      </c>
      <c r="N21" s="156">
        <v>18.2</v>
      </c>
      <c r="O21" s="168" t="s">
        <v>407</v>
      </c>
      <c r="P21" s="36" t="s">
        <v>238</v>
      </c>
      <c r="Q21" s="36" t="s">
        <v>128</v>
      </c>
      <c r="R21" s="30" t="s">
        <v>371</v>
      </c>
      <c r="S21" s="38"/>
      <c r="T21" s="155"/>
      <c r="U21" s="154">
        <v>118</v>
      </c>
      <c r="V21" s="153" t="s">
        <v>179</v>
      </c>
      <c r="W21" s="152" t="s">
        <v>310</v>
      </c>
      <c r="X21" s="151" t="s">
        <v>183</v>
      </c>
    </row>
    <row r="22" spans="1:24" ht="24" customHeight="1">
      <c r="A22" s="165" t="s">
        <v>398</v>
      </c>
      <c r="B22" s="164"/>
      <c r="C22" s="163" t="s">
        <v>406</v>
      </c>
      <c r="D22" s="165" t="s">
        <v>405</v>
      </c>
      <c r="E22" s="161" t="s">
        <v>41</v>
      </c>
      <c r="F22" s="37" t="s">
        <v>268</v>
      </c>
      <c r="G22" s="160">
        <v>1.9950000000000001</v>
      </c>
      <c r="H22" s="36" t="s">
        <v>132</v>
      </c>
      <c r="I22" s="37" t="s">
        <v>404</v>
      </c>
      <c r="J22" s="159">
        <v>5</v>
      </c>
      <c r="K22" s="157">
        <v>16.899999999999999</v>
      </c>
      <c r="L22" s="158">
        <v>153.03076923076927</v>
      </c>
      <c r="M22" s="157">
        <v>14.5</v>
      </c>
      <c r="N22" s="156">
        <v>18.2</v>
      </c>
      <c r="O22" s="168" t="s">
        <v>403</v>
      </c>
      <c r="P22" s="36" t="s">
        <v>238</v>
      </c>
      <c r="Q22" s="36" t="s">
        <v>128</v>
      </c>
      <c r="R22" s="30" t="s">
        <v>371</v>
      </c>
      <c r="S22" s="38"/>
      <c r="T22" s="155"/>
      <c r="U22" s="154">
        <v>116</v>
      </c>
      <c r="V22" s="153" t="s">
        <v>179</v>
      </c>
      <c r="W22" s="152" t="s">
        <v>310</v>
      </c>
      <c r="X22" s="151" t="s">
        <v>183</v>
      </c>
    </row>
    <row r="23" spans="1:24" ht="24" customHeight="1">
      <c r="A23" s="165" t="s">
        <v>398</v>
      </c>
      <c r="B23" s="164"/>
      <c r="C23" s="163" t="s">
        <v>402</v>
      </c>
      <c r="D23" s="165" t="s">
        <v>396</v>
      </c>
      <c r="E23" s="161" t="s">
        <v>401</v>
      </c>
      <c r="F23" s="37" t="s">
        <v>268</v>
      </c>
      <c r="G23" s="160">
        <v>1.9950000000000001</v>
      </c>
      <c r="H23" s="36" t="s">
        <v>132</v>
      </c>
      <c r="I23" s="37" t="s">
        <v>400</v>
      </c>
      <c r="J23" s="159">
        <v>5</v>
      </c>
      <c r="K23" s="157">
        <v>16.100000000000001</v>
      </c>
      <c r="L23" s="158">
        <v>160.63478260869562</v>
      </c>
      <c r="M23" s="174">
        <v>13.4</v>
      </c>
      <c r="N23" s="156">
        <v>16.899999999999999</v>
      </c>
      <c r="O23" s="168" t="s">
        <v>399</v>
      </c>
      <c r="P23" s="36" t="s">
        <v>238</v>
      </c>
      <c r="Q23" s="36" t="s">
        <v>128</v>
      </c>
      <c r="R23" s="30" t="s">
        <v>50</v>
      </c>
      <c r="S23" s="38"/>
      <c r="T23" s="155"/>
      <c r="U23" s="154">
        <v>120</v>
      </c>
      <c r="V23" s="30" t="s">
        <v>179</v>
      </c>
      <c r="W23" s="30">
        <v>65</v>
      </c>
      <c r="X23" s="151" t="s">
        <v>183</v>
      </c>
    </row>
    <row r="24" spans="1:24" ht="24" customHeight="1">
      <c r="A24" s="165" t="s">
        <v>398</v>
      </c>
      <c r="B24" s="164"/>
      <c r="C24" s="163" t="s">
        <v>397</v>
      </c>
      <c r="D24" s="165" t="s">
        <v>396</v>
      </c>
      <c r="E24" s="161" t="s">
        <v>395</v>
      </c>
      <c r="F24" s="37" t="s">
        <v>268</v>
      </c>
      <c r="G24" s="160">
        <v>1.9950000000000001</v>
      </c>
      <c r="H24" s="36" t="s">
        <v>132</v>
      </c>
      <c r="I24" s="37" t="s">
        <v>281</v>
      </c>
      <c r="J24" s="159">
        <v>5</v>
      </c>
      <c r="K24" s="157">
        <v>15.7</v>
      </c>
      <c r="L24" s="158">
        <v>164.72738853503185</v>
      </c>
      <c r="M24" s="174">
        <v>13.4</v>
      </c>
      <c r="N24" s="156">
        <v>16.899999999999999</v>
      </c>
      <c r="O24" s="168" t="s">
        <v>280</v>
      </c>
      <c r="P24" s="36" t="s">
        <v>238</v>
      </c>
      <c r="Q24" s="36" t="s">
        <v>128</v>
      </c>
      <c r="R24" s="30" t="s">
        <v>50</v>
      </c>
      <c r="S24" s="38"/>
      <c r="T24" s="155"/>
      <c r="U24" s="154">
        <v>117</v>
      </c>
      <c r="V24" s="30" t="s">
        <v>179</v>
      </c>
      <c r="W24" s="30">
        <v>64</v>
      </c>
      <c r="X24" s="151" t="s">
        <v>236</v>
      </c>
    </row>
    <row r="25" spans="1:24" ht="24" customHeight="1">
      <c r="A25" s="165" t="s">
        <v>137</v>
      </c>
      <c r="B25" s="164"/>
      <c r="C25" s="163" t="s">
        <v>394</v>
      </c>
      <c r="D25" s="165" t="s">
        <v>386</v>
      </c>
      <c r="E25" s="161" t="s">
        <v>393</v>
      </c>
      <c r="F25" s="37" t="s">
        <v>268</v>
      </c>
      <c r="G25" s="160">
        <v>1.9950000000000001</v>
      </c>
      <c r="H25" s="36" t="s">
        <v>132</v>
      </c>
      <c r="I25" s="37" t="s">
        <v>392</v>
      </c>
      <c r="J25" s="159">
        <v>5</v>
      </c>
      <c r="K25" s="157">
        <v>16.7</v>
      </c>
      <c r="L25" s="158">
        <v>154.86347305389222</v>
      </c>
      <c r="M25" s="174">
        <v>15.8</v>
      </c>
      <c r="N25" s="156">
        <v>19.399999999999999</v>
      </c>
      <c r="O25" s="168" t="s">
        <v>391</v>
      </c>
      <c r="P25" s="36" t="s">
        <v>238</v>
      </c>
      <c r="Q25" s="36" t="s">
        <v>128</v>
      </c>
      <c r="R25" s="30" t="s">
        <v>371</v>
      </c>
      <c r="S25" s="38"/>
      <c r="T25" s="155"/>
      <c r="U25" s="154">
        <v>105</v>
      </c>
      <c r="V25" s="30" t="s">
        <v>179</v>
      </c>
      <c r="W25" s="30">
        <v>63</v>
      </c>
      <c r="X25" s="151" t="s">
        <v>236</v>
      </c>
    </row>
    <row r="26" spans="1:24" ht="24" customHeight="1">
      <c r="A26" s="165" t="s">
        <v>137</v>
      </c>
      <c r="B26" s="164"/>
      <c r="C26" s="163" t="s">
        <v>389</v>
      </c>
      <c r="D26" s="162" t="s">
        <v>363</v>
      </c>
      <c r="E26" s="161" t="s">
        <v>100</v>
      </c>
      <c r="F26" s="37" t="s">
        <v>273</v>
      </c>
      <c r="G26" s="160">
        <v>1.9950000000000001</v>
      </c>
      <c r="H26" s="36" t="s">
        <v>361</v>
      </c>
      <c r="I26" s="37">
        <v>1540</v>
      </c>
      <c r="J26" s="159">
        <v>5</v>
      </c>
      <c r="K26" s="157">
        <v>21.2</v>
      </c>
      <c r="L26" s="158">
        <v>121.99150943396228</v>
      </c>
      <c r="M26" s="174">
        <v>14.5</v>
      </c>
      <c r="N26" s="156">
        <v>18.200000000000003</v>
      </c>
      <c r="O26" s="156">
        <v>25.900000000000002</v>
      </c>
      <c r="P26" s="36" t="s">
        <v>360</v>
      </c>
      <c r="Q26" s="36" t="s">
        <v>359</v>
      </c>
      <c r="R26" s="30" t="s">
        <v>78</v>
      </c>
      <c r="S26" s="38"/>
      <c r="T26" s="155" t="s">
        <v>146</v>
      </c>
      <c r="U26" s="154">
        <v>146</v>
      </c>
      <c r="V26" s="30">
        <v>116</v>
      </c>
      <c r="W26" s="152">
        <v>81</v>
      </c>
      <c r="X26" s="151" t="s">
        <v>209</v>
      </c>
    </row>
    <row r="27" spans="1:24" ht="24" customHeight="1">
      <c r="A27" s="165" t="s">
        <v>137</v>
      </c>
      <c r="B27" s="164"/>
      <c r="C27" s="163" t="s">
        <v>389</v>
      </c>
      <c r="D27" s="162" t="s">
        <v>363</v>
      </c>
      <c r="E27" s="161" t="s">
        <v>99</v>
      </c>
      <c r="F27" s="37" t="s">
        <v>273</v>
      </c>
      <c r="G27" s="160">
        <v>1.9950000000000001</v>
      </c>
      <c r="H27" s="36" t="s">
        <v>361</v>
      </c>
      <c r="I27" s="37">
        <v>1560</v>
      </c>
      <c r="J27" s="159">
        <v>5</v>
      </c>
      <c r="K27" s="157">
        <v>21.2</v>
      </c>
      <c r="L27" s="158">
        <v>121.99150943396228</v>
      </c>
      <c r="M27" s="174">
        <v>14.5</v>
      </c>
      <c r="N27" s="156">
        <v>18.200000000000003</v>
      </c>
      <c r="O27" s="156">
        <v>25.700000000000003</v>
      </c>
      <c r="P27" s="36" t="s">
        <v>360</v>
      </c>
      <c r="Q27" s="36" t="s">
        <v>359</v>
      </c>
      <c r="R27" s="30" t="s">
        <v>78</v>
      </c>
      <c r="S27" s="38"/>
      <c r="T27" s="155" t="s">
        <v>146</v>
      </c>
      <c r="U27" s="154">
        <v>146</v>
      </c>
      <c r="V27" s="30">
        <v>116</v>
      </c>
      <c r="W27" s="152">
        <v>82</v>
      </c>
      <c r="X27" s="151" t="s">
        <v>209</v>
      </c>
    </row>
    <row r="28" spans="1:24" ht="24" customHeight="1">
      <c r="A28" s="165" t="s">
        <v>137</v>
      </c>
      <c r="B28" s="164"/>
      <c r="C28" s="163" t="s">
        <v>389</v>
      </c>
      <c r="D28" s="162" t="s">
        <v>363</v>
      </c>
      <c r="E28" s="161" t="s">
        <v>98</v>
      </c>
      <c r="F28" s="37" t="s">
        <v>273</v>
      </c>
      <c r="G28" s="160">
        <v>1.9950000000000001</v>
      </c>
      <c r="H28" s="36" t="s">
        <v>361</v>
      </c>
      <c r="I28" s="37">
        <v>1540</v>
      </c>
      <c r="J28" s="159">
        <v>5</v>
      </c>
      <c r="K28" s="157">
        <v>21.2</v>
      </c>
      <c r="L28" s="158">
        <v>121.99150943396228</v>
      </c>
      <c r="M28" s="174">
        <v>14.5</v>
      </c>
      <c r="N28" s="156">
        <v>18.200000000000003</v>
      </c>
      <c r="O28" s="156">
        <v>25.900000000000002</v>
      </c>
      <c r="P28" s="36" t="s">
        <v>360</v>
      </c>
      <c r="Q28" s="36" t="s">
        <v>359</v>
      </c>
      <c r="R28" s="30" t="s">
        <v>78</v>
      </c>
      <c r="S28" s="38"/>
      <c r="T28" s="155" t="s">
        <v>146</v>
      </c>
      <c r="U28" s="154">
        <v>146</v>
      </c>
      <c r="V28" s="30">
        <v>116</v>
      </c>
      <c r="W28" s="152">
        <v>81</v>
      </c>
      <c r="X28" s="151" t="s">
        <v>209</v>
      </c>
    </row>
    <row r="29" spans="1:24" ht="24" customHeight="1">
      <c r="A29" s="165" t="s">
        <v>137</v>
      </c>
      <c r="B29" s="164"/>
      <c r="C29" s="163" t="s">
        <v>389</v>
      </c>
      <c r="D29" s="162" t="s">
        <v>363</v>
      </c>
      <c r="E29" s="161" t="s">
        <v>97</v>
      </c>
      <c r="F29" s="37" t="s">
        <v>273</v>
      </c>
      <c r="G29" s="160">
        <v>1.9950000000000001</v>
      </c>
      <c r="H29" s="36" t="s">
        <v>361</v>
      </c>
      <c r="I29" s="37">
        <v>1560</v>
      </c>
      <c r="J29" s="159">
        <v>5</v>
      </c>
      <c r="K29" s="157">
        <v>21.2</v>
      </c>
      <c r="L29" s="158">
        <v>121.99150943396228</v>
      </c>
      <c r="M29" s="157">
        <v>14.5</v>
      </c>
      <c r="N29" s="156">
        <v>18.200000000000003</v>
      </c>
      <c r="O29" s="156">
        <v>25.700000000000003</v>
      </c>
      <c r="P29" s="36" t="s">
        <v>360</v>
      </c>
      <c r="Q29" s="36" t="s">
        <v>359</v>
      </c>
      <c r="R29" s="30" t="s">
        <v>78</v>
      </c>
      <c r="S29" s="38"/>
      <c r="T29" s="155" t="s">
        <v>146</v>
      </c>
      <c r="U29" s="154">
        <v>146</v>
      </c>
      <c r="V29" s="153">
        <v>116</v>
      </c>
      <c r="W29" s="152">
        <v>82</v>
      </c>
      <c r="X29" s="151" t="s">
        <v>209</v>
      </c>
    </row>
    <row r="30" spans="1:24" ht="24" customHeight="1">
      <c r="A30" s="165" t="s">
        <v>137</v>
      </c>
      <c r="B30" s="164"/>
      <c r="C30" s="163" t="s">
        <v>389</v>
      </c>
      <c r="D30" s="162" t="s">
        <v>363</v>
      </c>
      <c r="E30" s="161" t="s">
        <v>196</v>
      </c>
      <c r="F30" s="37" t="s">
        <v>273</v>
      </c>
      <c r="G30" s="160">
        <v>1.9950000000000001</v>
      </c>
      <c r="H30" s="36" t="s">
        <v>361</v>
      </c>
      <c r="I30" s="37">
        <v>1540</v>
      </c>
      <c r="J30" s="159">
        <v>5</v>
      </c>
      <c r="K30" s="157">
        <v>21.2</v>
      </c>
      <c r="L30" s="158">
        <v>121.99150943396228</v>
      </c>
      <c r="M30" s="157">
        <v>14.5</v>
      </c>
      <c r="N30" s="156">
        <v>18.200000000000003</v>
      </c>
      <c r="O30" s="156">
        <v>25.900000000000002</v>
      </c>
      <c r="P30" s="36" t="s">
        <v>360</v>
      </c>
      <c r="Q30" s="36" t="s">
        <v>359</v>
      </c>
      <c r="R30" s="30" t="s">
        <v>78</v>
      </c>
      <c r="S30" s="38"/>
      <c r="T30" s="155" t="s">
        <v>146</v>
      </c>
      <c r="U30" s="154">
        <v>146</v>
      </c>
      <c r="V30" s="153">
        <v>116</v>
      </c>
      <c r="W30" s="152">
        <v>81</v>
      </c>
      <c r="X30" s="151" t="s">
        <v>209</v>
      </c>
    </row>
    <row r="31" spans="1:24" ht="24" customHeight="1">
      <c r="A31" s="165" t="s">
        <v>137</v>
      </c>
      <c r="B31" s="164"/>
      <c r="C31" s="163" t="s">
        <v>389</v>
      </c>
      <c r="D31" s="162" t="s">
        <v>363</v>
      </c>
      <c r="E31" s="161" t="s">
        <v>195</v>
      </c>
      <c r="F31" s="37" t="s">
        <v>273</v>
      </c>
      <c r="G31" s="160">
        <v>1.9950000000000001</v>
      </c>
      <c r="H31" s="36" t="s">
        <v>361</v>
      </c>
      <c r="I31" s="37">
        <v>1560</v>
      </c>
      <c r="J31" s="159">
        <v>5</v>
      </c>
      <c r="K31" s="157">
        <v>21.2</v>
      </c>
      <c r="L31" s="158">
        <v>121.99150943396228</v>
      </c>
      <c r="M31" s="157">
        <v>14.5</v>
      </c>
      <c r="N31" s="156">
        <v>18.200000000000003</v>
      </c>
      <c r="O31" s="156">
        <v>25.700000000000003</v>
      </c>
      <c r="P31" s="36" t="s">
        <v>360</v>
      </c>
      <c r="Q31" s="36" t="s">
        <v>359</v>
      </c>
      <c r="R31" s="30" t="s">
        <v>78</v>
      </c>
      <c r="S31" s="38"/>
      <c r="T31" s="155" t="s">
        <v>146</v>
      </c>
      <c r="U31" s="154">
        <v>146</v>
      </c>
      <c r="V31" s="153">
        <v>116</v>
      </c>
      <c r="W31" s="152">
        <v>82</v>
      </c>
      <c r="X31" s="151" t="s">
        <v>209</v>
      </c>
    </row>
    <row r="32" spans="1:24" ht="24" customHeight="1">
      <c r="A32" s="165" t="s">
        <v>137</v>
      </c>
      <c r="B32" s="164"/>
      <c r="C32" s="163" t="s">
        <v>389</v>
      </c>
      <c r="D32" s="162" t="s">
        <v>363</v>
      </c>
      <c r="E32" s="161" t="s">
        <v>390</v>
      </c>
      <c r="F32" s="37" t="s">
        <v>273</v>
      </c>
      <c r="G32" s="160">
        <v>1.9950000000000001</v>
      </c>
      <c r="H32" s="36" t="s">
        <v>361</v>
      </c>
      <c r="I32" s="37">
        <v>1540</v>
      </c>
      <c r="J32" s="159">
        <v>5</v>
      </c>
      <c r="K32" s="157">
        <v>21.2</v>
      </c>
      <c r="L32" s="158">
        <v>121.99150943396228</v>
      </c>
      <c r="M32" s="157">
        <v>14.5</v>
      </c>
      <c r="N32" s="156">
        <v>18.200000000000003</v>
      </c>
      <c r="O32" s="156">
        <v>25.900000000000002</v>
      </c>
      <c r="P32" s="36" t="s">
        <v>360</v>
      </c>
      <c r="Q32" s="36" t="s">
        <v>359</v>
      </c>
      <c r="R32" s="30" t="s">
        <v>78</v>
      </c>
      <c r="S32" s="38"/>
      <c r="T32" s="155" t="s">
        <v>146</v>
      </c>
      <c r="U32" s="154">
        <v>146</v>
      </c>
      <c r="V32" s="153">
        <v>116</v>
      </c>
      <c r="W32" s="152">
        <v>81</v>
      </c>
      <c r="X32" s="151" t="s">
        <v>209</v>
      </c>
    </row>
    <row r="33" spans="1:24" ht="24" customHeight="1">
      <c r="A33" s="165" t="s">
        <v>137</v>
      </c>
      <c r="B33" s="164"/>
      <c r="C33" s="163" t="s">
        <v>389</v>
      </c>
      <c r="D33" s="162" t="s">
        <v>363</v>
      </c>
      <c r="E33" s="161" t="s">
        <v>388</v>
      </c>
      <c r="F33" s="37" t="s">
        <v>273</v>
      </c>
      <c r="G33" s="160">
        <v>1.9950000000000001</v>
      </c>
      <c r="H33" s="36" t="s">
        <v>361</v>
      </c>
      <c r="I33" s="37">
        <v>1560</v>
      </c>
      <c r="J33" s="159">
        <v>5</v>
      </c>
      <c r="K33" s="157">
        <v>21.2</v>
      </c>
      <c r="L33" s="158">
        <v>121.99150943396228</v>
      </c>
      <c r="M33" s="157">
        <v>14.5</v>
      </c>
      <c r="N33" s="156">
        <v>18.200000000000003</v>
      </c>
      <c r="O33" s="156">
        <v>25.700000000000003</v>
      </c>
      <c r="P33" s="36" t="s">
        <v>360</v>
      </c>
      <c r="Q33" s="36" t="s">
        <v>359</v>
      </c>
      <c r="R33" s="30" t="s">
        <v>78</v>
      </c>
      <c r="S33" s="38"/>
      <c r="T33" s="155" t="s">
        <v>146</v>
      </c>
      <c r="U33" s="154">
        <v>146</v>
      </c>
      <c r="V33" s="153">
        <v>116</v>
      </c>
      <c r="W33" s="152">
        <v>82</v>
      </c>
      <c r="X33" s="151" t="s">
        <v>209</v>
      </c>
    </row>
    <row r="34" spans="1:24" ht="24" customHeight="1">
      <c r="A34" s="165" t="s">
        <v>137</v>
      </c>
      <c r="B34" s="164"/>
      <c r="C34" s="163" t="s">
        <v>387</v>
      </c>
      <c r="D34" s="165" t="s">
        <v>386</v>
      </c>
      <c r="E34" s="161" t="s">
        <v>385</v>
      </c>
      <c r="F34" s="37" t="s">
        <v>268</v>
      </c>
      <c r="G34" s="160">
        <v>1.9950000000000001</v>
      </c>
      <c r="H34" s="36" t="s">
        <v>132</v>
      </c>
      <c r="I34" s="37" t="s">
        <v>384</v>
      </c>
      <c r="J34" s="159">
        <v>5</v>
      </c>
      <c r="K34" s="157">
        <v>17.100000000000001</v>
      </c>
      <c r="L34" s="158">
        <v>151.24093567251461</v>
      </c>
      <c r="M34" s="157">
        <v>15.8</v>
      </c>
      <c r="N34" s="156">
        <v>19.399999999999999</v>
      </c>
      <c r="O34" s="168" t="s">
        <v>383</v>
      </c>
      <c r="P34" s="36" t="s">
        <v>238</v>
      </c>
      <c r="Q34" s="36" t="s">
        <v>128</v>
      </c>
      <c r="R34" s="30" t="s">
        <v>371</v>
      </c>
      <c r="S34" s="38"/>
      <c r="T34" s="155"/>
      <c r="U34" s="154">
        <v>108</v>
      </c>
      <c r="V34" s="153" t="s">
        <v>179</v>
      </c>
      <c r="W34" s="152" t="s">
        <v>299</v>
      </c>
      <c r="X34" s="151" t="s">
        <v>183</v>
      </c>
    </row>
    <row r="35" spans="1:24" ht="24" customHeight="1">
      <c r="A35" s="165" t="s">
        <v>137</v>
      </c>
      <c r="B35" s="164"/>
      <c r="C35" s="163" t="s">
        <v>373</v>
      </c>
      <c r="D35" s="162" t="s">
        <v>378</v>
      </c>
      <c r="E35" s="161" t="s">
        <v>100</v>
      </c>
      <c r="F35" s="37" t="s">
        <v>376</v>
      </c>
      <c r="G35" s="160">
        <v>1.9950000000000001</v>
      </c>
      <c r="H35" s="36" t="s">
        <v>382</v>
      </c>
      <c r="I35" s="37">
        <v>1600</v>
      </c>
      <c r="J35" s="159">
        <v>5</v>
      </c>
      <c r="K35" s="157">
        <v>19.5</v>
      </c>
      <c r="L35" s="158">
        <v>132.62666666666667</v>
      </c>
      <c r="M35" s="157">
        <v>14.5</v>
      </c>
      <c r="N35" s="156">
        <v>18.200000000000003</v>
      </c>
      <c r="O35" s="156">
        <v>25.3</v>
      </c>
      <c r="P35" s="36" t="s">
        <v>238</v>
      </c>
      <c r="Q35" s="36" t="s">
        <v>128</v>
      </c>
      <c r="R35" s="30" t="s">
        <v>78</v>
      </c>
      <c r="S35" s="38"/>
      <c r="T35" s="155" t="s">
        <v>146</v>
      </c>
      <c r="U35" s="154">
        <v>134</v>
      </c>
      <c r="V35" s="153">
        <v>107</v>
      </c>
      <c r="W35" s="152">
        <v>77</v>
      </c>
      <c r="X35" s="151" t="s">
        <v>185</v>
      </c>
    </row>
    <row r="36" spans="1:24" ht="24" customHeight="1">
      <c r="A36" s="165" t="s">
        <v>137</v>
      </c>
      <c r="B36" s="164"/>
      <c r="C36" s="163" t="s">
        <v>373</v>
      </c>
      <c r="D36" s="162" t="s">
        <v>378</v>
      </c>
      <c r="E36" s="161" t="s">
        <v>99</v>
      </c>
      <c r="F36" s="37" t="s">
        <v>376</v>
      </c>
      <c r="G36" s="160">
        <v>1.9950000000000001</v>
      </c>
      <c r="H36" s="36" t="s">
        <v>382</v>
      </c>
      <c r="I36" s="37">
        <v>1620</v>
      </c>
      <c r="J36" s="159">
        <v>5</v>
      </c>
      <c r="K36" s="157">
        <v>19.5</v>
      </c>
      <c r="L36" s="158">
        <v>132.62666666666667</v>
      </c>
      <c r="M36" s="157">
        <v>14.5</v>
      </c>
      <c r="N36" s="156">
        <v>18.200000000000003</v>
      </c>
      <c r="O36" s="156">
        <v>25.1</v>
      </c>
      <c r="P36" s="36" t="s">
        <v>238</v>
      </c>
      <c r="Q36" s="36" t="s">
        <v>128</v>
      </c>
      <c r="R36" s="30" t="s">
        <v>78</v>
      </c>
      <c r="S36" s="38"/>
      <c r="T36" s="155" t="s">
        <v>146</v>
      </c>
      <c r="U36" s="154">
        <v>134</v>
      </c>
      <c r="V36" s="153">
        <v>107</v>
      </c>
      <c r="W36" s="152">
        <v>77</v>
      </c>
      <c r="X36" s="151" t="s">
        <v>185</v>
      </c>
    </row>
    <row r="37" spans="1:24" ht="24" customHeight="1">
      <c r="A37" s="165" t="s">
        <v>137</v>
      </c>
      <c r="B37" s="164"/>
      <c r="C37" s="163" t="s">
        <v>373</v>
      </c>
      <c r="D37" s="162" t="s">
        <v>378</v>
      </c>
      <c r="E37" s="161" t="s">
        <v>98</v>
      </c>
      <c r="F37" s="37" t="s">
        <v>376</v>
      </c>
      <c r="G37" s="160">
        <v>1.9950000000000001</v>
      </c>
      <c r="H37" s="36" t="s">
        <v>382</v>
      </c>
      <c r="I37" s="37">
        <v>1600</v>
      </c>
      <c r="J37" s="159">
        <v>5</v>
      </c>
      <c r="K37" s="157">
        <v>19.5</v>
      </c>
      <c r="L37" s="158">
        <v>132.62666666666667</v>
      </c>
      <c r="M37" s="157">
        <v>14.5</v>
      </c>
      <c r="N37" s="156">
        <v>18.200000000000003</v>
      </c>
      <c r="O37" s="156">
        <v>25.3</v>
      </c>
      <c r="P37" s="36" t="s">
        <v>238</v>
      </c>
      <c r="Q37" s="36" t="s">
        <v>128</v>
      </c>
      <c r="R37" s="30" t="s">
        <v>78</v>
      </c>
      <c r="S37" s="38"/>
      <c r="T37" s="155" t="s">
        <v>146</v>
      </c>
      <c r="U37" s="154">
        <v>134</v>
      </c>
      <c r="V37" s="153">
        <v>107</v>
      </c>
      <c r="W37" s="152">
        <v>77</v>
      </c>
      <c r="X37" s="151" t="s">
        <v>185</v>
      </c>
    </row>
    <row r="38" spans="1:24" ht="24" customHeight="1">
      <c r="A38" s="165" t="s">
        <v>137</v>
      </c>
      <c r="B38" s="164"/>
      <c r="C38" s="163" t="s">
        <v>373</v>
      </c>
      <c r="D38" s="162" t="s">
        <v>378</v>
      </c>
      <c r="E38" s="161" t="s">
        <v>97</v>
      </c>
      <c r="F38" s="37" t="s">
        <v>376</v>
      </c>
      <c r="G38" s="160">
        <v>1.9950000000000001</v>
      </c>
      <c r="H38" s="36" t="s">
        <v>382</v>
      </c>
      <c r="I38" s="37">
        <v>1620</v>
      </c>
      <c r="J38" s="159">
        <v>5</v>
      </c>
      <c r="K38" s="157">
        <v>19.5</v>
      </c>
      <c r="L38" s="158">
        <v>132.62666666666667</v>
      </c>
      <c r="M38" s="157">
        <v>14.5</v>
      </c>
      <c r="N38" s="156">
        <v>18.200000000000003</v>
      </c>
      <c r="O38" s="156">
        <v>25.1</v>
      </c>
      <c r="P38" s="36" t="s">
        <v>238</v>
      </c>
      <c r="Q38" s="36" t="s">
        <v>128</v>
      </c>
      <c r="R38" s="30" t="s">
        <v>78</v>
      </c>
      <c r="S38" s="38"/>
      <c r="T38" s="155" t="s">
        <v>146</v>
      </c>
      <c r="U38" s="154">
        <v>134</v>
      </c>
      <c r="V38" s="153">
        <v>107</v>
      </c>
      <c r="W38" s="152">
        <v>77</v>
      </c>
      <c r="X38" s="151" t="s">
        <v>185</v>
      </c>
    </row>
    <row r="39" spans="1:24" ht="24" customHeight="1">
      <c r="A39" s="165" t="s">
        <v>137</v>
      </c>
      <c r="B39" s="164"/>
      <c r="C39" s="163" t="s">
        <v>373</v>
      </c>
      <c r="D39" s="162" t="s">
        <v>378</v>
      </c>
      <c r="E39" s="161" t="s">
        <v>169</v>
      </c>
      <c r="F39" s="37" t="s">
        <v>376</v>
      </c>
      <c r="G39" s="160">
        <v>1.9950000000000001</v>
      </c>
      <c r="H39" s="36" t="s">
        <v>272</v>
      </c>
      <c r="I39" s="37">
        <v>1600</v>
      </c>
      <c r="J39" s="159">
        <v>5</v>
      </c>
      <c r="K39" s="157">
        <v>18.7</v>
      </c>
      <c r="L39" s="158">
        <v>138.30053475935827</v>
      </c>
      <c r="M39" s="157">
        <v>14.5</v>
      </c>
      <c r="N39" s="156">
        <v>18.200000000000003</v>
      </c>
      <c r="O39" s="156">
        <v>25.3</v>
      </c>
      <c r="P39" s="36" t="s">
        <v>238</v>
      </c>
      <c r="Q39" s="36" t="s">
        <v>128</v>
      </c>
      <c r="R39" s="30" t="s">
        <v>78</v>
      </c>
      <c r="S39" s="38"/>
      <c r="T39" s="155" t="s">
        <v>146</v>
      </c>
      <c r="U39" s="154">
        <v>128</v>
      </c>
      <c r="V39" s="153">
        <v>102</v>
      </c>
      <c r="W39" s="152">
        <v>73</v>
      </c>
      <c r="X39" s="151" t="s">
        <v>191</v>
      </c>
    </row>
    <row r="40" spans="1:24" ht="24" customHeight="1">
      <c r="A40" s="165" t="s">
        <v>137</v>
      </c>
      <c r="B40" s="164"/>
      <c r="C40" s="163" t="s">
        <v>373</v>
      </c>
      <c r="D40" s="162" t="s">
        <v>378</v>
      </c>
      <c r="E40" s="161" t="s">
        <v>168</v>
      </c>
      <c r="F40" s="37" t="s">
        <v>376</v>
      </c>
      <c r="G40" s="160">
        <v>1.9950000000000001</v>
      </c>
      <c r="H40" s="36" t="s">
        <v>272</v>
      </c>
      <c r="I40" s="37">
        <v>1620</v>
      </c>
      <c r="J40" s="159">
        <v>5</v>
      </c>
      <c r="K40" s="157">
        <v>18.7</v>
      </c>
      <c r="L40" s="158">
        <v>138.30053475935827</v>
      </c>
      <c r="M40" s="157">
        <v>14.5</v>
      </c>
      <c r="N40" s="156">
        <v>18.200000000000003</v>
      </c>
      <c r="O40" s="156">
        <v>25.1</v>
      </c>
      <c r="P40" s="36" t="s">
        <v>238</v>
      </c>
      <c r="Q40" s="36" t="s">
        <v>128</v>
      </c>
      <c r="R40" s="30" t="s">
        <v>78</v>
      </c>
      <c r="S40" s="38"/>
      <c r="T40" s="155" t="s">
        <v>146</v>
      </c>
      <c r="U40" s="154">
        <v>128</v>
      </c>
      <c r="V40" s="153">
        <v>102</v>
      </c>
      <c r="W40" s="152">
        <v>74</v>
      </c>
      <c r="X40" s="151" t="s">
        <v>191</v>
      </c>
    </row>
    <row r="41" spans="1:24" ht="24" customHeight="1">
      <c r="A41" s="165" t="s">
        <v>137</v>
      </c>
      <c r="B41" s="164"/>
      <c r="C41" s="163" t="s">
        <v>373</v>
      </c>
      <c r="D41" s="162" t="s">
        <v>378</v>
      </c>
      <c r="E41" s="161" t="s">
        <v>167</v>
      </c>
      <c r="F41" s="37" t="s">
        <v>376</v>
      </c>
      <c r="G41" s="160">
        <v>1.9950000000000001</v>
      </c>
      <c r="H41" s="36" t="s">
        <v>272</v>
      </c>
      <c r="I41" s="37">
        <v>1600</v>
      </c>
      <c r="J41" s="159">
        <v>5</v>
      </c>
      <c r="K41" s="157">
        <v>18.7</v>
      </c>
      <c r="L41" s="158">
        <v>138.30053475935827</v>
      </c>
      <c r="M41" s="157">
        <v>14.5</v>
      </c>
      <c r="N41" s="156">
        <v>18.200000000000003</v>
      </c>
      <c r="O41" s="156">
        <v>25.3</v>
      </c>
      <c r="P41" s="36" t="s">
        <v>238</v>
      </c>
      <c r="Q41" s="36" t="s">
        <v>128</v>
      </c>
      <c r="R41" s="30" t="s">
        <v>78</v>
      </c>
      <c r="S41" s="38"/>
      <c r="T41" s="155" t="s">
        <v>146</v>
      </c>
      <c r="U41" s="154">
        <v>128</v>
      </c>
      <c r="V41" s="153">
        <v>102</v>
      </c>
      <c r="W41" s="152">
        <v>73</v>
      </c>
      <c r="X41" s="151" t="s">
        <v>191</v>
      </c>
    </row>
    <row r="42" spans="1:24" ht="24" customHeight="1">
      <c r="A42" s="165" t="s">
        <v>137</v>
      </c>
      <c r="B42" s="164"/>
      <c r="C42" s="163" t="s">
        <v>373</v>
      </c>
      <c r="D42" s="162" t="s">
        <v>378</v>
      </c>
      <c r="E42" s="161" t="s">
        <v>166</v>
      </c>
      <c r="F42" s="37" t="s">
        <v>376</v>
      </c>
      <c r="G42" s="160">
        <v>1.9950000000000001</v>
      </c>
      <c r="H42" s="36" t="s">
        <v>272</v>
      </c>
      <c r="I42" s="37">
        <v>1620</v>
      </c>
      <c r="J42" s="159">
        <v>5</v>
      </c>
      <c r="K42" s="157">
        <v>18.7</v>
      </c>
      <c r="L42" s="158">
        <v>138.30053475935827</v>
      </c>
      <c r="M42" s="157">
        <v>14.5</v>
      </c>
      <c r="N42" s="156">
        <v>18.200000000000003</v>
      </c>
      <c r="O42" s="156">
        <v>25.1</v>
      </c>
      <c r="P42" s="36" t="s">
        <v>238</v>
      </c>
      <c r="Q42" s="36" t="s">
        <v>128</v>
      </c>
      <c r="R42" s="30" t="s">
        <v>78</v>
      </c>
      <c r="S42" s="38"/>
      <c r="T42" s="155" t="s">
        <v>146</v>
      </c>
      <c r="U42" s="154">
        <v>128</v>
      </c>
      <c r="V42" s="153">
        <v>102</v>
      </c>
      <c r="W42" s="152">
        <v>74</v>
      </c>
      <c r="X42" s="151" t="s">
        <v>191</v>
      </c>
    </row>
    <row r="43" spans="1:24" ht="24" customHeight="1">
      <c r="A43" s="165" t="s">
        <v>137</v>
      </c>
      <c r="B43" s="164"/>
      <c r="C43" s="163" t="s">
        <v>373</v>
      </c>
      <c r="D43" s="162" t="s">
        <v>378</v>
      </c>
      <c r="E43" s="161" t="s">
        <v>163</v>
      </c>
      <c r="F43" s="37" t="s">
        <v>376</v>
      </c>
      <c r="G43" s="160">
        <v>1.9950000000000001</v>
      </c>
      <c r="H43" s="36" t="s">
        <v>272</v>
      </c>
      <c r="I43" s="37">
        <v>1600</v>
      </c>
      <c r="J43" s="159">
        <v>5</v>
      </c>
      <c r="K43" s="157">
        <v>18.399999999999999</v>
      </c>
      <c r="L43" s="158">
        <v>140.5554347826087</v>
      </c>
      <c r="M43" s="157">
        <v>14.5</v>
      </c>
      <c r="N43" s="156">
        <v>18.200000000000003</v>
      </c>
      <c r="O43" s="156">
        <v>25.3</v>
      </c>
      <c r="P43" s="36" t="s">
        <v>238</v>
      </c>
      <c r="Q43" s="36" t="s">
        <v>128</v>
      </c>
      <c r="R43" s="30" t="s">
        <v>78</v>
      </c>
      <c r="S43" s="38"/>
      <c r="T43" s="155" t="s">
        <v>146</v>
      </c>
      <c r="U43" s="154">
        <v>126</v>
      </c>
      <c r="V43" s="153">
        <v>101</v>
      </c>
      <c r="W43" s="152">
        <v>72</v>
      </c>
      <c r="X43" s="151" t="s">
        <v>191</v>
      </c>
    </row>
    <row r="44" spans="1:24" ht="24" customHeight="1">
      <c r="A44" s="165" t="s">
        <v>137</v>
      </c>
      <c r="B44" s="164"/>
      <c r="C44" s="163" t="s">
        <v>373</v>
      </c>
      <c r="D44" s="162" t="s">
        <v>378</v>
      </c>
      <c r="E44" s="161" t="s">
        <v>162</v>
      </c>
      <c r="F44" s="37" t="s">
        <v>376</v>
      </c>
      <c r="G44" s="160">
        <v>1.9950000000000001</v>
      </c>
      <c r="H44" s="36" t="s">
        <v>272</v>
      </c>
      <c r="I44" s="37">
        <v>1620</v>
      </c>
      <c r="J44" s="159">
        <v>5</v>
      </c>
      <c r="K44" s="157">
        <v>18.399999999999999</v>
      </c>
      <c r="L44" s="158">
        <v>140.5554347826087</v>
      </c>
      <c r="M44" s="157">
        <v>14.5</v>
      </c>
      <c r="N44" s="156">
        <v>18.200000000000003</v>
      </c>
      <c r="O44" s="156">
        <v>25.1</v>
      </c>
      <c r="P44" s="36" t="s">
        <v>238</v>
      </c>
      <c r="Q44" s="36" t="s">
        <v>128</v>
      </c>
      <c r="R44" s="30" t="s">
        <v>78</v>
      </c>
      <c r="S44" s="38"/>
      <c r="T44" s="155" t="s">
        <v>146</v>
      </c>
      <c r="U44" s="154">
        <v>126</v>
      </c>
      <c r="V44" s="153">
        <v>101</v>
      </c>
      <c r="W44" s="152">
        <v>73</v>
      </c>
      <c r="X44" s="151" t="s">
        <v>191</v>
      </c>
    </row>
    <row r="45" spans="1:24" ht="24" customHeight="1">
      <c r="A45" s="165" t="s">
        <v>137</v>
      </c>
      <c r="B45" s="164"/>
      <c r="C45" s="163" t="s">
        <v>373</v>
      </c>
      <c r="D45" s="162" t="s">
        <v>378</v>
      </c>
      <c r="E45" s="161" t="s">
        <v>161</v>
      </c>
      <c r="F45" s="37" t="s">
        <v>376</v>
      </c>
      <c r="G45" s="160">
        <v>1.9950000000000001</v>
      </c>
      <c r="H45" s="36" t="s">
        <v>272</v>
      </c>
      <c r="I45" s="37">
        <v>1600</v>
      </c>
      <c r="J45" s="159">
        <v>5</v>
      </c>
      <c r="K45" s="157">
        <v>18.399999999999999</v>
      </c>
      <c r="L45" s="158">
        <v>140.5554347826087</v>
      </c>
      <c r="M45" s="157">
        <v>14.5</v>
      </c>
      <c r="N45" s="156">
        <v>18.200000000000003</v>
      </c>
      <c r="O45" s="156">
        <v>25.3</v>
      </c>
      <c r="P45" s="36" t="s">
        <v>238</v>
      </c>
      <c r="Q45" s="36" t="s">
        <v>128</v>
      </c>
      <c r="R45" s="30" t="s">
        <v>78</v>
      </c>
      <c r="S45" s="38"/>
      <c r="T45" s="155" t="s">
        <v>146</v>
      </c>
      <c r="U45" s="154">
        <v>126</v>
      </c>
      <c r="V45" s="153">
        <v>101</v>
      </c>
      <c r="W45" s="152">
        <v>72</v>
      </c>
      <c r="X45" s="151" t="s">
        <v>191</v>
      </c>
    </row>
    <row r="46" spans="1:24" ht="24" customHeight="1">
      <c r="A46" s="165" t="s">
        <v>137</v>
      </c>
      <c r="B46" s="164"/>
      <c r="C46" s="163" t="s">
        <v>373</v>
      </c>
      <c r="D46" s="162" t="s">
        <v>378</v>
      </c>
      <c r="E46" s="161" t="s">
        <v>160</v>
      </c>
      <c r="F46" s="37" t="s">
        <v>376</v>
      </c>
      <c r="G46" s="160">
        <v>1.9950000000000001</v>
      </c>
      <c r="H46" s="36" t="s">
        <v>272</v>
      </c>
      <c r="I46" s="37">
        <v>1620</v>
      </c>
      <c r="J46" s="159">
        <v>5</v>
      </c>
      <c r="K46" s="157">
        <v>18.399999999999999</v>
      </c>
      <c r="L46" s="158">
        <v>140.5554347826087</v>
      </c>
      <c r="M46" s="157">
        <v>14.5</v>
      </c>
      <c r="N46" s="156">
        <v>18.200000000000003</v>
      </c>
      <c r="O46" s="156">
        <v>25.1</v>
      </c>
      <c r="P46" s="36" t="s">
        <v>238</v>
      </c>
      <c r="Q46" s="36" t="s">
        <v>128</v>
      </c>
      <c r="R46" s="30" t="s">
        <v>78</v>
      </c>
      <c r="S46" s="38"/>
      <c r="T46" s="155" t="s">
        <v>146</v>
      </c>
      <c r="U46" s="154">
        <v>126</v>
      </c>
      <c r="V46" s="153">
        <v>101</v>
      </c>
      <c r="W46" s="152">
        <v>73</v>
      </c>
      <c r="X46" s="151" t="s">
        <v>191</v>
      </c>
    </row>
    <row r="47" spans="1:24" ht="24" customHeight="1">
      <c r="A47" s="165" t="s">
        <v>137</v>
      </c>
      <c r="B47" s="164"/>
      <c r="C47" s="163" t="s">
        <v>373</v>
      </c>
      <c r="D47" s="162" t="s">
        <v>378</v>
      </c>
      <c r="E47" s="161" t="s">
        <v>157</v>
      </c>
      <c r="F47" s="37" t="s">
        <v>376</v>
      </c>
      <c r="G47" s="160">
        <v>1.9950000000000001</v>
      </c>
      <c r="H47" s="36" t="s">
        <v>272</v>
      </c>
      <c r="I47" s="37">
        <v>1600</v>
      </c>
      <c r="J47" s="159">
        <v>5</v>
      </c>
      <c r="K47" s="157">
        <v>18.600000000000001</v>
      </c>
      <c r="L47" s="158">
        <v>139.04408602150536</v>
      </c>
      <c r="M47" s="157">
        <v>14.5</v>
      </c>
      <c r="N47" s="156">
        <v>18.200000000000003</v>
      </c>
      <c r="O47" s="156">
        <v>25.3</v>
      </c>
      <c r="P47" s="36" t="s">
        <v>238</v>
      </c>
      <c r="Q47" s="36" t="s">
        <v>128</v>
      </c>
      <c r="R47" s="30" t="s">
        <v>78</v>
      </c>
      <c r="S47" s="38"/>
      <c r="T47" s="155" t="s">
        <v>146</v>
      </c>
      <c r="U47" s="154">
        <v>128</v>
      </c>
      <c r="V47" s="153">
        <v>102</v>
      </c>
      <c r="W47" s="152">
        <v>73</v>
      </c>
      <c r="X47" s="151" t="s">
        <v>191</v>
      </c>
    </row>
    <row r="48" spans="1:24" ht="24" customHeight="1">
      <c r="A48" s="165" t="s">
        <v>137</v>
      </c>
      <c r="B48" s="164"/>
      <c r="C48" s="163" t="s">
        <v>373</v>
      </c>
      <c r="D48" s="162" t="s">
        <v>378</v>
      </c>
      <c r="E48" s="161" t="s">
        <v>156</v>
      </c>
      <c r="F48" s="37" t="s">
        <v>376</v>
      </c>
      <c r="G48" s="160">
        <v>1.9950000000000001</v>
      </c>
      <c r="H48" s="36" t="s">
        <v>272</v>
      </c>
      <c r="I48" s="37">
        <v>1620</v>
      </c>
      <c r="J48" s="159">
        <v>5</v>
      </c>
      <c r="K48" s="157">
        <v>18.600000000000001</v>
      </c>
      <c r="L48" s="158">
        <v>139.04408602150536</v>
      </c>
      <c r="M48" s="157">
        <v>14.5</v>
      </c>
      <c r="N48" s="156">
        <v>18.200000000000003</v>
      </c>
      <c r="O48" s="156">
        <v>25.1</v>
      </c>
      <c r="P48" s="36" t="s">
        <v>238</v>
      </c>
      <c r="Q48" s="36" t="s">
        <v>128</v>
      </c>
      <c r="R48" s="30" t="s">
        <v>78</v>
      </c>
      <c r="S48" s="38"/>
      <c r="T48" s="155" t="s">
        <v>146</v>
      </c>
      <c r="U48" s="154">
        <v>128</v>
      </c>
      <c r="V48" s="153">
        <v>102</v>
      </c>
      <c r="W48" s="152">
        <v>74</v>
      </c>
      <c r="X48" s="151" t="s">
        <v>191</v>
      </c>
    </row>
    <row r="49" spans="1:24" ht="24" customHeight="1">
      <c r="A49" s="165" t="s">
        <v>137</v>
      </c>
      <c r="B49" s="164"/>
      <c r="C49" s="163" t="s">
        <v>373</v>
      </c>
      <c r="D49" s="162" t="s">
        <v>378</v>
      </c>
      <c r="E49" s="161" t="s">
        <v>155</v>
      </c>
      <c r="F49" s="37" t="s">
        <v>376</v>
      </c>
      <c r="G49" s="160">
        <v>1.9950000000000001</v>
      </c>
      <c r="H49" s="36" t="s">
        <v>272</v>
      </c>
      <c r="I49" s="37">
        <v>1600</v>
      </c>
      <c r="J49" s="159">
        <v>5</v>
      </c>
      <c r="K49" s="157">
        <v>18.600000000000001</v>
      </c>
      <c r="L49" s="158">
        <v>139.04408602150536</v>
      </c>
      <c r="M49" s="174">
        <v>14.5</v>
      </c>
      <c r="N49" s="156">
        <v>18.200000000000003</v>
      </c>
      <c r="O49" s="156">
        <v>25.3</v>
      </c>
      <c r="P49" s="36" t="s">
        <v>238</v>
      </c>
      <c r="Q49" s="36" t="s">
        <v>128</v>
      </c>
      <c r="R49" s="30" t="s">
        <v>78</v>
      </c>
      <c r="S49" s="38"/>
      <c r="T49" s="155" t="s">
        <v>146</v>
      </c>
      <c r="U49" s="154">
        <v>128</v>
      </c>
      <c r="V49" s="30">
        <v>102</v>
      </c>
      <c r="W49" s="152">
        <v>73</v>
      </c>
      <c r="X49" s="151" t="s">
        <v>191</v>
      </c>
    </row>
    <row r="50" spans="1:24" ht="24" customHeight="1">
      <c r="A50" s="165" t="s">
        <v>137</v>
      </c>
      <c r="B50" s="164"/>
      <c r="C50" s="163" t="s">
        <v>373</v>
      </c>
      <c r="D50" s="162" t="s">
        <v>378</v>
      </c>
      <c r="E50" s="161" t="s">
        <v>154</v>
      </c>
      <c r="F50" s="37" t="s">
        <v>376</v>
      </c>
      <c r="G50" s="160">
        <v>1.9950000000000001</v>
      </c>
      <c r="H50" s="36" t="s">
        <v>272</v>
      </c>
      <c r="I50" s="37">
        <v>1620</v>
      </c>
      <c r="J50" s="159">
        <v>5</v>
      </c>
      <c r="K50" s="157">
        <v>18.600000000000001</v>
      </c>
      <c r="L50" s="158">
        <v>139.04408602150536</v>
      </c>
      <c r="M50" s="174">
        <v>14.5</v>
      </c>
      <c r="N50" s="156">
        <v>18.200000000000003</v>
      </c>
      <c r="O50" s="156">
        <v>25.1</v>
      </c>
      <c r="P50" s="36" t="s">
        <v>238</v>
      </c>
      <c r="Q50" s="36" t="s">
        <v>128</v>
      </c>
      <c r="R50" s="30" t="s">
        <v>78</v>
      </c>
      <c r="S50" s="38"/>
      <c r="T50" s="155" t="s">
        <v>146</v>
      </c>
      <c r="U50" s="154">
        <v>128</v>
      </c>
      <c r="V50" s="30">
        <v>102</v>
      </c>
      <c r="W50" s="152">
        <v>74</v>
      </c>
      <c r="X50" s="151" t="s">
        <v>191</v>
      </c>
    </row>
    <row r="51" spans="1:24" ht="24" customHeight="1">
      <c r="A51" s="165" t="s">
        <v>137</v>
      </c>
      <c r="B51" s="164"/>
      <c r="C51" s="163" t="s">
        <v>373</v>
      </c>
      <c r="D51" s="162" t="s">
        <v>378</v>
      </c>
      <c r="E51" s="161" t="s">
        <v>381</v>
      </c>
      <c r="F51" s="37" t="s">
        <v>376</v>
      </c>
      <c r="G51" s="160">
        <v>1.9950000000000001</v>
      </c>
      <c r="H51" s="36" t="s">
        <v>272</v>
      </c>
      <c r="I51" s="37">
        <v>1600</v>
      </c>
      <c r="J51" s="159">
        <v>5</v>
      </c>
      <c r="K51" s="157">
        <v>18.600000000000001</v>
      </c>
      <c r="L51" s="158">
        <v>139.04408602150536</v>
      </c>
      <c r="M51" s="157">
        <v>14.5</v>
      </c>
      <c r="N51" s="156">
        <v>18.200000000000003</v>
      </c>
      <c r="O51" s="156">
        <v>25.3</v>
      </c>
      <c r="P51" s="36" t="s">
        <v>238</v>
      </c>
      <c r="Q51" s="36" t="s">
        <v>128</v>
      </c>
      <c r="R51" s="30" t="s">
        <v>78</v>
      </c>
      <c r="S51" s="38"/>
      <c r="T51" s="155" t="s">
        <v>146</v>
      </c>
      <c r="U51" s="154">
        <v>128</v>
      </c>
      <c r="V51" s="153">
        <v>102</v>
      </c>
      <c r="W51" s="152">
        <v>73</v>
      </c>
      <c r="X51" s="151" t="s">
        <v>191</v>
      </c>
    </row>
    <row r="52" spans="1:24" ht="24" customHeight="1">
      <c r="A52" s="165" t="s">
        <v>137</v>
      </c>
      <c r="B52" s="164"/>
      <c r="C52" s="163" t="s">
        <v>373</v>
      </c>
      <c r="D52" s="162" t="s">
        <v>378</v>
      </c>
      <c r="E52" s="161" t="s">
        <v>380</v>
      </c>
      <c r="F52" s="37" t="s">
        <v>376</v>
      </c>
      <c r="G52" s="160">
        <v>1.9950000000000001</v>
      </c>
      <c r="H52" s="36" t="s">
        <v>272</v>
      </c>
      <c r="I52" s="37">
        <v>1620</v>
      </c>
      <c r="J52" s="159">
        <v>5</v>
      </c>
      <c r="K52" s="157">
        <v>18.600000000000001</v>
      </c>
      <c r="L52" s="158">
        <v>139.04408602150536</v>
      </c>
      <c r="M52" s="157">
        <v>14.5</v>
      </c>
      <c r="N52" s="156">
        <v>18.200000000000003</v>
      </c>
      <c r="O52" s="156">
        <v>25.1</v>
      </c>
      <c r="P52" s="36" t="s">
        <v>238</v>
      </c>
      <c r="Q52" s="36" t="s">
        <v>128</v>
      </c>
      <c r="R52" s="30" t="s">
        <v>78</v>
      </c>
      <c r="S52" s="38"/>
      <c r="T52" s="155" t="s">
        <v>146</v>
      </c>
      <c r="U52" s="154">
        <v>128</v>
      </c>
      <c r="V52" s="153">
        <v>102</v>
      </c>
      <c r="W52" s="152">
        <v>74</v>
      </c>
      <c r="X52" s="151" t="s">
        <v>191</v>
      </c>
    </row>
    <row r="53" spans="1:24" ht="24" customHeight="1">
      <c r="A53" s="165" t="s">
        <v>137</v>
      </c>
      <c r="B53" s="164"/>
      <c r="C53" s="163" t="s">
        <v>373</v>
      </c>
      <c r="D53" s="162" t="s">
        <v>378</v>
      </c>
      <c r="E53" s="161" t="s">
        <v>379</v>
      </c>
      <c r="F53" s="37" t="s">
        <v>376</v>
      </c>
      <c r="G53" s="160">
        <v>1.9950000000000001</v>
      </c>
      <c r="H53" s="36" t="s">
        <v>272</v>
      </c>
      <c r="I53" s="37">
        <v>1600</v>
      </c>
      <c r="J53" s="159">
        <v>5</v>
      </c>
      <c r="K53" s="157">
        <v>18.600000000000001</v>
      </c>
      <c r="L53" s="158">
        <v>139.04408602150536</v>
      </c>
      <c r="M53" s="174">
        <v>14.5</v>
      </c>
      <c r="N53" s="156">
        <v>18.200000000000003</v>
      </c>
      <c r="O53" s="156">
        <v>25.3</v>
      </c>
      <c r="P53" s="36" t="s">
        <v>238</v>
      </c>
      <c r="Q53" s="36" t="s">
        <v>128</v>
      </c>
      <c r="R53" s="30" t="s">
        <v>78</v>
      </c>
      <c r="S53" s="38"/>
      <c r="T53" s="155" t="s">
        <v>146</v>
      </c>
      <c r="U53" s="154">
        <v>128</v>
      </c>
      <c r="V53" s="30">
        <v>102</v>
      </c>
      <c r="W53" s="152">
        <v>73</v>
      </c>
      <c r="X53" s="151" t="s">
        <v>191</v>
      </c>
    </row>
    <row r="54" spans="1:24" ht="24" customHeight="1">
      <c r="A54" s="165" t="s">
        <v>137</v>
      </c>
      <c r="B54" s="164"/>
      <c r="C54" s="163" t="s">
        <v>373</v>
      </c>
      <c r="D54" s="162" t="s">
        <v>378</v>
      </c>
      <c r="E54" s="161" t="s">
        <v>377</v>
      </c>
      <c r="F54" s="37" t="s">
        <v>376</v>
      </c>
      <c r="G54" s="160">
        <v>1.9950000000000001</v>
      </c>
      <c r="H54" s="36" t="s">
        <v>272</v>
      </c>
      <c r="I54" s="37">
        <v>1620</v>
      </c>
      <c r="J54" s="159">
        <v>5</v>
      </c>
      <c r="K54" s="157">
        <v>18.600000000000001</v>
      </c>
      <c r="L54" s="158">
        <v>139.04408602150536</v>
      </c>
      <c r="M54" s="174">
        <v>14.5</v>
      </c>
      <c r="N54" s="156">
        <v>18.200000000000003</v>
      </c>
      <c r="O54" s="156">
        <v>25.1</v>
      </c>
      <c r="P54" s="36" t="s">
        <v>238</v>
      </c>
      <c r="Q54" s="36" t="s">
        <v>128</v>
      </c>
      <c r="R54" s="30" t="s">
        <v>78</v>
      </c>
      <c r="S54" s="38"/>
      <c r="T54" s="155" t="s">
        <v>146</v>
      </c>
      <c r="U54" s="154">
        <v>128</v>
      </c>
      <c r="V54" s="30">
        <v>102</v>
      </c>
      <c r="W54" s="152">
        <v>74</v>
      </c>
      <c r="X54" s="151" t="s">
        <v>191</v>
      </c>
    </row>
    <row r="55" spans="1:24" ht="24" customHeight="1">
      <c r="A55" s="165" t="s">
        <v>137</v>
      </c>
      <c r="B55" s="164"/>
      <c r="C55" s="163" t="s">
        <v>373</v>
      </c>
      <c r="D55" s="171" t="s">
        <v>372</v>
      </c>
      <c r="E55" s="172" t="s">
        <v>357</v>
      </c>
      <c r="F55" s="37" t="s">
        <v>268</v>
      </c>
      <c r="G55" s="30">
        <v>1.9950000000000001</v>
      </c>
      <c r="H55" s="36" t="s">
        <v>194</v>
      </c>
      <c r="I55" s="30" t="s">
        <v>375</v>
      </c>
      <c r="J55" s="153">
        <v>5</v>
      </c>
      <c r="K55" s="169">
        <v>16.7</v>
      </c>
      <c r="L55" s="158">
        <v>154.86347305389222</v>
      </c>
      <c r="M55" s="175">
        <v>14.5</v>
      </c>
      <c r="N55" s="156">
        <v>18.2</v>
      </c>
      <c r="O55" s="168" t="s">
        <v>374</v>
      </c>
      <c r="P55" s="36" t="s">
        <v>238</v>
      </c>
      <c r="Q55" s="36" t="s">
        <v>128</v>
      </c>
      <c r="R55" s="30" t="s">
        <v>371</v>
      </c>
      <c r="S55" s="38"/>
      <c r="T55" s="155"/>
      <c r="U55" s="154">
        <v>115</v>
      </c>
      <c r="V55" s="30" t="s">
        <v>179</v>
      </c>
      <c r="W55" s="152" t="s">
        <v>299</v>
      </c>
      <c r="X55" s="151" t="s">
        <v>183</v>
      </c>
    </row>
    <row r="56" spans="1:24" ht="24" customHeight="1">
      <c r="A56" s="165" t="s">
        <v>137</v>
      </c>
      <c r="B56" s="164"/>
      <c r="C56" s="163" t="s">
        <v>373</v>
      </c>
      <c r="D56" s="171" t="s">
        <v>372</v>
      </c>
      <c r="E56" s="173" t="s">
        <v>369</v>
      </c>
      <c r="F56" s="37" t="s">
        <v>268</v>
      </c>
      <c r="G56" s="30">
        <v>1.9950000000000001</v>
      </c>
      <c r="H56" s="36" t="s">
        <v>194</v>
      </c>
      <c r="I56" s="30">
        <v>1630</v>
      </c>
      <c r="J56" s="153">
        <v>5</v>
      </c>
      <c r="K56" s="169">
        <v>15.6</v>
      </c>
      <c r="L56" s="158">
        <v>165.78333333333333</v>
      </c>
      <c r="M56" s="175">
        <v>14.5</v>
      </c>
      <c r="N56" s="156">
        <v>18.2</v>
      </c>
      <c r="O56" s="156">
        <v>25</v>
      </c>
      <c r="P56" s="36" t="s">
        <v>238</v>
      </c>
      <c r="Q56" s="36" t="s">
        <v>128</v>
      </c>
      <c r="R56" s="30" t="s">
        <v>50</v>
      </c>
      <c r="S56" s="38"/>
      <c r="T56" s="155"/>
      <c r="U56" s="154">
        <v>107</v>
      </c>
      <c r="V56" s="30" t="s">
        <v>179</v>
      </c>
      <c r="W56" s="30">
        <v>62</v>
      </c>
      <c r="X56" s="151" t="s">
        <v>236</v>
      </c>
    </row>
    <row r="57" spans="1:24" ht="24" customHeight="1">
      <c r="A57" s="165" t="s">
        <v>137</v>
      </c>
      <c r="B57" s="164"/>
      <c r="C57" s="163" t="s">
        <v>373</v>
      </c>
      <c r="D57" s="171" t="s">
        <v>372</v>
      </c>
      <c r="E57" s="173" t="s">
        <v>366</v>
      </c>
      <c r="F57" s="37" t="s">
        <v>268</v>
      </c>
      <c r="G57" s="30">
        <v>1.9950000000000001</v>
      </c>
      <c r="H57" s="36" t="s">
        <v>194</v>
      </c>
      <c r="I57" s="30">
        <v>1660</v>
      </c>
      <c r="J57" s="153">
        <v>5</v>
      </c>
      <c r="K57" s="169">
        <v>15.6</v>
      </c>
      <c r="L57" s="158">
        <v>165.78333333333333</v>
      </c>
      <c r="M57" s="169">
        <v>13.4</v>
      </c>
      <c r="N57" s="156">
        <v>16.899999999999999</v>
      </c>
      <c r="O57" s="156">
        <v>24.7</v>
      </c>
      <c r="P57" s="36" t="s">
        <v>238</v>
      </c>
      <c r="Q57" s="36" t="s">
        <v>128</v>
      </c>
      <c r="R57" s="30" t="s">
        <v>50</v>
      </c>
      <c r="S57" s="38"/>
      <c r="T57" s="155"/>
      <c r="U57" s="154">
        <v>116</v>
      </c>
      <c r="V57" s="153" t="s">
        <v>179</v>
      </c>
      <c r="W57" s="30">
        <v>63</v>
      </c>
      <c r="X57" s="151" t="s">
        <v>236</v>
      </c>
    </row>
    <row r="58" spans="1:24" ht="24" customHeight="1">
      <c r="A58" s="165" t="s">
        <v>137</v>
      </c>
      <c r="B58" s="164"/>
      <c r="C58" s="163" t="s">
        <v>368</v>
      </c>
      <c r="D58" s="171" t="s">
        <v>367</v>
      </c>
      <c r="E58" s="172" t="s">
        <v>357</v>
      </c>
      <c r="F58" s="37" t="s">
        <v>268</v>
      </c>
      <c r="G58" s="30">
        <v>1.9950000000000001</v>
      </c>
      <c r="H58" s="36" t="s">
        <v>194</v>
      </c>
      <c r="I58" s="30" t="s">
        <v>281</v>
      </c>
      <c r="J58" s="153">
        <v>7</v>
      </c>
      <c r="K58" s="169">
        <v>16.7</v>
      </c>
      <c r="L58" s="158">
        <v>154.86347305389222</v>
      </c>
      <c r="M58" s="169">
        <v>13.4</v>
      </c>
      <c r="N58" s="156">
        <v>16.899999999999999</v>
      </c>
      <c r="O58" s="168" t="s">
        <v>280</v>
      </c>
      <c r="P58" s="36" t="s">
        <v>238</v>
      </c>
      <c r="Q58" s="36" t="s">
        <v>128</v>
      </c>
      <c r="R58" s="30" t="s">
        <v>371</v>
      </c>
      <c r="S58" s="38"/>
      <c r="T58" s="155"/>
      <c r="U58" s="154">
        <v>124</v>
      </c>
      <c r="V58" s="153" t="s">
        <v>179</v>
      </c>
      <c r="W58" s="152" t="s">
        <v>370</v>
      </c>
      <c r="X58" s="151" t="s">
        <v>183</v>
      </c>
    </row>
    <row r="59" spans="1:24" ht="24" customHeight="1">
      <c r="A59" s="165" t="s">
        <v>137</v>
      </c>
      <c r="B59" s="164"/>
      <c r="C59" s="163" t="s">
        <v>368</v>
      </c>
      <c r="D59" s="171" t="s">
        <v>367</v>
      </c>
      <c r="E59" s="173" t="s">
        <v>369</v>
      </c>
      <c r="F59" s="37" t="s">
        <v>268</v>
      </c>
      <c r="G59" s="30">
        <v>1.9950000000000001</v>
      </c>
      <c r="H59" s="36" t="s">
        <v>194</v>
      </c>
      <c r="I59" s="30">
        <v>1740</v>
      </c>
      <c r="J59" s="153">
        <v>7</v>
      </c>
      <c r="K59" s="169">
        <v>15.6</v>
      </c>
      <c r="L59" s="158">
        <v>165.78333333333333</v>
      </c>
      <c r="M59" s="175">
        <v>13.4</v>
      </c>
      <c r="N59" s="156">
        <v>16.899999999999999</v>
      </c>
      <c r="O59" s="156">
        <v>23.9</v>
      </c>
      <c r="P59" s="36" t="s">
        <v>238</v>
      </c>
      <c r="Q59" s="36" t="s">
        <v>128</v>
      </c>
      <c r="R59" s="30" t="s">
        <v>50</v>
      </c>
      <c r="S59" s="38"/>
      <c r="T59" s="155"/>
      <c r="U59" s="154">
        <v>116</v>
      </c>
      <c r="V59" s="30" t="s">
        <v>179</v>
      </c>
      <c r="W59" s="30">
        <v>65</v>
      </c>
      <c r="X59" s="151" t="s">
        <v>183</v>
      </c>
    </row>
    <row r="60" spans="1:24" ht="24" customHeight="1">
      <c r="A60" s="165" t="s">
        <v>137</v>
      </c>
      <c r="B60" s="164"/>
      <c r="C60" s="163" t="s">
        <v>368</v>
      </c>
      <c r="D60" s="171" t="s">
        <v>367</v>
      </c>
      <c r="E60" s="173" t="s">
        <v>366</v>
      </c>
      <c r="F60" s="37" t="s">
        <v>268</v>
      </c>
      <c r="G60" s="30">
        <v>1.9950000000000001</v>
      </c>
      <c r="H60" s="36" t="s">
        <v>194</v>
      </c>
      <c r="I60" s="30">
        <v>1770</v>
      </c>
      <c r="J60" s="153">
        <v>7</v>
      </c>
      <c r="K60" s="169">
        <v>15.6</v>
      </c>
      <c r="L60" s="158">
        <v>165.78333333333333</v>
      </c>
      <c r="M60" s="175">
        <v>12.2</v>
      </c>
      <c r="N60" s="156">
        <v>15.8</v>
      </c>
      <c r="O60" s="156">
        <v>23.5</v>
      </c>
      <c r="P60" s="36" t="s">
        <v>238</v>
      </c>
      <c r="Q60" s="36" t="s">
        <v>128</v>
      </c>
      <c r="R60" s="30" t="s">
        <v>50</v>
      </c>
      <c r="S60" s="38"/>
      <c r="T60" s="155"/>
      <c r="U60" s="154">
        <v>127</v>
      </c>
      <c r="V60" s="30" t="s">
        <v>179</v>
      </c>
      <c r="W60" s="30">
        <v>66</v>
      </c>
      <c r="X60" s="151" t="s">
        <v>183</v>
      </c>
    </row>
    <row r="61" spans="1:24" ht="24" customHeight="1">
      <c r="A61" s="165" t="s">
        <v>137</v>
      </c>
      <c r="B61" s="164"/>
      <c r="C61" s="163" t="s">
        <v>364</v>
      </c>
      <c r="D61" s="162" t="s">
        <v>363</v>
      </c>
      <c r="E61" s="161" t="s">
        <v>169</v>
      </c>
      <c r="F61" s="37" t="s">
        <v>273</v>
      </c>
      <c r="G61" s="160">
        <v>1.9950000000000001</v>
      </c>
      <c r="H61" s="36" t="s">
        <v>361</v>
      </c>
      <c r="I61" s="37">
        <v>1560</v>
      </c>
      <c r="J61" s="159">
        <v>5</v>
      </c>
      <c r="K61" s="157">
        <v>21.1</v>
      </c>
      <c r="L61" s="158">
        <v>122.56966824644549</v>
      </c>
      <c r="M61" s="174">
        <v>14.5</v>
      </c>
      <c r="N61" s="156">
        <v>18.200000000000003</v>
      </c>
      <c r="O61" s="156">
        <v>25.700000000000003</v>
      </c>
      <c r="P61" s="36" t="s">
        <v>360</v>
      </c>
      <c r="Q61" s="36" t="s">
        <v>359</v>
      </c>
      <c r="R61" s="30" t="s">
        <v>78</v>
      </c>
      <c r="S61" s="38"/>
      <c r="T61" s="155" t="s">
        <v>146</v>
      </c>
      <c r="U61" s="154">
        <v>145</v>
      </c>
      <c r="V61" s="30">
        <v>115</v>
      </c>
      <c r="W61" s="152">
        <v>82</v>
      </c>
      <c r="X61" s="151" t="s">
        <v>209</v>
      </c>
    </row>
    <row r="62" spans="1:24" ht="24" customHeight="1">
      <c r="A62" s="165" t="s">
        <v>137</v>
      </c>
      <c r="B62" s="164"/>
      <c r="C62" s="163" t="s">
        <v>364</v>
      </c>
      <c r="D62" s="162" t="s">
        <v>363</v>
      </c>
      <c r="E62" s="161" t="s">
        <v>168</v>
      </c>
      <c r="F62" s="37" t="s">
        <v>273</v>
      </c>
      <c r="G62" s="160">
        <v>1.9950000000000001</v>
      </c>
      <c r="H62" s="36" t="s">
        <v>361</v>
      </c>
      <c r="I62" s="37">
        <v>1580</v>
      </c>
      <c r="J62" s="159">
        <v>5</v>
      </c>
      <c r="K62" s="157">
        <v>21.1</v>
      </c>
      <c r="L62" s="158">
        <v>122.56966824644549</v>
      </c>
      <c r="M62" s="157">
        <v>14.5</v>
      </c>
      <c r="N62" s="156">
        <v>18.200000000000003</v>
      </c>
      <c r="O62" s="156">
        <v>25.5</v>
      </c>
      <c r="P62" s="36" t="s">
        <v>360</v>
      </c>
      <c r="Q62" s="36" t="s">
        <v>359</v>
      </c>
      <c r="R62" s="30" t="s">
        <v>78</v>
      </c>
      <c r="S62" s="38"/>
      <c r="T62" s="155" t="s">
        <v>146</v>
      </c>
      <c r="U62" s="154">
        <v>145</v>
      </c>
      <c r="V62" s="153">
        <v>115</v>
      </c>
      <c r="W62" s="152">
        <v>82</v>
      </c>
      <c r="X62" s="151" t="s">
        <v>209</v>
      </c>
    </row>
    <row r="63" spans="1:24" ht="24" customHeight="1">
      <c r="A63" s="165" t="s">
        <v>137</v>
      </c>
      <c r="B63" s="164"/>
      <c r="C63" s="163" t="s">
        <v>364</v>
      </c>
      <c r="D63" s="162" t="s">
        <v>363</v>
      </c>
      <c r="E63" s="161" t="s">
        <v>167</v>
      </c>
      <c r="F63" s="37" t="s">
        <v>273</v>
      </c>
      <c r="G63" s="160">
        <v>1.9950000000000001</v>
      </c>
      <c r="H63" s="36" t="s">
        <v>361</v>
      </c>
      <c r="I63" s="37">
        <v>1560</v>
      </c>
      <c r="J63" s="159">
        <v>5</v>
      </c>
      <c r="K63" s="157">
        <v>21.1</v>
      </c>
      <c r="L63" s="158">
        <v>122.56966824644549</v>
      </c>
      <c r="M63" s="157">
        <v>14.5</v>
      </c>
      <c r="N63" s="156">
        <v>18.200000000000003</v>
      </c>
      <c r="O63" s="156">
        <v>25.700000000000003</v>
      </c>
      <c r="P63" s="36" t="s">
        <v>360</v>
      </c>
      <c r="Q63" s="36" t="s">
        <v>359</v>
      </c>
      <c r="R63" s="30" t="s">
        <v>78</v>
      </c>
      <c r="S63" s="38"/>
      <c r="T63" s="155" t="s">
        <v>146</v>
      </c>
      <c r="U63" s="154">
        <v>145</v>
      </c>
      <c r="V63" s="153">
        <v>115</v>
      </c>
      <c r="W63" s="152">
        <v>82</v>
      </c>
      <c r="X63" s="151" t="s">
        <v>209</v>
      </c>
    </row>
    <row r="64" spans="1:24" ht="24" customHeight="1">
      <c r="A64" s="165" t="s">
        <v>137</v>
      </c>
      <c r="B64" s="164"/>
      <c r="C64" s="163" t="s">
        <v>364</v>
      </c>
      <c r="D64" s="162" t="s">
        <v>363</v>
      </c>
      <c r="E64" s="161" t="s">
        <v>166</v>
      </c>
      <c r="F64" s="37" t="s">
        <v>273</v>
      </c>
      <c r="G64" s="160">
        <v>1.9950000000000001</v>
      </c>
      <c r="H64" s="36" t="s">
        <v>361</v>
      </c>
      <c r="I64" s="37">
        <v>1580</v>
      </c>
      <c r="J64" s="159">
        <v>5</v>
      </c>
      <c r="K64" s="157">
        <v>21.1</v>
      </c>
      <c r="L64" s="158">
        <v>122.56966824644549</v>
      </c>
      <c r="M64" s="157">
        <v>14.5</v>
      </c>
      <c r="N64" s="156">
        <v>18.200000000000003</v>
      </c>
      <c r="O64" s="156">
        <v>25.5</v>
      </c>
      <c r="P64" s="36" t="s">
        <v>360</v>
      </c>
      <c r="Q64" s="36" t="s">
        <v>359</v>
      </c>
      <c r="R64" s="30" t="s">
        <v>78</v>
      </c>
      <c r="S64" s="38"/>
      <c r="T64" s="155" t="s">
        <v>146</v>
      </c>
      <c r="U64" s="154">
        <v>145</v>
      </c>
      <c r="V64" s="153">
        <v>115</v>
      </c>
      <c r="W64" s="152">
        <v>82</v>
      </c>
      <c r="X64" s="151" t="s">
        <v>209</v>
      </c>
    </row>
    <row r="65" spans="1:24" ht="24" customHeight="1">
      <c r="A65" s="165" t="s">
        <v>137</v>
      </c>
      <c r="B65" s="164"/>
      <c r="C65" s="163" t="s">
        <v>364</v>
      </c>
      <c r="D65" s="162" t="s">
        <v>363</v>
      </c>
      <c r="E65" s="161" t="s">
        <v>188</v>
      </c>
      <c r="F65" s="37" t="s">
        <v>273</v>
      </c>
      <c r="G65" s="160">
        <v>1.9950000000000001</v>
      </c>
      <c r="H65" s="36" t="s">
        <v>361</v>
      </c>
      <c r="I65" s="37">
        <v>1560</v>
      </c>
      <c r="J65" s="159">
        <v>5</v>
      </c>
      <c r="K65" s="157">
        <v>21.1</v>
      </c>
      <c r="L65" s="158">
        <v>122.56966824644549</v>
      </c>
      <c r="M65" s="157">
        <v>14.5</v>
      </c>
      <c r="N65" s="156">
        <v>18.200000000000003</v>
      </c>
      <c r="O65" s="156">
        <v>25.700000000000003</v>
      </c>
      <c r="P65" s="36" t="s">
        <v>360</v>
      </c>
      <c r="Q65" s="36" t="s">
        <v>359</v>
      </c>
      <c r="R65" s="30" t="s">
        <v>78</v>
      </c>
      <c r="S65" s="38"/>
      <c r="T65" s="155" t="s">
        <v>146</v>
      </c>
      <c r="U65" s="154">
        <v>145</v>
      </c>
      <c r="V65" s="153">
        <v>115</v>
      </c>
      <c r="W65" s="152">
        <v>82</v>
      </c>
      <c r="X65" s="151" t="s">
        <v>209</v>
      </c>
    </row>
    <row r="66" spans="1:24" ht="24" customHeight="1">
      <c r="A66" s="165" t="s">
        <v>137</v>
      </c>
      <c r="B66" s="164"/>
      <c r="C66" s="163" t="s">
        <v>364</v>
      </c>
      <c r="D66" s="162" t="s">
        <v>363</v>
      </c>
      <c r="E66" s="161" t="s">
        <v>186</v>
      </c>
      <c r="F66" s="37" t="s">
        <v>273</v>
      </c>
      <c r="G66" s="160">
        <v>1.9950000000000001</v>
      </c>
      <c r="H66" s="36" t="s">
        <v>361</v>
      </c>
      <c r="I66" s="37">
        <v>1580</v>
      </c>
      <c r="J66" s="159">
        <v>5</v>
      </c>
      <c r="K66" s="157">
        <v>21.1</v>
      </c>
      <c r="L66" s="158">
        <v>122.56966824644549</v>
      </c>
      <c r="M66" s="157">
        <v>14.5</v>
      </c>
      <c r="N66" s="156">
        <v>18.200000000000003</v>
      </c>
      <c r="O66" s="156">
        <v>25.5</v>
      </c>
      <c r="P66" s="36" t="s">
        <v>360</v>
      </c>
      <c r="Q66" s="36" t="s">
        <v>359</v>
      </c>
      <c r="R66" s="30" t="s">
        <v>78</v>
      </c>
      <c r="S66" s="38"/>
      <c r="T66" s="155" t="s">
        <v>146</v>
      </c>
      <c r="U66" s="154">
        <v>145</v>
      </c>
      <c r="V66" s="153">
        <v>115</v>
      </c>
      <c r="W66" s="152">
        <v>82</v>
      </c>
      <c r="X66" s="151" t="s">
        <v>209</v>
      </c>
    </row>
    <row r="67" spans="1:24" ht="24" customHeight="1">
      <c r="A67" s="165" t="s">
        <v>137</v>
      </c>
      <c r="B67" s="164"/>
      <c r="C67" s="163" t="s">
        <v>364</v>
      </c>
      <c r="D67" s="162" t="s">
        <v>363</v>
      </c>
      <c r="E67" s="161" t="s">
        <v>365</v>
      </c>
      <c r="F67" s="37" t="s">
        <v>273</v>
      </c>
      <c r="G67" s="160">
        <v>1.9950000000000001</v>
      </c>
      <c r="H67" s="36" t="s">
        <v>361</v>
      </c>
      <c r="I67" s="37">
        <v>1560</v>
      </c>
      <c r="J67" s="159">
        <v>5</v>
      </c>
      <c r="K67" s="157">
        <v>21.1</v>
      </c>
      <c r="L67" s="158">
        <v>122.56966824644549</v>
      </c>
      <c r="M67" s="157">
        <v>14.5</v>
      </c>
      <c r="N67" s="156">
        <v>18.200000000000003</v>
      </c>
      <c r="O67" s="156">
        <v>25.700000000000003</v>
      </c>
      <c r="P67" s="36" t="s">
        <v>360</v>
      </c>
      <c r="Q67" s="36" t="s">
        <v>359</v>
      </c>
      <c r="R67" s="30" t="s">
        <v>78</v>
      </c>
      <c r="S67" s="38"/>
      <c r="T67" s="155" t="s">
        <v>146</v>
      </c>
      <c r="U67" s="154">
        <v>145</v>
      </c>
      <c r="V67" s="153">
        <v>115</v>
      </c>
      <c r="W67" s="152">
        <v>82</v>
      </c>
      <c r="X67" s="151" t="s">
        <v>209</v>
      </c>
    </row>
    <row r="68" spans="1:24" ht="24" customHeight="1">
      <c r="A68" s="165" t="s">
        <v>137</v>
      </c>
      <c r="B68" s="164"/>
      <c r="C68" s="163" t="s">
        <v>364</v>
      </c>
      <c r="D68" s="162" t="s">
        <v>363</v>
      </c>
      <c r="E68" s="161" t="s">
        <v>362</v>
      </c>
      <c r="F68" s="37" t="s">
        <v>273</v>
      </c>
      <c r="G68" s="160">
        <v>1.9950000000000001</v>
      </c>
      <c r="H68" s="36" t="s">
        <v>361</v>
      </c>
      <c r="I68" s="37">
        <v>1580</v>
      </c>
      <c r="J68" s="159">
        <v>5</v>
      </c>
      <c r="K68" s="157">
        <v>21.1</v>
      </c>
      <c r="L68" s="158">
        <v>122.56966824644549</v>
      </c>
      <c r="M68" s="157">
        <v>14.5</v>
      </c>
      <c r="N68" s="156">
        <v>18.200000000000003</v>
      </c>
      <c r="O68" s="156">
        <v>25.5</v>
      </c>
      <c r="P68" s="36" t="s">
        <v>360</v>
      </c>
      <c r="Q68" s="36" t="s">
        <v>359</v>
      </c>
      <c r="R68" s="30" t="s">
        <v>78</v>
      </c>
      <c r="S68" s="38"/>
      <c r="T68" s="155" t="s">
        <v>146</v>
      </c>
      <c r="U68" s="154">
        <v>145</v>
      </c>
      <c r="V68" s="153">
        <v>115</v>
      </c>
      <c r="W68" s="152">
        <v>82</v>
      </c>
      <c r="X68" s="151" t="s">
        <v>209</v>
      </c>
    </row>
    <row r="69" spans="1:24" ht="24" customHeight="1">
      <c r="A69" s="165" t="s">
        <v>137</v>
      </c>
      <c r="B69" s="164"/>
      <c r="C69" s="163" t="s">
        <v>356</v>
      </c>
      <c r="D69" s="162" t="s">
        <v>358</v>
      </c>
      <c r="E69" s="161" t="s">
        <v>351</v>
      </c>
      <c r="F69" s="37" t="s">
        <v>246</v>
      </c>
      <c r="G69" s="160">
        <v>1.9950000000000001</v>
      </c>
      <c r="H69" s="36" t="s">
        <v>81</v>
      </c>
      <c r="I69" s="37">
        <v>1670</v>
      </c>
      <c r="J69" s="159">
        <v>5</v>
      </c>
      <c r="K69" s="157">
        <v>15.6</v>
      </c>
      <c r="L69" s="158">
        <v>165.78333333333333</v>
      </c>
      <c r="M69" s="157">
        <v>13.4</v>
      </c>
      <c r="N69" s="156">
        <v>17</v>
      </c>
      <c r="O69" s="156">
        <v>24.6</v>
      </c>
      <c r="P69" s="36" t="s">
        <v>238</v>
      </c>
      <c r="Q69" s="36" t="s">
        <v>128</v>
      </c>
      <c r="R69" s="30" t="s">
        <v>127</v>
      </c>
      <c r="S69" s="38"/>
      <c r="T69" s="155" t="s">
        <v>146</v>
      </c>
      <c r="U69" s="154">
        <v>116</v>
      </c>
      <c r="V69" s="153" t="s">
        <v>179</v>
      </c>
      <c r="W69" s="152">
        <v>63</v>
      </c>
      <c r="X69" s="151" t="s">
        <v>249</v>
      </c>
    </row>
    <row r="70" spans="1:24" ht="24" customHeight="1">
      <c r="A70" s="165" t="s">
        <v>137</v>
      </c>
      <c r="B70" s="164"/>
      <c r="C70" s="163" t="s">
        <v>356</v>
      </c>
      <c r="D70" s="162" t="s">
        <v>358</v>
      </c>
      <c r="E70" s="161" t="s">
        <v>350</v>
      </c>
      <c r="F70" s="37" t="s">
        <v>246</v>
      </c>
      <c r="G70" s="160">
        <v>1.9950000000000001</v>
      </c>
      <c r="H70" s="36" t="s">
        <v>81</v>
      </c>
      <c r="I70" s="37">
        <v>1690</v>
      </c>
      <c r="J70" s="159">
        <v>5</v>
      </c>
      <c r="K70" s="157">
        <v>15.6</v>
      </c>
      <c r="L70" s="158">
        <v>165.78333333333333</v>
      </c>
      <c r="M70" s="157">
        <v>13.4</v>
      </c>
      <c r="N70" s="156">
        <v>17</v>
      </c>
      <c r="O70" s="156">
        <v>24.5</v>
      </c>
      <c r="P70" s="36" t="s">
        <v>238</v>
      </c>
      <c r="Q70" s="36" t="s">
        <v>128</v>
      </c>
      <c r="R70" s="30" t="s">
        <v>127</v>
      </c>
      <c r="S70" s="38"/>
      <c r="T70" s="155" t="s">
        <v>146</v>
      </c>
      <c r="U70" s="154">
        <v>116</v>
      </c>
      <c r="V70" s="153" t="s">
        <v>179</v>
      </c>
      <c r="W70" s="152">
        <v>63</v>
      </c>
      <c r="X70" s="151" t="s">
        <v>249</v>
      </c>
    </row>
    <row r="71" spans="1:24" ht="24" customHeight="1">
      <c r="A71" s="165" t="s">
        <v>137</v>
      </c>
      <c r="B71" s="164"/>
      <c r="C71" s="163" t="s">
        <v>356</v>
      </c>
      <c r="D71" s="162" t="s">
        <v>358</v>
      </c>
      <c r="E71" s="161" t="s">
        <v>349</v>
      </c>
      <c r="F71" s="37" t="s">
        <v>246</v>
      </c>
      <c r="G71" s="160">
        <v>1.9950000000000001</v>
      </c>
      <c r="H71" s="36" t="s">
        <v>81</v>
      </c>
      <c r="I71" s="37">
        <v>1690</v>
      </c>
      <c r="J71" s="159">
        <v>5</v>
      </c>
      <c r="K71" s="157">
        <v>15.6</v>
      </c>
      <c r="L71" s="158">
        <v>165.78333333333333</v>
      </c>
      <c r="M71" s="157">
        <v>13.4</v>
      </c>
      <c r="N71" s="156">
        <v>17</v>
      </c>
      <c r="O71" s="156">
        <v>24.5</v>
      </c>
      <c r="P71" s="36" t="s">
        <v>238</v>
      </c>
      <c r="Q71" s="36" t="s">
        <v>128</v>
      </c>
      <c r="R71" s="30" t="s">
        <v>127</v>
      </c>
      <c r="S71" s="38"/>
      <c r="T71" s="155" t="s">
        <v>146</v>
      </c>
      <c r="U71" s="154">
        <v>116</v>
      </c>
      <c r="V71" s="153" t="s">
        <v>179</v>
      </c>
      <c r="W71" s="152">
        <v>63</v>
      </c>
      <c r="X71" s="151" t="s">
        <v>249</v>
      </c>
    </row>
    <row r="72" spans="1:24" ht="24" customHeight="1">
      <c r="A72" s="165" t="s">
        <v>137</v>
      </c>
      <c r="B72" s="164"/>
      <c r="C72" s="163" t="s">
        <v>356</v>
      </c>
      <c r="D72" s="162" t="s">
        <v>358</v>
      </c>
      <c r="E72" s="161" t="s">
        <v>348</v>
      </c>
      <c r="F72" s="37" t="s">
        <v>246</v>
      </c>
      <c r="G72" s="160">
        <v>1.9950000000000001</v>
      </c>
      <c r="H72" s="36" t="s">
        <v>81</v>
      </c>
      <c r="I72" s="37">
        <v>1710</v>
      </c>
      <c r="J72" s="159">
        <v>5</v>
      </c>
      <c r="K72" s="157">
        <v>15.6</v>
      </c>
      <c r="L72" s="158">
        <v>165.78333333333333</v>
      </c>
      <c r="M72" s="157">
        <v>13.4</v>
      </c>
      <c r="N72" s="156">
        <v>17</v>
      </c>
      <c r="O72" s="156">
        <v>24.2</v>
      </c>
      <c r="P72" s="36" t="s">
        <v>238</v>
      </c>
      <c r="Q72" s="36" t="s">
        <v>128</v>
      </c>
      <c r="R72" s="30" t="s">
        <v>127</v>
      </c>
      <c r="S72" s="38"/>
      <c r="T72" s="155" t="s">
        <v>146</v>
      </c>
      <c r="U72" s="154">
        <v>116</v>
      </c>
      <c r="V72" s="153" t="s">
        <v>179</v>
      </c>
      <c r="W72" s="152">
        <v>64</v>
      </c>
      <c r="X72" s="151" t="s">
        <v>249</v>
      </c>
    </row>
    <row r="73" spans="1:24" ht="24" customHeight="1">
      <c r="A73" s="165" t="s">
        <v>137</v>
      </c>
      <c r="B73" s="164"/>
      <c r="C73" s="163" t="s">
        <v>356</v>
      </c>
      <c r="D73" s="162" t="s">
        <v>358</v>
      </c>
      <c r="E73" s="161" t="s">
        <v>347</v>
      </c>
      <c r="F73" s="37" t="s">
        <v>246</v>
      </c>
      <c r="G73" s="160">
        <v>1.9950000000000001</v>
      </c>
      <c r="H73" s="36" t="s">
        <v>341</v>
      </c>
      <c r="I73" s="37">
        <v>1670</v>
      </c>
      <c r="J73" s="159">
        <v>5</v>
      </c>
      <c r="K73" s="157">
        <v>15.6</v>
      </c>
      <c r="L73" s="158">
        <v>165.78333333333333</v>
      </c>
      <c r="M73" s="157">
        <v>13.4</v>
      </c>
      <c r="N73" s="156">
        <v>17</v>
      </c>
      <c r="O73" s="156">
        <v>24.6</v>
      </c>
      <c r="P73" s="36" t="s">
        <v>238</v>
      </c>
      <c r="Q73" s="36" t="s">
        <v>128</v>
      </c>
      <c r="R73" s="30" t="s">
        <v>127</v>
      </c>
      <c r="S73" s="38"/>
      <c r="T73" s="155" t="s">
        <v>146</v>
      </c>
      <c r="U73" s="154">
        <v>116</v>
      </c>
      <c r="V73" s="153" t="s">
        <v>179</v>
      </c>
      <c r="W73" s="152">
        <v>63</v>
      </c>
      <c r="X73" s="151" t="s">
        <v>249</v>
      </c>
    </row>
    <row r="74" spans="1:24" ht="24" customHeight="1">
      <c r="A74" s="165" t="s">
        <v>137</v>
      </c>
      <c r="B74" s="164"/>
      <c r="C74" s="163" t="s">
        <v>356</v>
      </c>
      <c r="D74" s="162" t="s">
        <v>358</v>
      </c>
      <c r="E74" s="161" t="s">
        <v>346</v>
      </c>
      <c r="F74" s="37" t="s">
        <v>246</v>
      </c>
      <c r="G74" s="160">
        <v>1.9950000000000001</v>
      </c>
      <c r="H74" s="36" t="s">
        <v>341</v>
      </c>
      <c r="I74" s="37">
        <v>1690</v>
      </c>
      <c r="J74" s="159">
        <v>5</v>
      </c>
      <c r="K74" s="157">
        <v>15.6</v>
      </c>
      <c r="L74" s="158">
        <v>165.78333333333333</v>
      </c>
      <c r="M74" s="157">
        <v>13.4</v>
      </c>
      <c r="N74" s="156">
        <v>17</v>
      </c>
      <c r="O74" s="156">
        <v>24.5</v>
      </c>
      <c r="P74" s="36" t="s">
        <v>238</v>
      </c>
      <c r="Q74" s="36" t="s">
        <v>128</v>
      </c>
      <c r="R74" s="30" t="s">
        <v>127</v>
      </c>
      <c r="S74" s="38"/>
      <c r="T74" s="155" t="s">
        <v>146</v>
      </c>
      <c r="U74" s="154">
        <v>116</v>
      </c>
      <c r="V74" s="153" t="s">
        <v>179</v>
      </c>
      <c r="W74" s="152">
        <v>63</v>
      </c>
      <c r="X74" s="151" t="s">
        <v>249</v>
      </c>
    </row>
    <row r="75" spans="1:24" ht="24" customHeight="1">
      <c r="A75" s="165" t="s">
        <v>137</v>
      </c>
      <c r="B75" s="164"/>
      <c r="C75" s="163" t="s">
        <v>356</v>
      </c>
      <c r="D75" s="162" t="s">
        <v>358</v>
      </c>
      <c r="E75" s="161" t="s">
        <v>345</v>
      </c>
      <c r="F75" s="37" t="s">
        <v>246</v>
      </c>
      <c r="G75" s="160">
        <v>1.9950000000000001</v>
      </c>
      <c r="H75" s="36" t="s">
        <v>341</v>
      </c>
      <c r="I75" s="37">
        <v>1690</v>
      </c>
      <c r="J75" s="159">
        <v>5</v>
      </c>
      <c r="K75" s="157">
        <v>15.6</v>
      </c>
      <c r="L75" s="158">
        <v>165.78333333333333</v>
      </c>
      <c r="M75" s="157">
        <v>13.4</v>
      </c>
      <c r="N75" s="156">
        <v>17</v>
      </c>
      <c r="O75" s="156">
        <v>24.5</v>
      </c>
      <c r="P75" s="36" t="s">
        <v>238</v>
      </c>
      <c r="Q75" s="36" t="s">
        <v>128</v>
      </c>
      <c r="R75" s="30" t="s">
        <v>127</v>
      </c>
      <c r="S75" s="38"/>
      <c r="T75" s="155" t="s">
        <v>146</v>
      </c>
      <c r="U75" s="154">
        <v>116</v>
      </c>
      <c r="V75" s="153" t="s">
        <v>179</v>
      </c>
      <c r="W75" s="152">
        <v>63</v>
      </c>
      <c r="X75" s="151" t="s">
        <v>249</v>
      </c>
    </row>
    <row r="76" spans="1:24" ht="24" customHeight="1">
      <c r="A76" s="165" t="s">
        <v>137</v>
      </c>
      <c r="B76" s="164"/>
      <c r="C76" s="163" t="s">
        <v>356</v>
      </c>
      <c r="D76" s="162" t="s">
        <v>358</v>
      </c>
      <c r="E76" s="161" t="s">
        <v>342</v>
      </c>
      <c r="F76" s="37" t="s">
        <v>246</v>
      </c>
      <c r="G76" s="160">
        <v>1.9950000000000001</v>
      </c>
      <c r="H76" s="36" t="s">
        <v>341</v>
      </c>
      <c r="I76" s="37">
        <v>1710</v>
      </c>
      <c r="J76" s="159">
        <v>5</v>
      </c>
      <c r="K76" s="157">
        <v>15.6</v>
      </c>
      <c r="L76" s="158">
        <v>165.78333333333333</v>
      </c>
      <c r="M76" s="157">
        <v>13.4</v>
      </c>
      <c r="N76" s="156">
        <v>17</v>
      </c>
      <c r="O76" s="156">
        <v>24.2</v>
      </c>
      <c r="P76" s="36" t="s">
        <v>238</v>
      </c>
      <c r="Q76" s="36" t="s">
        <v>128</v>
      </c>
      <c r="R76" s="30" t="s">
        <v>127</v>
      </c>
      <c r="S76" s="38"/>
      <c r="T76" s="155" t="s">
        <v>146</v>
      </c>
      <c r="U76" s="154">
        <v>116</v>
      </c>
      <c r="V76" s="153" t="s">
        <v>179</v>
      </c>
      <c r="W76" s="152">
        <v>64</v>
      </c>
      <c r="X76" s="151" t="s">
        <v>249</v>
      </c>
    </row>
    <row r="77" spans="1:24" ht="24" customHeight="1">
      <c r="A77" s="165" t="s">
        <v>137</v>
      </c>
      <c r="B77" s="164"/>
      <c r="C77" s="163" t="s">
        <v>356</v>
      </c>
      <c r="D77" s="165" t="s">
        <v>355</v>
      </c>
      <c r="E77" s="172" t="s">
        <v>357</v>
      </c>
      <c r="F77" s="37" t="s">
        <v>313</v>
      </c>
      <c r="G77" s="160">
        <v>1.9950000000000001</v>
      </c>
      <c r="H77" s="36" t="s">
        <v>132</v>
      </c>
      <c r="I77" s="37" t="s">
        <v>353</v>
      </c>
      <c r="J77" s="159">
        <v>5</v>
      </c>
      <c r="K77" s="157">
        <v>15.3</v>
      </c>
      <c r="L77" s="158">
        <v>169.03398692810458</v>
      </c>
      <c r="M77" s="157">
        <v>13.4</v>
      </c>
      <c r="N77" s="156">
        <v>16.899999999999999</v>
      </c>
      <c r="O77" s="168" t="s">
        <v>352</v>
      </c>
      <c r="P77" s="36" t="s">
        <v>238</v>
      </c>
      <c r="Q77" s="36" t="s">
        <v>128</v>
      </c>
      <c r="R77" s="30" t="s">
        <v>127</v>
      </c>
      <c r="S77" s="38"/>
      <c r="T77" s="155"/>
      <c r="U77" s="154">
        <v>114</v>
      </c>
      <c r="V77" s="153" t="s">
        <v>179</v>
      </c>
      <c r="W77" s="152" t="s">
        <v>237</v>
      </c>
      <c r="X77" s="151" t="s">
        <v>236</v>
      </c>
    </row>
    <row r="78" spans="1:24" ht="24" customHeight="1">
      <c r="A78" s="165" t="s">
        <v>137</v>
      </c>
      <c r="B78" s="164"/>
      <c r="C78" s="163" t="s">
        <v>356</v>
      </c>
      <c r="D78" s="165" t="s">
        <v>355</v>
      </c>
      <c r="E78" s="172" t="s">
        <v>354</v>
      </c>
      <c r="F78" s="37" t="s">
        <v>313</v>
      </c>
      <c r="G78" s="160">
        <v>1.9950000000000001</v>
      </c>
      <c r="H78" s="36" t="s">
        <v>132</v>
      </c>
      <c r="I78" s="37" t="s">
        <v>353</v>
      </c>
      <c r="J78" s="159">
        <v>5</v>
      </c>
      <c r="K78" s="157">
        <v>15.6</v>
      </c>
      <c r="L78" s="158">
        <v>165.78333333333333</v>
      </c>
      <c r="M78" s="157">
        <v>13.4</v>
      </c>
      <c r="N78" s="156">
        <v>16.899999999999999</v>
      </c>
      <c r="O78" s="168" t="s">
        <v>352</v>
      </c>
      <c r="P78" s="36" t="s">
        <v>238</v>
      </c>
      <c r="Q78" s="36" t="s">
        <v>128</v>
      </c>
      <c r="R78" s="30" t="s">
        <v>127</v>
      </c>
      <c r="S78" s="38"/>
      <c r="T78" s="155"/>
      <c r="U78" s="154">
        <v>116</v>
      </c>
      <c r="V78" s="153" t="s">
        <v>179</v>
      </c>
      <c r="W78" s="152" t="s">
        <v>322</v>
      </c>
      <c r="X78" s="151" t="s">
        <v>236</v>
      </c>
    </row>
    <row r="79" spans="1:24" ht="24" customHeight="1">
      <c r="A79" s="165" t="s">
        <v>137</v>
      </c>
      <c r="B79" s="164"/>
      <c r="C79" s="163" t="s">
        <v>344</v>
      </c>
      <c r="D79" s="162" t="s">
        <v>343</v>
      </c>
      <c r="E79" s="161" t="s">
        <v>351</v>
      </c>
      <c r="F79" s="37" t="s">
        <v>246</v>
      </c>
      <c r="G79" s="160">
        <v>1.9950000000000001</v>
      </c>
      <c r="H79" s="36" t="s">
        <v>81</v>
      </c>
      <c r="I79" s="37">
        <v>1740</v>
      </c>
      <c r="J79" s="159">
        <v>5</v>
      </c>
      <c r="K79" s="157">
        <v>15.6</v>
      </c>
      <c r="L79" s="158">
        <v>165.78333333333333</v>
      </c>
      <c r="M79" s="157">
        <v>13.4</v>
      </c>
      <c r="N79" s="156">
        <v>17</v>
      </c>
      <c r="O79" s="156">
        <v>23.900000000000002</v>
      </c>
      <c r="P79" s="36" t="s">
        <v>238</v>
      </c>
      <c r="Q79" s="36" t="s">
        <v>128</v>
      </c>
      <c r="R79" s="30" t="s">
        <v>127</v>
      </c>
      <c r="S79" s="38"/>
      <c r="T79" s="155" t="s">
        <v>146</v>
      </c>
      <c r="U79" s="154">
        <v>116</v>
      </c>
      <c r="V79" s="153" t="s">
        <v>179</v>
      </c>
      <c r="W79" s="152">
        <v>65</v>
      </c>
      <c r="X79" s="151" t="s">
        <v>245</v>
      </c>
    </row>
    <row r="80" spans="1:24" ht="24" customHeight="1">
      <c r="A80" s="165" t="s">
        <v>137</v>
      </c>
      <c r="B80" s="164"/>
      <c r="C80" s="163" t="s">
        <v>344</v>
      </c>
      <c r="D80" s="162" t="s">
        <v>343</v>
      </c>
      <c r="E80" s="161" t="s">
        <v>350</v>
      </c>
      <c r="F80" s="37" t="s">
        <v>246</v>
      </c>
      <c r="G80" s="160">
        <v>1.9950000000000001</v>
      </c>
      <c r="H80" s="36" t="s">
        <v>81</v>
      </c>
      <c r="I80" s="37">
        <v>1760</v>
      </c>
      <c r="J80" s="159">
        <v>5</v>
      </c>
      <c r="K80" s="157">
        <v>15.6</v>
      </c>
      <c r="L80" s="158">
        <v>165.78333333333333</v>
      </c>
      <c r="M80" s="157">
        <v>13.4</v>
      </c>
      <c r="N80" s="156">
        <v>17</v>
      </c>
      <c r="O80" s="156">
        <v>23.700000000000003</v>
      </c>
      <c r="P80" s="36" t="s">
        <v>238</v>
      </c>
      <c r="Q80" s="36" t="s">
        <v>128</v>
      </c>
      <c r="R80" s="30" t="s">
        <v>127</v>
      </c>
      <c r="S80" s="38"/>
      <c r="T80" s="155" t="s">
        <v>146</v>
      </c>
      <c r="U80" s="154">
        <v>116</v>
      </c>
      <c r="V80" s="153" t="s">
        <v>179</v>
      </c>
      <c r="W80" s="152">
        <v>65</v>
      </c>
      <c r="X80" s="151" t="s">
        <v>245</v>
      </c>
    </row>
    <row r="81" spans="1:24" ht="24" customHeight="1">
      <c r="A81" s="165" t="s">
        <v>137</v>
      </c>
      <c r="B81" s="164"/>
      <c r="C81" s="163" t="s">
        <v>344</v>
      </c>
      <c r="D81" s="162" t="s">
        <v>343</v>
      </c>
      <c r="E81" s="161" t="s">
        <v>349</v>
      </c>
      <c r="F81" s="37" t="s">
        <v>246</v>
      </c>
      <c r="G81" s="160">
        <v>1.9950000000000001</v>
      </c>
      <c r="H81" s="36" t="s">
        <v>81</v>
      </c>
      <c r="I81" s="37">
        <v>1770</v>
      </c>
      <c r="J81" s="159">
        <v>5</v>
      </c>
      <c r="K81" s="157">
        <v>15.6</v>
      </c>
      <c r="L81" s="158">
        <v>165.78333333333333</v>
      </c>
      <c r="M81" s="157">
        <v>12.2</v>
      </c>
      <c r="N81" s="156">
        <v>15.9</v>
      </c>
      <c r="O81" s="156">
        <v>23.6</v>
      </c>
      <c r="P81" s="36" t="s">
        <v>238</v>
      </c>
      <c r="Q81" s="36" t="s">
        <v>128</v>
      </c>
      <c r="R81" s="30" t="s">
        <v>127</v>
      </c>
      <c r="S81" s="38"/>
      <c r="T81" s="155" t="s">
        <v>146</v>
      </c>
      <c r="U81" s="154">
        <v>127</v>
      </c>
      <c r="V81" s="153" t="s">
        <v>179</v>
      </c>
      <c r="W81" s="152">
        <v>66</v>
      </c>
      <c r="X81" s="151" t="s">
        <v>245</v>
      </c>
    </row>
    <row r="82" spans="1:24" ht="24" customHeight="1">
      <c r="A82" s="165" t="s">
        <v>137</v>
      </c>
      <c r="B82" s="164"/>
      <c r="C82" s="163" t="s">
        <v>344</v>
      </c>
      <c r="D82" s="162" t="s">
        <v>343</v>
      </c>
      <c r="E82" s="161" t="s">
        <v>348</v>
      </c>
      <c r="F82" s="37" t="s">
        <v>246</v>
      </c>
      <c r="G82" s="160">
        <v>1.9950000000000001</v>
      </c>
      <c r="H82" s="36" t="s">
        <v>81</v>
      </c>
      <c r="I82" s="37">
        <v>1790</v>
      </c>
      <c r="J82" s="159">
        <v>5</v>
      </c>
      <c r="K82" s="157">
        <v>15.6</v>
      </c>
      <c r="L82" s="158">
        <v>165.78333333333333</v>
      </c>
      <c r="M82" s="157">
        <v>12.2</v>
      </c>
      <c r="N82" s="156">
        <v>15.9</v>
      </c>
      <c r="O82" s="156">
        <v>23.400000000000002</v>
      </c>
      <c r="P82" s="36" t="s">
        <v>238</v>
      </c>
      <c r="Q82" s="36" t="s">
        <v>128</v>
      </c>
      <c r="R82" s="30" t="s">
        <v>127</v>
      </c>
      <c r="S82" s="38"/>
      <c r="T82" s="155" t="s">
        <v>146</v>
      </c>
      <c r="U82" s="154">
        <v>127</v>
      </c>
      <c r="V82" s="153" t="s">
        <v>179</v>
      </c>
      <c r="W82" s="152">
        <v>66</v>
      </c>
      <c r="X82" s="151" t="s">
        <v>245</v>
      </c>
    </row>
    <row r="83" spans="1:24" ht="24" customHeight="1">
      <c r="A83" s="165" t="s">
        <v>137</v>
      </c>
      <c r="B83" s="164"/>
      <c r="C83" s="163" t="s">
        <v>344</v>
      </c>
      <c r="D83" s="162" t="s">
        <v>343</v>
      </c>
      <c r="E83" s="161" t="s">
        <v>347</v>
      </c>
      <c r="F83" s="37" t="s">
        <v>246</v>
      </c>
      <c r="G83" s="160">
        <v>1.9950000000000001</v>
      </c>
      <c r="H83" s="36" t="s">
        <v>341</v>
      </c>
      <c r="I83" s="37">
        <v>1740</v>
      </c>
      <c r="J83" s="159">
        <v>5</v>
      </c>
      <c r="K83" s="157">
        <v>15.6</v>
      </c>
      <c r="L83" s="158">
        <v>165.78333333333333</v>
      </c>
      <c r="M83" s="157">
        <v>13.4</v>
      </c>
      <c r="N83" s="156">
        <v>17</v>
      </c>
      <c r="O83" s="156">
        <v>23.900000000000002</v>
      </c>
      <c r="P83" s="36" t="s">
        <v>238</v>
      </c>
      <c r="Q83" s="36" t="s">
        <v>128</v>
      </c>
      <c r="R83" s="30" t="s">
        <v>127</v>
      </c>
      <c r="S83" s="38"/>
      <c r="T83" s="155" t="s">
        <v>146</v>
      </c>
      <c r="U83" s="154">
        <v>116</v>
      </c>
      <c r="V83" s="153" t="s">
        <v>179</v>
      </c>
      <c r="W83" s="152">
        <v>65</v>
      </c>
      <c r="X83" s="151" t="s">
        <v>245</v>
      </c>
    </row>
    <row r="84" spans="1:24" ht="24" customHeight="1">
      <c r="A84" s="165" t="s">
        <v>137</v>
      </c>
      <c r="B84" s="164"/>
      <c r="C84" s="163" t="s">
        <v>344</v>
      </c>
      <c r="D84" s="162" t="s">
        <v>343</v>
      </c>
      <c r="E84" s="161" t="s">
        <v>346</v>
      </c>
      <c r="F84" s="37" t="s">
        <v>246</v>
      </c>
      <c r="G84" s="160">
        <v>1.9950000000000001</v>
      </c>
      <c r="H84" s="36" t="s">
        <v>341</v>
      </c>
      <c r="I84" s="37">
        <v>1760</v>
      </c>
      <c r="J84" s="159">
        <v>5</v>
      </c>
      <c r="K84" s="157">
        <v>15.6</v>
      </c>
      <c r="L84" s="158">
        <v>165.78333333333333</v>
      </c>
      <c r="M84" s="157">
        <v>13.4</v>
      </c>
      <c r="N84" s="156">
        <v>17</v>
      </c>
      <c r="O84" s="156">
        <v>23.700000000000003</v>
      </c>
      <c r="P84" s="36" t="s">
        <v>238</v>
      </c>
      <c r="Q84" s="36" t="s">
        <v>128</v>
      </c>
      <c r="R84" s="30" t="s">
        <v>127</v>
      </c>
      <c r="S84" s="38"/>
      <c r="T84" s="155" t="s">
        <v>146</v>
      </c>
      <c r="U84" s="154">
        <v>116</v>
      </c>
      <c r="V84" s="153" t="s">
        <v>179</v>
      </c>
      <c r="W84" s="152">
        <v>65</v>
      </c>
      <c r="X84" s="151" t="s">
        <v>245</v>
      </c>
    </row>
    <row r="85" spans="1:24" ht="24" customHeight="1">
      <c r="A85" s="165" t="s">
        <v>137</v>
      </c>
      <c r="B85" s="164"/>
      <c r="C85" s="163" t="s">
        <v>344</v>
      </c>
      <c r="D85" s="162" t="s">
        <v>343</v>
      </c>
      <c r="E85" s="161" t="s">
        <v>345</v>
      </c>
      <c r="F85" s="37" t="s">
        <v>246</v>
      </c>
      <c r="G85" s="160">
        <v>1.9950000000000001</v>
      </c>
      <c r="H85" s="36" t="s">
        <v>341</v>
      </c>
      <c r="I85" s="37">
        <v>1770</v>
      </c>
      <c r="J85" s="159">
        <v>5</v>
      </c>
      <c r="K85" s="157">
        <v>15.6</v>
      </c>
      <c r="L85" s="158">
        <v>165.78333333333333</v>
      </c>
      <c r="M85" s="157">
        <v>12.2</v>
      </c>
      <c r="N85" s="156">
        <v>15.9</v>
      </c>
      <c r="O85" s="156">
        <v>23.6</v>
      </c>
      <c r="P85" s="36" t="s">
        <v>238</v>
      </c>
      <c r="Q85" s="36" t="s">
        <v>128</v>
      </c>
      <c r="R85" s="30" t="s">
        <v>127</v>
      </c>
      <c r="S85" s="38"/>
      <c r="T85" s="155" t="s">
        <v>146</v>
      </c>
      <c r="U85" s="154">
        <v>127</v>
      </c>
      <c r="V85" s="153" t="s">
        <v>179</v>
      </c>
      <c r="W85" s="152">
        <v>66</v>
      </c>
      <c r="X85" s="151" t="s">
        <v>245</v>
      </c>
    </row>
    <row r="86" spans="1:24" ht="24" customHeight="1">
      <c r="A86" s="165" t="s">
        <v>137</v>
      </c>
      <c r="B86" s="164"/>
      <c r="C86" s="163" t="s">
        <v>344</v>
      </c>
      <c r="D86" s="162" t="s">
        <v>343</v>
      </c>
      <c r="E86" s="161" t="s">
        <v>342</v>
      </c>
      <c r="F86" s="37" t="s">
        <v>246</v>
      </c>
      <c r="G86" s="160">
        <v>1.9950000000000001</v>
      </c>
      <c r="H86" s="36" t="s">
        <v>341</v>
      </c>
      <c r="I86" s="37">
        <v>1790</v>
      </c>
      <c r="J86" s="159">
        <v>5</v>
      </c>
      <c r="K86" s="157">
        <v>15.6</v>
      </c>
      <c r="L86" s="158">
        <v>165.78333333333333</v>
      </c>
      <c r="M86" s="157">
        <v>12.2</v>
      </c>
      <c r="N86" s="156">
        <v>15.9</v>
      </c>
      <c r="O86" s="156">
        <v>23.400000000000002</v>
      </c>
      <c r="P86" s="36" t="s">
        <v>238</v>
      </c>
      <c r="Q86" s="36" t="s">
        <v>128</v>
      </c>
      <c r="R86" s="30" t="s">
        <v>127</v>
      </c>
      <c r="S86" s="38"/>
      <c r="T86" s="155" t="s">
        <v>146</v>
      </c>
      <c r="U86" s="154">
        <v>127</v>
      </c>
      <c r="V86" s="153" t="s">
        <v>179</v>
      </c>
      <c r="W86" s="152">
        <v>66</v>
      </c>
      <c r="X86" s="151" t="s">
        <v>245</v>
      </c>
    </row>
    <row r="87" spans="1:24" ht="24" customHeight="1">
      <c r="A87" s="165" t="s">
        <v>137</v>
      </c>
      <c r="B87" s="164"/>
      <c r="C87" s="163" t="s">
        <v>336</v>
      </c>
      <c r="D87" s="165" t="s">
        <v>335</v>
      </c>
      <c r="E87" s="161" t="s">
        <v>340</v>
      </c>
      <c r="F87" s="37" t="s">
        <v>313</v>
      </c>
      <c r="G87" s="160">
        <v>1.9950000000000001</v>
      </c>
      <c r="H87" s="36" t="s">
        <v>132</v>
      </c>
      <c r="I87" s="37">
        <v>1790</v>
      </c>
      <c r="J87" s="159">
        <v>5</v>
      </c>
      <c r="K87" s="157">
        <v>14.6</v>
      </c>
      <c r="L87" s="158">
        <v>177.13835616438354</v>
      </c>
      <c r="M87" s="157">
        <v>12.2</v>
      </c>
      <c r="N87" s="156">
        <v>15.8</v>
      </c>
      <c r="O87" s="156">
        <v>23.3</v>
      </c>
      <c r="P87" s="36" t="s">
        <v>238</v>
      </c>
      <c r="Q87" s="36" t="s">
        <v>128</v>
      </c>
      <c r="R87" s="30" t="s">
        <v>127</v>
      </c>
      <c r="S87" s="38"/>
      <c r="T87" s="155"/>
      <c r="U87" s="154">
        <v>119</v>
      </c>
      <c r="V87" s="153" t="s">
        <v>179</v>
      </c>
      <c r="W87" s="30">
        <v>62</v>
      </c>
      <c r="X87" s="151" t="s">
        <v>236</v>
      </c>
    </row>
    <row r="88" spans="1:24" ht="24" customHeight="1">
      <c r="A88" s="165" t="s">
        <v>137</v>
      </c>
      <c r="B88" s="164"/>
      <c r="C88" s="163" t="s">
        <v>336</v>
      </c>
      <c r="D88" s="165" t="s">
        <v>335</v>
      </c>
      <c r="E88" s="161" t="s">
        <v>339</v>
      </c>
      <c r="F88" s="37" t="s">
        <v>313</v>
      </c>
      <c r="G88" s="160">
        <v>1.9950000000000001</v>
      </c>
      <c r="H88" s="36" t="s">
        <v>132</v>
      </c>
      <c r="I88" s="37">
        <v>1790</v>
      </c>
      <c r="J88" s="159">
        <v>5</v>
      </c>
      <c r="K88" s="157">
        <v>15.6</v>
      </c>
      <c r="L88" s="158">
        <v>165.78333333333333</v>
      </c>
      <c r="M88" s="157">
        <v>12.2</v>
      </c>
      <c r="N88" s="156">
        <v>15.8</v>
      </c>
      <c r="O88" s="156">
        <v>23.3</v>
      </c>
      <c r="P88" s="36" t="s">
        <v>238</v>
      </c>
      <c r="Q88" s="36" t="s">
        <v>128</v>
      </c>
      <c r="R88" s="30" t="s">
        <v>127</v>
      </c>
      <c r="S88" s="38"/>
      <c r="T88" s="155"/>
      <c r="U88" s="154">
        <v>127</v>
      </c>
      <c r="V88" s="153" t="s">
        <v>179</v>
      </c>
      <c r="W88" s="30">
        <v>66</v>
      </c>
      <c r="X88" s="151" t="s">
        <v>183</v>
      </c>
    </row>
    <row r="89" spans="1:24" ht="24" customHeight="1">
      <c r="A89" s="165" t="s">
        <v>137</v>
      </c>
      <c r="B89" s="164"/>
      <c r="C89" s="163" t="s">
        <v>336</v>
      </c>
      <c r="D89" s="165" t="s">
        <v>335</v>
      </c>
      <c r="E89" s="161" t="s">
        <v>338</v>
      </c>
      <c r="F89" s="37" t="s">
        <v>313</v>
      </c>
      <c r="G89" s="160">
        <v>1.9950000000000001</v>
      </c>
      <c r="H89" s="36" t="s">
        <v>132</v>
      </c>
      <c r="I89" s="37" t="s">
        <v>333</v>
      </c>
      <c r="J89" s="159">
        <v>5</v>
      </c>
      <c r="K89" s="157">
        <v>14.6</v>
      </c>
      <c r="L89" s="158">
        <v>177.13835616438354</v>
      </c>
      <c r="M89" s="157">
        <v>13.4</v>
      </c>
      <c r="N89" s="156">
        <v>16.899999999999999</v>
      </c>
      <c r="O89" s="166" t="s">
        <v>332</v>
      </c>
      <c r="P89" s="36" t="s">
        <v>238</v>
      </c>
      <c r="Q89" s="36" t="s">
        <v>128</v>
      </c>
      <c r="R89" s="30" t="s">
        <v>127</v>
      </c>
      <c r="S89" s="38"/>
      <c r="T89" s="155"/>
      <c r="U89" s="154">
        <v>108</v>
      </c>
      <c r="V89" s="153" t="s">
        <v>179</v>
      </c>
      <c r="W89" s="152" t="s">
        <v>337</v>
      </c>
      <c r="X89" s="151" t="s">
        <v>236</v>
      </c>
    </row>
    <row r="90" spans="1:24" ht="24" customHeight="1">
      <c r="A90" s="165" t="s">
        <v>137</v>
      </c>
      <c r="B90" s="164"/>
      <c r="C90" s="163" t="s">
        <v>336</v>
      </c>
      <c r="D90" s="165" t="s">
        <v>335</v>
      </c>
      <c r="E90" s="161" t="s">
        <v>334</v>
      </c>
      <c r="F90" s="37" t="s">
        <v>313</v>
      </c>
      <c r="G90" s="160">
        <v>1.9950000000000001</v>
      </c>
      <c r="H90" s="36" t="s">
        <v>132</v>
      </c>
      <c r="I90" s="37" t="s">
        <v>333</v>
      </c>
      <c r="J90" s="159">
        <v>5</v>
      </c>
      <c r="K90" s="157">
        <v>15.6</v>
      </c>
      <c r="L90" s="158">
        <v>165.78333333333333</v>
      </c>
      <c r="M90" s="157">
        <v>13.4</v>
      </c>
      <c r="N90" s="156">
        <v>16.899999999999999</v>
      </c>
      <c r="O90" s="166" t="s">
        <v>332</v>
      </c>
      <c r="P90" s="36" t="s">
        <v>238</v>
      </c>
      <c r="Q90" s="36" t="s">
        <v>128</v>
      </c>
      <c r="R90" s="30" t="s">
        <v>127</v>
      </c>
      <c r="S90" s="38"/>
      <c r="T90" s="155"/>
      <c r="U90" s="154">
        <v>116</v>
      </c>
      <c r="V90" s="153" t="s">
        <v>179</v>
      </c>
      <c r="W90" s="152" t="s">
        <v>299</v>
      </c>
      <c r="X90" s="151" t="s">
        <v>183</v>
      </c>
    </row>
    <row r="91" spans="1:24" ht="24" customHeight="1">
      <c r="A91" s="165" t="s">
        <v>137</v>
      </c>
      <c r="B91" s="164"/>
      <c r="C91" s="163" t="s">
        <v>331</v>
      </c>
      <c r="D91" s="162" t="s">
        <v>330</v>
      </c>
      <c r="E91" s="161" t="s">
        <v>120</v>
      </c>
      <c r="F91" s="37" t="s">
        <v>246</v>
      </c>
      <c r="G91" s="160">
        <v>1.9950000000000001</v>
      </c>
      <c r="H91" s="36" t="s">
        <v>81</v>
      </c>
      <c r="I91" s="37">
        <v>1780</v>
      </c>
      <c r="J91" s="159">
        <v>5</v>
      </c>
      <c r="K91" s="157">
        <v>15.8</v>
      </c>
      <c r="L91" s="158">
        <v>163.68481012658225</v>
      </c>
      <c r="M91" s="157">
        <v>12.2</v>
      </c>
      <c r="N91" s="156">
        <v>15.9</v>
      </c>
      <c r="O91" s="156">
        <v>23.5</v>
      </c>
      <c r="P91" s="36" t="s">
        <v>238</v>
      </c>
      <c r="Q91" s="36" t="s">
        <v>128</v>
      </c>
      <c r="R91" s="30" t="s">
        <v>127</v>
      </c>
      <c r="S91" s="38"/>
      <c r="T91" s="155" t="s">
        <v>146</v>
      </c>
      <c r="U91" s="154">
        <v>129</v>
      </c>
      <c r="V91" s="153" t="s">
        <v>179</v>
      </c>
      <c r="W91" s="152">
        <v>67</v>
      </c>
      <c r="X91" s="151" t="s">
        <v>245</v>
      </c>
    </row>
    <row r="92" spans="1:24" ht="24" customHeight="1">
      <c r="A92" s="165" t="s">
        <v>137</v>
      </c>
      <c r="B92" s="164"/>
      <c r="C92" s="163" t="s">
        <v>331</v>
      </c>
      <c r="D92" s="162" t="s">
        <v>330</v>
      </c>
      <c r="E92" s="161" t="s">
        <v>96</v>
      </c>
      <c r="F92" s="37" t="s">
        <v>246</v>
      </c>
      <c r="G92" s="160">
        <v>1.9950000000000001</v>
      </c>
      <c r="H92" s="36" t="s">
        <v>81</v>
      </c>
      <c r="I92" s="37">
        <v>1800</v>
      </c>
      <c r="J92" s="159">
        <v>5</v>
      </c>
      <c r="K92" s="157">
        <v>15.8</v>
      </c>
      <c r="L92" s="158">
        <v>163.68481012658225</v>
      </c>
      <c r="M92" s="157">
        <v>12.2</v>
      </c>
      <c r="N92" s="156">
        <v>15.9</v>
      </c>
      <c r="O92" s="156">
        <v>23.3</v>
      </c>
      <c r="P92" s="36" t="s">
        <v>238</v>
      </c>
      <c r="Q92" s="36" t="s">
        <v>128</v>
      </c>
      <c r="R92" s="30" t="s">
        <v>127</v>
      </c>
      <c r="S92" s="38"/>
      <c r="T92" s="155" t="s">
        <v>146</v>
      </c>
      <c r="U92" s="154">
        <v>129</v>
      </c>
      <c r="V92" s="153" t="s">
        <v>179</v>
      </c>
      <c r="W92" s="152">
        <v>67</v>
      </c>
      <c r="X92" s="151" t="s">
        <v>245</v>
      </c>
    </row>
    <row r="93" spans="1:24" ht="24" customHeight="1">
      <c r="A93" s="165" t="s">
        <v>137</v>
      </c>
      <c r="B93" s="164"/>
      <c r="C93" s="163" t="s">
        <v>331</v>
      </c>
      <c r="D93" s="162" t="s">
        <v>330</v>
      </c>
      <c r="E93" s="161" t="s">
        <v>95</v>
      </c>
      <c r="F93" s="37" t="s">
        <v>246</v>
      </c>
      <c r="G93" s="160">
        <v>1.9950000000000001</v>
      </c>
      <c r="H93" s="36" t="s">
        <v>81</v>
      </c>
      <c r="I93" s="37">
        <v>1800</v>
      </c>
      <c r="J93" s="159">
        <v>5</v>
      </c>
      <c r="K93" s="157">
        <v>15.8</v>
      </c>
      <c r="L93" s="158">
        <v>163.68481012658225</v>
      </c>
      <c r="M93" s="157">
        <v>12.2</v>
      </c>
      <c r="N93" s="156">
        <v>15.9</v>
      </c>
      <c r="O93" s="156">
        <v>23.3</v>
      </c>
      <c r="P93" s="36" t="s">
        <v>238</v>
      </c>
      <c r="Q93" s="36" t="s">
        <v>128</v>
      </c>
      <c r="R93" s="30" t="s">
        <v>127</v>
      </c>
      <c r="S93" s="38"/>
      <c r="T93" s="155" t="s">
        <v>146</v>
      </c>
      <c r="U93" s="154">
        <v>129</v>
      </c>
      <c r="V93" s="153" t="s">
        <v>179</v>
      </c>
      <c r="W93" s="152">
        <v>67</v>
      </c>
      <c r="X93" s="151" t="s">
        <v>245</v>
      </c>
    </row>
    <row r="94" spans="1:24" ht="24" customHeight="1">
      <c r="A94" s="165" t="s">
        <v>137</v>
      </c>
      <c r="B94" s="164"/>
      <c r="C94" s="163" t="s">
        <v>331</v>
      </c>
      <c r="D94" s="162" t="s">
        <v>330</v>
      </c>
      <c r="E94" s="161" t="s">
        <v>94</v>
      </c>
      <c r="F94" s="37" t="s">
        <v>246</v>
      </c>
      <c r="G94" s="160">
        <v>1.9950000000000001</v>
      </c>
      <c r="H94" s="36" t="s">
        <v>81</v>
      </c>
      <c r="I94" s="37">
        <v>1820</v>
      </c>
      <c r="J94" s="159">
        <v>5</v>
      </c>
      <c r="K94" s="157">
        <v>15.8</v>
      </c>
      <c r="L94" s="158">
        <v>163.68481012658225</v>
      </c>
      <c r="M94" s="157">
        <v>12.2</v>
      </c>
      <c r="N94" s="156">
        <v>15.9</v>
      </c>
      <c r="O94" s="156">
        <v>23</v>
      </c>
      <c r="P94" s="36" t="s">
        <v>238</v>
      </c>
      <c r="Q94" s="36" t="s">
        <v>128</v>
      </c>
      <c r="R94" s="30" t="s">
        <v>127</v>
      </c>
      <c r="S94" s="38"/>
      <c r="T94" s="155" t="s">
        <v>146</v>
      </c>
      <c r="U94" s="154">
        <v>129</v>
      </c>
      <c r="V94" s="153" t="s">
        <v>179</v>
      </c>
      <c r="W94" s="152">
        <v>68</v>
      </c>
      <c r="X94" s="151" t="s">
        <v>245</v>
      </c>
    </row>
    <row r="95" spans="1:24" ht="24" customHeight="1">
      <c r="A95" s="165" t="s">
        <v>137</v>
      </c>
      <c r="B95" s="164"/>
      <c r="C95" s="163" t="s">
        <v>327</v>
      </c>
      <c r="D95" s="162" t="s">
        <v>329</v>
      </c>
      <c r="E95" s="161" t="s">
        <v>100</v>
      </c>
      <c r="F95" s="37" t="s">
        <v>264</v>
      </c>
      <c r="G95" s="160">
        <v>1.9950000000000001</v>
      </c>
      <c r="H95" s="36" t="s">
        <v>194</v>
      </c>
      <c r="I95" s="37">
        <v>1870</v>
      </c>
      <c r="J95" s="159">
        <v>5</v>
      </c>
      <c r="K95" s="157">
        <v>16.600000000000001</v>
      </c>
      <c r="L95" s="158">
        <v>155.79638554216865</v>
      </c>
      <c r="M95" s="157">
        <v>12.2</v>
      </c>
      <c r="N95" s="156">
        <v>15.9</v>
      </c>
      <c r="O95" s="166">
        <v>22.5</v>
      </c>
      <c r="P95" s="36" t="s">
        <v>147</v>
      </c>
      <c r="Q95" s="36" t="s">
        <v>128</v>
      </c>
      <c r="R95" s="30" t="s">
        <v>127</v>
      </c>
      <c r="S95" s="38"/>
      <c r="T95" s="155" t="s">
        <v>146</v>
      </c>
      <c r="U95" s="154">
        <v>136</v>
      </c>
      <c r="V95" s="153">
        <v>104</v>
      </c>
      <c r="W95" s="152">
        <v>73</v>
      </c>
      <c r="X95" s="151" t="s">
        <v>191</v>
      </c>
    </row>
    <row r="96" spans="1:24" ht="24" customHeight="1">
      <c r="A96" s="165" t="s">
        <v>137</v>
      </c>
      <c r="B96" s="164"/>
      <c r="C96" s="163" t="s">
        <v>327</v>
      </c>
      <c r="D96" s="162" t="s">
        <v>329</v>
      </c>
      <c r="E96" s="161" t="s">
        <v>99</v>
      </c>
      <c r="F96" s="37" t="s">
        <v>264</v>
      </c>
      <c r="G96" s="160">
        <v>1.9950000000000001</v>
      </c>
      <c r="H96" s="36" t="s">
        <v>194</v>
      </c>
      <c r="I96" s="37">
        <v>1890</v>
      </c>
      <c r="J96" s="159">
        <v>5</v>
      </c>
      <c r="K96" s="157">
        <v>16.600000000000001</v>
      </c>
      <c r="L96" s="158">
        <v>155.79638554216865</v>
      </c>
      <c r="M96" s="157">
        <v>11.2</v>
      </c>
      <c r="N96" s="156">
        <v>14.9</v>
      </c>
      <c r="O96" s="156">
        <v>22.2</v>
      </c>
      <c r="P96" s="36" t="s">
        <v>147</v>
      </c>
      <c r="Q96" s="36" t="s">
        <v>128</v>
      </c>
      <c r="R96" s="30" t="s">
        <v>127</v>
      </c>
      <c r="S96" s="38"/>
      <c r="T96" s="155" t="s">
        <v>146</v>
      </c>
      <c r="U96" s="154">
        <v>148</v>
      </c>
      <c r="V96" s="153">
        <v>111</v>
      </c>
      <c r="W96" s="152">
        <v>74</v>
      </c>
      <c r="X96" s="151" t="s">
        <v>191</v>
      </c>
    </row>
    <row r="97" spans="1:24" ht="24" customHeight="1">
      <c r="A97" s="165" t="s">
        <v>137</v>
      </c>
      <c r="B97" s="164"/>
      <c r="C97" s="163" t="s">
        <v>327</v>
      </c>
      <c r="D97" s="162" t="s">
        <v>329</v>
      </c>
      <c r="E97" s="161" t="s">
        <v>98</v>
      </c>
      <c r="F97" s="37" t="s">
        <v>264</v>
      </c>
      <c r="G97" s="160">
        <v>1.9950000000000001</v>
      </c>
      <c r="H97" s="36" t="s">
        <v>194</v>
      </c>
      <c r="I97" s="37">
        <v>1900</v>
      </c>
      <c r="J97" s="159">
        <v>5</v>
      </c>
      <c r="K97" s="157">
        <v>16.600000000000001</v>
      </c>
      <c r="L97" s="158">
        <v>155.79638554216865</v>
      </c>
      <c r="M97" s="157">
        <v>11.2</v>
      </c>
      <c r="N97" s="156">
        <v>14.9</v>
      </c>
      <c r="O97" s="166">
        <v>22.1</v>
      </c>
      <c r="P97" s="36" t="s">
        <v>147</v>
      </c>
      <c r="Q97" s="36" t="s">
        <v>128</v>
      </c>
      <c r="R97" s="30" t="s">
        <v>127</v>
      </c>
      <c r="S97" s="38"/>
      <c r="T97" s="155" t="s">
        <v>146</v>
      </c>
      <c r="U97" s="154">
        <v>148</v>
      </c>
      <c r="V97" s="153">
        <v>111</v>
      </c>
      <c r="W97" s="152">
        <v>75</v>
      </c>
      <c r="X97" s="151" t="s">
        <v>185</v>
      </c>
    </row>
    <row r="98" spans="1:24" ht="24" customHeight="1">
      <c r="A98" s="165" t="s">
        <v>137</v>
      </c>
      <c r="B98" s="164"/>
      <c r="C98" s="163" t="s">
        <v>327</v>
      </c>
      <c r="D98" s="162" t="s">
        <v>329</v>
      </c>
      <c r="E98" s="161" t="s">
        <v>97</v>
      </c>
      <c r="F98" s="37" t="s">
        <v>264</v>
      </c>
      <c r="G98" s="160">
        <v>1.9950000000000001</v>
      </c>
      <c r="H98" s="36" t="s">
        <v>194</v>
      </c>
      <c r="I98" s="37">
        <v>1920</v>
      </c>
      <c r="J98" s="159">
        <v>5</v>
      </c>
      <c r="K98" s="157">
        <v>16.600000000000001</v>
      </c>
      <c r="L98" s="158">
        <v>155.79638554216865</v>
      </c>
      <c r="M98" s="157">
        <v>11.2</v>
      </c>
      <c r="N98" s="156">
        <v>14.9</v>
      </c>
      <c r="O98" s="156">
        <v>21.9</v>
      </c>
      <c r="P98" s="36" t="s">
        <v>147</v>
      </c>
      <c r="Q98" s="36" t="s">
        <v>128</v>
      </c>
      <c r="R98" s="30" t="s">
        <v>127</v>
      </c>
      <c r="S98" s="38"/>
      <c r="T98" s="155" t="s">
        <v>146</v>
      </c>
      <c r="U98" s="154">
        <v>148</v>
      </c>
      <c r="V98" s="153">
        <v>111</v>
      </c>
      <c r="W98" s="152">
        <v>75</v>
      </c>
      <c r="X98" s="151" t="s">
        <v>185</v>
      </c>
    </row>
    <row r="99" spans="1:24" ht="24" customHeight="1">
      <c r="A99" s="165" t="s">
        <v>137</v>
      </c>
      <c r="B99" s="164"/>
      <c r="C99" s="163" t="s">
        <v>327</v>
      </c>
      <c r="D99" s="165" t="s">
        <v>326</v>
      </c>
      <c r="E99" s="161" t="s">
        <v>328</v>
      </c>
      <c r="F99" s="37" t="s">
        <v>313</v>
      </c>
      <c r="G99" s="160">
        <v>1.9950000000000001</v>
      </c>
      <c r="H99" s="36" t="s">
        <v>132</v>
      </c>
      <c r="I99" s="37">
        <v>1750</v>
      </c>
      <c r="J99" s="159">
        <v>5</v>
      </c>
      <c r="K99" s="157">
        <v>15</v>
      </c>
      <c r="L99" s="158">
        <v>172.41466666666668</v>
      </c>
      <c r="M99" s="157">
        <v>13.4</v>
      </c>
      <c r="N99" s="156">
        <v>16.899999999999999</v>
      </c>
      <c r="O99" s="156">
        <v>23.8</v>
      </c>
      <c r="P99" s="36" t="s">
        <v>238</v>
      </c>
      <c r="Q99" s="36" t="s">
        <v>128</v>
      </c>
      <c r="R99" s="30" t="s">
        <v>50</v>
      </c>
      <c r="S99" s="38"/>
      <c r="T99" s="155"/>
      <c r="U99" s="154">
        <v>111</v>
      </c>
      <c r="V99" s="153" t="s">
        <v>179</v>
      </c>
      <c r="W99" s="30">
        <v>63</v>
      </c>
      <c r="X99" s="151" t="s">
        <v>236</v>
      </c>
    </row>
    <row r="100" spans="1:24" ht="24" customHeight="1">
      <c r="A100" s="165" t="s">
        <v>137</v>
      </c>
      <c r="B100" s="164"/>
      <c r="C100" s="163" t="s">
        <v>327</v>
      </c>
      <c r="D100" s="165" t="s">
        <v>326</v>
      </c>
      <c r="E100" s="161" t="s">
        <v>325</v>
      </c>
      <c r="F100" s="37" t="s">
        <v>313</v>
      </c>
      <c r="G100" s="160">
        <v>1.9950000000000001</v>
      </c>
      <c r="H100" s="36" t="s">
        <v>132</v>
      </c>
      <c r="I100" s="37" t="s">
        <v>324</v>
      </c>
      <c r="J100" s="159">
        <v>5</v>
      </c>
      <c r="K100" s="157">
        <v>15</v>
      </c>
      <c r="L100" s="158">
        <v>172.41466666666668</v>
      </c>
      <c r="M100" s="157">
        <v>12.2</v>
      </c>
      <c r="N100" s="156">
        <v>15.8</v>
      </c>
      <c r="O100" s="166" t="s">
        <v>323</v>
      </c>
      <c r="P100" s="36" t="s">
        <v>238</v>
      </c>
      <c r="Q100" s="36" t="s">
        <v>128</v>
      </c>
      <c r="R100" s="30" t="s">
        <v>50</v>
      </c>
      <c r="S100" s="38"/>
      <c r="T100" s="155"/>
      <c r="U100" s="154">
        <v>122</v>
      </c>
      <c r="V100" s="153" t="s">
        <v>179</v>
      </c>
      <c r="W100" s="152" t="s">
        <v>322</v>
      </c>
      <c r="X100" s="151" t="s">
        <v>236</v>
      </c>
    </row>
    <row r="101" spans="1:24" ht="24" customHeight="1">
      <c r="A101" s="165" t="s">
        <v>137</v>
      </c>
      <c r="B101" s="164"/>
      <c r="C101" s="163" t="s">
        <v>321</v>
      </c>
      <c r="D101" s="162" t="s">
        <v>320</v>
      </c>
      <c r="E101" s="161" t="s">
        <v>100</v>
      </c>
      <c r="F101" s="37" t="s">
        <v>264</v>
      </c>
      <c r="G101" s="160">
        <v>1.9950000000000001</v>
      </c>
      <c r="H101" s="36" t="s">
        <v>148</v>
      </c>
      <c r="I101" s="37">
        <v>1940</v>
      </c>
      <c r="J101" s="159">
        <v>5</v>
      </c>
      <c r="K101" s="157">
        <v>15.7</v>
      </c>
      <c r="L101" s="158">
        <v>164.72738853503185</v>
      </c>
      <c r="M101" s="157">
        <v>11.2</v>
      </c>
      <c r="N101" s="156">
        <v>14.9</v>
      </c>
      <c r="O101" s="156">
        <v>21.700000000000003</v>
      </c>
      <c r="P101" s="36" t="s">
        <v>147</v>
      </c>
      <c r="Q101" s="36" t="s">
        <v>128</v>
      </c>
      <c r="R101" s="30" t="s">
        <v>127</v>
      </c>
      <c r="S101" s="38"/>
      <c r="T101" s="155" t="s">
        <v>146</v>
      </c>
      <c r="U101" s="154">
        <v>140</v>
      </c>
      <c r="V101" s="153">
        <v>105</v>
      </c>
      <c r="W101" s="152">
        <v>72</v>
      </c>
      <c r="X101" s="151" t="s">
        <v>191</v>
      </c>
    </row>
    <row r="102" spans="1:24" ht="24" customHeight="1">
      <c r="A102" s="165" t="s">
        <v>137</v>
      </c>
      <c r="B102" s="164"/>
      <c r="C102" s="163" t="s">
        <v>321</v>
      </c>
      <c r="D102" s="162" t="s">
        <v>320</v>
      </c>
      <c r="E102" s="161" t="s">
        <v>99</v>
      </c>
      <c r="F102" s="37" t="s">
        <v>264</v>
      </c>
      <c r="G102" s="160">
        <v>1.9950000000000001</v>
      </c>
      <c r="H102" s="36" t="s">
        <v>148</v>
      </c>
      <c r="I102" s="37">
        <v>1960</v>
      </c>
      <c r="J102" s="159">
        <v>5</v>
      </c>
      <c r="K102" s="157">
        <v>15.7</v>
      </c>
      <c r="L102" s="158">
        <v>164.72738853503185</v>
      </c>
      <c r="M102" s="157">
        <v>11.2</v>
      </c>
      <c r="N102" s="156">
        <v>14.9</v>
      </c>
      <c r="O102" s="156">
        <v>21.5</v>
      </c>
      <c r="P102" s="36" t="s">
        <v>147</v>
      </c>
      <c r="Q102" s="36" t="s">
        <v>128</v>
      </c>
      <c r="R102" s="30" t="s">
        <v>127</v>
      </c>
      <c r="S102" s="38"/>
      <c r="T102" s="155" t="s">
        <v>146</v>
      </c>
      <c r="U102" s="154">
        <v>140</v>
      </c>
      <c r="V102" s="153">
        <v>105</v>
      </c>
      <c r="W102" s="152">
        <v>73</v>
      </c>
      <c r="X102" s="151" t="s">
        <v>191</v>
      </c>
    </row>
    <row r="103" spans="1:24" ht="24" customHeight="1">
      <c r="A103" s="165" t="s">
        <v>137</v>
      </c>
      <c r="B103" s="164"/>
      <c r="C103" s="163" t="s">
        <v>321</v>
      </c>
      <c r="D103" s="162" t="s">
        <v>320</v>
      </c>
      <c r="E103" s="161" t="s">
        <v>98</v>
      </c>
      <c r="F103" s="37" t="s">
        <v>264</v>
      </c>
      <c r="G103" s="160">
        <v>1.9950000000000001</v>
      </c>
      <c r="H103" s="36" t="s">
        <v>148</v>
      </c>
      <c r="I103" s="37">
        <v>1970</v>
      </c>
      <c r="J103" s="159">
        <v>5</v>
      </c>
      <c r="K103" s="157">
        <v>15.7</v>
      </c>
      <c r="L103" s="158">
        <v>164.72738853503185</v>
      </c>
      <c r="M103" s="157">
        <v>11.2</v>
      </c>
      <c r="N103" s="156">
        <v>14.9</v>
      </c>
      <c r="O103" s="156">
        <v>21.400000000000002</v>
      </c>
      <c r="P103" s="36" t="s">
        <v>147</v>
      </c>
      <c r="Q103" s="36" t="s">
        <v>128</v>
      </c>
      <c r="R103" s="30" t="s">
        <v>127</v>
      </c>
      <c r="S103" s="38"/>
      <c r="T103" s="155" t="s">
        <v>146</v>
      </c>
      <c r="U103" s="154">
        <v>140</v>
      </c>
      <c r="V103" s="153">
        <v>105</v>
      </c>
      <c r="W103" s="152">
        <v>73</v>
      </c>
      <c r="X103" s="151" t="s">
        <v>191</v>
      </c>
    </row>
    <row r="104" spans="1:24" ht="24" customHeight="1">
      <c r="A104" s="165" t="s">
        <v>137</v>
      </c>
      <c r="B104" s="164"/>
      <c r="C104" s="163" t="s">
        <v>321</v>
      </c>
      <c r="D104" s="162" t="s">
        <v>320</v>
      </c>
      <c r="E104" s="161" t="s">
        <v>97</v>
      </c>
      <c r="F104" s="37" t="s">
        <v>264</v>
      </c>
      <c r="G104" s="160">
        <v>1.9950000000000001</v>
      </c>
      <c r="H104" s="36" t="s">
        <v>148</v>
      </c>
      <c r="I104" s="37">
        <v>1990</v>
      </c>
      <c r="J104" s="159">
        <v>5</v>
      </c>
      <c r="K104" s="157">
        <v>15.7</v>
      </c>
      <c r="L104" s="158">
        <v>164.72738853503185</v>
      </c>
      <c r="M104" s="157">
        <v>11.2</v>
      </c>
      <c r="N104" s="156">
        <v>14.9</v>
      </c>
      <c r="O104" s="156">
        <v>21.200000000000003</v>
      </c>
      <c r="P104" s="36" t="s">
        <v>147</v>
      </c>
      <c r="Q104" s="36" t="s">
        <v>128</v>
      </c>
      <c r="R104" s="30" t="s">
        <v>127</v>
      </c>
      <c r="S104" s="38"/>
      <c r="T104" s="155" t="s">
        <v>146</v>
      </c>
      <c r="U104" s="154">
        <v>140</v>
      </c>
      <c r="V104" s="153">
        <v>105</v>
      </c>
      <c r="W104" s="152">
        <v>74</v>
      </c>
      <c r="X104" s="151" t="s">
        <v>191</v>
      </c>
    </row>
    <row r="105" spans="1:24" ht="24" customHeight="1">
      <c r="A105" s="165" t="s">
        <v>137</v>
      </c>
      <c r="B105" s="164"/>
      <c r="C105" s="163" t="s">
        <v>316</v>
      </c>
      <c r="D105" s="165" t="s">
        <v>315</v>
      </c>
      <c r="E105" s="161" t="s">
        <v>319</v>
      </c>
      <c r="F105" s="37" t="s">
        <v>313</v>
      </c>
      <c r="G105" s="160">
        <v>1.9950000000000001</v>
      </c>
      <c r="H105" s="36" t="s">
        <v>194</v>
      </c>
      <c r="I105" s="37" t="s">
        <v>318</v>
      </c>
      <c r="J105" s="159">
        <v>5</v>
      </c>
      <c r="K105" s="157">
        <v>15</v>
      </c>
      <c r="L105" s="158">
        <v>172.41466666666668</v>
      </c>
      <c r="M105" s="157">
        <v>12.2</v>
      </c>
      <c r="N105" s="156">
        <v>15.8</v>
      </c>
      <c r="O105" s="166" t="s">
        <v>317</v>
      </c>
      <c r="P105" s="36" t="s">
        <v>238</v>
      </c>
      <c r="Q105" s="36" t="s">
        <v>128</v>
      </c>
      <c r="R105" s="30" t="s">
        <v>50</v>
      </c>
      <c r="S105" s="38"/>
      <c r="T105" s="155"/>
      <c r="U105" s="154">
        <v>122</v>
      </c>
      <c r="V105" s="153" t="s">
        <v>179</v>
      </c>
      <c r="W105" s="152" t="s">
        <v>299</v>
      </c>
      <c r="X105" s="151" t="s">
        <v>183</v>
      </c>
    </row>
    <row r="106" spans="1:24" ht="24" customHeight="1">
      <c r="A106" s="165" t="s">
        <v>137</v>
      </c>
      <c r="B106" s="164"/>
      <c r="C106" s="163" t="s">
        <v>316</v>
      </c>
      <c r="D106" s="165" t="s">
        <v>315</v>
      </c>
      <c r="E106" s="161" t="s">
        <v>314</v>
      </c>
      <c r="F106" s="37" t="s">
        <v>313</v>
      </c>
      <c r="G106" s="160">
        <v>1.9950000000000001</v>
      </c>
      <c r="H106" s="36" t="s">
        <v>194</v>
      </c>
      <c r="I106" s="37" t="s">
        <v>312</v>
      </c>
      <c r="J106" s="159">
        <v>5</v>
      </c>
      <c r="K106" s="157">
        <v>15</v>
      </c>
      <c r="L106" s="158">
        <v>172.41466666666668</v>
      </c>
      <c r="M106" s="157">
        <v>11.2</v>
      </c>
      <c r="N106" s="156">
        <v>14.9</v>
      </c>
      <c r="O106" s="166" t="s">
        <v>311</v>
      </c>
      <c r="P106" s="36" t="s">
        <v>238</v>
      </c>
      <c r="Q106" s="36" t="s">
        <v>128</v>
      </c>
      <c r="R106" s="30" t="s">
        <v>50</v>
      </c>
      <c r="S106" s="38"/>
      <c r="T106" s="155"/>
      <c r="U106" s="154">
        <v>133</v>
      </c>
      <c r="V106" s="153">
        <v>100</v>
      </c>
      <c r="W106" s="152" t="s">
        <v>310</v>
      </c>
      <c r="X106" s="151" t="s">
        <v>183</v>
      </c>
    </row>
    <row r="107" spans="1:24" ht="24" customHeight="1">
      <c r="A107" s="165" t="s">
        <v>137</v>
      </c>
      <c r="B107" s="164"/>
      <c r="C107" s="163" t="s">
        <v>304</v>
      </c>
      <c r="D107" s="162" t="s">
        <v>309</v>
      </c>
      <c r="E107" s="161" t="s">
        <v>100</v>
      </c>
      <c r="F107" s="37" t="s">
        <v>149</v>
      </c>
      <c r="G107" s="160">
        <v>2.992</v>
      </c>
      <c r="H107" s="36" t="s">
        <v>148</v>
      </c>
      <c r="I107" s="37">
        <v>2200</v>
      </c>
      <c r="J107" s="159">
        <v>5</v>
      </c>
      <c r="K107" s="157">
        <v>14.7</v>
      </c>
      <c r="L107" s="158">
        <v>175.93333333333334</v>
      </c>
      <c r="M107" s="157">
        <v>9.6</v>
      </c>
      <c r="N107" s="156">
        <v>13.1</v>
      </c>
      <c r="O107" s="156">
        <v>18.5</v>
      </c>
      <c r="P107" s="36" t="s">
        <v>147</v>
      </c>
      <c r="Q107" s="36" t="s">
        <v>128</v>
      </c>
      <c r="R107" s="30" t="s">
        <v>127</v>
      </c>
      <c r="S107" s="38"/>
      <c r="T107" s="155" t="s">
        <v>146</v>
      </c>
      <c r="U107" s="154">
        <v>153</v>
      </c>
      <c r="V107" s="153">
        <v>112</v>
      </c>
      <c r="W107" s="152">
        <v>79</v>
      </c>
      <c r="X107" s="151" t="s">
        <v>185</v>
      </c>
    </row>
    <row r="108" spans="1:24" ht="24" customHeight="1">
      <c r="A108" s="165" t="s">
        <v>137</v>
      </c>
      <c r="B108" s="164"/>
      <c r="C108" s="163" t="s">
        <v>304</v>
      </c>
      <c r="D108" s="162" t="s">
        <v>309</v>
      </c>
      <c r="E108" s="161" t="s">
        <v>99</v>
      </c>
      <c r="F108" s="37" t="s">
        <v>149</v>
      </c>
      <c r="G108" s="160">
        <v>2.992</v>
      </c>
      <c r="H108" s="36" t="s">
        <v>148</v>
      </c>
      <c r="I108" s="37">
        <v>2210</v>
      </c>
      <c r="J108" s="159">
        <v>5</v>
      </c>
      <c r="K108" s="157">
        <v>14.7</v>
      </c>
      <c r="L108" s="158">
        <v>175.93333333333334</v>
      </c>
      <c r="M108" s="157">
        <v>9.6</v>
      </c>
      <c r="N108" s="156">
        <v>13.1</v>
      </c>
      <c r="O108" s="156">
        <v>18.399999999999999</v>
      </c>
      <c r="P108" s="36" t="s">
        <v>147</v>
      </c>
      <c r="Q108" s="36" t="s">
        <v>128</v>
      </c>
      <c r="R108" s="30" t="s">
        <v>127</v>
      </c>
      <c r="S108" s="38"/>
      <c r="T108" s="155" t="s">
        <v>146</v>
      </c>
      <c r="U108" s="154">
        <v>153</v>
      </c>
      <c r="V108" s="153">
        <v>112</v>
      </c>
      <c r="W108" s="152">
        <v>79</v>
      </c>
      <c r="X108" s="151" t="s">
        <v>185</v>
      </c>
    </row>
    <row r="109" spans="1:24" ht="24" customHeight="1">
      <c r="A109" s="165" t="s">
        <v>137</v>
      </c>
      <c r="B109" s="164"/>
      <c r="C109" s="163" t="s">
        <v>304</v>
      </c>
      <c r="D109" s="162" t="s">
        <v>309</v>
      </c>
      <c r="E109" s="161" t="s">
        <v>98</v>
      </c>
      <c r="F109" s="37" t="s">
        <v>149</v>
      </c>
      <c r="G109" s="160">
        <v>2.992</v>
      </c>
      <c r="H109" s="36" t="s">
        <v>148</v>
      </c>
      <c r="I109" s="37">
        <v>2230</v>
      </c>
      <c r="J109" s="159">
        <v>5</v>
      </c>
      <c r="K109" s="157">
        <v>14.7</v>
      </c>
      <c r="L109" s="158">
        <v>175.93333333333334</v>
      </c>
      <c r="M109" s="157">
        <v>9.6</v>
      </c>
      <c r="N109" s="156">
        <v>13.1</v>
      </c>
      <c r="O109" s="156">
        <v>18.100000000000001</v>
      </c>
      <c r="P109" s="36" t="s">
        <v>147</v>
      </c>
      <c r="Q109" s="36" t="s">
        <v>128</v>
      </c>
      <c r="R109" s="30" t="s">
        <v>127</v>
      </c>
      <c r="S109" s="38"/>
      <c r="T109" s="155" t="s">
        <v>146</v>
      </c>
      <c r="U109" s="154">
        <v>153</v>
      </c>
      <c r="V109" s="153">
        <v>112</v>
      </c>
      <c r="W109" s="152">
        <v>81</v>
      </c>
      <c r="X109" s="151" t="s">
        <v>209</v>
      </c>
    </row>
    <row r="110" spans="1:24" ht="24" customHeight="1">
      <c r="A110" s="165" t="s">
        <v>137</v>
      </c>
      <c r="B110" s="164"/>
      <c r="C110" s="163" t="s">
        <v>304</v>
      </c>
      <c r="D110" s="162" t="s">
        <v>309</v>
      </c>
      <c r="E110" s="161" t="s">
        <v>97</v>
      </c>
      <c r="F110" s="37" t="s">
        <v>149</v>
      </c>
      <c r="G110" s="160">
        <v>2.992</v>
      </c>
      <c r="H110" s="36" t="s">
        <v>148</v>
      </c>
      <c r="I110" s="37">
        <v>2270</v>
      </c>
      <c r="J110" s="159">
        <v>5</v>
      </c>
      <c r="K110" s="157">
        <v>14.7</v>
      </c>
      <c r="L110" s="158">
        <v>175.93333333333334</v>
      </c>
      <c r="M110" s="157">
        <v>9.6</v>
      </c>
      <c r="N110" s="156">
        <v>13.1</v>
      </c>
      <c r="O110" s="156">
        <v>17.600000000000001</v>
      </c>
      <c r="P110" s="36" t="s">
        <v>147</v>
      </c>
      <c r="Q110" s="36" t="s">
        <v>128</v>
      </c>
      <c r="R110" s="30" t="s">
        <v>127</v>
      </c>
      <c r="S110" s="38"/>
      <c r="T110" s="155" t="s">
        <v>146</v>
      </c>
      <c r="U110" s="154">
        <v>153</v>
      </c>
      <c r="V110" s="153">
        <v>112</v>
      </c>
      <c r="W110" s="152">
        <v>83</v>
      </c>
      <c r="X110" s="151" t="s">
        <v>209</v>
      </c>
    </row>
    <row r="111" spans="1:24" ht="24" customHeight="1">
      <c r="A111" s="165" t="s">
        <v>137</v>
      </c>
      <c r="B111" s="164"/>
      <c r="C111" s="163" t="s">
        <v>304</v>
      </c>
      <c r="D111" s="162" t="s">
        <v>309</v>
      </c>
      <c r="E111" s="161" t="s">
        <v>169</v>
      </c>
      <c r="F111" s="37" t="s">
        <v>149</v>
      </c>
      <c r="G111" s="160">
        <v>2.992</v>
      </c>
      <c r="H111" s="36" t="s">
        <v>148</v>
      </c>
      <c r="I111" s="37">
        <v>2200</v>
      </c>
      <c r="J111" s="159">
        <v>5</v>
      </c>
      <c r="K111" s="157">
        <v>14.7</v>
      </c>
      <c r="L111" s="158">
        <v>175.93333333333334</v>
      </c>
      <c r="M111" s="157">
        <v>9.6</v>
      </c>
      <c r="N111" s="156">
        <v>13.1</v>
      </c>
      <c r="O111" s="156">
        <v>18.5</v>
      </c>
      <c r="P111" s="36" t="s">
        <v>147</v>
      </c>
      <c r="Q111" s="36" t="s">
        <v>128</v>
      </c>
      <c r="R111" s="30" t="s">
        <v>127</v>
      </c>
      <c r="S111" s="38"/>
      <c r="T111" s="155" t="s">
        <v>146</v>
      </c>
      <c r="U111" s="154">
        <v>153</v>
      </c>
      <c r="V111" s="153">
        <v>112</v>
      </c>
      <c r="W111" s="152">
        <v>79</v>
      </c>
      <c r="X111" s="151" t="s">
        <v>185</v>
      </c>
    </row>
    <row r="112" spans="1:24" ht="24" customHeight="1">
      <c r="A112" s="165" t="s">
        <v>137</v>
      </c>
      <c r="B112" s="164"/>
      <c r="C112" s="163" t="s">
        <v>304</v>
      </c>
      <c r="D112" s="162" t="s">
        <v>309</v>
      </c>
      <c r="E112" s="161" t="s">
        <v>168</v>
      </c>
      <c r="F112" s="37" t="s">
        <v>149</v>
      </c>
      <c r="G112" s="160">
        <v>2.992</v>
      </c>
      <c r="H112" s="36" t="s">
        <v>148</v>
      </c>
      <c r="I112" s="37">
        <v>2210</v>
      </c>
      <c r="J112" s="159">
        <v>5</v>
      </c>
      <c r="K112" s="157">
        <v>14.7</v>
      </c>
      <c r="L112" s="158">
        <v>175.93333333333334</v>
      </c>
      <c r="M112" s="157">
        <v>9.6</v>
      </c>
      <c r="N112" s="156">
        <v>13.1</v>
      </c>
      <c r="O112" s="156">
        <v>18.400000000000002</v>
      </c>
      <c r="P112" s="36" t="s">
        <v>147</v>
      </c>
      <c r="Q112" s="36" t="s">
        <v>128</v>
      </c>
      <c r="R112" s="30" t="s">
        <v>127</v>
      </c>
      <c r="S112" s="38"/>
      <c r="T112" s="155" t="s">
        <v>146</v>
      </c>
      <c r="U112" s="154">
        <v>153</v>
      </c>
      <c r="V112" s="153">
        <v>112</v>
      </c>
      <c r="W112" s="152">
        <v>79</v>
      </c>
      <c r="X112" s="151" t="s">
        <v>185</v>
      </c>
    </row>
    <row r="113" spans="1:24" ht="24" customHeight="1">
      <c r="A113" s="165" t="s">
        <v>137</v>
      </c>
      <c r="B113" s="164"/>
      <c r="C113" s="163" t="s">
        <v>304</v>
      </c>
      <c r="D113" s="162" t="s">
        <v>309</v>
      </c>
      <c r="E113" s="161" t="s">
        <v>167</v>
      </c>
      <c r="F113" s="37" t="s">
        <v>149</v>
      </c>
      <c r="G113" s="160">
        <v>2.992</v>
      </c>
      <c r="H113" s="36" t="s">
        <v>148</v>
      </c>
      <c r="I113" s="37">
        <v>2230</v>
      </c>
      <c r="J113" s="159">
        <v>5</v>
      </c>
      <c r="K113" s="157">
        <v>14.7</v>
      </c>
      <c r="L113" s="158">
        <v>175.93333333333334</v>
      </c>
      <c r="M113" s="157">
        <v>9.6</v>
      </c>
      <c r="N113" s="156">
        <v>13.1</v>
      </c>
      <c r="O113" s="156">
        <v>18.200000000000003</v>
      </c>
      <c r="P113" s="36" t="s">
        <v>147</v>
      </c>
      <c r="Q113" s="36" t="s">
        <v>128</v>
      </c>
      <c r="R113" s="30" t="s">
        <v>127</v>
      </c>
      <c r="S113" s="38"/>
      <c r="T113" s="155" t="s">
        <v>146</v>
      </c>
      <c r="U113" s="154">
        <v>153</v>
      </c>
      <c r="V113" s="153">
        <v>112</v>
      </c>
      <c r="W113" s="152">
        <v>80</v>
      </c>
      <c r="X113" s="151" t="s">
        <v>209</v>
      </c>
    </row>
    <row r="114" spans="1:24" ht="24" customHeight="1">
      <c r="A114" s="165" t="s">
        <v>137</v>
      </c>
      <c r="B114" s="164"/>
      <c r="C114" s="163" t="s">
        <v>304</v>
      </c>
      <c r="D114" s="162" t="s">
        <v>309</v>
      </c>
      <c r="E114" s="161" t="s">
        <v>166</v>
      </c>
      <c r="F114" s="37" t="s">
        <v>149</v>
      </c>
      <c r="G114" s="160">
        <v>2.992</v>
      </c>
      <c r="H114" s="36" t="s">
        <v>148</v>
      </c>
      <c r="I114" s="37">
        <v>2270</v>
      </c>
      <c r="J114" s="159">
        <v>5</v>
      </c>
      <c r="K114" s="157">
        <v>14.7</v>
      </c>
      <c r="L114" s="158">
        <v>175.93333333333334</v>
      </c>
      <c r="M114" s="157">
        <v>9.6</v>
      </c>
      <c r="N114" s="156">
        <v>13.1</v>
      </c>
      <c r="O114" s="156">
        <v>17.600000000000001</v>
      </c>
      <c r="P114" s="36" t="s">
        <v>147</v>
      </c>
      <c r="Q114" s="36" t="s">
        <v>128</v>
      </c>
      <c r="R114" s="30" t="s">
        <v>127</v>
      </c>
      <c r="S114" s="38"/>
      <c r="T114" s="155" t="s">
        <v>146</v>
      </c>
      <c r="U114" s="154">
        <v>153</v>
      </c>
      <c r="V114" s="153">
        <v>112</v>
      </c>
      <c r="W114" s="152">
        <v>83</v>
      </c>
      <c r="X114" s="151" t="s">
        <v>209</v>
      </c>
    </row>
    <row r="115" spans="1:24" ht="24" customHeight="1">
      <c r="A115" s="165" t="s">
        <v>137</v>
      </c>
      <c r="B115" s="164"/>
      <c r="C115" s="163" t="s">
        <v>304</v>
      </c>
      <c r="D115" s="165" t="s">
        <v>303</v>
      </c>
      <c r="E115" s="161" t="s">
        <v>308</v>
      </c>
      <c r="F115" s="37" t="s">
        <v>295</v>
      </c>
      <c r="G115" s="160">
        <v>2.992</v>
      </c>
      <c r="H115" s="36" t="s">
        <v>132</v>
      </c>
      <c r="I115" s="37" t="s">
        <v>307</v>
      </c>
      <c r="J115" s="159">
        <v>5</v>
      </c>
      <c r="K115" s="157">
        <v>13.1</v>
      </c>
      <c r="L115" s="158">
        <v>197.42137404580151</v>
      </c>
      <c r="M115" s="157">
        <v>10.3</v>
      </c>
      <c r="N115" s="156">
        <v>14</v>
      </c>
      <c r="O115" s="166" t="s">
        <v>306</v>
      </c>
      <c r="P115" s="36" t="s">
        <v>238</v>
      </c>
      <c r="Q115" s="36" t="s">
        <v>128</v>
      </c>
      <c r="R115" s="30" t="s">
        <v>127</v>
      </c>
      <c r="S115" s="38"/>
      <c r="T115" s="155"/>
      <c r="U115" s="154">
        <v>127</v>
      </c>
      <c r="V115" s="153" t="s">
        <v>179</v>
      </c>
      <c r="W115" s="152" t="s">
        <v>305</v>
      </c>
      <c r="X115" s="151" t="s">
        <v>236</v>
      </c>
    </row>
    <row r="116" spans="1:24" ht="24" customHeight="1">
      <c r="A116" s="165" t="s">
        <v>137</v>
      </c>
      <c r="B116" s="164"/>
      <c r="C116" s="163" t="s">
        <v>304</v>
      </c>
      <c r="D116" s="165" t="s">
        <v>303</v>
      </c>
      <c r="E116" s="161" t="s">
        <v>302</v>
      </c>
      <c r="F116" s="37" t="s">
        <v>295</v>
      </c>
      <c r="G116" s="160">
        <v>2.992</v>
      </c>
      <c r="H116" s="36" t="s">
        <v>132</v>
      </c>
      <c r="I116" s="37" t="s">
        <v>301</v>
      </c>
      <c r="J116" s="159">
        <v>5</v>
      </c>
      <c r="K116" s="157">
        <v>13.1</v>
      </c>
      <c r="L116" s="158">
        <v>197.42137404580151</v>
      </c>
      <c r="M116" s="157">
        <v>10.3</v>
      </c>
      <c r="N116" s="156">
        <v>14</v>
      </c>
      <c r="O116" s="166" t="s">
        <v>300</v>
      </c>
      <c r="P116" s="36" t="s">
        <v>238</v>
      </c>
      <c r="Q116" s="36" t="s">
        <v>128</v>
      </c>
      <c r="R116" s="30" t="s">
        <v>127</v>
      </c>
      <c r="S116" s="38"/>
      <c r="T116" s="155"/>
      <c r="U116" s="154">
        <v>127</v>
      </c>
      <c r="V116" s="153" t="s">
        <v>179</v>
      </c>
      <c r="W116" s="152" t="s">
        <v>299</v>
      </c>
      <c r="X116" s="151" t="s">
        <v>183</v>
      </c>
    </row>
    <row r="117" spans="1:24" ht="24" customHeight="1">
      <c r="A117" s="165" t="s">
        <v>137</v>
      </c>
      <c r="B117" s="164"/>
      <c r="C117" s="163" t="s">
        <v>298</v>
      </c>
      <c r="D117" s="165" t="s">
        <v>297</v>
      </c>
      <c r="E117" s="173" t="s">
        <v>255</v>
      </c>
      <c r="F117" s="37" t="s">
        <v>295</v>
      </c>
      <c r="G117" s="160">
        <v>2.992</v>
      </c>
      <c r="H117" s="36" t="s">
        <v>132</v>
      </c>
      <c r="I117" s="37">
        <v>2100</v>
      </c>
      <c r="J117" s="159">
        <v>5</v>
      </c>
      <c r="K117" s="157">
        <v>13.1</v>
      </c>
      <c r="L117" s="158">
        <v>197.42137404580151</v>
      </c>
      <c r="M117" s="157">
        <v>10.3</v>
      </c>
      <c r="N117" s="156">
        <v>14</v>
      </c>
      <c r="O117" s="156">
        <v>19.8</v>
      </c>
      <c r="P117" s="36" t="s">
        <v>238</v>
      </c>
      <c r="Q117" s="36" t="s">
        <v>128</v>
      </c>
      <c r="R117" s="30" t="s">
        <v>127</v>
      </c>
      <c r="S117" s="38"/>
      <c r="T117" s="155"/>
      <c r="U117" s="154">
        <v>127</v>
      </c>
      <c r="V117" s="153" t="s">
        <v>179</v>
      </c>
      <c r="W117" s="30">
        <v>66</v>
      </c>
      <c r="X117" s="151" t="s">
        <v>183</v>
      </c>
    </row>
    <row r="118" spans="1:24" ht="24" customHeight="1">
      <c r="A118" s="165" t="s">
        <v>137</v>
      </c>
      <c r="B118" s="164"/>
      <c r="C118" s="163" t="s">
        <v>298</v>
      </c>
      <c r="D118" s="165" t="s">
        <v>297</v>
      </c>
      <c r="E118" s="161" t="s">
        <v>296</v>
      </c>
      <c r="F118" s="37" t="s">
        <v>295</v>
      </c>
      <c r="G118" s="160">
        <v>2.992</v>
      </c>
      <c r="H118" s="36" t="s">
        <v>132</v>
      </c>
      <c r="I118" s="37" t="s">
        <v>294</v>
      </c>
      <c r="J118" s="159">
        <v>5</v>
      </c>
      <c r="K118" s="157">
        <v>13.1</v>
      </c>
      <c r="L118" s="158">
        <v>197.42137404580151</v>
      </c>
      <c r="M118" s="157">
        <v>9.6</v>
      </c>
      <c r="N118" s="156">
        <v>13.1</v>
      </c>
      <c r="O118" s="166" t="s">
        <v>293</v>
      </c>
      <c r="P118" s="36" t="s">
        <v>238</v>
      </c>
      <c r="Q118" s="36" t="s">
        <v>128</v>
      </c>
      <c r="R118" s="30" t="s">
        <v>127</v>
      </c>
      <c r="S118" s="38"/>
      <c r="T118" s="155"/>
      <c r="U118" s="154">
        <v>136</v>
      </c>
      <c r="V118" s="153">
        <v>100</v>
      </c>
      <c r="W118" s="152" t="s">
        <v>256</v>
      </c>
      <c r="X118" s="151" t="s">
        <v>183</v>
      </c>
    </row>
    <row r="119" spans="1:24" ht="24" customHeight="1">
      <c r="A119" s="165" t="s">
        <v>137</v>
      </c>
      <c r="B119" s="164"/>
      <c r="C119" s="163" t="s">
        <v>292</v>
      </c>
      <c r="D119" s="165" t="s">
        <v>290</v>
      </c>
      <c r="E119" s="37">
        <v>1001</v>
      </c>
      <c r="F119" s="37" t="s">
        <v>133</v>
      </c>
      <c r="G119" s="160">
        <v>2.992</v>
      </c>
      <c r="H119" s="36" t="s">
        <v>132</v>
      </c>
      <c r="I119" s="37">
        <v>2010</v>
      </c>
      <c r="J119" s="159">
        <v>4</v>
      </c>
      <c r="K119" s="157">
        <v>12</v>
      </c>
      <c r="L119" s="158">
        <v>215.51833333333332</v>
      </c>
      <c r="M119" s="157">
        <v>10.3</v>
      </c>
      <c r="N119" s="156">
        <v>14</v>
      </c>
      <c r="O119" s="156">
        <v>20.9</v>
      </c>
      <c r="P119" s="36" t="s">
        <v>238</v>
      </c>
      <c r="Q119" s="36" t="s">
        <v>128</v>
      </c>
      <c r="R119" s="30" t="s">
        <v>127</v>
      </c>
      <c r="S119" s="38"/>
      <c r="T119" s="155"/>
      <c r="U119" s="154">
        <v>116</v>
      </c>
      <c r="V119" s="153" t="s">
        <v>179</v>
      </c>
      <c r="W119" s="30">
        <v>57</v>
      </c>
      <c r="X119" s="151" t="s">
        <v>267</v>
      </c>
    </row>
    <row r="120" spans="1:24" ht="24" customHeight="1">
      <c r="A120" s="165" t="s">
        <v>137</v>
      </c>
      <c r="B120" s="164"/>
      <c r="C120" s="163" t="s">
        <v>291</v>
      </c>
      <c r="D120" s="165" t="s">
        <v>290</v>
      </c>
      <c r="E120" s="161" t="s">
        <v>255</v>
      </c>
      <c r="F120" s="37" t="s">
        <v>133</v>
      </c>
      <c r="G120" s="160">
        <v>2.992</v>
      </c>
      <c r="H120" s="36" t="s">
        <v>132</v>
      </c>
      <c r="I120" s="37">
        <v>1880</v>
      </c>
      <c r="J120" s="159">
        <v>4</v>
      </c>
      <c r="K120" s="157">
        <v>12.5</v>
      </c>
      <c r="L120" s="158">
        <v>206.89760000000001</v>
      </c>
      <c r="M120" s="157">
        <v>11.2</v>
      </c>
      <c r="N120" s="156">
        <v>14.9</v>
      </c>
      <c r="O120" s="156">
        <v>22.4</v>
      </c>
      <c r="P120" s="36" t="s">
        <v>238</v>
      </c>
      <c r="Q120" s="36" t="s">
        <v>128</v>
      </c>
      <c r="R120" s="30" t="s">
        <v>127</v>
      </c>
      <c r="S120" s="38"/>
      <c r="T120" s="155"/>
      <c r="U120" s="154">
        <v>111</v>
      </c>
      <c r="V120" s="153" t="s">
        <v>179</v>
      </c>
      <c r="W120" s="30">
        <v>55</v>
      </c>
      <c r="X120" s="151" t="s">
        <v>267</v>
      </c>
    </row>
    <row r="121" spans="1:24" ht="24" customHeight="1">
      <c r="A121" s="165" t="s">
        <v>137</v>
      </c>
      <c r="B121" s="164"/>
      <c r="C121" s="163" t="s">
        <v>289</v>
      </c>
      <c r="D121" s="165" t="s">
        <v>288</v>
      </c>
      <c r="E121" s="161" t="s">
        <v>255</v>
      </c>
      <c r="F121" s="37" t="s">
        <v>133</v>
      </c>
      <c r="G121" s="160">
        <v>2.992</v>
      </c>
      <c r="H121" s="36" t="s">
        <v>132</v>
      </c>
      <c r="I121" s="37">
        <v>1980</v>
      </c>
      <c r="J121" s="159">
        <v>5</v>
      </c>
      <c r="K121" s="157">
        <v>12</v>
      </c>
      <c r="L121" s="158">
        <v>215.51833333333332</v>
      </c>
      <c r="M121" s="157">
        <v>11.2</v>
      </c>
      <c r="N121" s="156">
        <v>14.9</v>
      </c>
      <c r="O121" s="156">
        <v>21.2</v>
      </c>
      <c r="P121" s="36" t="s">
        <v>238</v>
      </c>
      <c r="Q121" s="36" t="s">
        <v>128</v>
      </c>
      <c r="R121" s="30" t="s">
        <v>127</v>
      </c>
      <c r="S121" s="38"/>
      <c r="T121" s="155"/>
      <c r="U121" s="154">
        <v>107</v>
      </c>
      <c r="V121" s="153" t="s">
        <v>179</v>
      </c>
      <c r="W121" s="30">
        <v>56</v>
      </c>
      <c r="X121" s="151" t="s">
        <v>267</v>
      </c>
    </row>
    <row r="122" spans="1:24" ht="24" customHeight="1">
      <c r="A122" s="165" t="s">
        <v>137</v>
      </c>
      <c r="B122" s="164"/>
      <c r="C122" s="163" t="s">
        <v>289</v>
      </c>
      <c r="D122" s="165" t="s">
        <v>288</v>
      </c>
      <c r="E122" s="161" t="s">
        <v>287</v>
      </c>
      <c r="F122" s="37" t="s">
        <v>133</v>
      </c>
      <c r="G122" s="160">
        <v>2.992</v>
      </c>
      <c r="H122" s="36" t="s">
        <v>132</v>
      </c>
      <c r="I122" s="37" t="s">
        <v>286</v>
      </c>
      <c r="J122" s="159">
        <v>5</v>
      </c>
      <c r="K122" s="157">
        <v>12</v>
      </c>
      <c r="L122" s="158">
        <v>215.51833333333332</v>
      </c>
      <c r="M122" s="157">
        <v>10.3</v>
      </c>
      <c r="N122" s="156">
        <v>14</v>
      </c>
      <c r="O122" s="166" t="s">
        <v>285</v>
      </c>
      <c r="P122" s="36" t="s">
        <v>238</v>
      </c>
      <c r="Q122" s="36" t="s">
        <v>128</v>
      </c>
      <c r="R122" s="30" t="s">
        <v>127</v>
      </c>
      <c r="S122" s="38"/>
      <c r="T122" s="155"/>
      <c r="U122" s="154">
        <v>116</v>
      </c>
      <c r="V122" s="153" t="s">
        <v>179</v>
      </c>
      <c r="W122" s="152" t="s">
        <v>284</v>
      </c>
      <c r="X122" s="151" t="s">
        <v>267</v>
      </c>
    </row>
    <row r="123" spans="1:24" ht="24" customHeight="1">
      <c r="A123" s="165" t="s">
        <v>137</v>
      </c>
      <c r="B123" s="164"/>
      <c r="C123" s="163" t="s">
        <v>283</v>
      </c>
      <c r="D123" s="165" t="s">
        <v>282</v>
      </c>
      <c r="E123" s="161"/>
      <c r="F123" s="37" t="s">
        <v>268</v>
      </c>
      <c r="G123" s="160">
        <v>1.9950000000000001</v>
      </c>
      <c r="H123" s="36" t="s">
        <v>132</v>
      </c>
      <c r="I123" s="37" t="s">
        <v>281</v>
      </c>
      <c r="J123" s="159">
        <v>5</v>
      </c>
      <c r="K123" s="157">
        <v>15.3</v>
      </c>
      <c r="L123" s="158">
        <v>169.03398692810458</v>
      </c>
      <c r="M123" s="157">
        <v>13.4</v>
      </c>
      <c r="N123" s="156">
        <v>16.899999999999999</v>
      </c>
      <c r="O123" s="166" t="s">
        <v>280</v>
      </c>
      <c r="P123" s="36" t="s">
        <v>238</v>
      </c>
      <c r="Q123" s="36" t="s">
        <v>128</v>
      </c>
      <c r="R123" s="30" t="s">
        <v>127</v>
      </c>
      <c r="S123" s="38"/>
      <c r="T123" s="155"/>
      <c r="U123" s="154">
        <v>114</v>
      </c>
      <c r="V123" s="153" t="s">
        <v>179</v>
      </c>
      <c r="W123" s="152" t="s">
        <v>237</v>
      </c>
      <c r="X123" s="151" t="s">
        <v>236</v>
      </c>
    </row>
    <row r="124" spans="1:24" ht="24" customHeight="1">
      <c r="A124" s="165" t="s">
        <v>137</v>
      </c>
      <c r="B124" s="164"/>
      <c r="C124" s="163" t="s">
        <v>276</v>
      </c>
      <c r="D124" s="162" t="s">
        <v>279</v>
      </c>
      <c r="E124" s="161" t="s">
        <v>100</v>
      </c>
      <c r="F124" s="37" t="s">
        <v>278</v>
      </c>
      <c r="G124" s="160">
        <v>1.9950000000000001</v>
      </c>
      <c r="H124" s="36" t="s">
        <v>277</v>
      </c>
      <c r="I124" s="37">
        <v>1740</v>
      </c>
      <c r="J124" s="159">
        <v>5</v>
      </c>
      <c r="K124" s="157">
        <v>19.5</v>
      </c>
      <c r="L124" s="158">
        <v>132.62666666666667</v>
      </c>
      <c r="M124" s="157">
        <v>13.4</v>
      </c>
      <c r="N124" s="156">
        <v>17</v>
      </c>
      <c r="O124" s="156">
        <v>23.9</v>
      </c>
      <c r="P124" s="36" t="s">
        <v>238</v>
      </c>
      <c r="Q124" s="36" t="s">
        <v>128</v>
      </c>
      <c r="R124" s="30" t="s">
        <v>127</v>
      </c>
      <c r="S124" s="38"/>
      <c r="T124" s="155" t="s">
        <v>146</v>
      </c>
      <c r="U124" s="154">
        <v>145</v>
      </c>
      <c r="V124" s="153">
        <v>114</v>
      </c>
      <c r="W124" s="152">
        <v>81</v>
      </c>
      <c r="X124" s="151" t="s">
        <v>209</v>
      </c>
    </row>
    <row r="125" spans="1:24" ht="24" customHeight="1">
      <c r="A125" s="165" t="s">
        <v>137</v>
      </c>
      <c r="B125" s="164"/>
      <c r="C125" s="163" t="s">
        <v>276</v>
      </c>
      <c r="D125" s="162" t="s">
        <v>279</v>
      </c>
      <c r="E125" s="161" t="s">
        <v>99</v>
      </c>
      <c r="F125" s="37" t="s">
        <v>278</v>
      </c>
      <c r="G125" s="160">
        <v>1.9950000000000001</v>
      </c>
      <c r="H125" s="36" t="s">
        <v>277</v>
      </c>
      <c r="I125" s="37">
        <v>1770</v>
      </c>
      <c r="J125" s="159">
        <v>5</v>
      </c>
      <c r="K125" s="157">
        <v>19.5</v>
      </c>
      <c r="L125" s="158">
        <v>132.62666666666667</v>
      </c>
      <c r="M125" s="157">
        <v>12.2</v>
      </c>
      <c r="N125" s="156">
        <v>15.9</v>
      </c>
      <c r="O125" s="156">
        <v>23.5</v>
      </c>
      <c r="P125" s="36" t="s">
        <v>238</v>
      </c>
      <c r="Q125" s="36" t="s">
        <v>128</v>
      </c>
      <c r="R125" s="30" t="s">
        <v>127</v>
      </c>
      <c r="S125" s="38"/>
      <c r="T125" s="155" t="s">
        <v>146</v>
      </c>
      <c r="U125" s="154">
        <v>159</v>
      </c>
      <c r="V125" s="153">
        <v>122</v>
      </c>
      <c r="W125" s="152">
        <v>82</v>
      </c>
      <c r="X125" s="151" t="s">
        <v>209</v>
      </c>
    </row>
    <row r="126" spans="1:24" ht="24" customHeight="1">
      <c r="A126" s="165" t="s">
        <v>137</v>
      </c>
      <c r="B126" s="164"/>
      <c r="C126" s="163" t="s">
        <v>276</v>
      </c>
      <c r="D126" s="162" t="s">
        <v>279</v>
      </c>
      <c r="E126" s="161" t="s">
        <v>98</v>
      </c>
      <c r="F126" s="37" t="s">
        <v>278</v>
      </c>
      <c r="G126" s="160">
        <v>1.9950000000000001</v>
      </c>
      <c r="H126" s="36" t="s">
        <v>277</v>
      </c>
      <c r="I126" s="37">
        <v>1740</v>
      </c>
      <c r="J126" s="159">
        <v>5</v>
      </c>
      <c r="K126" s="157">
        <v>19.5</v>
      </c>
      <c r="L126" s="158">
        <v>132.62666666666667</v>
      </c>
      <c r="M126" s="157">
        <v>13.4</v>
      </c>
      <c r="N126" s="156">
        <v>17</v>
      </c>
      <c r="O126" s="156">
        <v>23.9</v>
      </c>
      <c r="P126" s="36" t="s">
        <v>238</v>
      </c>
      <c r="Q126" s="36" t="s">
        <v>128</v>
      </c>
      <c r="R126" s="30" t="s">
        <v>127</v>
      </c>
      <c r="S126" s="38"/>
      <c r="T126" s="155" t="s">
        <v>146</v>
      </c>
      <c r="U126" s="154">
        <v>145</v>
      </c>
      <c r="V126" s="153">
        <v>114</v>
      </c>
      <c r="W126" s="152">
        <v>81</v>
      </c>
      <c r="X126" s="151" t="s">
        <v>209</v>
      </c>
    </row>
    <row r="127" spans="1:24" ht="24" customHeight="1">
      <c r="A127" s="165" t="s">
        <v>137</v>
      </c>
      <c r="B127" s="164"/>
      <c r="C127" s="163" t="s">
        <v>276</v>
      </c>
      <c r="D127" s="162" t="s">
        <v>279</v>
      </c>
      <c r="E127" s="161" t="s">
        <v>97</v>
      </c>
      <c r="F127" s="37" t="s">
        <v>278</v>
      </c>
      <c r="G127" s="160">
        <v>1.9950000000000001</v>
      </c>
      <c r="H127" s="36" t="s">
        <v>277</v>
      </c>
      <c r="I127" s="37">
        <v>1770</v>
      </c>
      <c r="J127" s="159">
        <v>5</v>
      </c>
      <c r="K127" s="157">
        <v>19.5</v>
      </c>
      <c r="L127" s="158">
        <v>132.62666666666667</v>
      </c>
      <c r="M127" s="157">
        <v>12.2</v>
      </c>
      <c r="N127" s="156">
        <v>15.9</v>
      </c>
      <c r="O127" s="156">
        <v>23.5</v>
      </c>
      <c r="P127" s="36" t="s">
        <v>238</v>
      </c>
      <c r="Q127" s="36" t="s">
        <v>128</v>
      </c>
      <c r="R127" s="30" t="s">
        <v>127</v>
      </c>
      <c r="S127" s="38"/>
      <c r="T127" s="155" t="s">
        <v>146</v>
      </c>
      <c r="U127" s="154">
        <v>159</v>
      </c>
      <c r="V127" s="153">
        <v>122</v>
      </c>
      <c r="W127" s="152">
        <v>82</v>
      </c>
      <c r="X127" s="151" t="s">
        <v>209</v>
      </c>
    </row>
    <row r="128" spans="1:24" ht="24" customHeight="1">
      <c r="A128" s="165" t="s">
        <v>137</v>
      </c>
      <c r="B128" s="164"/>
      <c r="C128" s="163" t="s">
        <v>276</v>
      </c>
      <c r="D128" s="162" t="s">
        <v>279</v>
      </c>
      <c r="E128" s="161" t="s">
        <v>171</v>
      </c>
      <c r="F128" s="37" t="s">
        <v>278</v>
      </c>
      <c r="G128" s="160">
        <v>1.9950000000000001</v>
      </c>
      <c r="H128" s="36" t="s">
        <v>277</v>
      </c>
      <c r="I128" s="37">
        <v>1740</v>
      </c>
      <c r="J128" s="159">
        <v>5</v>
      </c>
      <c r="K128" s="157">
        <v>19.5</v>
      </c>
      <c r="L128" s="158">
        <v>132.62666666666667</v>
      </c>
      <c r="M128" s="157">
        <v>13.4</v>
      </c>
      <c r="N128" s="156">
        <v>17</v>
      </c>
      <c r="O128" s="156">
        <v>23.9</v>
      </c>
      <c r="P128" s="36" t="s">
        <v>238</v>
      </c>
      <c r="Q128" s="36" t="s">
        <v>128</v>
      </c>
      <c r="R128" s="30" t="s">
        <v>127</v>
      </c>
      <c r="S128" s="38"/>
      <c r="T128" s="155" t="s">
        <v>146</v>
      </c>
      <c r="U128" s="154">
        <v>145</v>
      </c>
      <c r="V128" s="153">
        <v>114</v>
      </c>
      <c r="W128" s="152">
        <v>81</v>
      </c>
      <c r="X128" s="151" t="s">
        <v>209</v>
      </c>
    </row>
    <row r="129" spans="1:24" ht="24" customHeight="1">
      <c r="A129" s="165" t="s">
        <v>137</v>
      </c>
      <c r="B129" s="164"/>
      <c r="C129" s="163" t="s">
        <v>276</v>
      </c>
      <c r="D129" s="162" t="s">
        <v>279</v>
      </c>
      <c r="E129" s="161" t="s">
        <v>170</v>
      </c>
      <c r="F129" s="37" t="s">
        <v>278</v>
      </c>
      <c r="G129" s="160">
        <v>1.9950000000000001</v>
      </c>
      <c r="H129" s="36" t="s">
        <v>277</v>
      </c>
      <c r="I129" s="37">
        <v>1770</v>
      </c>
      <c r="J129" s="159">
        <v>5</v>
      </c>
      <c r="K129" s="157">
        <v>19.5</v>
      </c>
      <c r="L129" s="158">
        <v>132.62666666666667</v>
      </c>
      <c r="M129" s="157">
        <v>12.2</v>
      </c>
      <c r="N129" s="156">
        <v>15.9</v>
      </c>
      <c r="O129" s="156">
        <v>23.5</v>
      </c>
      <c r="P129" s="36" t="s">
        <v>238</v>
      </c>
      <c r="Q129" s="36" t="s">
        <v>128</v>
      </c>
      <c r="R129" s="30" t="s">
        <v>127</v>
      </c>
      <c r="S129" s="38"/>
      <c r="T129" s="155" t="s">
        <v>146</v>
      </c>
      <c r="U129" s="154">
        <v>159</v>
      </c>
      <c r="V129" s="153">
        <v>122</v>
      </c>
      <c r="W129" s="152">
        <v>82</v>
      </c>
      <c r="X129" s="151" t="s">
        <v>209</v>
      </c>
    </row>
    <row r="130" spans="1:24" ht="24" customHeight="1">
      <c r="A130" s="165" t="s">
        <v>137</v>
      </c>
      <c r="B130" s="164"/>
      <c r="C130" s="163" t="s">
        <v>276</v>
      </c>
      <c r="D130" s="162" t="s">
        <v>279</v>
      </c>
      <c r="E130" s="161" t="s">
        <v>200</v>
      </c>
      <c r="F130" s="37" t="s">
        <v>278</v>
      </c>
      <c r="G130" s="160">
        <v>1.9950000000000001</v>
      </c>
      <c r="H130" s="36" t="s">
        <v>277</v>
      </c>
      <c r="I130" s="37">
        <v>1740</v>
      </c>
      <c r="J130" s="159">
        <v>5</v>
      </c>
      <c r="K130" s="157">
        <v>19.5</v>
      </c>
      <c r="L130" s="158">
        <v>132.62666666666667</v>
      </c>
      <c r="M130" s="157">
        <v>13.4</v>
      </c>
      <c r="N130" s="156">
        <v>17</v>
      </c>
      <c r="O130" s="156">
        <v>23.9</v>
      </c>
      <c r="P130" s="36" t="s">
        <v>238</v>
      </c>
      <c r="Q130" s="36" t="s">
        <v>128</v>
      </c>
      <c r="R130" s="30" t="s">
        <v>127</v>
      </c>
      <c r="S130" s="38"/>
      <c r="T130" s="155" t="s">
        <v>146</v>
      </c>
      <c r="U130" s="154">
        <v>145</v>
      </c>
      <c r="V130" s="153">
        <v>114</v>
      </c>
      <c r="W130" s="152">
        <v>81</v>
      </c>
      <c r="X130" s="151" t="s">
        <v>209</v>
      </c>
    </row>
    <row r="131" spans="1:24" ht="24" customHeight="1">
      <c r="A131" s="165" t="s">
        <v>137</v>
      </c>
      <c r="B131" s="164"/>
      <c r="C131" s="163" t="s">
        <v>276</v>
      </c>
      <c r="D131" s="162" t="s">
        <v>279</v>
      </c>
      <c r="E131" s="161" t="s">
        <v>199</v>
      </c>
      <c r="F131" s="37" t="s">
        <v>278</v>
      </c>
      <c r="G131" s="160">
        <v>1.9950000000000001</v>
      </c>
      <c r="H131" s="36" t="s">
        <v>277</v>
      </c>
      <c r="I131" s="37">
        <v>1770</v>
      </c>
      <c r="J131" s="159">
        <v>5</v>
      </c>
      <c r="K131" s="157">
        <v>19.5</v>
      </c>
      <c r="L131" s="158">
        <v>132.62666666666667</v>
      </c>
      <c r="M131" s="157">
        <v>12.2</v>
      </c>
      <c r="N131" s="156">
        <v>15.9</v>
      </c>
      <c r="O131" s="156">
        <v>23.5</v>
      </c>
      <c r="P131" s="36" t="s">
        <v>238</v>
      </c>
      <c r="Q131" s="36" t="s">
        <v>128</v>
      </c>
      <c r="R131" s="30" t="s">
        <v>127</v>
      </c>
      <c r="S131" s="38"/>
      <c r="T131" s="155" t="s">
        <v>146</v>
      </c>
      <c r="U131" s="154">
        <v>159</v>
      </c>
      <c r="V131" s="153">
        <v>122</v>
      </c>
      <c r="W131" s="152">
        <v>82</v>
      </c>
      <c r="X131" s="151" t="s">
        <v>209</v>
      </c>
    </row>
    <row r="132" spans="1:24" ht="24" customHeight="1">
      <c r="A132" s="165" t="s">
        <v>137</v>
      </c>
      <c r="B132" s="164"/>
      <c r="C132" s="163" t="s">
        <v>276</v>
      </c>
      <c r="D132" s="162" t="s">
        <v>275</v>
      </c>
      <c r="E132" s="161" t="s">
        <v>100</v>
      </c>
      <c r="F132" s="37" t="s">
        <v>273</v>
      </c>
      <c r="G132" s="160">
        <v>1.9950000000000001</v>
      </c>
      <c r="H132" s="36" t="s">
        <v>272</v>
      </c>
      <c r="I132" s="37">
        <v>1740</v>
      </c>
      <c r="J132" s="159">
        <v>5</v>
      </c>
      <c r="K132" s="157">
        <v>19.5</v>
      </c>
      <c r="L132" s="158">
        <v>132.62666666666667</v>
      </c>
      <c r="M132" s="157">
        <v>13.4</v>
      </c>
      <c r="N132" s="156">
        <v>17</v>
      </c>
      <c r="O132" s="156">
        <v>23.900000000000002</v>
      </c>
      <c r="P132" s="36" t="s">
        <v>238</v>
      </c>
      <c r="Q132" s="36" t="s">
        <v>128</v>
      </c>
      <c r="R132" s="30" t="s">
        <v>127</v>
      </c>
      <c r="S132" s="38"/>
      <c r="T132" s="155" t="s">
        <v>146</v>
      </c>
      <c r="U132" s="154">
        <v>145</v>
      </c>
      <c r="V132" s="153">
        <v>114</v>
      </c>
      <c r="W132" s="152">
        <v>81</v>
      </c>
      <c r="X132" s="151" t="s">
        <v>209</v>
      </c>
    </row>
    <row r="133" spans="1:24" ht="24" customHeight="1">
      <c r="A133" s="165" t="s">
        <v>137</v>
      </c>
      <c r="B133" s="164"/>
      <c r="C133" s="163" t="s">
        <v>276</v>
      </c>
      <c r="D133" s="162" t="s">
        <v>275</v>
      </c>
      <c r="E133" s="161" t="s">
        <v>99</v>
      </c>
      <c r="F133" s="37" t="s">
        <v>273</v>
      </c>
      <c r="G133" s="160">
        <v>1.9950000000000001</v>
      </c>
      <c r="H133" s="36" t="s">
        <v>272</v>
      </c>
      <c r="I133" s="37">
        <v>1770</v>
      </c>
      <c r="J133" s="159">
        <v>5</v>
      </c>
      <c r="K133" s="157">
        <v>19.5</v>
      </c>
      <c r="L133" s="158">
        <v>132.62666666666667</v>
      </c>
      <c r="M133" s="157">
        <v>12.2</v>
      </c>
      <c r="N133" s="156">
        <v>15.9</v>
      </c>
      <c r="O133" s="156">
        <v>23.6</v>
      </c>
      <c r="P133" s="36" t="s">
        <v>238</v>
      </c>
      <c r="Q133" s="36" t="s">
        <v>128</v>
      </c>
      <c r="R133" s="30" t="s">
        <v>127</v>
      </c>
      <c r="S133" s="38"/>
      <c r="T133" s="155" t="s">
        <v>146</v>
      </c>
      <c r="U133" s="154">
        <v>159</v>
      </c>
      <c r="V133" s="153">
        <v>122</v>
      </c>
      <c r="W133" s="152">
        <v>82</v>
      </c>
      <c r="X133" s="151" t="s">
        <v>209</v>
      </c>
    </row>
    <row r="134" spans="1:24" ht="24" customHeight="1">
      <c r="A134" s="165" t="s">
        <v>137</v>
      </c>
      <c r="B134" s="164"/>
      <c r="C134" s="163" t="s">
        <v>276</v>
      </c>
      <c r="D134" s="162" t="s">
        <v>275</v>
      </c>
      <c r="E134" s="161" t="s">
        <v>98</v>
      </c>
      <c r="F134" s="37" t="s">
        <v>273</v>
      </c>
      <c r="G134" s="160">
        <v>1.9950000000000001</v>
      </c>
      <c r="H134" s="36" t="s">
        <v>272</v>
      </c>
      <c r="I134" s="37">
        <v>1740</v>
      </c>
      <c r="J134" s="159">
        <v>5</v>
      </c>
      <c r="K134" s="157">
        <v>19.5</v>
      </c>
      <c r="L134" s="158">
        <v>132.62666666666667</v>
      </c>
      <c r="M134" s="157">
        <v>13.4</v>
      </c>
      <c r="N134" s="156">
        <v>17</v>
      </c>
      <c r="O134" s="156">
        <v>23.900000000000002</v>
      </c>
      <c r="P134" s="36" t="s">
        <v>238</v>
      </c>
      <c r="Q134" s="36" t="s">
        <v>128</v>
      </c>
      <c r="R134" s="30" t="s">
        <v>127</v>
      </c>
      <c r="S134" s="38"/>
      <c r="T134" s="155" t="s">
        <v>146</v>
      </c>
      <c r="U134" s="154">
        <v>145</v>
      </c>
      <c r="V134" s="153">
        <v>114</v>
      </c>
      <c r="W134" s="152">
        <v>81</v>
      </c>
      <c r="X134" s="151" t="s">
        <v>209</v>
      </c>
    </row>
    <row r="135" spans="1:24" ht="24" customHeight="1">
      <c r="A135" s="165" t="s">
        <v>137</v>
      </c>
      <c r="B135" s="164"/>
      <c r="C135" s="163" t="s">
        <v>276</v>
      </c>
      <c r="D135" s="162" t="s">
        <v>275</v>
      </c>
      <c r="E135" s="161" t="s">
        <v>97</v>
      </c>
      <c r="F135" s="37" t="s">
        <v>273</v>
      </c>
      <c r="G135" s="160">
        <v>1.9950000000000001</v>
      </c>
      <c r="H135" s="36" t="s">
        <v>272</v>
      </c>
      <c r="I135" s="37">
        <v>1770</v>
      </c>
      <c r="J135" s="159">
        <v>5</v>
      </c>
      <c r="K135" s="157">
        <v>19.5</v>
      </c>
      <c r="L135" s="158">
        <v>132.62666666666667</v>
      </c>
      <c r="M135" s="157">
        <v>12.2</v>
      </c>
      <c r="N135" s="156">
        <v>15.9</v>
      </c>
      <c r="O135" s="156">
        <v>23.6</v>
      </c>
      <c r="P135" s="36" t="s">
        <v>238</v>
      </c>
      <c r="Q135" s="36" t="s">
        <v>128</v>
      </c>
      <c r="R135" s="30" t="s">
        <v>127</v>
      </c>
      <c r="S135" s="38"/>
      <c r="T135" s="155" t="s">
        <v>146</v>
      </c>
      <c r="U135" s="154">
        <v>159</v>
      </c>
      <c r="V135" s="153">
        <v>122</v>
      </c>
      <c r="W135" s="152">
        <v>82</v>
      </c>
      <c r="X135" s="151" t="s">
        <v>209</v>
      </c>
    </row>
    <row r="136" spans="1:24" ht="24" customHeight="1">
      <c r="A136" s="165" t="s">
        <v>137</v>
      </c>
      <c r="B136" s="164"/>
      <c r="C136" s="163" t="s">
        <v>276</v>
      </c>
      <c r="D136" s="162" t="s">
        <v>275</v>
      </c>
      <c r="E136" s="161" t="s">
        <v>171</v>
      </c>
      <c r="F136" s="37" t="s">
        <v>273</v>
      </c>
      <c r="G136" s="160">
        <v>1.9950000000000001</v>
      </c>
      <c r="H136" s="36" t="s">
        <v>272</v>
      </c>
      <c r="I136" s="37">
        <v>1740</v>
      </c>
      <c r="J136" s="159">
        <v>5</v>
      </c>
      <c r="K136" s="157">
        <v>19.5</v>
      </c>
      <c r="L136" s="158">
        <v>132.62666666666667</v>
      </c>
      <c r="M136" s="157">
        <v>13.4</v>
      </c>
      <c r="N136" s="156">
        <v>17</v>
      </c>
      <c r="O136" s="156">
        <v>23.900000000000002</v>
      </c>
      <c r="P136" s="36" t="s">
        <v>238</v>
      </c>
      <c r="Q136" s="36" t="s">
        <v>128</v>
      </c>
      <c r="R136" s="30" t="s">
        <v>127</v>
      </c>
      <c r="S136" s="38"/>
      <c r="T136" s="155" t="s">
        <v>146</v>
      </c>
      <c r="U136" s="154">
        <v>145</v>
      </c>
      <c r="V136" s="153">
        <v>114</v>
      </c>
      <c r="W136" s="152">
        <v>81</v>
      </c>
      <c r="X136" s="151" t="s">
        <v>209</v>
      </c>
    </row>
    <row r="137" spans="1:24" ht="24" customHeight="1">
      <c r="A137" s="165" t="s">
        <v>137</v>
      </c>
      <c r="B137" s="164"/>
      <c r="C137" s="163" t="s">
        <v>276</v>
      </c>
      <c r="D137" s="162" t="s">
        <v>275</v>
      </c>
      <c r="E137" s="161" t="s">
        <v>170</v>
      </c>
      <c r="F137" s="37" t="s">
        <v>273</v>
      </c>
      <c r="G137" s="160">
        <v>1.9950000000000001</v>
      </c>
      <c r="H137" s="36" t="s">
        <v>272</v>
      </c>
      <c r="I137" s="37">
        <v>1770</v>
      </c>
      <c r="J137" s="159">
        <v>5</v>
      </c>
      <c r="K137" s="157">
        <v>19.5</v>
      </c>
      <c r="L137" s="158">
        <v>132.62666666666667</v>
      </c>
      <c r="M137" s="157">
        <v>12.2</v>
      </c>
      <c r="N137" s="156">
        <v>15.9</v>
      </c>
      <c r="O137" s="156">
        <v>23.6</v>
      </c>
      <c r="P137" s="36" t="s">
        <v>238</v>
      </c>
      <c r="Q137" s="36" t="s">
        <v>128</v>
      </c>
      <c r="R137" s="30" t="s">
        <v>127</v>
      </c>
      <c r="S137" s="38"/>
      <c r="T137" s="155" t="s">
        <v>146</v>
      </c>
      <c r="U137" s="154">
        <v>159</v>
      </c>
      <c r="V137" s="153">
        <v>122</v>
      </c>
      <c r="W137" s="152">
        <v>82</v>
      </c>
      <c r="X137" s="151" t="s">
        <v>209</v>
      </c>
    </row>
    <row r="138" spans="1:24" ht="24" customHeight="1">
      <c r="A138" s="165" t="s">
        <v>137</v>
      </c>
      <c r="B138" s="164"/>
      <c r="C138" s="163" t="s">
        <v>276</v>
      </c>
      <c r="D138" s="162" t="s">
        <v>275</v>
      </c>
      <c r="E138" s="161" t="s">
        <v>200</v>
      </c>
      <c r="F138" s="37" t="s">
        <v>273</v>
      </c>
      <c r="G138" s="160">
        <v>1.9950000000000001</v>
      </c>
      <c r="H138" s="36" t="s">
        <v>272</v>
      </c>
      <c r="I138" s="37">
        <v>1740</v>
      </c>
      <c r="J138" s="159">
        <v>5</v>
      </c>
      <c r="K138" s="157">
        <v>19.5</v>
      </c>
      <c r="L138" s="158">
        <v>132.62666666666667</v>
      </c>
      <c r="M138" s="157">
        <v>13.4</v>
      </c>
      <c r="N138" s="156">
        <v>17</v>
      </c>
      <c r="O138" s="156">
        <v>23.900000000000002</v>
      </c>
      <c r="P138" s="36" t="s">
        <v>238</v>
      </c>
      <c r="Q138" s="36" t="s">
        <v>128</v>
      </c>
      <c r="R138" s="30" t="s">
        <v>127</v>
      </c>
      <c r="S138" s="38"/>
      <c r="T138" s="155" t="s">
        <v>146</v>
      </c>
      <c r="U138" s="154">
        <v>145</v>
      </c>
      <c r="V138" s="153">
        <v>114</v>
      </c>
      <c r="W138" s="152">
        <v>81</v>
      </c>
      <c r="X138" s="151" t="s">
        <v>209</v>
      </c>
    </row>
    <row r="139" spans="1:24" ht="24" customHeight="1">
      <c r="A139" s="165" t="s">
        <v>137</v>
      </c>
      <c r="B139" s="164"/>
      <c r="C139" s="163" t="s">
        <v>276</v>
      </c>
      <c r="D139" s="162" t="s">
        <v>275</v>
      </c>
      <c r="E139" s="161" t="s">
        <v>199</v>
      </c>
      <c r="F139" s="37" t="s">
        <v>273</v>
      </c>
      <c r="G139" s="160">
        <v>1.9950000000000001</v>
      </c>
      <c r="H139" s="36" t="s">
        <v>272</v>
      </c>
      <c r="I139" s="37">
        <v>1770</v>
      </c>
      <c r="J139" s="159">
        <v>5</v>
      </c>
      <c r="K139" s="157">
        <v>19.5</v>
      </c>
      <c r="L139" s="158">
        <v>132.62666666666667</v>
      </c>
      <c r="M139" s="157">
        <v>12.2</v>
      </c>
      <c r="N139" s="156">
        <v>15.9</v>
      </c>
      <c r="O139" s="156">
        <v>23.6</v>
      </c>
      <c r="P139" s="36" t="s">
        <v>238</v>
      </c>
      <c r="Q139" s="36" t="s">
        <v>128</v>
      </c>
      <c r="R139" s="30" t="s">
        <v>127</v>
      </c>
      <c r="S139" s="38"/>
      <c r="T139" s="155" t="s">
        <v>146</v>
      </c>
      <c r="U139" s="154">
        <v>159</v>
      </c>
      <c r="V139" s="153">
        <v>122</v>
      </c>
      <c r="W139" s="152">
        <v>82</v>
      </c>
      <c r="X139" s="151" t="s">
        <v>209</v>
      </c>
    </row>
    <row r="140" spans="1:24" ht="24" customHeight="1">
      <c r="A140" s="165" t="s">
        <v>137</v>
      </c>
      <c r="B140" s="164"/>
      <c r="C140" s="163" t="s">
        <v>270</v>
      </c>
      <c r="D140" s="162" t="s">
        <v>274</v>
      </c>
      <c r="E140" s="161" t="s">
        <v>100</v>
      </c>
      <c r="F140" s="37" t="s">
        <v>273</v>
      </c>
      <c r="G140" s="160">
        <v>1.9950000000000001</v>
      </c>
      <c r="H140" s="36" t="s">
        <v>272</v>
      </c>
      <c r="I140" s="37">
        <v>1750</v>
      </c>
      <c r="J140" s="159">
        <v>5</v>
      </c>
      <c r="K140" s="157">
        <v>18.600000000000001</v>
      </c>
      <c r="L140" s="158">
        <v>139.04408602150536</v>
      </c>
      <c r="M140" s="157">
        <v>13.4</v>
      </c>
      <c r="N140" s="156">
        <v>17</v>
      </c>
      <c r="O140" s="156">
        <v>23.8</v>
      </c>
      <c r="P140" s="36" t="s">
        <v>271</v>
      </c>
      <c r="Q140" s="36" t="s">
        <v>128</v>
      </c>
      <c r="R140" s="30" t="s">
        <v>127</v>
      </c>
      <c r="S140" s="38"/>
      <c r="T140" s="155" t="s">
        <v>146</v>
      </c>
      <c r="U140" s="154">
        <v>138</v>
      </c>
      <c r="V140" s="153">
        <v>109</v>
      </c>
      <c r="W140" s="152">
        <v>78</v>
      </c>
      <c r="X140" s="151" t="s">
        <v>185</v>
      </c>
    </row>
    <row r="141" spans="1:24" ht="24" customHeight="1">
      <c r="A141" s="165" t="s">
        <v>137</v>
      </c>
      <c r="B141" s="164"/>
      <c r="C141" s="163" t="s">
        <v>270</v>
      </c>
      <c r="D141" s="162" t="s">
        <v>274</v>
      </c>
      <c r="E141" s="161" t="s">
        <v>99</v>
      </c>
      <c r="F141" s="37" t="s">
        <v>273</v>
      </c>
      <c r="G141" s="160">
        <v>1.9950000000000001</v>
      </c>
      <c r="H141" s="36" t="s">
        <v>272</v>
      </c>
      <c r="I141" s="37">
        <v>1770</v>
      </c>
      <c r="J141" s="159">
        <v>5</v>
      </c>
      <c r="K141" s="157">
        <v>18.600000000000001</v>
      </c>
      <c r="L141" s="158">
        <v>139.04408602150536</v>
      </c>
      <c r="M141" s="157">
        <v>12.2</v>
      </c>
      <c r="N141" s="156">
        <v>15.9</v>
      </c>
      <c r="O141" s="156">
        <v>23.6</v>
      </c>
      <c r="P141" s="36" t="s">
        <v>271</v>
      </c>
      <c r="Q141" s="36" t="s">
        <v>128</v>
      </c>
      <c r="R141" s="30" t="s">
        <v>127</v>
      </c>
      <c r="S141" s="38"/>
      <c r="T141" s="155" t="s">
        <v>146</v>
      </c>
      <c r="U141" s="154">
        <v>152</v>
      </c>
      <c r="V141" s="153">
        <v>116</v>
      </c>
      <c r="W141" s="152">
        <v>78</v>
      </c>
      <c r="X141" s="151" t="s">
        <v>185</v>
      </c>
    </row>
    <row r="142" spans="1:24" ht="24" customHeight="1">
      <c r="A142" s="165" t="s">
        <v>137</v>
      </c>
      <c r="B142" s="164"/>
      <c r="C142" s="163" t="s">
        <v>270</v>
      </c>
      <c r="D142" s="162" t="s">
        <v>274</v>
      </c>
      <c r="E142" s="161" t="s">
        <v>98</v>
      </c>
      <c r="F142" s="37" t="s">
        <v>273</v>
      </c>
      <c r="G142" s="160">
        <v>1.9950000000000001</v>
      </c>
      <c r="H142" s="36" t="s">
        <v>272</v>
      </c>
      <c r="I142" s="37">
        <v>1750</v>
      </c>
      <c r="J142" s="159">
        <v>5</v>
      </c>
      <c r="K142" s="157">
        <v>18.600000000000001</v>
      </c>
      <c r="L142" s="158">
        <v>139.04408602150536</v>
      </c>
      <c r="M142" s="157">
        <v>13.4</v>
      </c>
      <c r="N142" s="156">
        <v>17</v>
      </c>
      <c r="O142" s="156">
        <v>23.8</v>
      </c>
      <c r="P142" s="36" t="s">
        <v>271</v>
      </c>
      <c r="Q142" s="36" t="s">
        <v>128</v>
      </c>
      <c r="R142" s="30" t="s">
        <v>127</v>
      </c>
      <c r="S142" s="38"/>
      <c r="T142" s="155" t="s">
        <v>146</v>
      </c>
      <c r="U142" s="154">
        <v>138</v>
      </c>
      <c r="V142" s="153">
        <v>109</v>
      </c>
      <c r="W142" s="152">
        <v>78</v>
      </c>
      <c r="X142" s="151" t="s">
        <v>185</v>
      </c>
    </row>
    <row r="143" spans="1:24" ht="24" customHeight="1">
      <c r="A143" s="165" t="s">
        <v>137</v>
      </c>
      <c r="B143" s="164"/>
      <c r="C143" s="163" t="s">
        <v>270</v>
      </c>
      <c r="D143" s="162" t="s">
        <v>274</v>
      </c>
      <c r="E143" s="161" t="s">
        <v>97</v>
      </c>
      <c r="F143" s="37" t="s">
        <v>273</v>
      </c>
      <c r="G143" s="160">
        <v>1.9950000000000001</v>
      </c>
      <c r="H143" s="36" t="s">
        <v>272</v>
      </c>
      <c r="I143" s="37">
        <v>1770</v>
      </c>
      <c r="J143" s="159">
        <v>5</v>
      </c>
      <c r="K143" s="157">
        <v>18.600000000000001</v>
      </c>
      <c r="L143" s="158">
        <v>139.04408602150536</v>
      </c>
      <c r="M143" s="157">
        <v>12.2</v>
      </c>
      <c r="N143" s="156">
        <v>15.9</v>
      </c>
      <c r="O143" s="156">
        <v>23.6</v>
      </c>
      <c r="P143" s="36" t="s">
        <v>271</v>
      </c>
      <c r="Q143" s="36" t="s">
        <v>128</v>
      </c>
      <c r="R143" s="30" t="s">
        <v>127</v>
      </c>
      <c r="S143" s="38"/>
      <c r="T143" s="155" t="s">
        <v>146</v>
      </c>
      <c r="U143" s="154">
        <v>152</v>
      </c>
      <c r="V143" s="153">
        <v>116</v>
      </c>
      <c r="W143" s="152">
        <v>78</v>
      </c>
      <c r="X143" s="151" t="s">
        <v>185</v>
      </c>
    </row>
    <row r="144" spans="1:24" ht="24" customHeight="1">
      <c r="A144" s="165" t="s">
        <v>137</v>
      </c>
      <c r="B144" s="164"/>
      <c r="C144" s="163" t="s">
        <v>270</v>
      </c>
      <c r="D144" s="162" t="s">
        <v>274</v>
      </c>
      <c r="E144" s="161" t="s">
        <v>171</v>
      </c>
      <c r="F144" s="37" t="s">
        <v>273</v>
      </c>
      <c r="G144" s="160">
        <v>1.9950000000000001</v>
      </c>
      <c r="H144" s="36" t="s">
        <v>272</v>
      </c>
      <c r="I144" s="37">
        <v>1750</v>
      </c>
      <c r="J144" s="159">
        <v>5</v>
      </c>
      <c r="K144" s="157">
        <v>18.600000000000001</v>
      </c>
      <c r="L144" s="158">
        <v>139.04408602150536</v>
      </c>
      <c r="M144" s="157">
        <v>13.4</v>
      </c>
      <c r="N144" s="156">
        <v>17</v>
      </c>
      <c r="O144" s="156">
        <v>23.8</v>
      </c>
      <c r="P144" s="36" t="s">
        <v>271</v>
      </c>
      <c r="Q144" s="36" t="s">
        <v>128</v>
      </c>
      <c r="R144" s="30" t="s">
        <v>127</v>
      </c>
      <c r="S144" s="38"/>
      <c r="T144" s="155" t="s">
        <v>146</v>
      </c>
      <c r="U144" s="154">
        <v>138</v>
      </c>
      <c r="V144" s="153">
        <v>109</v>
      </c>
      <c r="W144" s="152">
        <v>78</v>
      </c>
      <c r="X144" s="151" t="s">
        <v>185</v>
      </c>
    </row>
    <row r="145" spans="1:24" ht="24" customHeight="1">
      <c r="A145" s="165" t="s">
        <v>137</v>
      </c>
      <c r="B145" s="164"/>
      <c r="C145" s="163" t="s">
        <v>270</v>
      </c>
      <c r="D145" s="162" t="s">
        <v>274</v>
      </c>
      <c r="E145" s="161" t="s">
        <v>170</v>
      </c>
      <c r="F145" s="37" t="s">
        <v>273</v>
      </c>
      <c r="G145" s="160">
        <v>1.9950000000000001</v>
      </c>
      <c r="H145" s="36" t="s">
        <v>272</v>
      </c>
      <c r="I145" s="37">
        <v>1770</v>
      </c>
      <c r="J145" s="159">
        <v>5</v>
      </c>
      <c r="K145" s="157">
        <v>18.600000000000001</v>
      </c>
      <c r="L145" s="158">
        <v>139.04408602150536</v>
      </c>
      <c r="M145" s="157">
        <v>12.2</v>
      </c>
      <c r="N145" s="156">
        <v>15.9</v>
      </c>
      <c r="O145" s="156">
        <v>23.6</v>
      </c>
      <c r="P145" s="36" t="s">
        <v>271</v>
      </c>
      <c r="Q145" s="36" t="s">
        <v>128</v>
      </c>
      <c r="R145" s="30" t="s">
        <v>127</v>
      </c>
      <c r="S145" s="38"/>
      <c r="T145" s="155" t="s">
        <v>146</v>
      </c>
      <c r="U145" s="154">
        <v>152</v>
      </c>
      <c r="V145" s="153">
        <v>116</v>
      </c>
      <c r="W145" s="152">
        <v>78</v>
      </c>
      <c r="X145" s="151" t="s">
        <v>185</v>
      </c>
    </row>
    <row r="146" spans="1:24" ht="24" customHeight="1">
      <c r="A146" s="165" t="s">
        <v>137</v>
      </c>
      <c r="B146" s="164"/>
      <c r="C146" s="163" t="s">
        <v>270</v>
      </c>
      <c r="D146" s="162" t="s">
        <v>274</v>
      </c>
      <c r="E146" s="161" t="s">
        <v>200</v>
      </c>
      <c r="F146" s="37" t="s">
        <v>273</v>
      </c>
      <c r="G146" s="160">
        <v>1.9950000000000001</v>
      </c>
      <c r="H146" s="36" t="s">
        <v>272</v>
      </c>
      <c r="I146" s="37">
        <v>1750</v>
      </c>
      <c r="J146" s="159">
        <v>5</v>
      </c>
      <c r="K146" s="157">
        <v>18.600000000000001</v>
      </c>
      <c r="L146" s="158">
        <v>139.04408602150536</v>
      </c>
      <c r="M146" s="157">
        <v>13.4</v>
      </c>
      <c r="N146" s="156">
        <v>17</v>
      </c>
      <c r="O146" s="156">
        <v>23.8</v>
      </c>
      <c r="P146" s="36" t="s">
        <v>271</v>
      </c>
      <c r="Q146" s="36" t="s">
        <v>128</v>
      </c>
      <c r="R146" s="30" t="s">
        <v>127</v>
      </c>
      <c r="S146" s="38"/>
      <c r="T146" s="155" t="s">
        <v>146</v>
      </c>
      <c r="U146" s="154">
        <v>138</v>
      </c>
      <c r="V146" s="153">
        <v>109</v>
      </c>
      <c r="W146" s="152">
        <v>78</v>
      </c>
      <c r="X146" s="151" t="s">
        <v>185</v>
      </c>
    </row>
    <row r="147" spans="1:24" ht="24" customHeight="1">
      <c r="A147" s="165" t="s">
        <v>137</v>
      </c>
      <c r="B147" s="164"/>
      <c r="C147" s="163" t="s">
        <v>270</v>
      </c>
      <c r="D147" s="162" t="s">
        <v>274</v>
      </c>
      <c r="E147" s="161" t="s">
        <v>199</v>
      </c>
      <c r="F147" s="37" t="s">
        <v>273</v>
      </c>
      <c r="G147" s="160">
        <v>1.9950000000000001</v>
      </c>
      <c r="H147" s="36" t="s">
        <v>272</v>
      </c>
      <c r="I147" s="37">
        <v>1770</v>
      </c>
      <c r="J147" s="159">
        <v>5</v>
      </c>
      <c r="K147" s="157">
        <v>18.600000000000001</v>
      </c>
      <c r="L147" s="158">
        <v>139.04408602150536</v>
      </c>
      <c r="M147" s="157">
        <v>12.2</v>
      </c>
      <c r="N147" s="156">
        <v>15.9</v>
      </c>
      <c r="O147" s="156">
        <v>23.6</v>
      </c>
      <c r="P147" s="36" t="s">
        <v>271</v>
      </c>
      <c r="Q147" s="36" t="s">
        <v>128</v>
      </c>
      <c r="R147" s="30" t="s">
        <v>127</v>
      </c>
      <c r="S147" s="38"/>
      <c r="T147" s="155" t="s">
        <v>146</v>
      </c>
      <c r="U147" s="154">
        <v>152</v>
      </c>
      <c r="V147" s="153">
        <v>116</v>
      </c>
      <c r="W147" s="152">
        <v>78</v>
      </c>
      <c r="X147" s="151" t="s">
        <v>185</v>
      </c>
    </row>
    <row r="148" spans="1:24" ht="24" customHeight="1">
      <c r="A148" s="165" t="s">
        <v>137</v>
      </c>
      <c r="B148" s="164"/>
      <c r="C148" s="163" t="s">
        <v>270</v>
      </c>
      <c r="D148" s="165" t="s">
        <v>269</v>
      </c>
      <c r="E148" s="161"/>
      <c r="F148" s="37" t="s">
        <v>268</v>
      </c>
      <c r="G148" s="160">
        <v>1.9950000000000001</v>
      </c>
      <c r="H148" s="36" t="s">
        <v>132</v>
      </c>
      <c r="I148" s="37">
        <v>1680</v>
      </c>
      <c r="J148" s="159">
        <v>5</v>
      </c>
      <c r="K148" s="157">
        <v>14.5</v>
      </c>
      <c r="L148" s="158">
        <v>178.35999999999999</v>
      </c>
      <c r="M148" s="157">
        <v>13.4</v>
      </c>
      <c r="N148" s="156">
        <v>16.899999999999999</v>
      </c>
      <c r="O148" s="156">
        <v>24.5</v>
      </c>
      <c r="P148" s="36" t="s">
        <v>238</v>
      </c>
      <c r="Q148" s="36" t="s">
        <v>128</v>
      </c>
      <c r="R148" s="30" t="s">
        <v>127</v>
      </c>
      <c r="S148" s="38"/>
      <c r="T148" s="155"/>
      <c r="U148" s="154">
        <v>108</v>
      </c>
      <c r="V148" s="153" t="s">
        <v>179</v>
      </c>
      <c r="W148" s="30">
        <v>59</v>
      </c>
      <c r="X148" s="151" t="s">
        <v>267</v>
      </c>
    </row>
    <row r="149" spans="1:24" ht="24" customHeight="1">
      <c r="A149" s="165" t="s">
        <v>137</v>
      </c>
      <c r="B149" s="164"/>
      <c r="C149" s="163" t="s">
        <v>266</v>
      </c>
      <c r="D149" s="162" t="s">
        <v>265</v>
      </c>
      <c r="E149" s="161" t="s">
        <v>100</v>
      </c>
      <c r="F149" s="37" t="s">
        <v>264</v>
      </c>
      <c r="G149" s="160">
        <v>1.9950000000000001</v>
      </c>
      <c r="H149" s="36" t="s">
        <v>81</v>
      </c>
      <c r="I149" s="37">
        <v>1930</v>
      </c>
      <c r="J149" s="159">
        <v>5</v>
      </c>
      <c r="K149" s="157">
        <v>16.3</v>
      </c>
      <c r="L149" s="158">
        <v>158.66380368098157</v>
      </c>
      <c r="M149" s="157">
        <v>11.2</v>
      </c>
      <c r="N149" s="156">
        <v>14.9</v>
      </c>
      <c r="O149" s="156">
        <v>21.8</v>
      </c>
      <c r="P149" s="36" t="s">
        <v>147</v>
      </c>
      <c r="Q149" s="36" t="s">
        <v>128</v>
      </c>
      <c r="R149" s="30" t="s">
        <v>127</v>
      </c>
      <c r="S149" s="38"/>
      <c r="T149" s="155" t="s">
        <v>146</v>
      </c>
      <c r="U149" s="154">
        <v>145</v>
      </c>
      <c r="V149" s="153">
        <v>109</v>
      </c>
      <c r="W149" s="152">
        <v>74</v>
      </c>
      <c r="X149" s="151" t="s">
        <v>191</v>
      </c>
    </row>
    <row r="150" spans="1:24" ht="24" customHeight="1">
      <c r="A150" s="165" t="s">
        <v>137</v>
      </c>
      <c r="B150" s="164"/>
      <c r="C150" s="163" t="s">
        <v>266</v>
      </c>
      <c r="D150" s="162" t="s">
        <v>265</v>
      </c>
      <c r="E150" s="161" t="s">
        <v>99</v>
      </c>
      <c r="F150" s="37" t="s">
        <v>264</v>
      </c>
      <c r="G150" s="160">
        <v>1.9950000000000001</v>
      </c>
      <c r="H150" s="36" t="s">
        <v>81</v>
      </c>
      <c r="I150" s="37">
        <v>1950</v>
      </c>
      <c r="J150" s="159">
        <v>5</v>
      </c>
      <c r="K150" s="157">
        <v>16.3</v>
      </c>
      <c r="L150" s="158">
        <v>158.66380368098157</v>
      </c>
      <c r="M150" s="157">
        <v>11.2</v>
      </c>
      <c r="N150" s="156">
        <v>14.9</v>
      </c>
      <c r="O150" s="156">
        <v>21.6</v>
      </c>
      <c r="P150" s="36" t="s">
        <v>147</v>
      </c>
      <c r="Q150" s="36" t="s">
        <v>128</v>
      </c>
      <c r="R150" s="30" t="s">
        <v>127</v>
      </c>
      <c r="S150" s="38"/>
      <c r="T150" s="155" t="s">
        <v>146</v>
      </c>
      <c r="U150" s="154">
        <v>145</v>
      </c>
      <c r="V150" s="153">
        <v>109</v>
      </c>
      <c r="W150" s="152">
        <v>75</v>
      </c>
      <c r="X150" s="151" t="s">
        <v>185</v>
      </c>
    </row>
    <row r="151" spans="1:24" ht="24" customHeight="1">
      <c r="A151" s="165" t="s">
        <v>137</v>
      </c>
      <c r="B151" s="164"/>
      <c r="C151" s="163" t="s">
        <v>261</v>
      </c>
      <c r="D151" s="162" t="s">
        <v>263</v>
      </c>
      <c r="E151" s="161" t="s">
        <v>169</v>
      </c>
      <c r="F151" s="37" t="s">
        <v>133</v>
      </c>
      <c r="G151" s="160">
        <v>2.992</v>
      </c>
      <c r="H151" s="36" t="s">
        <v>194</v>
      </c>
      <c r="I151" s="37">
        <v>2050</v>
      </c>
      <c r="J151" s="159">
        <v>5</v>
      </c>
      <c r="K151" s="157">
        <v>13.8</v>
      </c>
      <c r="L151" s="158">
        <v>187.4072463768116</v>
      </c>
      <c r="M151" s="157">
        <v>10.3</v>
      </c>
      <c r="N151" s="156">
        <v>14</v>
      </c>
      <c r="O151" s="156">
        <v>20.399999999999999</v>
      </c>
      <c r="P151" s="36" t="s">
        <v>238</v>
      </c>
      <c r="Q151" s="36" t="s">
        <v>128</v>
      </c>
      <c r="R151" s="30" t="s">
        <v>127</v>
      </c>
      <c r="S151" s="38"/>
      <c r="T151" s="155" t="s">
        <v>146</v>
      </c>
      <c r="U151" s="154">
        <v>133</v>
      </c>
      <c r="V151" s="153" t="s">
        <v>179</v>
      </c>
      <c r="W151" s="152">
        <v>67</v>
      </c>
      <c r="X151" s="151" t="s">
        <v>245</v>
      </c>
    </row>
    <row r="152" spans="1:24" ht="24" customHeight="1">
      <c r="A152" s="165" t="s">
        <v>137</v>
      </c>
      <c r="B152" s="164"/>
      <c r="C152" s="163" t="s">
        <v>261</v>
      </c>
      <c r="D152" s="162" t="s">
        <v>263</v>
      </c>
      <c r="E152" s="161" t="s">
        <v>168</v>
      </c>
      <c r="F152" s="37" t="s">
        <v>133</v>
      </c>
      <c r="G152" s="160">
        <v>2.992</v>
      </c>
      <c r="H152" s="36" t="s">
        <v>194</v>
      </c>
      <c r="I152" s="37">
        <v>2080</v>
      </c>
      <c r="J152" s="159">
        <v>5</v>
      </c>
      <c r="K152" s="157">
        <v>13.8</v>
      </c>
      <c r="L152" s="158">
        <v>187.4072463768116</v>
      </c>
      <c r="M152" s="157">
        <v>10.3</v>
      </c>
      <c r="N152" s="156">
        <v>14</v>
      </c>
      <c r="O152" s="156">
        <v>20</v>
      </c>
      <c r="P152" s="36" t="s">
        <v>238</v>
      </c>
      <c r="Q152" s="36" t="s">
        <v>128</v>
      </c>
      <c r="R152" s="30" t="s">
        <v>127</v>
      </c>
      <c r="S152" s="38"/>
      <c r="T152" s="155" t="s">
        <v>146</v>
      </c>
      <c r="U152" s="154">
        <v>133</v>
      </c>
      <c r="V152" s="153" t="s">
        <v>179</v>
      </c>
      <c r="W152" s="152">
        <v>69</v>
      </c>
      <c r="X152" s="151" t="s">
        <v>245</v>
      </c>
    </row>
    <row r="153" spans="1:24" ht="24" customHeight="1">
      <c r="A153" s="165" t="s">
        <v>137</v>
      </c>
      <c r="B153" s="164"/>
      <c r="C153" s="163" t="s">
        <v>261</v>
      </c>
      <c r="D153" s="165" t="s">
        <v>260</v>
      </c>
      <c r="E153" s="170" t="s">
        <v>242</v>
      </c>
      <c r="F153" s="37" t="s">
        <v>133</v>
      </c>
      <c r="G153" s="160">
        <v>2.992</v>
      </c>
      <c r="H153" s="36" t="s">
        <v>132</v>
      </c>
      <c r="I153" s="37" t="s">
        <v>258</v>
      </c>
      <c r="J153" s="159">
        <v>5</v>
      </c>
      <c r="K153" s="157">
        <v>13.6</v>
      </c>
      <c r="L153" s="158">
        <v>190.16323529411767</v>
      </c>
      <c r="M153" s="157">
        <v>10.3</v>
      </c>
      <c r="N153" s="156">
        <v>14</v>
      </c>
      <c r="O153" s="156" t="s">
        <v>257</v>
      </c>
      <c r="P153" s="36" t="s">
        <v>129</v>
      </c>
      <c r="Q153" s="36" t="s">
        <v>128</v>
      </c>
      <c r="R153" s="30" t="s">
        <v>127</v>
      </c>
      <c r="S153" s="38"/>
      <c r="T153" s="155"/>
      <c r="U153" s="154">
        <v>132</v>
      </c>
      <c r="V153" s="153" t="s">
        <v>179</v>
      </c>
      <c r="W153" s="152" t="s">
        <v>262</v>
      </c>
      <c r="X153" s="151" t="s">
        <v>183</v>
      </c>
    </row>
    <row r="154" spans="1:24" ht="24" customHeight="1">
      <c r="A154" s="165" t="s">
        <v>137</v>
      </c>
      <c r="B154" s="164"/>
      <c r="C154" s="163" t="s">
        <v>261</v>
      </c>
      <c r="D154" s="165" t="s">
        <v>260</v>
      </c>
      <c r="E154" s="170" t="s">
        <v>259</v>
      </c>
      <c r="F154" s="37" t="s">
        <v>133</v>
      </c>
      <c r="G154" s="160">
        <v>2.992</v>
      </c>
      <c r="H154" s="36" t="s">
        <v>132</v>
      </c>
      <c r="I154" s="37" t="s">
        <v>258</v>
      </c>
      <c r="J154" s="159">
        <v>5</v>
      </c>
      <c r="K154" s="157">
        <v>13.8</v>
      </c>
      <c r="L154" s="158">
        <v>187.4072463768116</v>
      </c>
      <c r="M154" s="157">
        <v>10.3</v>
      </c>
      <c r="N154" s="156">
        <v>14</v>
      </c>
      <c r="O154" s="156" t="s">
        <v>257</v>
      </c>
      <c r="P154" s="36" t="s">
        <v>129</v>
      </c>
      <c r="Q154" s="36" t="s">
        <v>128</v>
      </c>
      <c r="R154" s="30" t="s">
        <v>127</v>
      </c>
      <c r="S154" s="38"/>
      <c r="T154" s="155"/>
      <c r="U154" s="154">
        <v>133</v>
      </c>
      <c r="V154" s="153" t="s">
        <v>179</v>
      </c>
      <c r="W154" s="152" t="s">
        <v>256</v>
      </c>
      <c r="X154" s="151" t="s">
        <v>183</v>
      </c>
    </row>
    <row r="155" spans="1:24" ht="24" customHeight="1">
      <c r="A155" s="165" t="s">
        <v>137</v>
      </c>
      <c r="B155" s="164"/>
      <c r="C155" s="163" t="s">
        <v>252</v>
      </c>
      <c r="D155" s="171" t="s">
        <v>253</v>
      </c>
      <c r="E155" s="172" t="s">
        <v>255</v>
      </c>
      <c r="F155" s="30" t="s">
        <v>241</v>
      </c>
      <c r="G155" s="30">
        <v>1.9950000000000001</v>
      </c>
      <c r="H155" s="36" t="s">
        <v>194</v>
      </c>
      <c r="I155" s="30">
        <v>1870</v>
      </c>
      <c r="J155" s="153">
        <v>5</v>
      </c>
      <c r="K155" s="169">
        <v>14</v>
      </c>
      <c r="L155" s="158">
        <v>184.73</v>
      </c>
      <c r="M155" s="169">
        <v>12.2</v>
      </c>
      <c r="N155" s="156">
        <v>15.8</v>
      </c>
      <c r="O155" s="156">
        <v>22.5</v>
      </c>
      <c r="P155" s="36" t="s">
        <v>238</v>
      </c>
      <c r="Q155" s="36" t="s">
        <v>128</v>
      </c>
      <c r="R155" s="30" t="s">
        <v>127</v>
      </c>
      <c r="S155" s="38"/>
      <c r="T155" s="155"/>
      <c r="U155" s="154">
        <v>114</v>
      </c>
      <c r="V155" s="153" t="s">
        <v>179</v>
      </c>
      <c r="W155" s="30">
        <v>62</v>
      </c>
      <c r="X155" s="151" t="s">
        <v>236</v>
      </c>
    </row>
    <row r="156" spans="1:24" ht="24" customHeight="1">
      <c r="A156" s="165" t="s">
        <v>137</v>
      </c>
      <c r="B156" s="164"/>
      <c r="C156" s="163" t="s">
        <v>252</v>
      </c>
      <c r="D156" s="171" t="s">
        <v>253</v>
      </c>
      <c r="E156" s="172" t="s">
        <v>254</v>
      </c>
      <c r="F156" s="30" t="s">
        <v>241</v>
      </c>
      <c r="G156" s="30">
        <v>1.9950000000000001</v>
      </c>
      <c r="H156" s="36" t="s">
        <v>194</v>
      </c>
      <c r="I156" s="30">
        <v>1900</v>
      </c>
      <c r="J156" s="153">
        <v>5</v>
      </c>
      <c r="K156" s="169">
        <v>14</v>
      </c>
      <c r="L156" s="158">
        <v>184.73</v>
      </c>
      <c r="M156" s="169">
        <v>11.2</v>
      </c>
      <c r="N156" s="156">
        <v>14.9</v>
      </c>
      <c r="O156" s="156">
        <v>22.1</v>
      </c>
      <c r="P156" s="36" t="s">
        <v>238</v>
      </c>
      <c r="Q156" s="36" t="s">
        <v>128</v>
      </c>
      <c r="R156" s="30" t="s">
        <v>127</v>
      </c>
      <c r="S156" s="38"/>
      <c r="T156" s="155"/>
      <c r="U156" s="154">
        <v>125</v>
      </c>
      <c r="V156" s="153" t="s">
        <v>179</v>
      </c>
      <c r="W156" s="30">
        <v>63</v>
      </c>
      <c r="X156" s="151" t="s">
        <v>236</v>
      </c>
    </row>
    <row r="157" spans="1:24" ht="24" customHeight="1">
      <c r="A157" s="165" t="s">
        <v>137</v>
      </c>
      <c r="B157" s="164"/>
      <c r="C157" s="163" t="s">
        <v>252</v>
      </c>
      <c r="D157" s="171" t="s">
        <v>253</v>
      </c>
      <c r="E157" s="161" t="s">
        <v>250</v>
      </c>
      <c r="F157" s="30" t="s">
        <v>241</v>
      </c>
      <c r="G157" s="30">
        <v>1.9950000000000001</v>
      </c>
      <c r="H157" s="36" t="s">
        <v>194</v>
      </c>
      <c r="I157" s="37">
        <v>1880</v>
      </c>
      <c r="J157" s="153">
        <v>5</v>
      </c>
      <c r="K157" s="169">
        <v>14.5</v>
      </c>
      <c r="L157" s="158">
        <v>178.35999999999999</v>
      </c>
      <c r="M157" s="169">
        <v>11.2</v>
      </c>
      <c r="N157" s="156">
        <v>14.9</v>
      </c>
      <c r="O157" s="168">
        <v>22.4</v>
      </c>
      <c r="P157" s="36" t="s">
        <v>238</v>
      </c>
      <c r="Q157" s="36" t="s">
        <v>128</v>
      </c>
      <c r="R157" s="30" t="s">
        <v>127</v>
      </c>
      <c r="S157" s="38"/>
      <c r="T157" s="155"/>
      <c r="U157" s="154">
        <v>129</v>
      </c>
      <c r="V157" s="153" t="s">
        <v>179</v>
      </c>
      <c r="W157" s="30">
        <v>64</v>
      </c>
      <c r="X157" s="151" t="s">
        <v>236</v>
      </c>
    </row>
    <row r="158" spans="1:24" ht="24" customHeight="1">
      <c r="A158" s="165" t="s">
        <v>137</v>
      </c>
      <c r="B158" s="164"/>
      <c r="C158" s="163" t="s">
        <v>252</v>
      </c>
      <c r="D158" s="162" t="s">
        <v>251</v>
      </c>
      <c r="E158" s="161" t="s">
        <v>169</v>
      </c>
      <c r="F158" s="37" t="s">
        <v>246</v>
      </c>
      <c r="G158" s="160">
        <v>1.9950000000000001</v>
      </c>
      <c r="H158" s="36" t="s">
        <v>194</v>
      </c>
      <c r="I158" s="37">
        <v>1880</v>
      </c>
      <c r="J158" s="159">
        <v>5</v>
      </c>
      <c r="K158" s="157">
        <v>14.5</v>
      </c>
      <c r="L158" s="158">
        <v>178.35999999999999</v>
      </c>
      <c r="M158" s="157">
        <v>11.2</v>
      </c>
      <c r="N158" s="156">
        <v>14.9</v>
      </c>
      <c r="O158" s="156">
        <v>22.4</v>
      </c>
      <c r="P158" s="36" t="s">
        <v>238</v>
      </c>
      <c r="Q158" s="36" t="s">
        <v>128</v>
      </c>
      <c r="R158" s="30" t="s">
        <v>127</v>
      </c>
      <c r="S158" s="38"/>
      <c r="T158" s="155" t="s">
        <v>146</v>
      </c>
      <c r="U158" s="154">
        <v>129</v>
      </c>
      <c r="V158" s="153" t="s">
        <v>179</v>
      </c>
      <c r="W158" s="152">
        <v>64</v>
      </c>
      <c r="X158" s="151" t="s">
        <v>249</v>
      </c>
    </row>
    <row r="159" spans="1:24" ht="24" customHeight="1">
      <c r="A159" s="165" t="s">
        <v>137</v>
      </c>
      <c r="B159" s="164"/>
      <c r="C159" s="163" t="s">
        <v>252</v>
      </c>
      <c r="D159" s="171" t="s">
        <v>253</v>
      </c>
      <c r="E159" s="161" t="s">
        <v>248</v>
      </c>
      <c r="F159" s="30" t="s">
        <v>241</v>
      </c>
      <c r="G159" s="30">
        <v>1.9950000000000001</v>
      </c>
      <c r="H159" s="36" t="s">
        <v>194</v>
      </c>
      <c r="I159" s="37">
        <v>1910</v>
      </c>
      <c r="J159" s="153">
        <v>5</v>
      </c>
      <c r="K159" s="169">
        <v>14.5</v>
      </c>
      <c r="L159" s="158">
        <v>178.35999999999999</v>
      </c>
      <c r="M159" s="169">
        <v>11.2</v>
      </c>
      <c r="N159" s="156">
        <v>14.9</v>
      </c>
      <c r="O159" s="168">
        <v>22</v>
      </c>
      <c r="P159" s="36" t="s">
        <v>238</v>
      </c>
      <c r="Q159" s="36" t="s">
        <v>128</v>
      </c>
      <c r="R159" s="30" t="s">
        <v>127</v>
      </c>
      <c r="S159" s="38"/>
      <c r="T159" s="155"/>
      <c r="U159" s="154">
        <v>129</v>
      </c>
      <c r="V159" s="153" t="s">
        <v>179</v>
      </c>
      <c r="W159" s="30">
        <v>65</v>
      </c>
      <c r="X159" s="151" t="s">
        <v>183</v>
      </c>
    </row>
    <row r="160" spans="1:24" ht="24" customHeight="1">
      <c r="A160" s="165" t="s">
        <v>137</v>
      </c>
      <c r="B160" s="164"/>
      <c r="C160" s="163" t="s">
        <v>252</v>
      </c>
      <c r="D160" s="162" t="s">
        <v>251</v>
      </c>
      <c r="E160" s="161" t="s">
        <v>168</v>
      </c>
      <c r="F160" s="37" t="s">
        <v>246</v>
      </c>
      <c r="G160" s="160">
        <v>1.9950000000000001</v>
      </c>
      <c r="H160" s="36" t="s">
        <v>194</v>
      </c>
      <c r="I160" s="37">
        <v>1910</v>
      </c>
      <c r="J160" s="159">
        <v>5</v>
      </c>
      <c r="K160" s="157">
        <v>14.5</v>
      </c>
      <c r="L160" s="158">
        <v>178.35999999999999</v>
      </c>
      <c r="M160" s="157">
        <v>11.2</v>
      </c>
      <c r="N160" s="156">
        <v>14.9</v>
      </c>
      <c r="O160" s="156">
        <v>22</v>
      </c>
      <c r="P160" s="36" t="s">
        <v>238</v>
      </c>
      <c r="Q160" s="36" t="s">
        <v>128</v>
      </c>
      <c r="R160" s="30" t="s">
        <v>127</v>
      </c>
      <c r="S160" s="38"/>
      <c r="T160" s="155" t="s">
        <v>146</v>
      </c>
      <c r="U160" s="154">
        <v>129</v>
      </c>
      <c r="V160" s="153" t="s">
        <v>179</v>
      </c>
      <c r="W160" s="152">
        <v>65</v>
      </c>
      <c r="X160" s="151" t="s">
        <v>245</v>
      </c>
    </row>
    <row r="161" spans="1:24" ht="24" customHeight="1">
      <c r="A161" s="165" t="s">
        <v>137</v>
      </c>
      <c r="B161" s="164"/>
      <c r="C161" s="163" t="s">
        <v>244</v>
      </c>
      <c r="D161" s="171" t="s">
        <v>243</v>
      </c>
      <c r="E161" s="161" t="s">
        <v>250</v>
      </c>
      <c r="F161" s="30" t="s">
        <v>241</v>
      </c>
      <c r="G161" s="30">
        <v>1.9950000000000001</v>
      </c>
      <c r="H161" s="36" t="s">
        <v>194</v>
      </c>
      <c r="I161" s="37">
        <v>1880</v>
      </c>
      <c r="J161" s="153">
        <v>5</v>
      </c>
      <c r="K161" s="169">
        <v>14.5</v>
      </c>
      <c r="L161" s="158">
        <v>178.35999999999999</v>
      </c>
      <c r="M161" s="169">
        <v>11.2</v>
      </c>
      <c r="N161" s="156">
        <v>14.9</v>
      </c>
      <c r="O161" s="168">
        <v>22.4</v>
      </c>
      <c r="P161" s="36" t="s">
        <v>238</v>
      </c>
      <c r="Q161" s="36" t="s">
        <v>128</v>
      </c>
      <c r="R161" s="30" t="s">
        <v>127</v>
      </c>
      <c r="S161" s="38"/>
      <c r="T161" s="155"/>
      <c r="U161" s="154">
        <v>129</v>
      </c>
      <c r="V161" s="153" t="s">
        <v>179</v>
      </c>
      <c r="W161" s="152">
        <v>64</v>
      </c>
      <c r="X161" s="151" t="s">
        <v>236</v>
      </c>
    </row>
    <row r="162" spans="1:24" ht="24" customHeight="1">
      <c r="A162" s="165" t="s">
        <v>137</v>
      </c>
      <c r="B162" s="164"/>
      <c r="C162" s="163" t="s">
        <v>244</v>
      </c>
      <c r="D162" s="162" t="s">
        <v>247</v>
      </c>
      <c r="E162" s="161" t="s">
        <v>169</v>
      </c>
      <c r="F162" s="37" t="s">
        <v>246</v>
      </c>
      <c r="G162" s="160">
        <v>1.9950000000000001</v>
      </c>
      <c r="H162" s="36" t="s">
        <v>194</v>
      </c>
      <c r="I162" s="37">
        <v>1880</v>
      </c>
      <c r="J162" s="159">
        <v>5</v>
      </c>
      <c r="K162" s="157">
        <v>14.5</v>
      </c>
      <c r="L162" s="158">
        <v>178.35999999999999</v>
      </c>
      <c r="M162" s="157">
        <v>11.2</v>
      </c>
      <c r="N162" s="156">
        <v>14.9</v>
      </c>
      <c r="O162" s="156">
        <v>22.4</v>
      </c>
      <c r="P162" s="36" t="s">
        <v>238</v>
      </c>
      <c r="Q162" s="36" t="s">
        <v>128</v>
      </c>
      <c r="R162" s="30" t="s">
        <v>127</v>
      </c>
      <c r="S162" s="38"/>
      <c r="T162" s="155" t="s">
        <v>146</v>
      </c>
      <c r="U162" s="154">
        <v>129</v>
      </c>
      <c r="V162" s="153" t="s">
        <v>179</v>
      </c>
      <c r="W162" s="152">
        <v>64</v>
      </c>
      <c r="X162" s="151" t="s">
        <v>249</v>
      </c>
    </row>
    <row r="163" spans="1:24" ht="24" customHeight="1">
      <c r="A163" s="165" t="s">
        <v>137</v>
      </c>
      <c r="B163" s="164"/>
      <c r="C163" s="163" t="s">
        <v>244</v>
      </c>
      <c r="D163" s="171" t="s">
        <v>243</v>
      </c>
      <c r="E163" s="161" t="s">
        <v>248</v>
      </c>
      <c r="F163" s="30" t="s">
        <v>241</v>
      </c>
      <c r="G163" s="30">
        <v>1.9950000000000001</v>
      </c>
      <c r="H163" s="36" t="s">
        <v>194</v>
      </c>
      <c r="I163" s="37">
        <v>1920</v>
      </c>
      <c r="J163" s="153">
        <v>5</v>
      </c>
      <c r="K163" s="169">
        <v>14.5</v>
      </c>
      <c r="L163" s="158">
        <v>178.35999999999999</v>
      </c>
      <c r="M163" s="169">
        <v>11.2</v>
      </c>
      <c r="N163" s="156">
        <v>14.9</v>
      </c>
      <c r="O163" s="168">
        <v>21.9</v>
      </c>
      <c r="P163" s="36" t="s">
        <v>238</v>
      </c>
      <c r="Q163" s="36" t="s">
        <v>128</v>
      </c>
      <c r="R163" s="30" t="s">
        <v>127</v>
      </c>
      <c r="S163" s="38"/>
      <c r="T163" s="155"/>
      <c r="U163" s="154">
        <v>129</v>
      </c>
      <c r="V163" s="153" t="s">
        <v>179</v>
      </c>
      <c r="W163" s="152">
        <v>66</v>
      </c>
      <c r="X163" s="151" t="s">
        <v>183</v>
      </c>
    </row>
    <row r="164" spans="1:24" ht="24" customHeight="1">
      <c r="A164" s="165" t="s">
        <v>137</v>
      </c>
      <c r="B164" s="164"/>
      <c r="C164" s="163" t="s">
        <v>244</v>
      </c>
      <c r="D164" s="162" t="s">
        <v>247</v>
      </c>
      <c r="E164" s="161" t="s">
        <v>168</v>
      </c>
      <c r="F164" s="37" t="s">
        <v>246</v>
      </c>
      <c r="G164" s="160">
        <v>1.9950000000000001</v>
      </c>
      <c r="H164" s="36" t="s">
        <v>194</v>
      </c>
      <c r="I164" s="37">
        <v>1920</v>
      </c>
      <c r="J164" s="159">
        <v>5</v>
      </c>
      <c r="K164" s="157">
        <v>14.5</v>
      </c>
      <c r="L164" s="158">
        <v>178.35999999999999</v>
      </c>
      <c r="M164" s="157">
        <v>11.2</v>
      </c>
      <c r="N164" s="156">
        <v>14.9</v>
      </c>
      <c r="O164" s="156">
        <v>21.9</v>
      </c>
      <c r="P164" s="36" t="s">
        <v>238</v>
      </c>
      <c r="Q164" s="36" t="s">
        <v>128</v>
      </c>
      <c r="R164" s="30" t="s">
        <v>127</v>
      </c>
      <c r="S164" s="38"/>
      <c r="T164" s="155" t="s">
        <v>146</v>
      </c>
      <c r="U164" s="154">
        <v>129</v>
      </c>
      <c r="V164" s="153" t="s">
        <v>179</v>
      </c>
      <c r="W164" s="152">
        <v>66</v>
      </c>
      <c r="X164" s="151" t="s">
        <v>245</v>
      </c>
    </row>
    <row r="165" spans="1:24" ht="24" customHeight="1">
      <c r="A165" s="165" t="s">
        <v>137</v>
      </c>
      <c r="B165" s="164"/>
      <c r="C165" s="163" t="s">
        <v>244</v>
      </c>
      <c r="D165" s="171" t="s">
        <v>243</v>
      </c>
      <c r="E165" s="170" t="s">
        <v>242</v>
      </c>
      <c r="F165" s="30" t="s">
        <v>241</v>
      </c>
      <c r="G165" s="30">
        <v>1.9950000000000001</v>
      </c>
      <c r="H165" s="36" t="s">
        <v>194</v>
      </c>
      <c r="I165" s="37" t="s">
        <v>240</v>
      </c>
      <c r="J165" s="153">
        <v>5</v>
      </c>
      <c r="K165" s="169">
        <v>14</v>
      </c>
      <c r="L165" s="158">
        <v>184.73</v>
      </c>
      <c r="M165" s="169">
        <v>11.2</v>
      </c>
      <c r="N165" s="156">
        <v>14.9</v>
      </c>
      <c r="O165" s="166" t="s">
        <v>239</v>
      </c>
      <c r="P165" s="36" t="s">
        <v>238</v>
      </c>
      <c r="Q165" s="36" t="s">
        <v>128</v>
      </c>
      <c r="R165" s="30" t="s">
        <v>127</v>
      </c>
      <c r="S165" s="38"/>
      <c r="T165" s="155"/>
      <c r="U165" s="154">
        <v>125</v>
      </c>
      <c r="V165" s="153" t="s">
        <v>179</v>
      </c>
      <c r="W165" s="152" t="s">
        <v>237</v>
      </c>
      <c r="X165" s="151" t="s">
        <v>236</v>
      </c>
    </row>
    <row r="166" spans="1:24" ht="24" customHeight="1">
      <c r="A166" s="165" t="s">
        <v>137</v>
      </c>
      <c r="B166" s="164"/>
      <c r="C166" s="163" t="s">
        <v>216</v>
      </c>
      <c r="D166" s="162" t="s">
        <v>210</v>
      </c>
      <c r="E166" s="161" t="s">
        <v>100</v>
      </c>
      <c r="F166" s="37" t="s">
        <v>149</v>
      </c>
      <c r="G166" s="160">
        <v>2.992</v>
      </c>
      <c r="H166" s="36" t="s">
        <v>194</v>
      </c>
      <c r="I166" s="37">
        <v>2290</v>
      </c>
      <c r="J166" s="159">
        <v>5</v>
      </c>
      <c r="K166" s="157">
        <v>13.1</v>
      </c>
      <c r="L166" s="158">
        <v>197.42137404580151</v>
      </c>
      <c r="M166" s="157">
        <v>8.1</v>
      </c>
      <c r="N166" s="156">
        <v>11.7</v>
      </c>
      <c r="O166" s="156">
        <v>17.3</v>
      </c>
      <c r="P166" s="36" t="s">
        <v>147</v>
      </c>
      <c r="Q166" s="36" t="s">
        <v>128</v>
      </c>
      <c r="R166" s="30" t="s">
        <v>127</v>
      </c>
      <c r="S166" s="38"/>
      <c r="T166" s="155" t="s">
        <v>146</v>
      </c>
      <c r="U166" s="154">
        <v>161</v>
      </c>
      <c r="V166" s="153">
        <v>111</v>
      </c>
      <c r="W166" s="152">
        <v>75</v>
      </c>
      <c r="X166" s="151" t="s">
        <v>185</v>
      </c>
    </row>
    <row r="167" spans="1:24" ht="24" customHeight="1">
      <c r="A167" s="165" t="s">
        <v>137</v>
      </c>
      <c r="B167" s="164"/>
      <c r="C167" s="163" t="s">
        <v>216</v>
      </c>
      <c r="D167" s="162" t="s">
        <v>210</v>
      </c>
      <c r="E167" s="161" t="s">
        <v>99</v>
      </c>
      <c r="F167" s="37" t="s">
        <v>149</v>
      </c>
      <c r="G167" s="160">
        <v>2.992</v>
      </c>
      <c r="H167" s="36" t="s">
        <v>194</v>
      </c>
      <c r="I167" s="37">
        <v>2300</v>
      </c>
      <c r="J167" s="159">
        <v>5</v>
      </c>
      <c r="K167" s="157">
        <v>13.1</v>
      </c>
      <c r="L167" s="158">
        <v>197.42137404580151</v>
      </c>
      <c r="M167" s="157">
        <v>8.1</v>
      </c>
      <c r="N167" s="156">
        <v>11.7</v>
      </c>
      <c r="O167" s="156">
        <v>17.2</v>
      </c>
      <c r="P167" s="36" t="s">
        <v>147</v>
      </c>
      <c r="Q167" s="36" t="s">
        <v>128</v>
      </c>
      <c r="R167" s="30" t="s">
        <v>127</v>
      </c>
      <c r="S167" s="38"/>
      <c r="T167" s="155" t="s">
        <v>146</v>
      </c>
      <c r="U167" s="154">
        <v>161</v>
      </c>
      <c r="V167" s="153">
        <v>111</v>
      </c>
      <c r="W167" s="152">
        <v>76</v>
      </c>
      <c r="X167" s="151" t="s">
        <v>185</v>
      </c>
    </row>
    <row r="168" spans="1:24" ht="24" customHeight="1">
      <c r="A168" s="165" t="s">
        <v>137</v>
      </c>
      <c r="B168" s="164"/>
      <c r="C168" s="163" t="s">
        <v>216</v>
      </c>
      <c r="D168" s="162" t="s">
        <v>210</v>
      </c>
      <c r="E168" s="161" t="s">
        <v>98</v>
      </c>
      <c r="F168" s="37" t="s">
        <v>149</v>
      </c>
      <c r="G168" s="160">
        <v>2.992</v>
      </c>
      <c r="H168" s="36" t="s">
        <v>194</v>
      </c>
      <c r="I168" s="37">
        <v>2310</v>
      </c>
      <c r="J168" s="159">
        <v>5</v>
      </c>
      <c r="K168" s="157">
        <v>13.1</v>
      </c>
      <c r="L168" s="158">
        <v>197.42137404580151</v>
      </c>
      <c r="M168" s="157">
        <v>8.1</v>
      </c>
      <c r="N168" s="156">
        <v>11.7</v>
      </c>
      <c r="O168" s="156">
        <v>17.100000000000001</v>
      </c>
      <c r="P168" s="36" t="s">
        <v>147</v>
      </c>
      <c r="Q168" s="36" t="s">
        <v>128</v>
      </c>
      <c r="R168" s="30" t="s">
        <v>127</v>
      </c>
      <c r="S168" s="38"/>
      <c r="T168" s="155" t="s">
        <v>146</v>
      </c>
      <c r="U168" s="154">
        <v>161</v>
      </c>
      <c r="V168" s="153">
        <v>111</v>
      </c>
      <c r="W168" s="152">
        <v>76</v>
      </c>
      <c r="X168" s="151" t="s">
        <v>185</v>
      </c>
    </row>
    <row r="169" spans="1:24" ht="24" customHeight="1">
      <c r="A169" s="165" t="s">
        <v>137</v>
      </c>
      <c r="B169" s="164"/>
      <c r="C169" s="163" t="s">
        <v>216</v>
      </c>
      <c r="D169" s="162" t="s">
        <v>210</v>
      </c>
      <c r="E169" s="161" t="s">
        <v>97</v>
      </c>
      <c r="F169" s="37" t="s">
        <v>149</v>
      </c>
      <c r="G169" s="160">
        <v>2.992</v>
      </c>
      <c r="H169" s="36" t="s">
        <v>194</v>
      </c>
      <c r="I169" s="37">
        <v>2320</v>
      </c>
      <c r="J169" s="159">
        <v>5</v>
      </c>
      <c r="K169" s="157">
        <v>13.1</v>
      </c>
      <c r="L169" s="158">
        <v>197.42137404580151</v>
      </c>
      <c r="M169" s="157">
        <v>8.1</v>
      </c>
      <c r="N169" s="156">
        <v>11.7</v>
      </c>
      <c r="O169" s="156">
        <v>16.899999999999999</v>
      </c>
      <c r="P169" s="36" t="s">
        <v>147</v>
      </c>
      <c r="Q169" s="36" t="s">
        <v>128</v>
      </c>
      <c r="R169" s="30" t="s">
        <v>127</v>
      </c>
      <c r="S169" s="38"/>
      <c r="T169" s="155" t="s">
        <v>146</v>
      </c>
      <c r="U169" s="154">
        <v>161</v>
      </c>
      <c r="V169" s="153">
        <v>111</v>
      </c>
      <c r="W169" s="152">
        <v>77</v>
      </c>
      <c r="X169" s="151" t="s">
        <v>185</v>
      </c>
    </row>
    <row r="170" spans="1:24" ht="24" customHeight="1">
      <c r="A170" s="165" t="s">
        <v>137</v>
      </c>
      <c r="B170" s="164"/>
      <c r="C170" s="163" t="s">
        <v>216</v>
      </c>
      <c r="D170" s="162" t="s">
        <v>210</v>
      </c>
      <c r="E170" s="161" t="s">
        <v>171</v>
      </c>
      <c r="F170" s="37" t="s">
        <v>149</v>
      </c>
      <c r="G170" s="160">
        <v>2.992</v>
      </c>
      <c r="H170" s="36" t="s">
        <v>194</v>
      </c>
      <c r="I170" s="37">
        <v>2320</v>
      </c>
      <c r="J170" s="159">
        <v>5</v>
      </c>
      <c r="K170" s="157">
        <v>13.1</v>
      </c>
      <c r="L170" s="158">
        <v>197.42137404580151</v>
      </c>
      <c r="M170" s="157">
        <v>8.1</v>
      </c>
      <c r="N170" s="156">
        <v>11.7</v>
      </c>
      <c r="O170" s="156">
        <v>16.899999999999999</v>
      </c>
      <c r="P170" s="36" t="s">
        <v>147</v>
      </c>
      <c r="Q170" s="36" t="s">
        <v>128</v>
      </c>
      <c r="R170" s="30" t="s">
        <v>127</v>
      </c>
      <c r="S170" s="38"/>
      <c r="T170" s="155" t="s">
        <v>146</v>
      </c>
      <c r="U170" s="154">
        <v>161</v>
      </c>
      <c r="V170" s="153">
        <v>111</v>
      </c>
      <c r="W170" s="152">
        <v>77</v>
      </c>
      <c r="X170" s="151" t="s">
        <v>185</v>
      </c>
    </row>
    <row r="171" spans="1:24" ht="24" customHeight="1">
      <c r="A171" s="165" t="s">
        <v>137</v>
      </c>
      <c r="B171" s="164"/>
      <c r="C171" s="163" t="s">
        <v>216</v>
      </c>
      <c r="D171" s="162" t="s">
        <v>210</v>
      </c>
      <c r="E171" s="161" t="s">
        <v>170</v>
      </c>
      <c r="F171" s="37" t="s">
        <v>149</v>
      </c>
      <c r="G171" s="160">
        <v>2.992</v>
      </c>
      <c r="H171" s="36" t="s">
        <v>194</v>
      </c>
      <c r="I171" s="37">
        <v>2330</v>
      </c>
      <c r="J171" s="159">
        <v>5</v>
      </c>
      <c r="K171" s="157">
        <v>13.1</v>
      </c>
      <c r="L171" s="158">
        <v>197.42137404580151</v>
      </c>
      <c r="M171" s="157">
        <v>8.1</v>
      </c>
      <c r="N171" s="156">
        <v>11.7</v>
      </c>
      <c r="O171" s="156">
        <v>16.8</v>
      </c>
      <c r="P171" s="36" t="s">
        <v>147</v>
      </c>
      <c r="Q171" s="36" t="s">
        <v>128</v>
      </c>
      <c r="R171" s="30" t="s">
        <v>127</v>
      </c>
      <c r="S171" s="38"/>
      <c r="T171" s="155" t="s">
        <v>146</v>
      </c>
      <c r="U171" s="154">
        <v>161</v>
      </c>
      <c r="V171" s="153">
        <v>111</v>
      </c>
      <c r="W171" s="152">
        <v>77</v>
      </c>
      <c r="X171" s="151" t="s">
        <v>185</v>
      </c>
    </row>
    <row r="172" spans="1:24" ht="24" customHeight="1">
      <c r="A172" s="165" t="s">
        <v>137</v>
      </c>
      <c r="B172" s="164"/>
      <c r="C172" s="163" t="s">
        <v>216</v>
      </c>
      <c r="D172" s="162" t="s">
        <v>210</v>
      </c>
      <c r="E172" s="161" t="s">
        <v>200</v>
      </c>
      <c r="F172" s="37" t="s">
        <v>149</v>
      </c>
      <c r="G172" s="160">
        <v>2.992</v>
      </c>
      <c r="H172" s="36" t="s">
        <v>194</v>
      </c>
      <c r="I172" s="37">
        <v>2350</v>
      </c>
      <c r="J172" s="159">
        <v>7</v>
      </c>
      <c r="K172" s="157">
        <v>13.1</v>
      </c>
      <c r="L172" s="158">
        <v>197.42137404580151</v>
      </c>
      <c r="M172" s="157">
        <v>8.1</v>
      </c>
      <c r="N172" s="156">
        <v>11.7</v>
      </c>
      <c r="O172" s="156">
        <v>16.5</v>
      </c>
      <c r="P172" s="36" t="s">
        <v>147</v>
      </c>
      <c r="Q172" s="36" t="s">
        <v>128</v>
      </c>
      <c r="R172" s="30" t="s">
        <v>127</v>
      </c>
      <c r="S172" s="38"/>
      <c r="T172" s="155" t="s">
        <v>146</v>
      </c>
      <c r="U172" s="154">
        <v>161</v>
      </c>
      <c r="V172" s="153">
        <v>111</v>
      </c>
      <c r="W172" s="152">
        <v>79</v>
      </c>
      <c r="X172" s="151" t="s">
        <v>185</v>
      </c>
    </row>
    <row r="173" spans="1:24" ht="24" customHeight="1">
      <c r="A173" s="165" t="s">
        <v>137</v>
      </c>
      <c r="B173" s="164"/>
      <c r="C173" s="163" t="s">
        <v>216</v>
      </c>
      <c r="D173" s="162" t="s">
        <v>210</v>
      </c>
      <c r="E173" s="161" t="s">
        <v>199</v>
      </c>
      <c r="F173" s="37" t="s">
        <v>149</v>
      </c>
      <c r="G173" s="160">
        <v>2.992</v>
      </c>
      <c r="H173" s="36" t="s">
        <v>194</v>
      </c>
      <c r="I173" s="37">
        <v>2360</v>
      </c>
      <c r="J173" s="159">
        <v>7</v>
      </c>
      <c r="K173" s="157">
        <v>13.1</v>
      </c>
      <c r="L173" s="158">
        <v>197.42137404580151</v>
      </c>
      <c r="M173" s="157">
        <v>8.1</v>
      </c>
      <c r="N173" s="156">
        <v>11.7</v>
      </c>
      <c r="O173" s="156">
        <v>16.399999999999999</v>
      </c>
      <c r="P173" s="36" t="s">
        <v>147</v>
      </c>
      <c r="Q173" s="36" t="s">
        <v>128</v>
      </c>
      <c r="R173" s="30" t="s">
        <v>127</v>
      </c>
      <c r="S173" s="38"/>
      <c r="T173" s="155" t="s">
        <v>146</v>
      </c>
      <c r="U173" s="154">
        <v>161</v>
      </c>
      <c r="V173" s="153">
        <v>111</v>
      </c>
      <c r="W173" s="152">
        <v>79</v>
      </c>
      <c r="X173" s="151" t="s">
        <v>185</v>
      </c>
    </row>
    <row r="174" spans="1:24" ht="24" customHeight="1">
      <c r="A174" s="165" t="s">
        <v>137</v>
      </c>
      <c r="B174" s="164"/>
      <c r="C174" s="163" t="s">
        <v>216</v>
      </c>
      <c r="D174" s="162" t="s">
        <v>210</v>
      </c>
      <c r="E174" s="161" t="s">
        <v>198</v>
      </c>
      <c r="F174" s="37" t="s">
        <v>149</v>
      </c>
      <c r="G174" s="160">
        <v>2.992</v>
      </c>
      <c r="H174" s="36" t="s">
        <v>194</v>
      </c>
      <c r="I174" s="37">
        <v>2370</v>
      </c>
      <c r="J174" s="159">
        <v>7</v>
      </c>
      <c r="K174" s="157">
        <v>13.1</v>
      </c>
      <c r="L174" s="158">
        <v>197.42137404580151</v>
      </c>
      <c r="M174" s="157">
        <v>8.1</v>
      </c>
      <c r="N174" s="156">
        <v>11.7</v>
      </c>
      <c r="O174" s="156">
        <v>16.2</v>
      </c>
      <c r="P174" s="36" t="s">
        <v>147</v>
      </c>
      <c r="Q174" s="36" t="s">
        <v>128</v>
      </c>
      <c r="R174" s="30" t="s">
        <v>127</v>
      </c>
      <c r="S174" s="38"/>
      <c r="T174" s="155" t="s">
        <v>146</v>
      </c>
      <c r="U174" s="154">
        <v>161</v>
      </c>
      <c r="V174" s="153">
        <v>111</v>
      </c>
      <c r="W174" s="152">
        <v>80</v>
      </c>
      <c r="X174" s="151" t="s">
        <v>209</v>
      </c>
    </row>
    <row r="175" spans="1:24" ht="24" customHeight="1">
      <c r="A175" s="165" t="s">
        <v>137</v>
      </c>
      <c r="B175" s="164"/>
      <c r="C175" s="163" t="s">
        <v>216</v>
      </c>
      <c r="D175" s="162" t="s">
        <v>210</v>
      </c>
      <c r="E175" s="161" t="s">
        <v>197</v>
      </c>
      <c r="F175" s="37" t="s">
        <v>149</v>
      </c>
      <c r="G175" s="160">
        <v>2.992</v>
      </c>
      <c r="H175" s="36" t="s">
        <v>194</v>
      </c>
      <c r="I175" s="37">
        <v>2380</v>
      </c>
      <c r="J175" s="159">
        <v>7</v>
      </c>
      <c r="K175" s="157">
        <v>13.1</v>
      </c>
      <c r="L175" s="158">
        <v>197.42137404580151</v>
      </c>
      <c r="M175" s="157">
        <v>8.1</v>
      </c>
      <c r="N175" s="156">
        <v>11.7</v>
      </c>
      <c r="O175" s="156">
        <v>16.100000000000001</v>
      </c>
      <c r="P175" s="36" t="s">
        <v>147</v>
      </c>
      <c r="Q175" s="36" t="s">
        <v>128</v>
      </c>
      <c r="R175" s="30" t="s">
        <v>127</v>
      </c>
      <c r="S175" s="38"/>
      <c r="T175" s="155" t="s">
        <v>146</v>
      </c>
      <c r="U175" s="154">
        <v>161</v>
      </c>
      <c r="V175" s="153">
        <v>111</v>
      </c>
      <c r="W175" s="152">
        <v>81</v>
      </c>
      <c r="X175" s="151" t="s">
        <v>209</v>
      </c>
    </row>
    <row r="176" spans="1:24" ht="24" customHeight="1">
      <c r="A176" s="165" t="s">
        <v>137</v>
      </c>
      <c r="B176" s="164"/>
      <c r="C176" s="163" t="s">
        <v>216</v>
      </c>
      <c r="D176" s="162" t="s">
        <v>210</v>
      </c>
      <c r="E176" s="161" t="s">
        <v>196</v>
      </c>
      <c r="F176" s="37" t="s">
        <v>149</v>
      </c>
      <c r="G176" s="160">
        <v>2.992</v>
      </c>
      <c r="H176" s="36" t="s">
        <v>194</v>
      </c>
      <c r="I176" s="37">
        <v>2380</v>
      </c>
      <c r="J176" s="159">
        <v>7</v>
      </c>
      <c r="K176" s="157">
        <v>13.1</v>
      </c>
      <c r="L176" s="158">
        <v>197.42137404580151</v>
      </c>
      <c r="M176" s="157">
        <v>8.1</v>
      </c>
      <c r="N176" s="156">
        <v>11.7</v>
      </c>
      <c r="O176" s="156">
        <v>16.100000000000001</v>
      </c>
      <c r="P176" s="36" t="s">
        <v>147</v>
      </c>
      <c r="Q176" s="36" t="s">
        <v>128</v>
      </c>
      <c r="R176" s="30" t="s">
        <v>127</v>
      </c>
      <c r="S176" s="38"/>
      <c r="T176" s="155" t="s">
        <v>146</v>
      </c>
      <c r="U176" s="154">
        <v>161</v>
      </c>
      <c r="V176" s="153">
        <v>111</v>
      </c>
      <c r="W176" s="152">
        <v>81</v>
      </c>
      <c r="X176" s="151" t="s">
        <v>209</v>
      </c>
    </row>
    <row r="177" spans="1:24" ht="24" customHeight="1">
      <c r="A177" s="165" t="s">
        <v>137</v>
      </c>
      <c r="B177" s="164"/>
      <c r="C177" s="163" t="s">
        <v>216</v>
      </c>
      <c r="D177" s="162" t="s">
        <v>210</v>
      </c>
      <c r="E177" s="161" t="s">
        <v>195</v>
      </c>
      <c r="F177" s="37" t="s">
        <v>149</v>
      </c>
      <c r="G177" s="160">
        <v>2.992</v>
      </c>
      <c r="H177" s="36" t="s">
        <v>194</v>
      </c>
      <c r="I177" s="37">
        <v>2390</v>
      </c>
      <c r="J177" s="159">
        <v>7</v>
      </c>
      <c r="K177" s="157">
        <v>13.1</v>
      </c>
      <c r="L177" s="158">
        <v>197.42137404580151</v>
      </c>
      <c r="M177" s="157">
        <v>8.1</v>
      </c>
      <c r="N177" s="156">
        <v>11.7</v>
      </c>
      <c r="O177" s="156">
        <v>16</v>
      </c>
      <c r="P177" s="36" t="s">
        <v>147</v>
      </c>
      <c r="Q177" s="36" t="s">
        <v>128</v>
      </c>
      <c r="R177" s="30" t="s">
        <v>127</v>
      </c>
      <c r="S177" s="38"/>
      <c r="T177" s="155" t="s">
        <v>146</v>
      </c>
      <c r="U177" s="154">
        <v>161</v>
      </c>
      <c r="V177" s="153">
        <v>111</v>
      </c>
      <c r="W177" s="152">
        <v>81</v>
      </c>
      <c r="X177" s="151" t="s">
        <v>209</v>
      </c>
    </row>
    <row r="178" spans="1:24" ht="24" customHeight="1">
      <c r="A178" s="165" t="s">
        <v>137</v>
      </c>
      <c r="B178" s="164"/>
      <c r="C178" s="163" t="s">
        <v>216</v>
      </c>
      <c r="D178" s="162" t="s">
        <v>210</v>
      </c>
      <c r="E178" s="161" t="s">
        <v>163</v>
      </c>
      <c r="F178" s="37" t="s">
        <v>149</v>
      </c>
      <c r="G178" s="160">
        <v>2.992</v>
      </c>
      <c r="H178" s="36" t="s">
        <v>81</v>
      </c>
      <c r="I178" s="37">
        <v>2290</v>
      </c>
      <c r="J178" s="159">
        <v>5</v>
      </c>
      <c r="K178" s="157">
        <v>12.8</v>
      </c>
      <c r="L178" s="158">
        <v>202.04843749999998</v>
      </c>
      <c r="M178" s="157">
        <v>8.1</v>
      </c>
      <c r="N178" s="156">
        <v>11.7</v>
      </c>
      <c r="O178" s="156">
        <v>17.3</v>
      </c>
      <c r="P178" s="36" t="s">
        <v>147</v>
      </c>
      <c r="Q178" s="36" t="s">
        <v>128</v>
      </c>
      <c r="R178" s="30" t="s">
        <v>127</v>
      </c>
      <c r="S178" s="38"/>
      <c r="T178" s="155" t="s">
        <v>146</v>
      </c>
      <c r="U178" s="154">
        <v>158</v>
      </c>
      <c r="V178" s="153">
        <v>109</v>
      </c>
      <c r="W178" s="152">
        <v>73</v>
      </c>
      <c r="X178" s="151" t="s">
        <v>191</v>
      </c>
    </row>
    <row r="179" spans="1:24" ht="24" customHeight="1">
      <c r="A179" s="165" t="s">
        <v>137</v>
      </c>
      <c r="B179" s="164"/>
      <c r="C179" s="163" t="s">
        <v>216</v>
      </c>
      <c r="D179" s="162" t="s">
        <v>210</v>
      </c>
      <c r="E179" s="161" t="s">
        <v>162</v>
      </c>
      <c r="F179" s="37" t="s">
        <v>149</v>
      </c>
      <c r="G179" s="160">
        <v>2.992</v>
      </c>
      <c r="H179" s="36" t="s">
        <v>81</v>
      </c>
      <c r="I179" s="37">
        <v>2300</v>
      </c>
      <c r="J179" s="159">
        <v>5</v>
      </c>
      <c r="K179" s="157">
        <v>12.8</v>
      </c>
      <c r="L179" s="158">
        <v>202.04843749999998</v>
      </c>
      <c r="M179" s="157">
        <v>8.1</v>
      </c>
      <c r="N179" s="156">
        <v>11.7</v>
      </c>
      <c r="O179" s="156">
        <v>17.200000000000003</v>
      </c>
      <c r="P179" s="36" t="s">
        <v>147</v>
      </c>
      <c r="Q179" s="36" t="s">
        <v>128</v>
      </c>
      <c r="R179" s="30" t="s">
        <v>127</v>
      </c>
      <c r="S179" s="38"/>
      <c r="T179" s="155" t="s">
        <v>146</v>
      </c>
      <c r="U179" s="154">
        <v>158</v>
      </c>
      <c r="V179" s="153">
        <v>109</v>
      </c>
      <c r="W179" s="152">
        <v>74</v>
      </c>
      <c r="X179" s="151" t="s">
        <v>191</v>
      </c>
    </row>
    <row r="180" spans="1:24" ht="24" customHeight="1">
      <c r="A180" s="165" t="s">
        <v>137</v>
      </c>
      <c r="B180" s="164"/>
      <c r="C180" s="163" t="s">
        <v>216</v>
      </c>
      <c r="D180" s="162" t="s">
        <v>210</v>
      </c>
      <c r="E180" s="161" t="s">
        <v>161</v>
      </c>
      <c r="F180" s="37" t="s">
        <v>149</v>
      </c>
      <c r="G180" s="160">
        <v>2.992</v>
      </c>
      <c r="H180" s="36" t="s">
        <v>81</v>
      </c>
      <c r="I180" s="37">
        <v>2310</v>
      </c>
      <c r="J180" s="159">
        <v>5</v>
      </c>
      <c r="K180" s="157">
        <v>12.8</v>
      </c>
      <c r="L180" s="158">
        <v>202.04843749999998</v>
      </c>
      <c r="M180" s="157">
        <v>8.1</v>
      </c>
      <c r="N180" s="156">
        <v>11.7</v>
      </c>
      <c r="O180" s="156">
        <v>17.100000000000001</v>
      </c>
      <c r="P180" s="36" t="s">
        <v>147</v>
      </c>
      <c r="Q180" s="36" t="s">
        <v>128</v>
      </c>
      <c r="R180" s="30" t="s">
        <v>127</v>
      </c>
      <c r="S180" s="38"/>
      <c r="T180" s="155" t="s">
        <v>146</v>
      </c>
      <c r="U180" s="154">
        <v>158</v>
      </c>
      <c r="V180" s="153">
        <v>109</v>
      </c>
      <c r="W180" s="152">
        <v>74</v>
      </c>
      <c r="X180" s="151" t="s">
        <v>191</v>
      </c>
    </row>
    <row r="181" spans="1:24" ht="24" customHeight="1">
      <c r="A181" s="165" t="s">
        <v>137</v>
      </c>
      <c r="B181" s="164"/>
      <c r="C181" s="163" t="s">
        <v>216</v>
      </c>
      <c r="D181" s="162" t="s">
        <v>210</v>
      </c>
      <c r="E181" s="161" t="s">
        <v>160</v>
      </c>
      <c r="F181" s="37" t="s">
        <v>149</v>
      </c>
      <c r="G181" s="160">
        <v>2.992</v>
      </c>
      <c r="H181" s="36" t="s">
        <v>81</v>
      </c>
      <c r="I181" s="37">
        <v>2320</v>
      </c>
      <c r="J181" s="159">
        <v>5</v>
      </c>
      <c r="K181" s="157">
        <v>12.8</v>
      </c>
      <c r="L181" s="158">
        <v>202.04843749999998</v>
      </c>
      <c r="M181" s="157">
        <v>8.1</v>
      </c>
      <c r="N181" s="156">
        <v>11.7</v>
      </c>
      <c r="O181" s="166">
        <v>17</v>
      </c>
      <c r="P181" s="36" t="s">
        <v>147</v>
      </c>
      <c r="Q181" s="36" t="s">
        <v>128</v>
      </c>
      <c r="R181" s="30" t="s">
        <v>127</v>
      </c>
      <c r="S181" s="38"/>
      <c r="T181" s="155" t="s">
        <v>146</v>
      </c>
      <c r="U181" s="154">
        <v>158</v>
      </c>
      <c r="V181" s="153">
        <v>109</v>
      </c>
      <c r="W181" s="152">
        <v>75</v>
      </c>
      <c r="X181" s="151" t="s">
        <v>185</v>
      </c>
    </row>
    <row r="182" spans="1:24" ht="24" customHeight="1">
      <c r="A182" s="165" t="s">
        <v>137</v>
      </c>
      <c r="B182" s="164"/>
      <c r="C182" s="163" t="s">
        <v>216</v>
      </c>
      <c r="D182" s="162" t="s">
        <v>210</v>
      </c>
      <c r="E182" s="161" t="s">
        <v>159</v>
      </c>
      <c r="F182" s="37" t="s">
        <v>149</v>
      </c>
      <c r="G182" s="160">
        <v>2.992</v>
      </c>
      <c r="H182" s="36" t="s">
        <v>81</v>
      </c>
      <c r="I182" s="37">
        <v>2320</v>
      </c>
      <c r="J182" s="159">
        <v>5</v>
      </c>
      <c r="K182" s="157">
        <v>12.8</v>
      </c>
      <c r="L182" s="158">
        <v>202.04843749999998</v>
      </c>
      <c r="M182" s="157">
        <v>8.1</v>
      </c>
      <c r="N182" s="156">
        <v>11.7</v>
      </c>
      <c r="O182" s="156">
        <v>17</v>
      </c>
      <c r="P182" s="36" t="s">
        <v>147</v>
      </c>
      <c r="Q182" s="36" t="s">
        <v>128</v>
      </c>
      <c r="R182" s="30" t="s">
        <v>127</v>
      </c>
      <c r="S182" s="38"/>
      <c r="T182" s="155" t="s">
        <v>146</v>
      </c>
      <c r="U182" s="154">
        <v>158</v>
      </c>
      <c r="V182" s="153">
        <v>109</v>
      </c>
      <c r="W182" s="152">
        <v>75</v>
      </c>
      <c r="X182" s="151" t="s">
        <v>185</v>
      </c>
    </row>
    <row r="183" spans="1:24" ht="24" customHeight="1">
      <c r="A183" s="165" t="s">
        <v>137</v>
      </c>
      <c r="B183" s="164"/>
      <c r="C183" s="163" t="s">
        <v>216</v>
      </c>
      <c r="D183" s="165" t="s">
        <v>210</v>
      </c>
      <c r="E183" s="161" t="s">
        <v>158</v>
      </c>
      <c r="F183" s="37" t="s">
        <v>149</v>
      </c>
      <c r="G183" s="160">
        <v>2.992</v>
      </c>
      <c r="H183" s="36" t="s">
        <v>81</v>
      </c>
      <c r="I183" s="37">
        <v>2330</v>
      </c>
      <c r="J183" s="159">
        <v>5</v>
      </c>
      <c r="K183" s="157">
        <v>12.8</v>
      </c>
      <c r="L183" s="158">
        <v>202.04843749999998</v>
      </c>
      <c r="M183" s="157">
        <v>8.1</v>
      </c>
      <c r="N183" s="156">
        <v>11.7</v>
      </c>
      <c r="O183" s="156">
        <v>16.900000000000002</v>
      </c>
      <c r="P183" s="36" t="s">
        <v>147</v>
      </c>
      <c r="Q183" s="36" t="s">
        <v>128</v>
      </c>
      <c r="R183" s="30" t="s">
        <v>127</v>
      </c>
      <c r="S183" s="38"/>
      <c r="T183" s="155" t="s">
        <v>146</v>
      </c>
      <c r="U183" s="154">
        <v>158</v>
      </c>
      <c r="V183" s="153">
        <v>109</v>
      </c>
      <c r="W183" s="30">
        <v>75</v>
      </c>
      <c r="X183" s="151" t="s">
        <v>185</v>
      </c>
    </row>
    <row r="184" spans="1:24" ht="24" customHeight="1">
      <c r="A184" s="165" t="s">
        <v>137</v>
      </c>
      <c r="B184" s="164"/>
      <c r="C184" s="163" t="s">
        <v>216</v>
      </c>
      <c r="D184" s="165" t="s">
        <v>210</v>
      </c>
      <c r="E184" s="161" t="s">
        <v>235</v>
      </c>
      <c r="F184" s="37" t="s">
        <v>149</v>
      </c>
      <c r="G184" s="160">
        <v>2.992</v>
      </c>
      <c r="H184" s="36" t="s">
        <v>81</v>
      </c>
      <c r="I184" s="37">
        <v>2350</v>
      </c>
      <c r="J184" s="159">
        <v>7</v>
      </c>
      <c r="K184" s="157">
        <v>12.8</v>
      </c>
      <c r="L184" s="158">
        <v>202.04843749999998</v>
      </c>
      <c r="M184" s="157">
        <v>8.1</v>
      </c>
      <c r="N184" s="156">
        <v>11.7</v>
      </c>
      <c r="O184" s="166">
        <v>16.5</v>
      </c>
      <c r="P184" s="36" t="s">
        <v>147</v>
      </c>
      <c r="Q184" s="36" t="s">
        <v>128</v>
      </c>
      <c r="R184" s="30" t="s">
        <v>127</v>
      </c>
      <c r="S184" s="38"/>
      <c r="T184" s="155" t="s">
        <v>146</v>
      </c>
      <c r="U184" s="154">
        <v>158</v>
      </c>
      <c r="V184" s="153">
        <v>109</v>
      </c>
      <c r="W184" s="30">
        <v>77</v>
      </c>
      <c r="X184" s="151" t="s">
        <v>185</v>
      </c>
    </row>
    <row r="185" spans="1:24" ht="24" customHeight="1">
      <c r="A185" s="165" t="s">
        <v>137</v>
      </c>
      <c r="B185" s="164"/>
      <c r="C185" s="163" t="s">
        <v>216</v>
      </c>
      <c r="D185" s="165" t="s">
        <v>210</v>
      </c>
      <c r="E185" s="161" t="s">
        <v>234</v>
      </c>
      <c r="F185" s="37" t="s">
        <v>149</v>
      </c>
      <c r="G185" s="160">
        <v>2.992</v>
      </c>
      <c r="H185" s="36" t="s">
        <v>81</v>
      </c>
      <c r="I185" s="167">
        <v>2360</v>
      </c>
      <c r="J185" s="159">
        <v>7</v>
      </c>
      <c r="K185" s="157">
        <v>12.8</v>
      </c>
      <c r="L185" s="158">
        <v>202.04843749999998</v>
      </c>
      <c r="M185" s="157">
        <v>8.1</v>
      </c>
      <c r="N185" s="156">
        <v>11.7</v>
      </c>
      <c r="O185" s="166">
        <v>16.400000000000002</v>
      </c>
      <c r="P185" s="36" t="s">
        <v>147</v>
      </c>
      <c r="Q185" s="36" t="s">
        <v>128</v>
      </c>
      <c r="R185" s="30" t="s">
        <v>127</v>
      </c>
      <c r="S185" s="38"/>
      <c r="T185" s="155" t="s">
        <v>146</v>
      </c>
      <c r="U185" s="154">
        <v>158</v>
      </c>
      <c r="V185" s="153">
        <v>109</v>
      </c>
      <c r="W185" s="152">
        <v>78</v>
      </c>
      <c r="X185" s="151" t="s">
        <v>185</v>
      </c>
    </row>
    <row r="186" spans="1:24" ht="24" customHeight="1">
      <c r="A186" s="165" t="s">
        <v>137</v>
      </c>
      <c r="B186" s="164"/>
      <c r="C186" s="163" t="s">
        <v>216</v>
      </c>
      <c r="D186" s="162" t="s">
        <v>210</v>
      </c>
      <c r="E186" s="161" t="s">
        <v>233</v>
      </c>
      <c r="F186" s="37" t="s">
        <v>149</v>
      </c>
      <c r="G186" s="160">
        <v>2.992</v>
      </c>
      <c r="H186" s="36" t="s">
        <v>81</v>
      </c>
      <c r="I186" s="37">
        <v>2370</v>
      </c>
      <c r="J186" s="159">
        <v>7</v>
      </c>
      <c r="K186" s="157">
        <v>12.8</v>
      </c>
      <c r="L186" s="158">
        <v>202.04843749999998</v>
      </c>
      <c r="M186" s="157">
        <v>8.1</v>
      </c>
      <c r="N186" s="156">
        <v>11.7</v>
      </c>
      <c r="O186" s="156">
        <v>16.3</v>
      </c>
      <c r="P186" s="36" t="s">
        <v>147</v>
      </c>
      <c r="Q186" s="36" t="s">
        <v>128</v>
      </c>
      <c r="R186" s="30" t="s">
        <v>127</v>
      </c>
      <c r="S186" s="38"/>
      <c r="T186" s="155" t="s">
        <v>146</v>
      </c>
      <c r="U186" s="154">
        <v>158</v>
      </c>
      <c r="V186" s="153">
        <v>109</v>
      </c>
      <c r="W186" s="152">
        <v>78</v>
      </c>
      <c r="X186" s="151" t="s">
        <v>185</v>
      </c>
    </row>
    <row r="187" spans="1:24" ht="24" customHeight="1">
      <c r="A187" s="165" t="s">
        <v>137</v>
      </c>
      <c r="B187" s="164"/>
      <c r="C187" s="163" t="s">
        <v>216</v>
      </c>
      <c r="D187" s="162" t="s">
        <v>210</v>
      </c>
      <c r="E187" s="161" t="s">
        <v>232</v>
      </c>
      <c r="F187" s="37" t="s">
        <v>149</v>
      </c>
      <c r="G187" s="160">
        <v>2.992</v>
      </c>
      <c r="H187" s="36" t="s">
        <v>81</v>
      </c>
      <c r="I187" s="37">
        <v>2380</v>
      </c>
      <c r="J187" s="159">
        <v>7</v>
      </c>
      <c r="K187" s="157">
        <v>12.8</v>
      </c>
      <c r="L187" s="158">
        <v>202.04843749999998</v>
      </c>
      <c r="M187" s="157">
        <v>8.1</v>
      </c>
      <c r="N187" s="156">
        <v>11.7</v>
      </c>
      <c r="O187" s="156">
        <v>16.100000000000001</v>
      </c>
      <c r="P187" s="36" t="s">
        <v>147</v>
      </c>
      <c r="Q187" s="36" t="s">
        <v>128</v>
      </c>
      <c r="R187" s="30" t="s">
        <v>127</v>
      </c>
      <c r="S187" s="38"/>
      <c r="T187" s="155" t="s">
        <v>146</v>
      </c>
      <c r="U187" s="154">
        <v>158</v>
      </c>
      <c r="V187" s="153">
        <v>109</v>
      </c>
      <c r="W187" s="152">
        <v>79</v>
      </c>
      <c r="X187" s="151" t="s">
        <v>185</v>
      </c>
    </row>
    <row r="188" spans="1:24" ht="24" customHeight="1">
      <c r="A188" s="165" t="s">
        <v>137</v>
      </c>
      <c r="B188" s="164"/>
      <c r="C188" s="163" t="s">
        <v>216</v>
      </c>
      <c r="D188" s="162" t="s">
        <v>210</v>
      </c>
      <c r="E188" s="161" t="s">
        <v>231</v>
      </c>
      <c r="F188" s="37" t="s">
        <v>149</v>
      </c>
      <c r="G188" s="160">
        <v>2.992</v>
      </c>
      <c r="H188" s="36" t="s">
        <v>81</v>
      </c>
      <c r="I188" s="37">
        <v>2380</v>
      </c>
      <c r="J188" s="159">
        <v>7</v>
      </c>
      <c r="K188" s="157">
        <v>12.8</v>
      </c>
      <c r="L188" s="158">
        <v>202.04843749999998</v>
      </c>
      <c r="M188" s="157">
        <v>8.1</v>
      </c>
      <c r="N188" s="156">
        <v>11.7</v>
      </c>
      <c r="O188" s="156">
        <v>16.100000000000001</v>
      </c>
      <c r="P188" s="36" t="s">
        <v>147</v>
      </c>
      <c r="Q188" s="36" t="s">
        <v>128</v>
      </c>
      <c r="R188" s="30" t="s">
        <v>127</v>
      </c>
      <c r="S188" s="38"/>
      <c r="T188" s="155" t="s">
        <v>146</v>
      </c>
      <c r="U188" s="154">
        <v>158</v>
      </c>
      <c r="V188" s="153">
        <v>109</v>
      </c>
      <c r="W188" s="152">
        <v>79</v>
      </c>
      <c r="X188" s="151" t="s">
        <v>185</v>
      </c>
    </row>
    <row r="189" spans="1:24" ht="24" customHeight="1">
      <c r="A189" s="165" t="s">
        <v>137</v>
      </c>
      <c r="B189" s="164"/>
      <c r="C189" s="163" t="s">
        <v>216</v>
      </c>
      <c r="D189" s="162" t="s">
        <v>210</v>
      </c>
      <c r="E189" s="161" t="s">
        <v>230</v>
      </c>
      <c r="F189" s="37" t="s">
        <v>149</v>
      </c>
      <c r="G189" s="160">
        <v>2.992</v>
      </c>
      <c r="H189" s="36" t="s">
        <v>81</v>
      </c>
      <c r="I189" s="37">
        <v>2390</v>
      </c>
      <c r="J189" s="159">
        <v>7</v>
      </c>
      <c r="K189" s="157">
        <v>12.8</v>
      </c>
      <c r="L189" s="158">
        <v>202.04843749999998</v>
      </c>
      <c r="M189" s="157">
        <v>8.1</v>
      </c>
      <c r="N189" s="156">
        <v>11.7</v>
      </c>
      <c r="O189" s="156">
        <v>16</v>
      </c>
      <c r="P189" s="36" t="s">
        <v>147</v>
      </c>
      <c r="Q189" s="36" t="s">
        <v>128</v>
      </c>
      <c r="R189" s="30" t="s">
        <v>127</v>
      </c>
      <c r="S189" s="38"/>
      <c r="T189" s="155" t="s">
        <v>146</v>
      </c>
      <c r="U189" s="154">
        <v>158</v>
      </c>
      <c r="V189" s="153">
        <v>109</v>
      </c>
      <c r="W189" s="152">
        <v>80</v>
      </c>
      <c r="X189" s="151" t="s">
        <v>209</v>
      </c>
    </row>
    <row r="190" spans="1:24" ht="24" customHeight="1">
      <c r="A190" s="165" t="s">
        <v>137</v>
      </c>
      <c r="B190" s="164"/>
      <c r="C190" s="163" t="s">
        <v>216</v>
      </c>
      <c r="D190" s="162" t="s">
        <v>229</v>
      </c>
      <c r="E190" s="161" t="s">
        <v>100</v>
      </c>
      <c r="F190" s="37" t="s">
        <v>149</v>
      </c>
      <c r="G190" s="160">
        <v>2.992</v>
      </c>
      <c r="H190" s="36" t="s">
        <v>194</v>
      </c>
      <c r="I190" s="37">
        <v>2290</v>
      </c>
      <c r="J190" s="159">
        <v>5</v>
      </c>
      <c r="K190" s="157">
        <v>13.1</v>
      </c>
      <c r="L190" s="158">
        <v>197.42137404580151</v>
      </c>
      <c r="M190" s="157">
        <v>8.1</v>
      </c>
      <c r="N190" s="156">
        <v>11.7</v>
      </c>
      <c r="O190" s="166">
        <v>17.3</v>
      </c>
      <c r="P190" s="36" t="s">
        <v>147</v>
      </c>
      <c r="Q190" s="36" t="s">
        <v>128</v>
      </c>
      <c r="R190" s="30" t="s">
        <v>127</v>
      </c>
      <c r="S190" s="38"/>
      <c r="T190" s="155" t="s">
        <v>146</v>
      </c>
      <c r="U190" s="154">
        <v>161</v>
      </c>
      <c r="V190" s="153">
        <v>111</v>
      </c>
      <c r="W190" s="152">
        <v>75</v>
      </c>
      <c r="X190" s="151" t="s">
        <v>185</v>
      </c>
    </row>
    <row r="191" spans="1:24" ht="24" customHeight="1">
      <c r="A191" s="165" t="s">
        <v>137</v>
      </c>
      <c r="B191" s="164"/>
      <c r="C191" s="163" t="s">
        <v>216</v>
      </c>
      <c r="D191" s="162" t="s">
        <v>229</v>
      </c>
      <c r="E191" s="161" t="s">
        <v>99</v>
      </c>
      <c r="F191" s="37" t="s">
        <v>149</v>
      </c>
      <c r="G191" s="160">
        <v>2.992</v>
      </c>
      <c r="H191" s="36" t="s">
        <v>194</v>
      </c>
      <c r="I191" s="37">
        <v>2300</v>
      </c>
      <c r="J191" s="159">
        <v>5</v>
      </c>
      <c r="K191" s="157">
        <v>13.1</v>
      </c>
      <c r="L191" s="158">
        <v>197.42137404580151</v>
      </c>
      <c r="M191" s="157">
        <v>8.1</v>
      </c>
      <c r="N191" s="156">
        <v>11.7</v>
      </c>
      <c r="O191" s="156">
        <v>17.2</v>
      </c>
      <c r="P191" s="36" t="s">
        <v>147</v>
      </c>
      <c r="Q191" s="36" t="s">
        <v>128</v>
      </c>
      <c r="R191" s="30" t="s">
        <v>127</v>
      </c>
      <c r="S191" s="38"/>
      <c r="T191" s="155" t="s">
        <v>146</v>
      </c>
      <c r="U191" s="154">
        <v>161</v>
      </c>
      <c r="V191" s="153">
        <v>111</v>
      </c>
      <c r="W191" s="152">
        <v>76</v>
      </c>
      <c r="X191" s="151" t="s">
        <v>185</v>
      </c>
    </row>
    <row r="192" spans="1:24" ht="24" customHeight="1">
      <c r="A192" s="165" t="s">
        <v>137</v>
      </c>
      <c r="B192" s="164"/>
      <c r="C192" s="163" t="s">
        <v>216</v>
      </c>
      <c r="D192" s="162" t="s">
        <v>229</v>
      </c>
      <c r="E192" s="161" t="s">
        <v>98</v>
      </c>
      <c r="F192" s="37" t="s">
        <v>149</v>
      </c>
      <c r="G192" s="160">
        <v>2.992</v>
      </c>
      <c r="H192" s="36" t="s">
        <v>194</v>
      </c>
      <c r="I192" s="37">
        <v>2310</v>
      </c>
      <c r="J192" s="159">
        <v>5</v>
      </c>
      <c r="K192" s="157">
        <v>13.1</v>
      </c>
      <c r="L192" s="158">
        <v>197.42137404580151</v>
      </c>
      <c r="M192" s="157">
        <v>8.1</v>
      </c>
      <c r="N192" s="156">
        <v>11.7</v>
      </c>
      <c r="O192" s="166">
        <v>17.100000000000001</v>
      </c>
      <c r="P192" s="36" t="s">
        <v>147</v>
      </c>
      <c r="Q192" s="36" t="s">
        <v>128</v>
      </c>
      <c r="R192" s="30" t="s">
        <v>127</v>
      </c>
      <c r="S192" s="38"/>
      <c r="T192" s="155" t="s">
        <v>146</v>
      </c>
      <c r="U192" s="154">
        <v>161</v>
      </c>
      <c r="V192" s="153">
        <v>111</v>
      </c>
      <c r="W192" s="152">
        <v>76</v>
      </c>
      <c r="X192" s="151" t="s">
        <v>185</v>
      </c>
    </row>
    <row r="193" spans="1:24" ht="24" customHeight="1">
      <c r="A193" s="165" t="s">
        <v>137</v>
      </c>
      <c r="B193" s="164"/>
      <c r="C193" s="163" t="s">
        <v>216</v>
      </c>
      <c r="D193" s="162" t="s">
        <v>229</v>
      </c>
      <c r="E193" s="161" t="s">
        <v>97</v>
      </c>
      <c r="F193" s="37" t="s">
        <v>149</v>
      </c>
      <c r="G193" s="160">
        <v>2.992</v>
      </c>
      <c r="H193" s="36" t="s">
        <v>194</v>
      </c>
      <c r="I193" s="37">
        <v>2320</v>
      </c>
      <c r="J193" s="159">
        <v>5</v>
      </c>
      <c r="K193" s="157">
        <v>13.1</v>
      </c>
      <c r="L193" s="158">
        <v>197.42137404580151</v>
      </c>
      <c r="M193" s="157">
        <v>8.1</v>
      </c>
      <c r="N193" s="156">
        <v>11.7</v>
      </c>
      <c r="O193" s="156">
        <v>16.899999999999999</v>
      </c>
      <c r="P193" s="36" t="s">
        <v>147</v>
      </c>
      <c r="Q193" s="36" t="s">
        <v>128</v>
      </c>
      <c r="R193" s="30" t="s">
        <v>127</v>
      </c>
      <c r="S193" s="38"/>
      <c r="T193" s="155" t="s">
        <v>146</v>
      </c>
      <c r="U193" s="154">
        <v>161</v>
      </c>
      <c r="V193" s="153">
        <v>111</v>
      </c>
      <c r="W193" s="152">
        <v>77</v>
      </c>
      <c r="X193" s="151" t="s">
        <v>185</v>
      </c>
    </row>
    <row r="194" spans="1:24" ht="24" customHeight="1">
      <c r="A194" s="165" t="s">
        <v>137</v>
      </c>
      <c r="B194" s="164"/>
      <c r="C194" s="163" t="s">
        <v>216</v>
      </c>
      <c r="D194" s="162" t="s">
        <v>229</v>
      </c>
      <c r="E194" s="161" t="s">
        <v>171</v>
      </c>
      <c r="F194" s="37" t="s">
        <v>149</v>
      </c>
      <c r="G194" s="160">
        <v>2.992</v>
      </c>
      <c r="H194" s="36" t="s">
        <v>194</v>
      </c>
      <c r="I194" s="37">
        <v>2320</v>
      </c>
      <c r="J194" s="159">
        <v>5</v>
      </c>
      <c r="K194" s="157">
        <v>13.1</v>
      </c>
      <c r="L194" s="158">
        <v>197.42137404580151</v>
      </c>
      <c r="M194" s="157">
        <v>8.1</v>
      </c>
      <c r="N194" s="156">
        <v>11.7</v>
      </c>
      <c r="O194" s="156">
        <v>16.899999999999999</v>
      </c>
      <c r="P194" s="36" t="s">
        <v>147</v>
      </c>
      <c r="Q194" s="36" t="s">
        <v>128</v>
      </c>
      <c r="R194" s="30" t="s">
        <v>127</v>
      </c>
      <c r="S194" s="38"/>
      <c r="T194" s="155" t="s">
        <v>146</v>
      </c>
      <c r="U194" s="154">
        <v>161</v>
      </c>
      <c r="V194" s="153">
        <v>111</v>
      </c>
      <c r="W194" s="152">
        <v>77</v>
      </c>
      <c r="X194" s="151" t="s">
        <v>185</v>
      </c>
    </row>
    <row r="195" spans="1:24" ht="24" customHeight="1">
      <c r="A195" s="165" t="s">
        <v>137</v>
      </c>
      <c r="B195" s="164"/>
      <c r="C195" s="163" t="s">
        <v>216</v>
      </c>
      <c r="D195" s="162" t="s">
        <v>229</v>
      </c>
      <c r="E195" s="161" t="s">
        <v>170</v>
      </c>
      <c r="F195" s="37" t="s">
        <v>149</v>
      </c>
      <c r="G195" s="160">
        <v>2.992</v>
      </c>
      <c r="H195" s="36" t="s">
        <v>194</v>
      </c>
      <c r="I195" s="37">
        <v>2330</v>
      </c>
      <c r="J195" s="159">
        <v>5</v>
      </c>
      <c r="K195" s="157">
        <v>13.1</v>
      </c>
      <c r="L195" s="158">
        <v>197.42137404580151</v>
      </c>
      <c r="M195" s="157">
        <v>8.1</v>
      </c>
      <c r="N195" s="156">
        <v>11.7</v>
      </c>
      <c r="O195" s="156">
        <v>16.8</v>
      </c>
      <c r="P195" s="36" t="s">
        <v>147</v>
      </c>
      <c r="Q195" s="36" t="s">
        <v>128</v>
      </c>
      <c r="R195" s="30" t="s">
        <v>127</v>
      </c>
      <c r="S195" s="38"/>
      <c r="T195" s="155" t="s">
        <v>146</v>
      </c>
      <c r="U195" s="154">
        <v>161</v>
      </c>
      <c r="V195" s="153">
        <v>111</v>
      </c>
      <c r="W195" s="152">
        <v>77</v>
      </c>
      <c r="X195" s="151" t="s">
        <v>185</v>
      </c>
    </row>
    <row r="196" spans="1:24" ht="24" customHeight="1">
      <c r="A196" s="165" t="s">
        <v>137</v>
      </c>
      <c r="B196" s="164"/>
      <c r="C196" s="163" t="s">
        <v>216</v>
      </c>
      <c r="D196" s="162" t="s">
        <v>229</v>
      </c>
      <c r="E196" s="161" t="s">
        <v>169</v>
      </c>
      <c r="F196" s="37" t="s">
        <v>149</v>
      </c>
      <c r="G196" s="160">
        <v>2.992</v>
      </c>
      <c r="H196" s="36" t="s">
        <v>81</v>
      </c>
      <c r="I196" s="37">
        <v>2290</v>
      </c>
      <c r="J196" s="159">
        <v>5</v>
      </c>
      <c r="K196" s="157">
        <v>12.8</v>
      </c>
      <c r="L196" s="158">
        <v>202.04843749999998</v>
      </c>
      <c r="M196" s="157">
        <v>8.1</v>
      </c>
      <c r="N196" s="156">
        <v>11.7</v>
      </c>
      <c r="O196" s="156">
        <v>17.3</v>
      </c>
      <c r="P196" s="36" t="s">
        <v>147</v>
      </c>
      <c r="Q196" s="36" t="s">
        <v>128</v>
      </c>
      <c r="R196" s="30" t="s">
        <v>127</v>
      </c>
      <c r="S196" s="38"/>
      <c r="T196" s="155" t="s">
        <v>146</v>
      </c>
      <c r="U196" s="154">
        <v>158</v>
      </c>
      <c r="V196" s="153">
        <v>109</v>
      </c>
      <c r="W196" s="152">
        <v>73</v>
      </c>
      <c r="X196" s="151" t="s">
        <v>191</v>
      </c>
    </row>
    <row r="197" spans="1:24" ht="24" customHeight="1">
      <c r="A197" s="165" t="s">
        <v>137</v>
      </c>
      <c r="B197" s="164"/>
      <c r="C197" s="163" t="s">
        <v>216</v>
      </c>
      <c r="D197" s="162" t="s">
        <v>229</v>
      </c>
      <c r="E197" s="161" t="s">
        <v>168</v>
      </c>
      <c r="F197" s="37" t="s">
        <v>149</v>
      </c>
      <c r="G197" s="160">
        <v>2.992</v>
      </c>
      <c r="H197" s="36" t="s">
        <v>81</v>
      </c>
      <c r="I197" s="37">
        <v>2300</v>
      </c>
      <c r="J197" s="159">
        <v>5</v>
      </c>
      <c r="K197" s="157">
        <v>12.8</v>
      </c>
      <c r="L197" s="158">
        <v>202.04843749999998</v>
      </c>
      <c r="M197" s="157">
        <v>8.1</v>
      </c>
      <c r="N197" s="156">
        <v>11.7</v>
      </c>
      <c r="O197" s="156">
        <v>17.200000000000003</v>
      </c>
      <c r="P197" s="36" t="s">
        <v>147</v>
      </c>
      <c r="Q197" s="36" t="s">
        <v>128</v>
      </c>
      <c r="R197" s="30" t="s">
        <v>127</v>
      </c>
      <c r="S197" s="38"/>
      <c r="T197" s="155" t="s">
        <v>146</v>
      </c>
      <c r="U197" s="154">
        <v>158</v>
      </c>
      <c r="V197" s="153">
        <v>109</v>
      </c>
      <c r="W197" s="152">
        <v>74</v>
      </c>
      <c r="X197" s="151" t="s">
        <v>191</v>
      </c>
    </row>
    <row r="198" spans="1:24" ht="24" customHeight="1">
      <c r="A198" s="165" t="s">
        <v>137</v>
      </c>
      <c r="B198" s="164"/>
      <c r="C198" s="163" t="s">
        <v>216</v>
      </c>
      <c r="D198" s="162" t="s">
        <v>229</v>
      </c>
      <c r="E198" s="161" t="s">
        <v>167</v>
      </c>
      <c r="F198" s="37" t="s">
        <v>149</v>
      </c>
      <c r="G198" s="160">
        <v>2.992</v>
      </c>
      <c r="H198" s="36" t="s">
        <v>81</v>
      </c>
      <c r="I198" s="37">
        <v>2310</v>
      </c>
      <c r="J198" s="159">
        <v>5</v>
      </c>
      <c r="K198" s="157">
        <v>12.8</v>
      </c>
      <c r="L198" s="158">
        <v>202.04843749999998</v>
      </c>
      <c r="M198" s="157">
        <v>8.1</v>
      </c>
      <c r="N198" s="156">
        <v>11.7</v>
      </c>
      <c r="O198" s="156">
        <v>17.100000000000001</v>
      </c>
      <c r="P198" s="36" t="s">
        <v>147</v>
      </c>
      <c r="Q198" s="36" t="s">
        <v>128</v>
      </c>
      <c r="R198" s="30" t="s">
        <v>127</v>
      </c>
      <c r="S198" s="38"/>
      <c r="T198" s="155" t="s">
        <v>146</v>
      </c>
      <c r="U198" s="154">
        <v>158</v>
      </c>
      <c r="V198" s="153">
        <v>109</v>
      </c>
      <c r="W198" s="152">
        <v>74</v>
      </c>
      <c r="X198" s="151" t="s">
        <v>191</v>
      </c>
    </row>
    <row r="199" spans="1:24" ht="24" customHeight="1">
      <c r="A199" s="165" t="s">
        <v>137</v>
      </c>
      <c r="B199" s="164"/>
      <c r="C199" s="163" t="s">
        <v>216</v>
      </c>
      <c r="D199" s="162" t="s">
        <v>229</v>
      </c>
      <c r="E199" s="161" t="s">
        <v>166</v>
      </c>
      <c r="F199" s="37" t="s">
        <v>149</v>
      </c>
      <c r="G199" s="160">
        <v>2.992</v>
      </c>
      <c r="H199" s="36" t="s">
        <v>81</v>
      </c>
      <c r="I199" s="37">
        <v>2320</v>
      </c>
      <c r="J199" s="159">
        <v>5</v>
      </c>
      <c r="K199" s="157">
        <v>12.8</v>
      </c>
      <c r="L199" s="158">
        <v>202.04843749999998</v>
      </c>
      <c r="M199" s="157">
        <v>8.1</v>
      </c>
      <c r="N199" s="156">
        <v>11.7</v>
      </c>
      <c r="O199" s="156">
        <v>17</v>
      </c>
      <c r="P199" s="36" t="s">
        <v>147</v>
      </c>
      <c r="Q199" s="36" t="s">
        <v>128</v>
      </c>
      <c r="R199" s="30" t="s">
        <v>127</v>
      </c>
      <c r="S199" s="38"/>
      <c r="T199" s="155" t="s">
        <v>146</v>
      </c>
      <c r="U199" s="154">
        <v>158</v>
      </c>
      <c r="V199" s="153">
        <v>109</v>
      </c>
      <c r="W199" s="152">
        <v>75</v>
      </c>
      <c r="X199" s="151" t="s">
        <v>185</v>
      </c>
    </row>
    <row r="200" spans="1:24" ht="24" customHeight="1">
      <c r="A200" s="165" t="s">
        <v>137</v>
      </c>
      <c r="B200" s="164"/>
      <c r="C200" s="163" t="s">
        <v>216</v>
      </c>
      <c r="D200" s="162" t="s">
        <v>229</v>
      </c>
      <c r="E200" s="161" t="s">
        <v>165</v>
      </c>
      <c r="F200" s="37" t="s">
        <v>149</v>
      </c>
      <c r="G200" s="160">
        <v>2.992</v>
      </c>
      <c r="H200" s="36" t="s">
        <v>81</v>
      </c>
      <c r="I200" s="37">
        <v>2320</v>
      </c>
      <c r="J200" s="159">
        <v>5</v>
      </c>
      <c r="K200" s="157">
        <v>12.8</v>
      </c>
      <c r="L200" s="158">
        <v>202.04843749999998</v>
      </c>
      <c r="M200" s="157">
        <v>8.1</v>
      </c>
      <c r="N200" s="156">
        <v>11.7</v>
      </c>
      <c r="O200" s="156">
        <v>17</v>
      </c>
      <c r="P200" s="36" t="s">
        <v>147</v>
      </c>
      <c r="Q200" s="36" t="s">
        <v>128</v>
      </c>
      <c r="R200" s="30" t="s">
        <v>127</v>
      </c>
      <c r="S200" s="38"/>
      <c r="T200" s="155" t="s">
        <v>146</v>
      </c>
      <c r="U200" s="154">
        <v>158</v>
      </c>
      <c r="V200" s="153">
        <v>109</v>
      </c>
      <c r="W200" s="152">
        <v>75</v>
      </c>
      <c r="X200" s="151" t="s">
        <v>185</v>
      </c>
    </row>
    <row r="201" spans="1:24" ht="24" customHeight="1">
      <c r="A201" s="165" t="s">
        <v>137</v>
      </c>
      <c r="B201" s="164"/>
      <c r="C201" s="163" t="s">
        <v>216</v>
      </c>
      <c r="D201" s="162" t="s">
        <v>229</v>
      </c>
      <c r="E201" s="161" t="s">
        <v>164</v>
      </c>
      <c r="F201" s="37" t="s">
        <v>149</v>
      </c>
      <c r="G201" s="160">
        <v>2.992</v>
      </c>
      <c r="H201" s="36" t="s">
        <v>81</v>
      </c>
      <c r="I201" s="37">
        <v>2330</v>
      </c>
      <c r="J201" s="159">
        <v>5</v>
      </c>
      <c r="K201" s="157">
        <v>12.8</v>
      </c>
      <c r="L201" s="158">
        <v>202.04843749999998</v>
      </c>
      <c r="M201" s="157">
        <v>8.1</v>
      </c>
      <c r="N201" s="156">
        <v>11.7</v>
      </c>
      <c r="O201" s="156">
        <v>16.900000000000002</v>
      </c>
      <c r="P201" s="36" t="s">
        <v>147</v>
      </c>
      <c r="Q201" s="36" t="s">
        <v>128</v>
      </c>
      <c r="R201" s="30" t="s">
        <v>127</v>
      </c>
      <c r="S201" s="38"/>
      <c r="T201" s="155" t="s">
        <v>146</v>
      </c>
      <c r="U201" s="154">
        <v>158</v>
      </c>
      <c r="V201" s="153">
        <v>109</v>
      </c>
      <c r="W201" s="152">
        <v>75</v>
      </c>
      <c r="X201" s="151" t="s">
        <v>185</v>
      </c>
    </row>
    <row r="202" spans="1:24" ht="24" customHeight="1">
      <c r="A202" s="165" t="s">
        <v>137</v>
      </c>
      <c r="B202" s="164"/>
      <c r="C202" s="163" t="s">
        <v>216</v>
      </c>
      <c r="D202" s="165" t="s">
        <v>206</v>
      </c>
      <c r="E202" s="161" t="s">
        <v>228</v>
      </c>
      <c r="F202" s="37" t="s">
        <v>133</v>
      </c>
      <c r="G202" s="160">
        <v>2.992</v>
      </c>
      <c r="H202" s="36" t="s">
        <v>132</v>
      </c>
      <c r="I202" s="167" t="s">
        <v>221</v>
      </c>
      <c r="J202" s="159">
        <v>5</v>
      </c>
      <c r="K202" s="157">
        <v>12.4</v>
      </c>
      <c r="L202" s="158">
        <v>208.56612903225806</v>
      </c>
      <c r="M202" s="157">
        <v>9.6</v>
      </c>
      <c r="N202" s="156">
        <v>13.1</v>
      </c>
      <c r="O202" s="166" t="s">
        <v>180</v>
      </c>
      <c r="P202" s="36" t="s">
        <v>129</v>
      </c>
      <c r="Q202" s="36" t="s">
        <v>128</v>
      </c>
      <c r="R202" s="30" t="s">
        <v>127</v>
      </c>
      <c r="S202" s="38"/>
      <c r="T202" s="155"/>
      <c r="U202" s="154">
        <v>129</v>
      </c>
      <c r="V202" s="153" t="s">
        <v>179</v>
      </c>
      <c r="W202" s="30">
        <v>70</v>
      </c>
      <c r="X202" s="151" t="s">
        <v>172</v>
      </c>
    </row>
    <row r="203" spans="1:24" ht="24" customHeight="1">
      <c r="A203" s="165" t="s">
        <v>137</v>
      </c>
      <c r="B203" s="164"/>
      <c r="C203" s="163" t="s">
        <v>216</v>
      </c>
      <c r="D203" s="165" t="s">
        <v>206</v>
      </c>
      <c r="E203" s="161" t="s">
        <v>227</v>
      </c>
      <c r="F203" s="37" t="s">
        <v>133</v>
      </c>
      <c r="G203" s="160">
        <v>2.992</v>
      </c>
      <c r="H203" s="36" t="s">
        <v>132</v>
      </c>
      <c r="I203" s="37" t="s">
        <v>219</v>
      </c>
      <c r="J203" s="159">
        <v>5</v>
      </c>
      <c r="K203" s="157">
        <v>12.4</v>
      </c>
      <c r="L203" s="158">
        <v>208.56612903225806</v>
      </c>
      <c r="M203" s="157">
        <v>8.1</v>
      </c>
      <c r="N203" s="156">
        <v>11.7</v>
      </c>
      <c r="O203" s="166" t="s">
        <v>218</v>
      </c>
      <c r="P203" s="36" t="s">
        <v>129</v>
      </c>
      <c r="Q203" s="36" t="s">
        <v>128</v>
      </c>
      <c r="R203" s="30" t="s">
        <v>127</v>
      </c>
      <c r="S203" s="38"/>
      <c r="T203" s="155"/>
      <c r="U203" s="154">
        <v>153</v>
      </c>
      <c r="V203" s="153">
        <v>105</v>
      </c>
      <c r="W203" s="152" t="s">
        <v>217</v>
      </c>
      <c r="X203" s="151" t="s">
        <v>172</v>
      </c>
    </row>
    <row r="204" spans="1:24" ht="24" customHeight="1">
      <c r="A204" s="165" t="s">
        <v>137</v>
      </c>
      <c r="B204" s="164"/>
      <c r="C204" s="163" t="s">
        <v>216</v>
      </c>
      <c r="D204" s="165" t="s">
        <v>206</v>
      </c>
      <c r="E204" s="161" t="s">
        <v>226</v>
      </c>
      <c r="F204" s="37" t="s">
        <v>133</v>
      </c>
      <c r="G204" s="160">
        <v>2.992</v>
      </c>
      <c r="H204" s="36" t="s">
        <v>132</v>
      </c>
      <c r="I204" s="37" t="s">
        <v>225</v>
      </c>
      <c r="J204" s="159">
        <v>7</v>
      </c>
      <c r="K204" s="157">
        <v>12.4</v>
      </c>
      <c r="L204" s="158">
        <v>208.56612903225806</v>
      </c>
      <c r="M204" s="157">
        <v>8.1</v>
      </c>
      <c r="N204" s="156">
        <v>11.7</v>
      </c>
      <c r="O204" s="166" t="s">
        <v>224</v>
      </c>
      <c r="P204" s="36" t="s">
        <v>129</v>
      </c>
      <c r="Q204" s="36" t="s">
        <v>128</v>
      </c>
      <c r="R204" s="30" t="s">
        <v>127</v>
      </c>
      <c r="S204" s="38"/>
      <c r="T204" s="155"/>
      <c r="U204" s="154">
        <v>153</v>
      </c>
      <c r="V204" s="153">
        <v>105</v>
      </c>
      <c r="W204" s="152" t="s">
        <v>223</v>
      </c>
      <c r="X204" s="151" t="s">
        <v>201</v>
      </c>
    </row>
    <row r="205" spans="1:24" ht="24" customHeight="1">
      <c r="A205" s="165" t="s">
        <v>137</v>
      </c>
      <c r="B205" s="164"/>
      <c r="C205" s="163" t="s">
        <v>216</v>
      </c>
      <c r="D205" s="165" t="s">
        <v>215</v>
      </c>
      <c r="E205" s="161" t="s">
        <v>222</v>
      </c>
      <c r="F205" s="37" t="s">
        <v>133</v>
      </c>
      <c r="G205" s="160">
        <v>2.992</v>
      </c>
      <c r="H205" s="36" t="s">
        <v>132</v>
      </c>
      <c r="I205" s="167" t="s">
        <v>221</v>
      </c>
      <c r="J205" s="159">
        <v>5</v>
      </c>
      <c r="K205" s="157">
        <v>12.4</v>
      </c>
      <c r="L205" s="158">
        <v>208.56612903225806</v>
      </c>
      <c r="M205" s="157">
        <v>9.6</v>
      </c>
      <c r="N205" s="156">
        <v>13.1</v>
      </c>
      <c r="O205" s="166" t="s">
        <v>180</v>
      </c>
      <c r="P205" s="36" t="s">
        <v>129</v>
      </c>
      <c r="Q205" s="36" t="s">
        <v>128</v>
      </c>
      <c r="R205" s="30" t="s">
        <v>127</v>
      </c>
      <c r="S205" s="38"/>
      <c r="T205" s="155"/>
      <c r="U205" s="154">
        <v>129</v>
      </c>
      <c r="V205" s="153" t="s">
        <v>179</v>
      </c>
      <c r="W205" s="30">
        <v>70</v>
      </c>
      <c r="X205" s="151" t="s">
        <v>172</v>
      </c>
    </row>
    <row r="206" spans="1:24" ht="24" customHeight="1">
      <c r="A206" s="165" t="s">
        <v>137</v>
      </c>
      <c r="B206" s="164"/>
      <c r="C206" s="163" t="s">
        <v>216</v>
      </c>
      <c r="D206" s="165" t="s">
        <v>215</v>
      </c>
      <c r="E206" s="161" t="s">
        <v>220</v>
      </c>
      <c r="F206" s="37" t="s">
        <v>133</v>
      </c>
      <c r="G206" s="160">
        <v>2.992</v>
      </c>
      <c r="H206" s="36" t="s">
        <v>132</v>
      </c>
      <c r="I206" s="37" t="s">
        <v>219</v>
      </c>
      <c r="J206" s="159">
        <v>5</v>
      </c>
      <c r="K206" s="157">
        <v>12.4</v>
      </c>
      <c r="L206" s="158">
        <v>208.56612903225806</v>
      </c>
      <c r="M206" s="157">
        <v>8.1</v>
      </c>
      <c r="N206" s="156">
        <v>11.7</v>
      </c>
      <c r="O206" s="166" t="s">
        <v>218</v>
      </c>
      <c r="P206" s="36" t="s">
        <v>129</v>
      </c>
      <c r="Q206" s="36" t="s">
        <v>128</v>
      </c>
      <c r="R206" s="30" t="s">
        <v>127</v>
      </c>
      <c r="S206" s="38"/>
      <c r="T206" s="155"/>
      <c r="U206" s="154">
        <v>153</v>
      </c>
      <c r="V206" s="153">
        <v>105</v>
      </c>
      <c r="W206" s="152" t="s">
        <v>217</v>
      </c>
      <c r="X206" s="151" t="s">
        <v>172</v>
      </c>
    </row>
    <row r="207" spans="1:24" ht="24" customHeight="1">
      <c r="A207" s="165" t="s">
        <v>137</v>
      </c>
      <c r="B207" s="164"/>
      <c r="C207" s="163" t="s">
        <v>216</v>
      </c>
      <c r="D207" s="165" t="s">
        <v>215</v>
      </c>
      <c r="E207" s="161" t="s">
        <v>214</v>
      </c>
      <c r="F207" s="37" t="s">
        <v>133</v>
      </c>
      <c r="G207" s="160">
        <v>2.992</v>
      </c>
      <c r="H207" s="36" t="s">
        <v>132</v>
      </c>
      <c r="I207" s="37" t="s">
        <v>213</v>
      </c>
      <c r="J207" s="159">
        <v>5</v>
      </c>
      <c r="K207" s="157">
        <v>12.4</v>
      </c>
      <c r="L207" s="158">
        <v>208.56612903225806</v>
      </c>
      <c r="M207" s="157">
        <v>8.1</v>
      </c>
      <c r="N207" s="156">
        <v>11.7</v>
      </c>
      <c r="O207" s="166" t="s">
        <v>212</v>
      </c>
      <c r="P207" s="36" t="s">
        <v>129</v>
      </c>
      <c r="Q207" s="36" t="s">
        <v>128</v>
      </c>
      <c r="R207" s="30" t="s">
        <v>127</v>
      </c>
      <c r="S207" s="38"/>
      <c r="T207" s="155"/>
      <c r="U207" s="154">
        <v>153</v>
      </c>
      <c r="V207" s="153">
        <v>105</v>
      </c>
      <c r="W207" s="152" t="s">
        <v>211</v>
      </c>
      <c r="X207" s="151" t="s">
        <v>201</v>
      </c>
    </row>
    <row r="208" spans="1:24" ht="24" customHeight="1">
      <c r="A208" s="165" t="s">
        <v>137</v>
      </c>
      <c r="B208" s="164"/>
      <c r="C208" s="163" t="s">
        <v>207</v>
      </c>
      <c r="D208" s="162" t="s">
        <v>210</v>
      </c>
      <c r="E208" s="161" t="s">
        <v>169</v>
      </c>
      <c r="F208" s="37" t="s">
        <v>149</v>
      </c>
      <c r="G208" s="160">
        <v>2.992</v>
      </c>
      <c r="H208" s="36" t="s">
        <v>194</v>
      </c>
      <c r="I208" s="37">
        <v>2390</v>
      </c>
      <c r="J208" s="159">
        <v>7</v>
      </c>
      <c r="K208" s="157">
        <v>12.5</v>
      </c>
      <c r="L208" s="158">
        <v>206.89760000000001</v>
      </c>
      <c r="M208" s="157">
        <v>8.1</v>
      </c>
      <c r="N208" s="156">
        <v>11.7</v>
      </c>
      <c r="O208" s="156">
        <v>16</v>
      </c>
      <c r="P208" s="36" t="s">
        <v>147</v>
      </c>
      <c r="Q208" s="36" t="s">
        <v>128</v>
      </c>
      <c r="R208" s="30" t="s">
        <v>127</v>
      </c>
      <c r="S208" s="38"/>
      <c r="T208" s="155" t="s">
        <v>146</v>
      </c>
      <c r="U208" s="154">
        <v>154</v>
      </c>
      <c r="V208" s="153">
        <v>106</v>
      </c>
      <c r="W208" s="152">
        <v>78</v>
      </c>
      <c r="X208" s="151" t="s">
        <v>185</v>
      </c>
    </row>
    <row r="209" spans="1:24" ht="24" customHeight="1">
      <c r="A209" s="165" t="s">
        <v>137</v>
      </c>
      <c r="B209" s="164"/>
      <c r="C209" s="163" t="s">
        <v>207</v>
      </c>
      <c r="D209" s="162" t="s">
        <v>210</v>
      </c>
      <c r="E209" s="161" t="s">
        <v>168</v>
      </c>
      <c r="F209" s="37" t="s">
        <v>149</v>
      </c>
      <c r="G209" s="160">
        <v>2.992</v>
      </c>
      <c r="H209" s="36" t="s">
        <v>194</v>
      </c>
      <c r="I209" s="37">
        <v>2400</v>
      </c>
      <c r="J209" s="159">
        <v>7</v>
      </c>
      <c r="K209" s="157">
        <v>12.5</v>
      </c>
      <c r="L209" s="158">
        <v>206.89760000000001</v>
      </c>
      <c r="M209" s="157">
        <v>8.1</v>
      </c>
      <c r="N209" s="156">
        <v>11.7</v>
      </c>
      <c r="O209" s="156">
        <v>15.9</v>
      </c>
      <c r="P209" s="36" t="s">
        <v>147</v>
      </c>
      <c r="Q209" s="36" t="s">
        <v>128</v>
      </c>
      <c r="R209" s="30" t="s">
        <v>127</v>
      </c>
      <c r="S209" s="38"/>
      <c r="T209" s="155" t="s">
        <v>146</v>
      </c>
      <c r="U209" s="154">
        <v>154</v>
      </c>
      <c r="V209" s="153">
        <v>106</v>
      </c>
      <c r="W209" s="152">
        <v>78</v>
      </c>
      <c r="X209" s="151" t="s">
        <v>185</v>
      </c>
    </row>
    <row r="210" spans="1:24" ht="24" customHeight="1">
      <c r="A210" s="165" t="s">
        <v>137</v>
      </c>
      <c r="B210" s="164"/>
      <c r="C210" s="163" t="s">
        <v>207</v>
      </c>
      <c r="D210" s="162" t="s">
        <v>210</v>
      </c>
      <c r="E210" s="161" t="s">
        <v>167</v>
      </c>
      <c r="F210" s="37" t="s">
        <v>149</v>
      </c>
      <c r="G210" s="160">
        <v>2.992</v>
      </c>
      <c r="H210" s="36" t="s">
        <v>194</v>
      </c>
      <c r="I210" s="37">
        <v>2410</v>
      </c>
      <c r="J210" s="159">
        <v>7</v>
      </c>
      <c r="K210" s="157">
        <v>12.5</v>
      </c>
      <c r="L210" s="158">
        <v>206.89760000000001</v>
      </c>
      <c r="M210" s="157">
        <v>8.1</v>
      </c>
      <c r="N210" s="156">
        <v>11.7</v>
      </c>
      <c r="O210" s="166">
        <v>15.799999999999999</v>
      </c>
      <c r="P210" s="36" t="s">
        <v>147</v>
      </c>
      <c r="Q210" s="36" t="s">
        <v>128</v>
      </c>
      <c r="R210" s="30" t="s">
        <v>127</v>
      </c>
      <c r="S210" s="38"/>
      <c r="T210" s="155" t="s">
        <v>146</v>
      </c>
      <c r="U210" s="154">
        <v>154</v>
      </c>
      <c r="V210" s="153">
        <v>106</v>
      </c>
      <c r="W210" s="152">
        <v>79</v>
      </c>
      <c r="X210" s="151" t="s">
        <v>185</v>
      </c>
    </row>
    <row r="211" spans="1:24" ht="24" customHeight="1">
      <c r="A211" s="165" t="s">
        <v>137</v>
      </c>
      <c r="B211" s="164"/>
      <c r="C211" s="163" t="s">
        <v>207</v>
      </c>
      <c r="D211" s="162" t="s">
        <v>210</v>
      </c>
      <c r="E211" s="161" t="s">
        <v>166</v>
      </c>
      <c r="F211" s="37" t="s">
        <v>149</v>
      </c>
      <c r="G211" s="160">
        <v>2.992</v>
      </c>
      <c r="H211" s="36" t="s">
        <v>194</v>
      </c>
      <c r="I211" s="37">
        <v>2420</v>
      </c>
      <c r="J211" s="159">
        <v>7</v>
      </c>
      <c r="K211" s="157">
        <v>12.5</v>
      </c>
      <c r="L211" s="158">
        <v>206.89760000000001</v>
      </c>
      <c r="M211" s="157">
        <v>8.1</v>
      </c>
      <c r="N211" s="156">
        <v>11.7</v>
      </c>
      <c r="O211" s="156">
        <v>15.6</v>
      </c>
      <c r="P211" s="36" t="s">
        <v>147</v>
      </c>
      <c r="Q211" s="36" t="s">
        <v>128</v>
      </c>
      <c r="R211" s="30" t="s">
        <v>127</v>
      </c>
      <c r="S211" s="38"/>
      <c r="T211" s="155" t="s">
        <v>146</v>
      </c>
      <c r="U211" s="154">
        <v>154</v>
      </c>
      <c r="V211" s="153">
        <v>106</v>
      </c>
      <c r="W211" s="152">
        <v>80</v>
      </c>
      <c r="X211" s="151" t="s">
        <v>209</v>
      </c>
    </row>
    <row r="212" spans="1:24" ht="24" customHeight="1">
      <c r="A212" s="165" t="s">
        <v>137</v>
      </c>
      <c r="B212" s="164"/>
      <c r="C212" s="163" t="s">
        <v>207</v>
      </c>
      <c r="D212" s="162" t="s">
        <v>210</v>
      </c>
      <c r="E212" s="161" t="s">
        <v>165</v>
      </c>
      <c r="F212" s="37" t="s">
        <v>149</v>
      </c>
      <c r="G212" s="160">
        <v>2.992</v>
      </c>
      <c r="H212" s="36" t="s">
        <v>194</v>
      </c>
      <c r="I212" s="37">
        <v>2420</v>
      </c>
      <c r="J212" s="159">
        <v>7</v>
      </c>
      <c r="K212" s="157">
        <v>12.5</v>
      </c>
      <c r="L212" s="158">
        <v>206.89760000000001</v>
      </c>
      <c r="M212" s="157">
        <v>8.1</v>
      </c>
      <c r="N212" s="156">
        <v>11.7</v>
      </c>
      <c r="O212" s="166">
        <v>15.6</v>
      </c>
      <c r="P212" s="36" t="s">
        <v>147</v>
      </c>
      <c r="Q212" s="36" t="s">
        <v>128</v>
      </c>
      <c r="R212" s="30" t="s">
        <v>127</v>
      </c>
      <c r="S212" s="38"/>
      <c r="T212" s="155" t="s">
        <v>146</v>
      </c>
      <c r="U212" s="154">
        <v>154</v>
      </c>
      <c r="V212" s="153">
        <v>106</v>
      </c>
      <c r="W212" s="152">
        <v>80</v>
      </c>
      <c r="X212" s="151" t="s">
        <v>209</v>
      </c>
    </row>
    <row r="213" spans="1:24" ht="24" customHeight="1">
      <c r="A213" s="165" t="s">
        <v>137</v>
      </c>
      <c r="B213" s="164"/>
      <c r="C213" s="163" t="s">
        <v>207</v>
      </c>
      <c r="D213" s="162" t="s">
        <v>210</v>
      </c>
      <c r="E213" s="161" t="s">
        <v>164</v>
      </c>
      <c r="F213" s="37" t="s">
        <v>149</v>
      </c>
      <c r="G213" s="160">
        <v>2.992</v>
      </c>
      <c r="H213" s="36" t="s">
        <v>194</v>
      </c>
      <c r="I213" s="37">
        <v>2430</v>
      </c>
      <c r="J213" s="159">
        <v>7</v>
      </c>
      <c r="K213" s="157">
        <v>12.5</v>
      </c>
      <c r="L213" s="158">
        <v>206.89760000000001</v>
      </c>
      <c r="M213" s="157">
        <v>8.1</v>
      </c>
      <c r="N213" s="156">
        <v>11.7</v>
      </c>
      <c r="O213" s="156">
        <v>15.4</v>
      </c>
      <c r="P213" s="36" t="s">
        <v>147</v>
      </c>
      <c r="Q213" s="36" t="s">
        <v>128</v>
      </c>
      <c r="R213" s="30" t="s">
        <v>127</v>
      </c>
      <c r="S213" s="38"/>
      <c r="T213" s="155" t="s">
        <v>146</v>
      </c>
      <c r="U213" s="154">
        <v>154</v>
      </c>
      <c r="V213" s="153">
        <v>106</v>
      </c>
      <c r="W213" s="152">
        <v>81</v>
      </c>
      <c r="X213" s="151" t="s">
        <v>209</v>
      </c>
    </row>
    <row r="214" spans="1:24" ht="24" customHeight="1">
      <c r="A214" s="165" t="s">
        <v>137</v>
      </c>
      <c r="B214" s="164"/>
      <c r="C214" s="163" t="s">
        <v>207</v>
      </c>
      <c r="D214" s="162" t="s">
        <v>210</v>
      </c>
      <c r="E214" s="161" t="s">
        <v>157</v>
      </c>
      <c r="F214" s="37" t="s">
        <v>149</v>
      </c>
      <c r="G214" s="160">
        <v>2.992</v>
      </c>
      <c r="H214" s="36" t="s">
        <v>81</v>
      </c>
      <c r="I214" s="37">
        <v>2390</v>
      </c>
      <c r="J214" s="159">
        <v>7</v>
      </c>
      <c r="K214" s="157">
        <v>12.4</v>
      </c>
      <c r="L214" s="158">
        <v>208.56612903225806</v>
      </c>
      <c r="M214" s="157">
        <v>8.1</v>
      </c>
      <c r="N214" s="156">
        <v>11.7</v>
      </c>
      <c r="O214" s="156">
        <v>16</v>
      </c>
      <c r="P214" s="36" t="s">
        <v>147</v>
      </c>
      <c r="Q214" s="36" t="s">
        <v>128</v>
      </c>
      <c r="R214" s="30" t="s">
        <v>127</v>
      </c>
      <c r="S214" s="38"/>
      <c r="T214" s="155" t="s">
        <v>146</v>
      </c>
      <c r="U214" s="154">
        <v>153</v>
      </c>
      <c r="V214" s="153">
        <v>105</v>
      </c>
      <c r="W214" s="152">
        <v>77</v>
      </c>
      <c r="X214" s="151" t="s">
        <v>185</v>
      </c>
    </row>
    <row r="215" spans="1:24" ht="24" customHeight="1">
      <c r="A215" s="165" t="s">
        <v>137</v>
      </c>
      <c r="B215" s="164"/>
      <c r="C215" s="163" t="s">
        <v>207</v>
      </c>
      <c r="D215" s="162" t="s">
        <v>210</v>
      </c>
      <c r="E215" s="161" t="s">
        <v>156</v>
      </c>
      <c r="F215" s="37" t="s">
        <v>149</v>
      </c>
      <c r="G215" s="160">
        <v>2.992</v>
      </c>
      <c r="H215" s="36" t="s">
        <v>81</v>
      </c>
      <c r="I215" s="37">
        <v>2400</v>
      </c>
      <c r="J215" s="159">
        <v>7</v>
      </c>
      <c r="K215" s="157">
        <v>12.4</v>
      </c>
      <c r="L215" s="158">
        <v>208.56612903225806</v>
      </c>
      <c r="M215" s="157">
        <v>8.1</v>
      </c>
      <c r="N215" s="156">
        <v>11.7</v>
      </c>
      <c r="O215" s="156">
        <v>15.9</v>
      </c>
      <c r="P215" s="36" t="s">
        <v>147</v>
      </c>
      <c r="Q215" s="36" t="s">
        <v>128</v>
      </c>
      <c r="R215" s="30" t="s">
        <v>127</v>
      </c>
      <c r="S215" s="38"/>
      <c r="T215" s="155" t="s">
        <v>146</v>
      </c>
      <c r="U215" s="154">
        <v>153</v>
      </c>
      <c r="V215" s="153">
        <v>105</v>
      </c>
      <c r="W215" s="152">
        <v>77</v>
      </c>
      <c r="X215" s="151" t="s">
        <v>185</v>
      </c>
    </row>
    <row r="216" spans="1:24" ht="24" customHeight="1">
      <c r="A216" s="165" t="s">
        <v>137</v>
      </c>
      <c r="B216" s="164"/>
      <c r="C216" s="163" t="s">
        <v>207</v>
      </c>
      <c r="D216" s="162" t="s">
        <v>210</v>
      </c>
      <c r="E216" s="161" t="s">
        <v>155</v>
      </c>
      <c r="F216" s="37" t="s">
        <v>149</v>
      </c>
      <c r="G216" s="160">
        <v>2.992</v>
      </c>
      <c r="H216" s="36" t="s">
        <v>81</v>
      </c>
      <c r="I216" s="37">
        <v>2410</v>
      </c>
      <c r="J216" s="159">
        <v>7</v>
      </c>
      <c r="K216" s="157">
        <v>12.4</v>
      </c>
      <c r="L216" s="158">
        <v>208.56612903225806</v>
      </c>
      <c r="M216" s="157">
        <v>8.1</v>
      </c>
      <c r="N216" s="156">
        <v>11.7</v>
      </c>
      <c r="O216" s="156">
        <v>15.799999999999999</v>
      </c>
      <c r="P216" s="36" t="s">
        <v>147</v>
      </c>
      <c r="Q216" s="36" t="s">
        <v>128</v>
      </c>
      <c r="R216" s="30" t="s">
        <v>127</v>
      </c>
      <c r="S216" s="38"/>
      <c r="T216" s="155" t="s">
        <v>146</v>
      </c>
      <c r="U216" s="154">
        <v>153</v>
      </c>
      <c r="V216" s="153">
        <v>105</v>
      </c>
      <c r="W216" s="152">
        <v>78</v>
      </c>
      <c r="X216" s="151" t="s">
        <v>185</v>
      </c>
    </row>
    <row r="217" spans="1:24" ht="24" customHeight="1">
      <c r="A217" s="165" t="s">
        <v>137</v>
      </c>
      <c r="B217" s="164"/>
      <c r="C217" s="163" t="s">
        <v>207</v>
      </c>
      <c r="D217" s="162" t="s">
        <v>210</v>
      </c>
      <c r="E217" s="161" t="s">
        <v>154</v>
      </c>
      <c r="F217" s="37" t="s">
        <v>149</v>
      </c>
      <c r="G217" s="160">
        <v>2.992</v>
      </c>
      <c r="H217" s="36" t="s">
        <v>81</v>
      </c>
      <c r="I217" s="37">
        <v>2420</v>
      </c>
      <c r="J217" s="159">
        <v>7</v>
      </c>
      <c r="K217" s="157">
        <v>12.4</v>
      </c>
      <c r="L217" s="158">
        <v>208.56612903225806</v>
      </c>
      <c r="M217" s="157">
        <v>8.1</v>
      </c>
      <c r="N217" s="156">
        <v>11.7</v>
      </c>
      <c r="O217" s="156">
        <v>15.6</v>
      </c>
      <c r="P217" s="36" t="s">
        <v>147</v>
      </c>
      <c r="Q217" s="36" t="s">
        <v>128</v>
      </c>
      <c r="R217" s="30" t="s">
        <v>127</v>
      </c>
      <c r="S217" s="38"/>
      <c r="T217" s="155" t="s">
        <v>146</v>
      </c>
      <c r="U217" s="154">
        <v>153</v>
      </c>
      <c r="V217" s="153">
        <v>105</v>
      </c>
      <c r="W217" s="152">
        <v>79</v>
      </c>
      <c r="X217" s="151" t="s">
        <v>185</v>
      </c>
    </row>
    <row r="218" spans="1:24" ht="24" customHeight="1">
      <c r="A218" s="165" t="s">
        <v>137</v>
      </c>
      <c r="B218" s="164"/>
      <c r="C218" s="163" t="s">
        <v>207</v>
      </c>
      <c r="D218" s="162" t="s">
        <v>210</v>
      </c>
      <c r="E218" s="161" t="s">
        <v>152</v>
      </c>
      <c r="F218" s="37" t="s">
        <v>149</v>
      </c>
      <c r="G218" s="160">
        <v>2.992</v>
      </c>
      <c r="H218" s="36" t="s">
        <v>81</v>
      </c>
      <c r="I218" s="37">
        <v>2420</v>
      </c>
      <c r="J218" s="159">
        <v>7</v>
      </c>
      <c r="K218" s="157">
        <v>12.4</v>
      </c>
      <c r="L218" s="158">
        <v>208.56612903225806</v>
      </c>
      <c r="M218" s="157">
        <v>8.1</v>
      </c>
      <c r="N218" s="156">
        <v>11.7</v>
      </c>
      <c r="O218" s="156">
        <v>15.6</v>
      </c>
      <c r="P218" s="36" t="s">
        <v>147</v>
      </c>
      <c r="Q218" s="36" t="s">
        <v>128</v>
      </c>
      <c r="R218" s="30" t="s">
        <v>127</v>
      </c>
      <c r="S218" s="38"/>
      <c r="T218" s="155" t="s">
        <v>146</v>
      </c>
      <c r="U218" s="154">
        <v>153</v>
      </c>
      <c r="V218" s="153">
        <v>105</v>
      </c>
      <c r="W218" s="152">
        <v>79</v>
      </c>
      <c r="X218" s="151" t="s">
        <v>185</v>
      </c>
    </row>
    <row r="219" spans="1:24" ht="24" customHeight="1">
      <c r="A219" s="165" t="s">
        <v>137</v>
      </c>
      <c r="B219" s="164"/>
      <c r="C219" s="163" t="s">
        <v>207</v>
      </c>
      <c r="D219" s="162" t="s">
        <v>210</v>
      </c>
      <c r="E219" s="161" t="s">
        <v>150</v>
      </c>
      <c r="F219" s="37" t="s">
        <v>149</v>
      </c>
      <c r="G219" s="160">
        <v>2.992</v>
      </c>
      <c r="H219" s="36" t="s">
        <v>81</v>
      </c>
      <c r="I219" s="37">
        <v>2430</v>
      </c>
      <c r="J219" s="159">
        <v>7</v>
      </c>
      <c r="K219" s="157">
        <v>12.4</v>
      </c>
      <c r="L219" s="158">
        <v>208.56612903225806</v>
      </c>
      <c r="M219" s="157">
        <v>8.1</v>
      </c>
      <c r="N219" s="156">
        <v>11.7</v>
      </c>
      <c r="O219" s="156">
        <v>15.4</v>
      </c>
      <c r="P219" s="36" t="s">
        <v>147</v>
      </c>
      <c r="Q219" s="36" t="s">
        <v>128</v>
      </c>
      <c r="R219" s="30" t="s">
        <v>127</v>
      </c>
      <c r="S219" s="38"/>
      <c r="T219" s="155" t="s">
        <v>146</v>
      </c>
      <c r="U219" s="154">
        <v>153</v>
      </c>
      <c r="V219" s="153">
        <v>105</v>
      </c>
      <c r="W219" s="152">
        <v>80</v>
      </c>
      <c r="X219" s="151" t="s">
        <v>209</v>
      </c>
    </row>
    <row r="220" spans="1:24" ht="24" customHeight="1">
      <c r="A220" s="165" t="s">
        <v>137</v>
      </c>
      <c r="B220" s="164"/>
      <c r="C220" s="163" t="s">
        <v>207</v>
      </c>
      <c r="D220" s="165" t="s">
        <v>206</v>
      </c>
      <c r="E220" s="161" t="s">
        <v>208</v>
      </c>
      <c r="F220" s="37" t="s">
        <v>133</v>
      </c>
      <c r="G220" s="160">
        <v>2.992</v>
      </c>
      <c r="H220" s="36" t="s">
        <v>132</v>
      </c>
      <c r="I220" s="37">
        <v>2450</v>
      </c>
      <c r="J220" s="159">
        <v>7</v>
      </c>
      <c r="K220" s="157">
        <v>12.1</v>
      </c>
      <c r="L220" s="158">
        <v>213.73719008264464</v>
      </c>
      <c r="M220" s="157">
        <v>8.1</v>
      </c>
      <c r="N220" s="156">
        <v>11.7</v>
      </c>
      <c r="O220" s="168">
        <v>15.1</v>
      </c>
      <c r="P220" s="36" t="s">
        <v>129</v>
      </c>
      <c r="Q220" s="36" t="s">
        <v>128</v>
      </c>
      <c r="R220" s="30" t="s">
        <v>127</v>
      </c>
      <c r="S220" s="38"/>
      <c r="T220" s="155"/>
      <c r="U220" s="154">
        <v>149</v>
      </c>
      <c r="V220" s="153">
        <v>103</v>
      </c>
      <c r="W220" s="152">
        <v>80</v>
      </c>
      <c r="X220" s="151" t="s">
        <v>138</v>
      </c>
    </row>
    <row r="221" spans="1:24" ht="24" customHeight="1">
      <c r="A221" s="165" t="s">
        <v>137</v>
      </c>
      <c r="B221" s="164"/>
      <c r="C221" s="163" t="s">
        <v>207</v>
      </c>
      <c r="D221" s="165" t="s">
        <v>206</v>
      </c>
      <c r="E221" s="161" t="s">
        <v>205</v>
      </c>
      <c r="F221" s="37" t="s">
        <v>133</v>
      </c>
      <c r="G221" s="160">
        <v>2.992</v>
      </c>
      <c r="H221" s="36" t="s">
        <v>132</v>
      </c>
      <c r="I221" s="37" t="s">
        <v>204</v>
      </c>
      <c r="J221" s="159">
        <v>7</v>
      </c>
      <c r="K221" s="157">
        <v>12.1</v>
      </c>
      <c r="L221" s="158">
        <v>213.73719008264464</v>
      </c>
      <c r="M221" s="157">
        <v>8.1</v>
      </c>
      <c r="N221" s="156">
        <v>11.7</v>
      </c>
      <c r="O221" s="166" t="s">
        <v>203</v>
      </c>
      <c r="P221" s="36" t="s">
        <v>129</v>
      </c>
      <c r="Q221" s="36" t="s">
        <v>128</v>
      </c>
      <c r="R221" s="30" t="s">
        <v>127</v>
      </c>
      <c r="S221" s="38"/>
      <c r="T221" s="155"/>
      <c r="U221" s="154">
        <v>149</v>
      </c>
      <c r="V221" s="153">
        <v>103</v>
      </c>
      <c r="W221" s="152" t="s">
        <v>202</v>
      </c>
      <c r="X221" s="151" t="s">
        <v>201</v>
      </c>
    </row>
    <row r="222" spans="1:24" ht="24" customHeight="1">
      <c r="A222" s="165" t="s">
        <v>137</v>
      </c>
      <c r="B222" s="164"/>
      <c r="C222" s="163" t="s">
        <v>178</v>
      </c>
      <c r="D222" s="162" t="s">
        <v>187</v>
      </c>
      <c r="E222" s="161" t="s">
        <v>100</v>
      </c>
      <c r="F222" s="37" t="s">
        <v>149</v>
      </c>
      <c r="G222" s="160">
        <v>2.992</v>
      </c>
      <c r="H222" s="36" t="s">
        <v>194</v>
      </c>
      <c r="I222" s="37">
        <v>2270</v>
      </c>
      <c r="J222" s="159">
        <v>5</v>
      </c>
      <c r="K222" s="157">
        <v>13.1</v>
      </c>
      <c r="L222" s="158">
        <v>197.42137404580151</v>
      </c>
      <c r="M222" s="157">
        <v>9.6</v>
      </c>
      <c r="N222" s="156">
        <v>13.1</v>
      </c>
      <c r="O222" s="156">
        <v>17.600000000000001</v>
      </c>
      <c r="P222" s="36" t="s">
        <v>147</v>
      </c>
      <c r="Q222" s="36" t="s">
        <v>128</v>
      </c>
      <c r="R222" s="30" t="s">
        <v>127</v>
      </c>
      <c r="S222" s="38"/>
      <c r="T222" s="155" t="s">
        <v>146</v>
      </c>
      <c r="U222" s="154">
        <v>136</v>
      </c>
      <c r="V222" s="153">
        <v>100</v>
      </c>
      <c r="W222" s="152">
        <v>74</v>
      </c>
      <c r="X222" s="151" t="s">
        <v>191</v>
      </c>
    </row>
    <row r="223" spans="1:24" ht="24" customHeight="1">
      <c r="A223" s="165" t="s">
        <v>137</v>
      </c>
      <c r="B223" s="164"/>
      <c r="C223" s="163" t="s">
        <v>178</v>
      </c>
      <c r="D223" s="162" t="s">
        <v>187</v>
      </c>
      <c r="E223" s="161" t="s">
        <v>99</v>
      </c>
      <c r="F223" s="37" t="s">
        <v>149</v>
      </c>
      <c r="G223" s="160">
        <v>2.992</v>
      </c>
      <c r="H223" s="36" t="s">
        <v>194</v>
      </c>
      <c r="I223" s="37">
        <v>2280</v>
      </c>
      <c r="J223" s="159">
        <v>5</v>
      </c>
      <c r="K223" s="157">
        <v>13.1</v>
      </c>
      <c r="L223" s="158">
        <v>197.42137404580151</v>
      </c>
      <c r="M223" s="157">
        <v>8.1</v>
      </c>
      <c r="N223" s="156">
        <v>11.7</v>
      </c>
      <c r="O223" s="156">
        <v>17.5</v>
      </c>
      <c r="P223" s="36" t="s">
        <v>147</v>
      </c>
      <c r="Q223" s="36" t="s">
        <v>128</v>
      </c>
      <c r="R223" s="30" t="s">
        <v>127</v>
      </c>
      <c r="S223" s="38"/>
      <c r="T223" s="155" t="s">
        <v>146</v>
      </c>
      <c r="U223" s="154">
        <v>161</v>
      </c>
      <c r="V223" s="153">
        <v>111</v>
      </c>
      <c r="W223" s="152">
        <v>74</v>
      </c>
      <c r="X223" s="151" t="s">
        <v>191</v>
      </c>
    </row>
    <row r="224" spans="1:24" ht="24" customHeight="1">
      <c r="A224" s="165" t="s">
        <v>137</v>
      </c>
      <c r="B224" s="164"/>
      <c r="C224" s="163" t="s">
        <v>178</v>
      </c>
      <c r="D224" s="162" t="s">
        <v>187</v>
      </c>
      <c r="E224" s="161" t="s">
        <v>98</v>
      </c>
      <c r="F224" s="37" t="s">
        <v>149</v>
      </c>
      <c r="G224" s="160">
        <v>2.992</v>
      </c>
      <c r="H224" s="36" t="s">
        <v>194</v>
      </c>
      <c r="I224" s="37">
        <v>2330</v>
      </c>
      <c r="J224" s="159">
        <v>5</v>
      </c>
      <c r="K224" s="157">
        <v>13.1</v>
      </c>
      <c r="L224" s="158">
        <v>197.42137404580151</v>
      </c>
      <c r="M224" s="157">
        <v>8.1</v>
      </c>
      <c r="N224" s="156">
        <v>11.7</v>
      </c>
      <c r="O224" s="156">
        <v>16.8</v>
      </c>
      <c r="P224" s="36" t="s">
        <v>147</v>
      </c>
      <c r="Q224" s="36" t="s">
        <v>128</v>
      </c>
      <c r="R224" s="30" t="s">
        <v>127</v>
      </c>
      <c r="S224" s="38"/>
      <c r="T224" s="155" t="s">
        <v>146</v>
      </c>
      <c r="U224" s="154">
        <v>161</v>
      </c>
      <c r="V224" s="153">
        <v>111</v>
      </c>
      <c r="W224" s="152">
        <v>77</v>
      </c>
      <c r="X224" s="151" t="s">
        <v>185</v>
      </c>
    </row>
    <row r="225" spans="1:24" ht="24" customHeight="1">
      <c r="A225" s="165" t="s">
        <v>137</v>
      </c>
      <c r="B225" s="164"/>
      <c r="C225" s="163" t="s">
        <v>178</v>
      </c>
      <c r="D225" s="162" t="s">
        <v>187</v>
      </c>
      <c r="E225" s="161" t="s">
        <v>97</v>
      </c>
      <c r="F225" s="37" t="s">
        <v>149</v>
      </c>
      <c r="G225" s="160">
        <v>2.992</v>
      </c>
      <c r="H225" s="36" t="s">
        <v>194</v>
      </c>
      <c r="I225" s="37">
        <v>2290</v>
      </c>
      <c r="J225" s="159">
        <v>5</v>
      </c>
      <c r="K225" s="157">
        <v>13.1</v>
      </c>
      <c r="L225" s="158">
        <v>197.42137404580151</v>
      </c>
      <c r="M225" s="157">
        <v>8.1</v>
      </c>
      <c r="N225" s="156">
        <v>11.7</v>
      </c>
      <c r="O225" s="156">
        <v>17.3</v>
      </c>
      <c r="P225" s="36" t="s">
        <v>147</v>
      </c>
      <c r="Q225" s="36" t="s">
        <v>128</v>
      </c>
      <c r="R225" s="30" t="s">
        <v>127</v>
      </c>
      <c r="S225" s="38"/>
      <c r="T225" s="155" t="s">
        <v>146</v>
      </c>
      <c r="U225" s="154">
        <v>161</v>
      </c>
      <c r="V225" s="153">
        <v>111</v>
      </c>
      <c r="W225" s="152">
        <v>75</v>
      </c>
      <c r="X225" s="151" t="s">
        <v>185</v>
      </c>
    </row>
    <row r="226" spans="1:24" ht="24" customHeight="1">
      <c r="A226" s="165" t="s">
        <v>137</v>
      </c>
      <c r="B226" s="164"/>
      <c r="C226" s="163" t="s">
        <v>178</v>
      </c>
      <c r="D226" s="162" t="s">
        <v>187</v>
      </c>
      <c r="E226" s="161" t="s">
        <v>171</v>
      </c>
      <c r="F226" s="37" t="s">
        <v>149</v>
      </c>
      <c r="G226" s="160">
        <v>2.992</v>
      </c>
      <c r="H226" s="36" t="s">
        <v>194</v>
      </c>
      <c r="I226" s="37">
        <v>2300</v>
      </c>
      <c r="J226" s="159">
        <v>5</v>
      </c>
      <c r="K226" s="157">
        <v>13.1</v>
      </c>
      <c r="L226" s="158">
        <v>197.42137404580151</v>
      </c>
      <c r="M226" s="157">
        <v>8.1</v>
      </c>
      <c r="N226" s="156">
        <v>11.7</v>
      </c>
      <c r="O226" s="156">
        <v>17.2</v>
      </c>
      <c r="P226" s="36" t="s">
        <v>147</v>
      </c>
      <c r="Q226" s="36" t="s">
        <v>128</v>
      </c>
      <c r="R226" s="30" t="s">
        <v>127</v>
      </c>
      <c r="S226" s="38"/>
      <c r="T226" s="155" t="s">
        <v>146</v>
      </c>
      <c r="U226" s="154">
        <v>161</v>
      </c>
      <c r="V226" s="153">
        <v>111</v>
      </c>
      <c r="W226" s="152">
        <v>76</v>
      </c>
      <c r="X226" s="151" t="s">
        <v>185</v>
      </c>
    </row>
    <row r="227" spans="1:24" ht="24" customHeight="1">
      <c r="A227" s="165" t="s">
        <v>137</v>
      </c>
      <c r="B227" s="164"/>
      <c r="C227" s="163" t="s">
        <v>178</v>
      </c>
      <c r="D227" s="162" t="s">
        <v>187</v>
      </c>
      <c r="E227" s="161" t="s">
        <v>170</v>
      </c>
      <c r="F227" s="37" t="s">
        <v>149</v>
      </c>
      <c r="G227" s="160">
        <v>2.992</v>
      </c>
      <c r="H227" s="36" t="s">
        <v>194</v>
      </c>
      <c r="I227" s="37">
        <v>2330</v>
      </c>
      <c r="J227" s="159">
        <v>5</v>
      </c>
      <c r="K227" s="157">
        <v>13.1</v>
      </c>
      <c r="L227" s="158">
        <v>197.42137404580151</v>
      </c>
      <c r="M227" s="157">
        <v>8.1</v>
      </c>
      <c r="N227" s="156">
        <v>11.7</v>
      </c>
      <c r="O227" s="156">
        <v>16.8</v>
      </c>
      <c r="P227" s="36" t="s">
        <v>147</v>
      </c>
      <c r="Q227" s="36" t="s">
        <v>128</v>
      </c>
      <c r="R227" s="30" t="s">
        <v>127</v>
      </c>
      <c r="S227" s="38"/>
      <c r="T227" s="155" t="s">
        <v>146</v>
      </c>
      <c r="U227" s="154">
        <v>161</v>
      </c>
      <c r="V227" s="153">
        <v>111</v>
      </c>
      <c r="W227" s="152">
        <v>77</v>
      </c>
      <c r="X227" s="151" t="s">
        <v>185</v>
      </c>
    </row>
    <row r="228" spans="1:24" ht="24" customHeight="1">
      <c r="A228" s="165" t="s">
        <v>137</v>
      </c>
      <c r="B228" s="164"/>
      <c r="C228" s="163" t="s">
        <v>178</v>
      </c>
      <c r="D228" s="162" t="s">
        <v>187</v>
      </c>
      <c r="E228" s="161" t="s">
        <v>200</v>
      </c>
      <c r="F228" s="37" t="s">
        <v>149</v>
      </c>
      <c r="G228" s="160">
        <v>2.992</v>
      </c>
      <c r="H228" s="36" t="s">
        <v>194</v>
      </c>
      <c r="I228" s="37">
        <v>2300</v>
      </c>
      <c r="J228" s="159">
        <v>5</v>
      </c>
      <c r="K228" s="157">
        <v>13.1</v>
      </c>
      <c r="L228" s="158">
        <v>197.42137404580151</v>
      </c>
      <c r="M228" s="157">
        <v>8.1</v>
      </c>
      <c r="N228" s="156">
        <v>11.7</v>
      </c>
      <c r="O228" s="156">
        <v>17.2</v>
      </c>
      <c r="P228" s="36" t="s">
        <v>147</v>
      </c>
      <c r="Q228" s="36" t="s">
        <v>128</v>
      </c>
      <c r="R228" s="30" t="s">
        <v>127</v>
      </c>
      <c r="S228" s="38"/>
      <c r="T228" s="155" t="s">
        <v>146</v>
      </c>
      <c r="U228" s="154">
        <v>161</v>
      </c>
      <c r="V228" s="153">
        <v>111</v>
      </c>
      <c r="W228" s="152">
        <v>76</v>
      </c>
      <c r="X228" s="151" t="s">
        <v>185</v>
      </c>
    </row>
    <row r="229" spans="1:24" ht="24" customHeight="1">
      <c r="A229" s="165" t="s">
        <v>137</v>
      </c>
      <c r="B229" s="164"/>
      <c r="C229" s="163" t="s">
        <v>178</v>
      </c>
      <c r="D229" s="162" t="s">
        <v>187</v>
      </c>
      <c r="E229" s="161" t="s">
        <v>199</v>
      </c>
      <c r="F229" s="37" t="s">
        <v>149</v>
      </c>
      <c r="G229" s="160">
        <v>2.992</v>
      </c>
      <c r="H229" s="36" t="s">
        <v>194</v>
      </c>
      <c r="I229" s="37">
        <v>2310</v>
      </c>
      <c r="J229" s="159">
        <v>5</v>
      </c>
      <c r="K229" s="157">
        <v>13.1</v>
      </c>
      <c r="L229" s="158">
        <v>197.42137404580151</v>
      </c>
      <c r="M229" s="157">
        <v>8.1</v>
      </c>
      <c r="N229" s="156">
        <v>11.7</v>
      </c>
      <c r="O229" s="156">
        <v>17.100000000000001</v>
      </c>
      <c r="P229" s="36" t="s">
        <v>147</v>
      </c>
      <c r="Q229" s="36" t="s">
        <v>128</v>
      </c>
      <c r="R229" s="30" t="s">
        <v>127</v>
      </c>
      <c r="S229" s="38"/>
      <c r="T229" s="155" t="s">
        <v>146</v>
      </c>
      <c r="U229" s="154">
        <v>161</v>
      </c>
      <c r="V229" s="153">
        <v>111</v>
      </c>
      <c r="W229" s="152">
        <v>76</v>
      </c>
      <c r="X229" s="151" t="s">
        <v>185</v>
      </c>
    </row>
    <row r="230" spans="1:24" ht="24" customHeight="1">
      <c r="A230" s="165" t="s">
        <v>137</v>
      </c>
      <c r="B230" s="164"/>
      <c r="C230" s="163" t="s">
        <v>178</v>
      </c>
      <c r="D230" s="162" t="s">
        <v>187</v>
      </c>
      <c r="E230" s="161" t="s">
        <v>198</v>
      </c>
      <c r="F230" s="37" t="s">
        <v>149</v>
      </c>
      <c r="G230" s="160">
        <v>2.992</v>
      </c>
      <c r="H230" s="36" t="s">
        <v>194</v>
      </c>
      <c r="I230" s="37">
        <v>2350</v>
      </c>
      <c r="J230" s="159">
        <v>5</v>
      </c>
      <c r="K230" s="157">
        <v>13.1</v>
      </c>
      <c r="L230" s="158">
        <v>197.42137404580151</v>
      </c>
      <c r="M230" s="157">
        <v>8.1</v>
      </c>
      <c r="N230" s="156">
        <v>11.7</v>
      </c>
      <c r="O230" s="156">
        <v>16.5</v>
      </c>
      <c r="P230" s="36" t="s">
        <v>147</v>
      </c>
      <c r="Q230" s="36" t="s">
        <v>128</v>
      </c>
      <c r="R230" s="30" t="s">
        <v>127</v>
      </c>
      <c r="S230" s="38"/>
      <c r="T230" s="155" t="s">
        <v>146</v>
      </c>
      <c r="U230" s="154">
        <v>161</v>
      </c>
      <c r="V230" s="153">
        <v>111</v>
      </c>
      <c r="W230" s="152">
        <v>79</v>
      </c>
      <c r="X230" s="151" t="s">
        <v>185</v>
      </c>
    </row>
    <row r="231" spans="1:24" ht="24" customHeight="1">
      <c r="A231" s="165" t="s">
        <v>137</v>
      </c>
      <c r="B231" s="164"/>
      <c r="C231" s="163" t="s">
        <v>178</v>
      </c>
      <c r="D231" s="162" t="s">
        <v>187</v>
      </c>
      <c r="E231" s="161" t="s">
        <v>197</v>
      </c>
      <c r="F231" s="37" t="s">
        <v>149</v>
      </c>
      <c r="G231" s="160">
        <v>2.992</v>
      </c>
      <c r="H231" s="36" t="s">
        <v>194</v>
      </c>
      <c r="I231" s="37">
        <v>2360</v>
      </c>
      <c r="J231" s="159">
        <v>5</v>
      </c>
      <c r="K231" s="157">
        <v>13.1</v>
      </c>
      <c r="L231" s="158">
        <v>197.42137404580151</v>
      </c>
      <c r="M231" s="157">
        <v>8.1</v>
      </c>
      <c r="N231" s="156">
        <v>11.7</v>
      </c>
      <c r="O231" s="156">
        <v>16.399999999999999</v>
      </c>
      <c r="P231" s="36" t="s">
        <v>147</v>
      </c>
      <c r="Q231" s="36" t="s">
        <v>128</v>
      </c>
      <c r="R231" s="30" t="s">
        <v>127</v>
      </c>
      <c r="S231" s="38"/>
      <c r="T231" s="155" t="s">
        <v>146</v>
      </c>
      <c r="U231" s="154">
        <v>161</v>
      </c>
      <c r="V231" s="153">
        <v>111</v>
      </c>
      <c r="W231" s="152">
        <v>79</v>
      </c>
      <c r="X231" s="151" t="s">
        <v>185</v>
      </c>
    </row>
    <row r="232" spans="1:24" ht="24" customHeight="1">
      <c r="A232" s="165" t="s">
        <v>137</v>
      </c>
      <c r="B232" s="164"/>
      <c r="C232" s="163" t="s">
        <v>178</v>
      </c>
      <c r="D232" s="162" t="s">
        <v>187</v>
      </c>
      <c r="E232" s="161" t="s">
        <v>196</v>
      </c>
      <c r="F232" s="37" t="s">
        <v>149</v>
      </c>
      <c r="G232" s="160">
        <v>2.992</v>
      </c>
      <c r="H232" s="36" t="s">
        <v>194</v>
      </c>
      <c r="I232" s="37">
        <v>2350</v>
      </c>
      <c r="J232" s="159">
        <v>5</v>
      </c>
      <c r="K232" s="157">
        <v>13.1</v>
      </c>
      <c r="L232" s="158">
        <v>197.42137404580151</v>
      </c>
      <c r="M232" s="157">
        <v>8.1</v>
      </c>
      <c r="N232" s="156">
        <v>11.7</v>
      </c>
      <c r="O232" s="166">
        <v>16.5</v>
      </c>
      <c r="P232" s="36" t="s">
        <v>147</v>
      </c>
      <c r="Q232" s="36" t="s">
        <v>128</v>
      </c>
      <c r="R232" s="30" t="s">
        <v>127</v>
      </c>
      <c r="S232" s="38"/>
      <c r="T232" s="155" t="s">
        <v>146</v>
      </c>
      <c r="U232" s="154">
        <v>161</v>
      </c>
      <c r="V232" s="153">
        <v>111</v>
      </c>
      <c r="W232" s="152">
        <v>79</v>
      </c>
      <c r="X232" s="151" t="s">
        <v>185</v>
      </c>
    </row>
    <row r="233" spans="1:24" ht="24" customHeight="1">
      <c r="A233" s="165" t="s">
        <v>137</v>
      </c>
      <c r="B233" s="164"/>
      <c r="C233" s="163" t="s">
        <v>178</v>
      </c>
      <c r="D233" s="162" t="s">
        <v>187</v>
      </c>
      <c r="E233" s="161" t="s">
        <v>195</v>
      </c>
      <c r="F233" s="37" t="s">
        <v>149</v>
      </c>
      <c r="G233" s="160">
        <v>2.992</v>
      </c>
      <c r="H233" s="36" t="s">
        <v>194</v>
      </c>
      <c r="I233" s="37">
        <v>2360</v>
      </c>
      <c r="J233" s="159">
        <v>5</v>
      </c>
      <c r="K233" s="157">
        <v>13.1</v>
      </c>
      <c r="L233" s="158">
        <v>197.42137404580151</v>
      </c>
      <c r="M233" s="157">
        <v>8.1</v>
      </c>
      <c r="N233" s="156">
        <v>11.7</v>
      </c>
      <c r="O233" s="156">
        <v>16.399999999999999</v>
      </c>
      <c r="P233" s="36" t="s">
        <v>147</v>
      </c>
      <c r="Q233" s="36" t="s">
        <v>128</v>
      </c>
      <c r="R233" s="30" t="s">
        <v>127</v>
      </c>
      <c r="S233" s="38"/>
      <c r="T233" s="155" t="s">
        <v>146</v>
      </c>
      <c r="U233" s="154">
        <v>161</v>
      </c>
      <c r="V233" s="153">
        <v>111</v>
      </c>
      <c r="W233" s="152">
        <v>79</v>
      </c>
      <c r="X233" s="151" t="s">
        <v>185</v>
      </c>
    </row>
    <row r="234" spans="1:24" ht="24" customHeight="1">
      <c r="A234" s="165" t="s">
        <v>137</v>
      </c>
      <c r="B234" s="164"/>
      <c r="C234" s="163" t="s">
        <v>178</v>
      </c>
      <c r="D234" s="162" t="s">
        <v>187</v>
      </c>
      <c r="E234" s="161" t="s">
        <v>169</v>
      </c>
      <c r="F234" s="37" t="s">
        <v>149</v>
      </c>
      <c r="G234" s="160">
        <v>2.992</v>
      </c>
      <c r="H234" s="36" t="s">
        <v>81</v>
      </c>
      <c r="I234" s="37">
        <v>2270</v>
      </c>
      <c r="J234" s="159">
        <v>5</v>
      </c>
      <c r="K234" s="157">
        <v>12.8</v>
      </c>
      <c r="L234" s="158">
        <v>202.04843749999998</v>
      </c>
      <c r="M234" s="157">
        <v>9.6</v>
      </c>
      <c r="N234" s="156">
        <v>13.1</v>
      </c>
      <c r="O234" s="156">
        <v>17.600000000000001</v>
      </c>
      <c r="P234" s="36" t="s">
        <v>147</v>
      </c>
      <c r="Q234" s="36" t="s">
        <v>128</v>
      </c>
      <c r="R234" s="30" t="s">
        <v>127</v>
      </c>
      <c r="S234" s="38"/>
      <c r="T234" s="155" t="s">
        <v>146</v>
      </c>
      <c r="U234" s="154">
        <v>133</v>
      </c>
      <c r="V234" s="153" t="s">
        <v>179</v>
      </c>
      <c r="W234" s="152">
        <v>72</v>
      </c>
      <c r="X234" s="151" t="s">
        <v>191</v>
      </c>
    </row>
    <row r="235" spans="1:24" ht="24" customHeight="1">
      <c r="A235" s="165" t="s">
        <v>137</v>
      </c>
      <c r="B235" s="164"/>
      <c r="C235" s="163" t="s">
        <v>178</v>
      </c>
      <c r="D235" s="162" t="s">
        <v>187</v>
      </c>
      <c r="E235" s="161" t="s">
        <v>168</v>
      </c>
      <c r="F235" s="37" t="s">
        <v>149</v>
      </c>
      <c r="G235" s="160">
        <v>2.992</v>
      </c>
      <c r="H235" s="36" t="s">
        <v>81</v>
      </c>
      <c r="I235" s="37">
        <v>2280</v>
      </c>
      <c r="J235" s="159">
        <v>5</v>
      </c>
      <c r="K235" s="157">
        <v>12.8</v>
      </c>
      <c r="L235" s="158">
        <v>202.04843749999998</v>
      </c>
      <c r="M235" s="157">
        <v>8.1</v>
      </c>
      <c r="N235" s="156">
        <v>11.7</v>
      </c>
      <c r="O235" s="156">
        <v>17.5</v>
      </c>
      <c r="P235" s="36" t="s">
        <v>147</v>
      </c>
      <c r="Q235" s="36" t="s">
        <v>128</v>
      </c>
      <c r="R235" s="30" t="s">
        <v>127</v>
      </c>
      <c r="S235" s="38"/>
      <c r="T235" s="155" t="s">
        <v>146</v>
      </c>
      <c r="U235" s="154">
        <v>158</v>
      </c>
      <c r="V235" s="153">
        <v>109</v>
      </c>
      <c r="W235" s="152">
        <v>73</v>
      </c>
      <c r="X235" s="151" t="s">
        <v>191</v>
      </c>
    </row>
    <row r="236" spans="1:24" ht="24" customHeight="1">
      <c r="A236" s="165" t="s">
        <v>137</v>
      </c>
      <c r="B236" s="164"/>
      <c r="C236" s="163" t="s">
        <v>178</v>
      </c>
      <c r="D236" s="162" t="s">
        <v>187</v>
      </c>
      <c r="E236" s="161" t="s">
        <v>167</v>
      </c>
      <c r="F236" s="37" t="s">
        <v>149</v>
      </c>
      <c r="G236" s="160">
        <v>2.992</v>
      </c>
      <c r="H236" s="36" t="s">
        <v>81</v>
      </c>
      <c r="I236" s="37">
        <v>2330</v>
      </c>
      <c r="J236" s="159">
        <v>5</v>
      </c>
      <c r="K236" s="157">
        <v>12.8</v>
      </c>
      <c r="L236" s="158">
        <v>202.04843749999998</v>
      </c>
      <c r="M236" s="157">
        <v>8.1</v>
      </c>
      <c r="N236" s="156">
        <v>11.7</v>
      </c>
      <c r="O236" s="156">
        <v>16.900000000000002</v>
      </c>
      <c r="P236" s="36" t="s">
        <v>147</v>
      </c>
      <c r="Q236" s="36" t="s">
        <v>128</v>
      </c>
      <c r="R236" s="30" t="s">
        <v>127</v>
      </c>
      <c r="S236" s="38"/>
      <c r="T236" s="155" t="s">
        <v>146</v>
      </c>
      <c r="U236" s="154">
        <v>158</v>
      </c>
      <c r="V236" s="153">
        <v>109</v>
      </c>
      <c r="W236" s="152">
        <v>75</v>
      </c>
      <c r="X236" s="151" t="s">
        <v>185</v>
      </c>
    </row>
    <row r="237" spans="1:24" ht="24" customHeight="1">
      <c r="A237" s="165" t="s">
        <v>137</v>
      </c>
      <c r="B237" s="164"/>
      <c r="C237" s="163" t="s">
        <v>178</v>
      </c>
      <c r="D237" s="162" t="s">
        <v>187</v>
      </c>
      <c r="E237" s="161" t="s">
        <v>166</v>
      </c>
      <c r="F237" s="37" t="s">
        <v>149</v>
      </c>
      <c r="G237" s="160">
        <v>2.992</v>
      </c>
      <c r="H237" s="36" t="s">
        <v>81</v>
      </c>
      <c r="I237" s="37">
        <v>2290</v>
      </c>
      <c r="J237" s="159">
        <v>5</v>
      </c>
      <c r="K237" s="157">
        <v>12.8</v>
      </c>
      <c r="L237" s="158">
        <v>202.04843749999998</v>
      </c>
      <c r="M237" s="157">
        <v>8.1</v>
      </c>
      <c r="N237" s="156">
        <v>11.7</v>
      </c>
      <c r="O237" s="156">
        <v>17.3</v>
      </c>
      <c r="P237" s="36" t="s">
        <v>147</v>
      </c>
      <c r="Q237" s="36" t="s">
        <v>128</v>
      </c>
      <c r="R237" s="30" t="s">
        <v>127</v>
      </c>
      <c r="S237" s="38"/>
      <c r="T237" s="155" t="s">
        <v>146</v>
      </c>
      <c r="U237" s="154">
        <v>158</v>
      </c>
      <c r="V237" s="153">
        <v>109</v>
      </c>
      <c r="W237" s="152">
        <v>73</v>
      </c>
      <c r="X237" s="151" t="s">
        <v>191</v>
      </c>
    </row>
    <row r="238" spans="1:24" ht="24" customHeight="1">
      <c r="A238" s="165" t="s">
        <v>137</v>
      </c>
      <c r="B238" s="164"/>
      <c r="C238" s="163" t="s">
        <v>178</v>
      </c>
      <c r="D238" s="162" t="s">
        <v>187</v>
      </c>
      <c r="E238" s="161" t="s">
        <v>165</v>
      </c>
      <c r="F238" s="37" t="s">
        <v>149</v>
      </c>
      <c r="G238" s="160">
        <v>2.992</v>
      </c>
      <c r="H238" s="36" t="s">
        <v>81</v>
      </c>
      <c r="I238" s="37">
        <v>2300</v>
      </c>
      <c r="J238" s="159">
        <v>5</v>
      </c>
      <c r="K238" s="157">
        <v>12.8</v>
      </c>
      <c r="L238" s="158">
        <v>202.04843749999998</v>
      </c>
      <c r="M238" s="157">
        <v>8.1</v>
      </c>
      <c r="N238" s="156">
        <v>11.7</v>
      </c>
      <c r="O238" s="156">
        <v>17.200000000000003</v>
      </c>
      <c r="P238" s="36" t="s">
        <v>147</v>
      </c>
      <c r="Q238" s="36" t="s">
        <v>128</v>
      </c>
      <c r="R238" s="30" t="s">
        <v>127</v>
      </c>
      <c r="S238" s="38"/>
      <c r="T238" s="155" t="s">
        <v>146</v>
      </c>
      <c r="U238" s="154">
        <v>158</v>
      </c>
      <c r="V238" s="153">
        <v>109</v>
      </c>
      <c r="W238" s="152">
        <v>74</v>
      </c>
      <c r="X238" s="151" t="s">
        <v>191</v>
      </c>
    </row>
    <row r="239" spans="1:24" ht="24" customHeight="1">
      <c r="A239" s="165" t="s">
        <v>137</v>
      </c>
      <c r="B239" s="164"/>
      <c r="C239" s="163" t="s">
        <v>178</v>
      </c>
      <c r="D239" s="162" t="s">
        <v>187</v>
      </c>
      <c r="E239" s="161" t="s">
        <v>164</v>
      </c>
      <c r="F239" s="37" t="s">
        <v>149</v>
      </c>
      <c r="G239" s="160">
        <v>2.992</v>
      </c>
      <c r="H239" s="36" t="s">
        <v>81</v>
      </c>
      <c r="I239" s="37">
        <v>2330</v>
      </c>
      <c r="J239" s="159">
        <v>5</v>
      </c>
      <c r="K239" s="157">
        <v>12.8</v>
      </c>
      <c r="L239" s="158">
        <v>202.04843749999998</v>
      </c>
      <c r="M239" s="157">
        <v>8.1</v>
      </c>
      <c r="N239" s="156">
        <v>11.7</v>
      </c>
      <c r="O239" s="156">
        <v>16.900000000000002</v>
      </c>
      <c r="P239" s="36" t="s">
        <v>147</v>
      </c>
      <c r="Q239" s="36" t="s">
        <v>128</v>
      </c>
      <c r="R239" s="30" t="s">
        <v>127</v>
      </c>
      <c r="S239" s="38"/>
      <c r="T239" s="155" t="s">
        <v>146</v>
      </c>
      <c r="U239" s="154">
        <v>158</v>
      </c>
      <c r="V239" s="153">
        <v>109</v>
      </c>
      <c r="W239" s="152">
        <v>75</v>
      </c>
      <c r="X239" s="151" t="s">
        <v>185</v>
      </c>
    </row>
    <row r="240" spans="1:24" ht="24" customHeight="1">
      <c r="A240" s="165" t="s">
        <v>137</v>
      </c>
      <c r="B240" s="164"/>
      <c r="C240" s="163" t="s">
        <v>178</v>
      </c>
      <c r="D240" s="162" t="s">
        <v>187</v>
      </c>
      <c r="E240" s="161" t="s">
        <v>193</v>
      </c>
      <c r="F240" s="37" t="s">
        <v>149</v>
      </c>
      <c r="G240" s="160">
        <v>2.992</v>
      </c>
      <c r="H240" s="36" t="s">
        <v>81</v>
      </c>
      <c r="I240" s="37">
        <v>2300</v>
      </c>
      <c r="J240" s="159">
        <v>5</v>
      </c>
      <c r="K240" s="157">
        <v>12.8</v>
      </c>
      <c r="L240" s="158">
        <v>202.04843749999998</v>
      </c>
      <c r="M240" s="157">
        <v>8.1</v>
      </c>
      <c r="N240" s="156">
        <v>11.7</v>
      </c>
      <c r="O240" s="156">
        <v>17.200000000000003</v>
      </c>
      <c r="P240" s="36" t="s">
        <v>147</v>
      </c>
      <c r="Q240" s="36" t="s">
        <v>128</v>
      </c>
      <c r="R240" s="30" t="s">
        <v>127</v>
      </c>
      <c r="S240" s="38"/>
      <c r="T240" s="155" t="s">
        <v>146</v>
      </c>
      <c r="U240" s="154">
        <v>158</v>
      </c>
      <c r="V240" s="153">
        <v>109</v>
      </c>
      <c r="W240" s="152">
        <v>74</v>
      </c>
      <c r="X240" s="151" t="s">
        <v>191</v>
      </c>
    </row>
    <row r="241" spans="1:24" ht="24" customHeight="1">
      <c r="A241" s="165" t="s">
        <v>137</v>
      </c>
      <c r="B241" s="164"/>
      <c r="C241" s="163" t="s">
        <v>178</v>
      </c>
      <c r="D241" s="162" t="s">
        <v>187</v>
      </c>
      <c r="E241" s="161" t="s">
        <v>192</v>
      </c>
      <c r="F241" s="37" t="s">
        <v>149</v>
      </c>
      <c r="G241" s="160">
        <v>2.992</v>
      </c>
      <c r="H241" s="36" t="s">
        <v>81</v>
      </c>
      <c r="I241" s="37">
        <v>2310</v>
      </c>
      <c r="J241" s="159">
        <v>5</v>
      </c>
      <c r="K241" s="157">
        <v>12.8</v>
      </c>
      <c r="L241" s="158">
        <v>202.04843749999998</v>
      </c>
      <c r="M241" s="157">
        <v>8.1</v>
      </c>
      <c r="N241" s="156">
        <v>11.7</v>
      </c>
      <c r="O241" s="156">
        <v>17.100000000000001</v>
      </c>
      <c r="P241" s="36" t="s">
        <v>147</v>
      </c>
      <c r="Q241" s="36" t="s">
        <v>128</v>
      </c>
      <c r="R241" s="30" t="s">
        <v>127</v>
      </c>
      <c r="S241" s="38"/>
      <c r="T241" s="155" t="s">
        <v>146</v>
      </c>
      <c r="U241" s="154">
        <v>158</v>
      </c>
      <c r="V241" s="153">
        <v>109</v>
      </c>
      <c r="W241" s="152">
        <v>74</v>
      </c>
      <c r="X241" s="151" t="s">
        <v>191</v>
      </c>
    </row>
    <row r="242" spans="1:24" ht="24" customHeight="1">
      <c r="A242" s="165" t="s">
        <v>137</v>
      </c>
      <c r="B242" s="164"/>
      <c r="C242" s="163" t="s">
        <v>178</v>
      </c>
      <c r="D242" s="162" t="s">
        <v>187</v>
      </c>
      <c r="E242" s="161" t="s">
        <v>190</v>
      </c>
      <c r="F242" s="37" t="s">
        <v>149</v>
      </c>
      <c r="G242" s="160">
        <v>2.992</v>
      </c>
      <c r="H242" s="36" t="s">
        <v>81</v>
      </c>
      <c r="I242" s="37">
        <v>2350</v>
      </c>
      <c r="J242" s="159">
        <v>5</v>
      </c>
      <c r="K242" s="157">
        <v>12.8</v>
      </c>
      <c r="L242" s="158">
        <v>202.04843749999998</v>
      </c>
      <c r="M242" s="157">
        <v>8.1</v>
      </c>
      <c r="N242" s="156">
        <v>11.7</v>
      </c>
      <c r="O242" s="166">
        <v>16.5</v>
      </c>
      <c r="P242" s="36" t="s">
        <v>147</v>
      </c>
      <c r="Q242" s="36" t="s">
        <v>128</v>
      </c>
      <c r="R242" s="30" t="s">
        <v>127</v>
      </c>
      <c r="S242" s="38"/>
      <c r="T242" s="155" t="s">
        <v>146</v>
      </c>
      <c r="U242" s="154">
        <v>158</v>
      </c>
      <c r="V242" s="153">
        <v>109</v>
      </c>
      <c r="W242" s="152">
        <v>77</v>
      </c>
      <c r="X242" s="151" t="s">
        <v>185</v>
      </c>
    </row>
    <row r="243" spans="1:24" ht="24" customHeight="1">
      <c r="A243" s="165" t="s">
        <v>137</v>
      </c>
      <c r="B243" s="164"/>
      <c r="C243" s="163" t="s">
        <v>178</v>
      </c>
      <c r="D243" s="162" t="s">
        <v>187</v>
      </c>
      <c r="E243" s="161" t="s">
        <v>189</v>
      </c>
      <c r="F243" s="37" t="s">
        <v>149</v>
      </c>
      <c r="G243" s="160">
        <v>2.992</v>
      </c>
      <c r="H243" s="36" t="s">
        <v>81</v>
      </c>
      <c r="I243" s="37">
        <v>2360</v>
      </c>
      <c r="J243" s="159">
        <v>5</v>
      </c>
      <c r="K243" s="157">
        <v>12.8</v>
      </c>
      <c r="L243" s="158">
        <v>202.04843749999998</v>
      </c>
      <c r="M243" s="157">
        <v>8.1</v>
      </c>
      <c r="N243" s="156">
        <v>11.7</v>
      </c>
      <c r="O243" s="156">
        <v>16.400000000000002</v>
      </c>
      <c r="P243" s="36" t="s">
        <v>147</v>
      </c>
      <c r="Q243" s="36" t="s">
        <v>128</v>
      </c>
      <c r="R243" s="30" t="s">
        <v>127</v>
      </c>
      <c r="S243" s="38"/>
      <c r="T243" s="155" t="s">
        <v>146</v>
      </c>
      <c r="U243" s="154">
        <v>158</v>
      </c>
      <c r="V243" s="153">
        <v>109</v>
      </c>
      <c r="W243" s="152">
        <v>78</v>
      </c>
      <c r="X243" s="151" t="s">
        <v>185</v>
      </c>
    </row>
    <row r="244" spans="1:24" ht="24" customHeight="1">
      <c r="A244" s="165" t="s">
        <v>137</v>
      </c>
      <c r="B244" s="164"/>
      <c r="C244" s="163" t="s">
        <v>178</v>
      </c>
      <c r="D244" s="162" t="s">
        <v>187</v>
      </c>
      <c r="E244" s="161" t="s">
        <v>188</v>
      </c>
      <c r="F244" s="37" t="s">
        <v>149</v>
      </c>
      <c r="G244" s="160">
        <v>2.992</v>
      </c>
      <c r="H244" s="36" t="s">
        <v>81</v>
      </c>
      <c r="I244" s="37">
        <v>2350</v>
      </c>
      <c r="J244" s="159">
        <v>5</v>
      </c>
      <c r="K244" s="157">
        <v>12.8</v>
      </c>
      <c r="L244" s="158">
        <v>202.04843749999998</v>
      </c>
      <c r="M244" s="157">
        <v>8.1</v>
      </c>
      <c r="N244" s="156">
        <v>11.7</v>
      </c>
      <c r="O244" s="166">
        <v>16.5</v>
      </c>
      <c r="P244" s="36" t="s">
        <v>147</v>
      </c>
      <c r="Q244" s="36" t="s">
        <v>128</v>
      </c>
      <c r="R244" s="30" t="s">
        <v>127</v>
      </c>
      <c r="S244" s="38"/>
      <c r="T244" s="155" t="s">
        <v>146</v>
      </c>
      <c r="U244" s="154">
        <v>158</v>
      </c>
      <c r="V244" s="153">
        <v>109</v>
      </c>
      <c r="W244" s="152">
        <v>77</v>
      </c>
      <c r="X244" s="151" t="s">
        <v>185</v>
      </c>
    </row>
    <row r="245" spans="1:24" ht="24" customHeight="1">
      <c r="A245" s="165" t="s">
        <v>137</v>
      </c>
      <c r="B245" s="164"/>
      <c r="C245" s="163" t="s">
        <v>178</v>
      </c>
      <c r="D245" s="162" t="s">
        <v>187</v>
      </c>
      <c r="E245" s="161" t="s">
        <v>186</v>
      </c>
      <c r="F245" s="37" t="s">
        <v>149</v>
      </c>
      <c r="G245" s="160">
        <v>2.992</v>
      </c>
      <c r="H245" s="36" t="s">
        <v>81</v>
      </c>
      <c r="I245" s="37">
        <v>2360</v>
      </c>
      <c r="J245" s="159">
        <v>5</v>
      </c>
      <c r="K245" s="157">
        <v>12.8</v>
      </c>
      <c r="L245" s="158">
        <v>202.04843749999998</v>
      </c>
      <c r="M245" s="157">
        <v>8.1</v>
      </c>
      <c r="N245" s="156">
        <v>11.7</v>
      </c>
      <c r="O245" s="156">
        <v>16.400000000000002</v>
      </c>
      <c r="P245" s="36" t="s">
        <v>147</v>
      </c>
      <c r="Q245" s="36" t="s">
        <v>128</v>
      </c>
      <c r="R245" s="30" t="s">
        <v>127</v>
      </c>
      <c r="S245" s="38"/>
      <c r="T245" s="155" t="s">
        <v>146</v>
      </c>
      <c r="U245" s="154">
        <v>158</v>
      </c>
      <c r="V245" s="153">
        <v>109</v>
      </c>
      <c r="W245" s="152">
        <v>78</v>
      </c>
      <c r="X245" s="151" t="s">
        <v>185</v>
      </c>
    </row>
    <row r="246" spans="1:24" ht="24" customHeight="1">
      <c r="A246" s="165" t="s">
        <v>137</v>
      </c>
      <c r="B246" s="164"/>
      <c r="C246" s="163" t="s">
        <v>178</v>
      </c>
      <c r="D246" s="165" t="s">
        <v>177</v>
      </c>
      <c r="E246" s="161" t="s">
        <v>184</v>
      </c>
      <c r="F246" s="37" t="s">
        <v>133</v>
      </c>
      <c r="G246" s="160">
        <v>2.992</v>
      </c>
      <c r="H246" s="36" t="s">
        <v>132</v>
      </c>
      <c r="I246" s="37">
        <v>2240</v>
      </c>
      <c r="J246" s="159">
        <v>5</v>
      </c>
      <c r="K246" s="157">
        <v>12.4</v>
      </c>
      <c r="L246" s="158">
        <v>208.56612903225806</v>
      </c>
      <c r="M246" s="157">
        <v>9.6</v>
      </c>
      <c r="N246" s="156">
        <v>13.1</v>
      </c>
      <c r="O246" s="156">
        <v>18</v>
      </c>
      <c r="P246" s="36" t="s">
        <v>129</v>
      </c>
      <c r="Q246" s="36" t="s">
        <v>128</v>
      </c>
      <c r="R246" s="30" t="s">
        <v>127</v>
      </c>
      <c r="S246" s="38"/>
      <c r="T246" s="155"/>
      <c r="U246" s="154">
        <v>129</v>
      </c>
      <c r="V246" s="153" t="s">
        <v>179</v>
      </c>
      <c r="W246" s="30">
        <v>68</v>
      </c>
      <c r="X246" s="151" t="s">
        <v>183</v>
      </c>
    </row>
    <row r="247" spans="1:24" ht="24" customHeight="1">
      <c r="A247" s="165" t="s">
        <v>137</v>
      </c>
      <c r="B247" s="164"/>
      <c r="C247" s="163" t="s">
        <v>178</v>
      </c>
      <c r="D247" s="165" t="s">
        <v>177</v>
      </c>
      <c r="E247" s="161" t="s">
        <v>182</v>
      </c>
      <c r="F247" s="37" t="s">
        <v>133</v>
      </c>
      <c r="G247" s="160">
        <v>2.992</v>
      </c>
      <c r="H247" s="36" t="s">
        <v>132</v>
      </c>
      <c r="I247" s="37" t="s">
        <v>181</v>
      </c>
      <c r="J247" s="159">
        <v>5</v>
      </c>
      <c r="K247" s="157">
        <v>12.4</v>
      </c>
      <c r="L247" s="158">
        <v>208.56612903225806</v>
      </c>
      <c r="M247" s="157">
        <v>9.6</v>
      </c>
      <c r="N247" s="156">
        <v>13.1</v>
      </c>
      <c r="O247" s="166" t="s">
        <v>180</v>
      </c>
      <c r="P247" s="36" t="s">
        <v>129</v>
      </c>
      <c r="Q247" s="36" t="s">
        <v>128</v>
      </c>
      <c r="R247" s="30" t="s">
        <v>127</v>
      </c>
      <c r="S247" s="38"/>
      <c r="T247" s="155"/>
      <c r="U247" s="154">
        <v>129</v>
      </c>
      <c r="V247" s="153" t="s">
        <v>179</v>
      </c>
      <c r="W247" s="30">
        <v>70</v>
      </c>
      <c r="X247" s="151" t="s">
        <v>172</v>
      </c>
    </row>
    <row r="248" spans="1:24" ht="24" customHeight="1">
      <c r="A248" s="165" t="s">
        <v>137</v>
      </c>
      <c r="B248" s="164"/>
      <c r="C248" s="163" t="s">
        <v>178</v>
      </c>
      <c r="D248" s="165" t="s">
        <v>177</v>
      </c>
      <c r="E248" s="161" t="s">
        <v>176</v>
      </c>
      <c r="F248" s="37" t="s">
        <v>133</v>
      </c>
      <c r="G248" s="160">
        <v>2.992</v>
      </c>
      <c r="H248" s="36" t="s">
        <v>132</v>
      </c>
      <c r="I248" s="167" t="s">
        <v>175</v>
      </c>
      <c r="J248" s="159">
        <v>5</v>
      </c>
      <c r="K248" s="157">
        <v>12.4</v>
      </c>
      <c r="L248" s="158">
        <v>208.56612903225806</v>
      </c>
      <c r="M248" s="157">
        <v>8.1</v>
      </c>
      <c r="N248" s="156">
        <v>11.7</v>
      </c>
      <c r="O248" s="166" t="s">
        <v>174</v>
      </c>
      <c r="P248" s="36" t="s">
        <v>129</v>
      </c>
      <c r="Q248" s="36" t="s">
        <v>128</v>
      </c>
      <c r="R248" s="30" t="s">
        <v>127</v>
      </c>
      <c r="S248" s="38"/>
      <c r="T248" s="155"/>
      <c r="U248" s="154">
        <v>153</v>
      </c>
      <c r="V248" s="153">
        <v>105</v>
      </c>
      <c r="W248" s="152" t="s">
        <v>173</v>
      </c>
      <c r="X248" s="151" t="s">
        <v>172</v>
      </c>
    </row>
    <row r="249" spans="1:24" ht="24" customHeight="1">
      <c r="A249" s="165" t="s">
        <v>137</v>
      </c>
      <c r="B249" s="164"/>
      <c r="C249" s="163" t="s">
        <v>136</v>
      </c>
      <c r="D249" s="162" t="s">
        <v>151</v>
      </c>
      <c r="E249" s="161" t="s">
        <v>100</v>
      </c>
      <c r="F249" s="37" t="s">
        <v>149</v>
      </c>
      <c r="G249" s="160">
        <v>2.992</v>
      </c>
      <c r="H249" s="36" t="s">
        <v>148</v>
      </c>
      <c r="I249" s="37">
        <v>2520</v>
      </c>
      <c r="J249" s="159">
        <v>7</v>
      </c>
      <c r="K249" s="157">
        <v>12.4</v>
      </c>
      <c r="L249" s="158">
        <v>208.56612903225806</v>
      </c>
      <c r="M249" s="157">
        <v>8.1</v>
      </c>
      <c r="N249" s="156">
        <v>11.7</v>
      </c>
      <c r="O249" s="156">
        <v>14.1</v>
      </c>
      <c r="P249" s="36" t="s">
        <v>147</v>
      </c>
      <c r="Q249" s="36" t="s">
        <v>128</v>
      </c>
      <c r="R249" s="30" t="s">
        <v>127</v>
      </c>
      <c r="S249" s="38"/>
      <c r="T249" s="155" t="s">
        <v>146</v>
      </c>
      <c r="U249" s="154">
        <v>153</v>
      </c>
      <c r="V249" s="153">
        <v>105</v>
      </c>
      <c r="W249" s="152">
        <v>87</v>
      </c>
      <c r="X249" s="151" t="s">
        <v>145</v>
      </c>
    </row>
    <row r="250" spans="1:24" ht="24" customHeight="1">
      <c r="A250" s="165" t="s">
        <v>137</v>
      </c>
      <c r="B250" s="164"/>
      <c r="C250" s="163" t="s">
        <v>136</v>
      </c>
      <c r="D250" s="162" t="s">
        <v>151</v>
      </c>
      <c r="E250" s="161" t="s">
        <v>99</v>
      </c>
      <c r="F250" s="37" t="s">
        <v>149</v>
      </c>
      <c r="G250" s="160">
        <v>2.992</v>
      </c>
      <c r="H250" s="36" t="s">
        <v>148</v>
      </c>
      <c r="I250" s="37">
        <v>2530</v>
      </c>
      <c r="J250" s="159">
        <v>7</v>
      </c>
      <c r="K250" s="157">
        <v>12.4</v>
      </c>
      <c r="L250" s="158">
        <v>208.56612903225806</v>
      </c>
      <c r="M250" s="157">
        <v>8.1</v>
      </c>
      <c r="N250" s="156">
        <v>11.7</v>
      </c>
      <c r="O250" s="156">
        <v>14</v>
      </c>
      <c r="P250" s="36" t="s">
        <v>147</v>
      </c>
      <c r="Q250" s="36" t="s">
        <v>128</v>
      </c>
      <c r="R250" s="30" t="s">
        <v>127</v>
      </c>
      <c r="S250" s="38"/>
      <c r="T250" s="155" t="s">
        <v>146</v>
      </c>
      <c r="U250" s="154">
        <v>153</v>
      </c>
      <c r="V250" s="153">
        <v>105</v>
      </c>
      <c r="W250" s="152">
        <v>88</v>
      </c>
      <c r="X250" s="151" t="s">
        <v>145</v>
      </c>
    </row>
    <row r="251" spans="1:24" ht="24" customHeight="1">
      <c r="A251" s="165" t="s">
        <v>137</v>
      </c>
      <c r="B251" s="164"/>
      <c r="C251" s="163" t="s">
        <v>136</v>
      </c>
      <c r="D251" s="162" t="s">
        <v>151</v>
      </c>
      <c r="E251" s="161" t="s">
        <v>98</v>
      </c>
      <c r="F251" s="37" t="s">
        <v>149</v>
      </c>
      <c r="G251" s="160">
        <v>2.992</v>
      </c>
      <c r="H251" s="36" t="s">
        <v>148</v>
      </c>
      <c r="I251" s="37">
        <v>2560</v>
      </c>
      <c r="J251" s="159">
        <v>7</v>
      </c>
      <c r="K251" s="157">
        <v>12.4</v>
      </c>
      <c r="L251" s="158">
        <v>208.56612903225806</v>
      </c>
      <c r="M251" s="157">
        <v>8.1</v>
      </c>
      <c r="N251" s="156">
        <v>11.7</v>
      </c>
      <c r="O251" s="156">
        <v>13.5</v>
      </c>
      <c r="P251" s="36" t="s">
        <v>147</v>
      </c>
      <c r="Q251" s="36" t="s">
        <v>128</v>
      </c>
      <c r="R251" s="30" t="s">
        <v>127</v>
      </c>
      <c r="S251" s="38"/>
      <c r="T251" s="155" t="s">
        <v>146</v>
      </c>
      <c r="U251" s="154">
        <v>153</v>
      </c>
      <c r="V251" s="153">
        <v>105</v>
      </c>
      <c r="W251" s="152">
        <v>91</v>
      </c>
      <c r="X251" s="151" t="s">
        <v>153</v>
      </c>
    </row>
    <row r="252" spans="1:24" ht="24" customHeight="1">
      <c r="A252" s="165" t="s">
        <v>137</v>
      </c>
      <c r="B252" s="164"/>
      <c r="C252" s="163" t="s">
        <v>136</v>
      </c>
      <c r="D252" s="162" t="s">
        <v>151</v>
      </c>
      <c r="E252" s="161" t="s">
        <v>97</v>
      </c>
      <c r="F252" s="37" t="s">
        <v>149</v>
      </c>
      <c r="G252" s="160">
        <v>2.992</v>
      </c>
      <c r="H252" s="36" t="s">
        <v>148</v>
      </c>
      <c r="I252" s="37">
        <v>2570</v>
      </c>
      <c r="J252" s="159">
        <v>7</v>
      </c>
      <c r="K252" s="157">
        <v>12.4</v>
      </c>
      <c r="L252" s="158">
        <v>208.56612903225806</v>
      </c>
      <c r="M252" s="157">
        <v>8.1</v>
      </c>
      <c r="N252" s="156">
        <v>11.7</v>
      </c>
      <c r="O252" s="156">
        <v>13.4</v>
      </c>
      <c r="P252" s="36" t="s">
        <v>147</v>
      </c>
      <c r="Q252" s="36" t="s">
        <v>128</v>
      </c>
      <c r="R252" s="30" t="s">
        <v>127</v>
      </c>
      <c r="S252" s="38"/>
      <c r="T252" s="155" t="s">
        <v>146</v>
      </c>
      <c r="U252" s="154">
        <v>153</v>
      </c>
      <c r="V252" s="153">
        <v>105</v>
      </c>
      <c r="W252" s="152">
        <v>92</v>
      </c>
      <c r="X252" s="151" t="s">
        <v>153</v>
      </c>
    </row>
    <row r="253" spans="1:24" ht="24" customHeight="1">
      <c r="A253" s="165" t="s">
        <v>137</v>
      </c>
      <c r="B253" s="164"/>
      <c r="C253" s="163" t="s">
        <v>136</v>
      </c>
      <c r="D253" s="162" t="s">
        <v>151</v>
      </c>
      <c r="E253" s="161" t="s">
        <v>171</v>
      </c>
      <c r="F253" s="37" t="s">
        <v>149</v>
      </c>
      <c r="G253" s="160">
        <v>2.992</v>
      </c>
      <c r="H253" s="36" t="s">
        <v>148</v>
      </c>
      <c r="I253" s="37">
        <v>2530</v>
      </c>
      <c r="J253" s="159">
        <v>7</v>
      </c>
      <c r="K253" s="157">
        <v>12.4</v>
      </c>
      <c r="L253" s="158">
        <v>208.56612903225806</v>
      </c>
      <c r="M253" s="157">
        <v>8.1</v>
      </c>
      <c r="N253" s="156">
        <v>11.7</v>
      </c>
      <c r="O253" s="156">
        <v>14</v>
      </c>
      <c r="P253" s="36" t="s">
        <v>147</v>
      </c>
      <c r="Q253" s="36" t="s">
        <v>128</v>
      </c>
      <c r="R253" s="30" t="s">
        <v>127</v>
      </c>
      <c r="S253" s="38"/>
      <c r="T253" s="155" t="s">
        <v>146</v>
      </c>
      <c r="U253" s="154">
        <v>153</v>
      </c>
      <c r="V253" s="153">
        <v>105</v>
      </c>
      <c r="W253" s="152">
        <v>88</v>
      </c>
      <c r="X253" s="151" t="s">
        <v>145</v>
      </c>
    </row>
    <row r="254" spans="1:24" ht="24" customHeight="1">
      <c r="A254" s="165" t="s">
        <v>137</v>
      </c>
      <c r="B254" s="164"/>
      <c r="C254" s="163" t="s">
        <v>136</v>
      </c>
      <c r="D254" s="162" t="s">
        <v>151</v>
      </c>
      <c r="E254" s="161" t="s">
        <v>170</v>
      </c>
      <c r="F254" s="37" t="s">
        <v>149</v>
      </c>
      <c r="G254" s="160">
        <v>2.992</v>
      </c>
      <c r="H254" s="36" t="s">
        <v>148</v>
      </c>
      <c r="I254" s="37">
        <v>2540</v>
      </c>
      <c r="J254" s="159">
        <v>7</v>
      </c>
      <c r="K254" s="157">
        <v>12.4</v>
      </c>
      <c r="L254" s="158">
        <v>208.56612903225806</v>
      </c>
      <c r="M254" s="157">
        <v>8.1</v>
      </c>
      <c r="N254" s="156">
        <v>11.7</v>
      </c>
      <c r="O254" s="156">
        <v>13.8</v>
      </c>
      <c r="P254" s="36" t="s">
        <v>147</v>
      </c>
      <c r="Q254" s="36" t="s">
        <v>128</v>
      </c>
      <c r="R254" s="30" t="s">
        <v>127</v>
      </c>
      <c r="S254" s="38"/>
      <c r="T254" s="155" t="s">
        <v>146</v>
      </c>
      <c r="U254" s="154">
        <v>153</v>
      </c>
      <c r="V254" s="153">
        <v>105</v>
      </c>
      <c r="W254" s="152">
        <v>89</v>
      </c>
      <c r="X254" s="151" t="s">
        <v>145</v>
      </c>
    </row>
    <row r="255" spans="1:24" ht="24" customHeight="1">
      <c r="A255" s="165" t="s">
        <v>137</v>
      </c>
      <c r="B255" s="164"/>
      <c r="C255" s="163" t="s">
        <v>136</v>
      </c>
      <c r="D255" s="162" t="s">
        <v>151</v>
      </c>
      <c r="E255" s="161" t="s">
        <v>169</v>
      </c>
      <c r="F255" s="37" t="s">
        <v>149</v>
      </c>
      <c r="G255" s="160">
        <v>2.992</v>
      </c>
      <c r="H255" s="36" t="s">
        <v>148</v>
      </c>
      <c r="I255" s="37">
        <v>2520</v>
      </c>
      <c r="J255" s="159">
        <v>6</v>
      </c>
      <c r="K255" s="157">
        <v>12.4</v>
      </c>
      <c r="L255" s="158">
        <v>208.56612903225806</v>
      </c>
      <c r="M255" s="157">
        <v>8.1</v>
      </c>
      <c r="N255" s="156">
        <v>11.7</v>
      </c>
      <c r="O255" s="156">
        <v>14.1</v>
      </c>
      <c r="P255" s="36" t="s">
        <v>147</v>
      </c>
      <c r="Q255" s="36" t="s">
        <v>128</v>
      </c>
      <c r="R255" s="30" t="s">
        <v>127</v>
      </c>
      <c r="S255" s="38"/>
      <c r="T255" s="155" t="s">
        <v>146</v>
      </c>
      <c r="U255" s="154">
        <v>153</v>
      </c>
      <c r="V255" s="153">
        <v>105</v>
      </c>
      <c r="W255" s="152">
        <v>87</v>
      </c>
      <c r="X255" s="151" t="s">
        <v>145</v>
      </c>
    </row>
    <row r="256" spans="1:24" ht="24" customHeight="1">
      <c r="A256" s="165" t="s">
        <v>137</v>
      </c>
      <c r="B256" s="164"/>
      <c r="C256" s="163" t="s">
        <v>136</v>
      </c>
      <c r="D256" s="162" t="s">
        <v>151</v>
      </c>
      <c r="E256" s="161" t="s">
        <v>168</v>
      </c>
      <c r="F256" s="37" t="s">
        <v>149</v>
      </c>
      <c r="G256" s="160">
        <v>2.992</v>
      </c>
      <c r="H256" s="36" t="s">
        <v>148</v>
      </c>
      <c r="I256" s="37">
        <v>2530</v>
      </c>
      <c r="J256" s="159">
        <v>6</v>
      </c>
      <c r="K256" s="157">
        <v>12.4</v>
      </c>
      <c r="L256" s="158">
        <v>208.56612903225806</v>
      </c>
      <c r="M256" s="157">
        <v>8.1</v>
      </c>
      <c r="N256" s="156">
        <v>11.7</v>
      </c>
      <c r="O256" s="156">
        <v>14</v>
      </c>
      <c r="P256" s="36" t="s">
        <v>147</v>
      </c>
      <c r="Q256" s="36" t="s">
        <v>128</v>
      </c>
      <c r="R256" s="30" t="s">
        <v>127</v>
      </c>
      <c r="S256" s="38"/>
      <c r="T256" s="155" t="s">
        <v>146</v>
      </c>
      <c r="U256" s="154">
        <v>153</v>
      </c>
      <c r="V256" s="153">
        <v>105</v>
      </c>
      <c r="W256" s="152">
        <v>88</v>
      </c>
      <c r="X256" s="151" t="s">
        <v>145</v>
      </c>
    </row>
    <row r="257" spans="1:24" ht="24" customHeight="1">
      <c r="A257" s="165" t="s">
        <v>137</v>
      </c>
      <c r="B257" s="164"/>
      <c r="C257" s="163" t="s">
        <v>136</v>
      </c>
      <c r="D257" s="162" t="s">
        <v>151</v>
      </c>
      <c r="E257" s="161" t="s">
        <v>167</v>
      </c>
      <c r="F257" s="37" t="s">
        <v>149</v>
      </c>
      <c r="G257" s="160">
        <v>2.992</v>
      </c>
      <c r="H257" s="36" t="s">
        <v>148</v>
      </c>
      <c r="I257" s="37">
        <v>2560</v>
      </c>
      <c r="J257" s="159">
        <v>6</v>
      </c>
      <c r="K257" s="157">
        <v>12.4</v>
      </c>
      <c r="L257" s="158">
        <v>208.56612903225806</v>
      </c>
      <c r="M257" s="157">
        <v>8.1</v>
      </c>
      <c r="N257" s="156">
        <v>11.7</v>
      </c>
      <c r="O257" s="156">
        <v>13.5</v>
      </c>
      <c r="P257" s="36" t="s">
        <v>147</v>
      </c>
      <c r="Q257" s="36" t="s">
        <v>128</v>
      </c>
      <c r="R257" s="30" t="s">
        <v>127</v>
      </c>
      <c r="S257" s="38"/>
      <c r="T257" s="155" t="s">
        <v>146</v>
      </c>
      <c r="U257" s="154">
        <v>153</v>
      </c>
      <c r="V257" s="153">
        <v>105</v>
      </c>
      <c r="W257" s="152">
        <v>91</v>
      </c>
      <c r="X257" s="151" t="s">
        <v>153</v>
      </c>
    </row>
    <row r="258" spans="1:24" ht="24" customHeight="1">
      <c r="A258" s="165" t="s">
        <v>137</v>
      </c>
      <c r="B258" s="164"/>
      <c r="C258" s="163" t="s">
        <v>136</v>
      </c>
      <c r="D258" s="162" t="s">
        <v>151</v>
      </c>
      <c r="E258" s="161" t="s">
        <v>166</v>
      </c>
      <c r="F258" s="37" t="s">
        <v>149</v>
      </c>
      <c r="G258" s="160">
        <v>2.992</v>
      </c>
      <c r="H258" s="36" t="s">
        <v>148</v>
      </c>
      <c r="I258" s="37">
        <v>2570</v>
      </c>
      <c r="J258" s="159">
        <v>6</v>
      </c>
      <c r="K258" s="157">
        <v>12.4</v>
      </c>
      <c r="L258" s="158">
        <v>208.56612903225806</v>
      </c>
      <c r="M258" s="157">
        <v>8.1</v>
      </c>
      <c r="N258" s="156">
        <v>11.7</v>
      </c>
      <c r="O258" s="156">
        <v>13.4</v>
      </c>
      <c r="P258" s="36" t="s">
        <v>147</v>
      </c>
      <c r="Q258" s="36" t="s">
        <v>128</v>
      </c>
      <c r="R258" s="30" t="s">
        <v>127</v>
      </c>
      <c r="S258" s="38"/>
      <c r="T258" s="155" t="s">
        <v>146</v>
      </c>
      <c r="U258" s="154">
        <v>153</v>
      </c>
      <c r="V258" s="153">
        <v>105</v>
      </c>
      <c r="W258" s="152">
        <v>92</v>
      </c>
      <c r="X258" s="151" t="s">
        <v>153</v>
      </c>
    </row>
    <row r="259" spans="1:24" ht="24" customHeight="1">
      <c r="A259" s="165" t="s">
        <v>137</v>
      </c>
      <c r="B259" s="164"/>
      <c r="C259" s="163" t="s">
        <v>136</v>
      </c>
      <c r="D259" s="162" t="s">
        <v>151</v>
      </c>
      <c r="E259" s="161" t="s">
        <v>165</v>
      </c>
      <c r="F259" s="37" t="s">
        <v>149</v>
      </c>
      <c r="G259" s="160">
        <v>2.992</v>
      </c>
      <c r="H259" s="36" t="s">
        <v>148</v>
      </c>
      <c r="I259" s="37">
        <v>2530</v>
      </c>
      <c r="J259" s="159">
        <v>6</v>
      </c>
      <c r="K259" s="157">
        <v>12.4</v>
      </c>
      <c r="L259" s="158">
        <v>208.56612903225806</v>
      </c>
      <c r="M259" s="157">
        <v>8.1</v>
      </c>
      <c r="N259" s="156">
        <v>11.7</v>
      </c>
      <c r="O259" s="156">
        <v>14</v>
      </c>
      <c r="P259" s="36" t="s">
        <v>147</v>
      </c>
      <c r="Q259" s="36" t="s">
        <v>128</v>
      </c>
      <c r="R259" s="30" t="s">
        <v>127</v>
      </c>
      <c r="S259" s="38"/>
      <c r="T259" s="155" t="s">
        <v>146</v>
      </c>
      <c r="U259" s="154">
        <v>153</v>
      </c>
      <c r="V259" s="153">
        <v>105</v>
      </c>
      <c r="W259" s="152">
        <v>88</v>
      </c>
      <c r="X259" s="151" t="s">
        <v>145</v>
      </c>
    </row>
    <row r="260" spans="1:24" ht="24" customHeight="1">
      <c r="A260" s="165" t="s">
        <v>137</v>
      </c>
      <c r="B260" s="164"/>
      <c r="C260" s="163" t="s">
        <v>136</v>
      </c>
      <c r="D260" s="162" t="s">
        <v>151</v>
      </c>
      <c r="E260" s="161" t="s">
        <v>164</v>
      </c>
      <c r="F260" s="37" t="s">
        <v>149</v>
      </c>
      <c r="G260" s="160">
        <v>2.992</v>
      </c>
      <c r="H260" s="36" t="s">
        <v>148</v>
      </c>
      <c r="I260" s="37">
        <v>2540</v>
      </c>
      <c r="J260" s="159">
        <v>6</v>
      </c>
      <c r="K260" s="157">
        <v>12.4</v>
      </c>
      <c r="L260" s="158">
        <v>208.56612903225806</v>
      </c>
      <c r="M260" s="157">
        <v>8.1</v>
      </c>
      <c r="N260" s="156">
        <v>11.7</v>
      </c>
      <c r="O260" s="156">
        <v>13.8</v>
      </c>
      <c r="P260" s="36" t="s">
        <v>147</v>
      </c>
      <c r="Q260" s="36" t="s">
        <v>128</v>
      </c>
      <c r="R260" s="30" t="s">
        <v>127</v>
      </c>
      <c r="S260" s="38"/>
      <c r="T260" s="155" t="s">
        <v>146</v>
      </c>
      <c r="U260" s="154">
        <v>153</v>
      </c>
      <c r="V260" s="153">
        <v>105</v>
      </c>
      <c r="W260" s="152">
        <v>89</v>
      </c>
      <c r="X260" s="151" t="s">
        <v>145</v>
      </c>
    </row>
    <row r="261" spans="1:24" ht="24" customHeight="1">
      <c r="A261" s="165" t="s">
        <v>137</v>
      </c>
      <c r="B261" s="164"/>
      <c r="C261" s="163" t="s">
        <v>136</v>
      </c>
      <c r="D261" s="162" t="s">
        <v>151</v>
      </c>
      <c r="E261" s="161" t="s">
        <v>163</v>
      </c>
      <c r="F261" s="37" t="s">
        <v>149</v>
      </c>
      <c r="G261" s="160">
        <v>2.992</v>
      </c>
      <c r="H261" s="36" t="s">
        <v>148</v>
      </c>
      <c r="I261" s="37">
        <v>2520</v>
      </c>
      <c r="J261" s="159">
        <v>7</v>
      </c>
      <c r="K261" s="157">
        <v>12.4</v>
      </c>
      <c r="L261" s="158">
        <v>208.56612903225806</v>
      </c>
      <c r="M261" s="157">
        <v>8.1</v>
      </c>
      <c r="N261" s="156">
        <v>11.7</v>
      </c>
      <c r="O261" s="156">
        <v>14.1</v>
      </c>
      <c r="P261" s="36" t="s">
        <v>147</v>
      </c>
      <c r="Q261" s="36" t="s">
        <v>128</v>
      </c>
      <c r="R261" s="30" t="s">
        <v>127</v>
      </c>
      <c r="S261" s="38"/>
      <c r="T261" s="155" t="s">
        <v>146</v>
      </c>
      <c r="U261" s="154">
        <v>153</v>
      </c>
      <c r="V261" s="153">
        <v>105</v>
      </c>
      <c r="W261" s="152">
        <v>87</v>
      </c>
      <c r="X261" s="151" t="s">
        <v>145</v>
      </c>
    </row>
    <row r="262" spans="1:24" ht="24" customHeight="1">
      <c r="A262" s="165" t="s">
        <v>137</v>
      </c>
      <c r="B262" s="164"/>
      <c r="C262" s="163" t="s">
        <v>136</v>
      </c>
      <c r="D262" s="162" t="s">
        <v>151</v>
      </c>
      <c r="E262" s="161" t="s">
        <v>162</v>
      </c>
      <c r="F262" s="37" t="s">
        <v>149</v>
      </c>
      <c r="G262" s="160">
        <v>2.992</v>
      </c>
      <c r="H262" s="36" t="s">
        <v>148</v>
      </c>
      <c r="I262" s="37">
        <v>2530</v>
      </c>
      <c r="J262" s="159">
        <v>7</v>
      </c>
      <c r="K262" s="157">
        <v>12.4</v>
      </c>
      <c r="L262" s="158">
        <v>208.56612903225806</v>
      </c>
      <c r="M262" s="157">
        <v>8.1</v>
      </c>
      <c r="N262" s="156">
        <v>11.7</v>
      </c>
      <c r="O262" s="156">
        <v>14</v>
      </c>
      <c r="P262" s="36" t="s">
        <v>147</v>
      </c>
      <c r="Q262" s="36" t="s">
        <v>128</v>
      </c>
      <c r="R262" s="30" t="s">
        <v>127</v>
      </c>
      <c r="S262" s="38"/>
      <c r="T262" s="155" t="s">
        <v>146</v>
      </c>
      <c r="U262" s="154">
        <v>153</v>
      </c>
      <c r="V262" s="153">
        <v>105</v>
      </c>
      <c r="W262" s="152">
        <v>88</v>
      </c>
      <c r="X262" s="151" t="s">
        <v>145</v>
      </c>
    </row>
    <row r="263" spans="1:24" ht="24" customHeight="1">
      <c r="A263" s="165" t="s">
        <v>137</v>
      </c>
      <c r="B263" s="164"/>
      <c r="C263" s="163" t="s">
        <v>136</v>
      </c>
      <c r="D263" s="162" t="s">
        <v>151</v>
      </c>
      <c r="E263" s="161" t="s">
        <v>161</v>
      </c>
      <c r="F263" s="37" t="s">
        <v>149</v>
      </c>
      <c r="G263" s="160">
        <v>2.992</v>
      </c>
      <c r="H263" s="36" t="s">
        <v>148</v>
      </c>
      <c r="I263" s="37">
        <v>2560</v>
      </c>
      <c r="J263" s="159">
        <v>7</v>
      </c>
      <c r="K263" s="157">
        <v>12.4</v>
      </c>
      <c r="L263" s="158">
        <v>208.56612903225806</v>
      </c>
      <c r="M263" s="157">
        <v>8.1</v>
      </c>
      <c r="N263" s="156">
        <v>11.7</v>
      </c>
      <c r="O263" s="156">
        <v>13.6</v>
      </c>
      <c r="P263" s="36" t="s">
        <v>147</v>
      </c>
      <c r="Q263" s="36" t="s">
        <v>128</v>
      </c>
      <c r="R263" s="30" t="s">
        <v>127</v>
      </c>
      <c r="S263" s="38"/>
      <c r="T263" s="155" t="s">
        <v>146</v>
      </c>
      <c r="U263" s="154">
        <v>153</v>
      </c>
      <c r="V263" s="153">
        <v>105</v>
      </c>
      <c r="W263" s="152">
        <v>91</v>
      </c>
      <c r="X263" s="151" t="s">
        <v>153</v>
      </c>
    </row>
    <row r="264" spans="1:24" ht="24" customHeight="1">
      <c r="A264" s="165" t="s">
        <v>137</v>
      </c>
      <c r="B264" s="164"/>
      <c r="C264" s="163" t="s">
        <v>136</v>
      </c>
      <c r="D264" s="162" t="s">
        <v>151</v>
      </c>
      <c r="E264" s="161" t="s">
        <v>160</v>
      </c>
      <c r="F264" s="37" t="s">
        <v>149</v>
      </c>
      <c r="G264" s="160">
        <v>2.992</v>
      </c>
      <c r="H264" s="36" t="s">
        <v>148</v>
      </c>
      <c r="I264" s="37">
        <v>2570</v>
      </c>
      <c r="J264" s="159">
        <v>7</v>
      </c>
      <c r="K264" s="157">
        <v>12.4</v>
      </c>
      <c r="L264" s="158">
        <v>208.56612903225806</v>
      </c>
      <c r="M264" s="157">
        <v>8.1</v>
      </c>
      <c r="N264" s="156">
        <v>11.7</v>
      </c>
      <c r="O264" s="156">
        <v>13.4</v>
      </c>
      <c r="P264" s="36" t="s">
        <v>147</v>
      </c>
      <c r="Q264" s="36" t="s">
        <v>128</v>
      </c>
      <c r="R264" s="30" t="s">
        <v>127</v>
      </c>
      <c r="S264" s="38"/>
      <c r="T264" s="155" t="s">
        <v>146</v>
      </c>
      <c r="U264" s="154">
        <v>153</v>
      </c>
      <c r="V264" s="153">
        <v>105</v>
      </c>
      <c r="W264" s="152">
        <v>92</v>
      </c>
      <c r="X264" s="151" t="s">
        <v>153</v>
      </c>
    </row>
    <row r="265" spans="1:24" ht="24" customHeight="1">
      <c r="A265" s="165" t="s">
        <v>137</v>
      </c>
      <c r="B265" s="164"/>
      <c r="C265" s="163" t="s">
        <v>136</v>
      </c>
      <c r="D265" s="162" t="s">
        <v>151</v>
      </c>
      <c r="E265" s="161" t="s">
        <v>159</v>
      </c>
      <c r="F265" s="37" t="s">
        <v>149</v>
      </c>
      <c r="G265" s="160">
        <v>2.992</v>
      </c>
      <c r="H265" s="36" t="s">
        <v>148</v>
      </c>
      <c r="I265" s="37">
        <v>2530</v>
      </c>
      <c r="J265" s="159">
        <v>7</v>
      </c>
      <c r="K265" s="157">
        <v>12.4</v>
      </c>
      <c r="L265" s="158">
        <v>208.56612903225806</v>
      </c>
      <c r="M265" s="157">
        <v>8.1</v>
      </c>
      <c r="N265" s="156">
        <v>11.7</v>
      </c>
      <c r="O265" s="156">
        <v>14</v>
      </c>
      <c r="P265" s="36" t="s">
        <v>147</v>
      </c>
      <c r="Q265" s="36" t="s">
        <v>128</v>
      </c>
      <c r="R265" s="30" t="s">
        <v>127</v>
      </c>
      <c r="S265" s="38"/>
      <c r="T265" s="155" t="s">
        <v>146</v>
      </c>
      <c r="U265" s="154">
        <v>153</v>
      </c>
      <c r="V265" s="153">
        <v>105</v>
      </c>
      <c r="W265" s="152">
        <v>88</v>
      </c>
      <c r="X265" s="151" t="s">
        <v>145</v>
      </c>
    </row>
    <row r="266" spans="1:24" ht="24" customHeight="1">
      <c r="A266" s="165" t="s">
        <v>137</v>
      </c>
      <c r="B266" s="164"/>
      <c r="C266" s="163" t="s">
        <v>136</v>
      </c>
      <c r="D266" s="162" t="s">
        <v>151</v>
      </c>
      <c r="E266" s="161" t="s">
        <v>158</v>
      </c>
      <c r="F266" s="37" t="s">
        <v>149</v>
      </c>
      <c r="G266" s="160">
        <v>2.992</v>
      </c>
      <c r="H266" s="36" t="s">
        <v>148</v>
      </c>
      <c r="I266" s="37">
        <v>2540</v>
      </c>
      <c r="J266" s="159">
        <v>7</v>
      </c>
      <c r="K266" s="157">
        <v>12.4</v>
      </c>
      <c r="L266" s="158">
        <v>208.56612903225806</v>
      </c>
      <c r="M266" s="157">
        <v>8.1</v>
      </c>
      <c r="N266" s="156">
        <v>11.7</v>
      </c>
      <c r="O266" s="156">
        <v>13.9</v>
      </c>
      <c r="P266" s="36" t="s">
        <v>147</v>
      </c>
      <c r="Q266" s="36" t="s">
        <v>128</v>
      </c>
      <c r="R266" s="30" t="s">
        <v>127</v>
      </c>
      <c r="S266" s="38"/>
      <c r="T266" s="155" t="s">
        <v>146</v>
      </c>
      <c r="U266" s="154">
        <v>153</v>
      </c>
      <c r="V266" s="153">
        <v>105</v>
      </c>
      <c r="W266" s="152">
        <v>89</v>
      </c>
      <c r="X266" s="151" t="s">
        <v>145</v>
      </c>
    </row>
    <row r="267" spans="1:24" ht="24" customHeight="1">
      <c r="A267" s="165" t="s">
        <v>137</v>
      </c>
      <c r="B267" s="164"/>
      <c r="C267" s="163" t="s">
        <v>136</v>
      </c>
      <c r="D267" s="162" t="s">
        <v>151</v>
      </c>
      <c r="E267" s="161" t="s">
        <v>157</v>
      </c>
      <c r="F267" s="37" t="s">
        <v>149</v>
      </c>
      <c r="G267" s="160">
        <v>2.992</v>
      </c>
      <c r="H267" s="36" t="s">
        <v>148</v>
      </c>
      <c r="I267" s="37">
        <v>2520</v>
      </c>
      <c r="J267" s="159">
        <v>6</v>
      </c>
      <c r="K267" s="157">
        <v>12.4</v>
      </c>
      <c r="L267" s="158">
        <v>208.56612903225806</v>
      </c>
      <c r="M267" s="157">
        <v>8.1</v>
      </c>
      <c r="N267" s="156">
        <v>11.7</v>
      </c>
      <c r="O267" s="156">
        <v>14.1</v>
      </c>
      <c r="P267" s="36" t="s">
        <v>147</v>
      </c>
      <c r="Q267" s="36" t="s">
        <v>128</v>
      </c>
      <c r="R267" s="30" t="s">
        <v>127</v>
      </c>
      <c r="S267" s="38"/>
      <c r="T267" s="155" t="s">
        <v>146</v>
      </c>
      <c r="U267" s="154">
        <v>153</v>
      </c>
      <c r="V267" s="153">
        <v>105</v>
      </c>
      <c r="W267" s="152">
        <v>87</v>
      </c>
      <c r="X267" s="151" t="s">
        <v>145</v>
      </c>
    </row>
    <row r="268" spans="1:24" ht="24" customHeight="1">
      <c r="A268" s="165" t="s">
        <v>137</v>
      </c>
      <c r="B268" s="164"/>
      <c r="C268" s="163" t="s">
        <v>136</v>
      </c>
      <c r="D268" s="162" t="s">
        <v>151</v>
      </c>
      <c r="E268" s="161" t="s">
        <v>156</v>
      </c>
      <c r="F268" s="37" t="s">
        <v>149</v>
      </c>
      <c r="G268" s="160">
        <v>2.992</v>
      </c>
      <c r="H268" s="36" t="s">
        <v>148</v>
      </c>
      <c r="I268" s="37">
        <v>2530</v>
      </c>
      <c r="J268" s="159">
        <v>6</v>
      </c>
      <c r="K268" s="157">
        <v>12.4</v>
      </c>
      <c r="L268" s="158">
        <v>208.56612903225806</v>
      </c>
      <c r="M268" s="157">
        <v>8.1</v>
      </c>
      <c r="N268" s="156">
        <v>11.7</v>
      </c>
      <c r="O268" s="156">
        <v>14</v>
      </c>
      <c r="P268" s="36" t="s">
        <v>147</v>
      </c>
      <c r="Q268" s="36" t="s">
        <v>128</v>
      </c>
      <c r="R268" s="30" t="s">
        <v>127</v>
      </c>
      <c r="S268" s="38"/>
      <c r="T268" s="155" t="s">
        <v>146</v>
      </c>
      <c r="U268" s="154">
        <v>153</v>
      </c>
      <c r="V268" s="153">
        <v>105</v>
      </c>
      <c r="W268" s="152">
        <v>88</v>
      </c>
      <c r="X268" s="151" t="s">
        <v>145</v>
      </c>
    </row>
    <row r="269" spans="1:24" ht="24" customHeight="1">
      <c r="A269" s="165" t="s">
        <v>137</v>
      </c>
      <c r="B269" s="164"/>
      <c r="C269" s="163" t="s">
        <v>136</v>
      </c>
      <c r="D269" s="162" t="s">
        <v>151</v>
      </c>
      <c r="E269" s="161" t="s">
        <v>155</v>
      </c>
      <c r="F269" s="37" t="s">
        <v>149</v>
      </c>
      <c r="G269" s="160">
        <v>2.992</v>
      </c>
      <c r="H269" s="36" t="s">
        <v>148</v>
      </c>
      <c r="I269" s="37">
        <v>2560</v>
      </c>
      <c r="J269" s="159">
        <v>6</v>
      </c>
      <c r="K269" s="157">
        <v>12.4</v>
      </c>
      <c r="L269" s="158">
        <v>208.56612903225806</v>
      </c>
      <c r="M269" s="157">
        <v>8.1</v>
      </c>
      <c r="N269" s="156">
        <v>11.7</v>
      </c>
      <c r="O269" s="156">
        <v>13.6</v>
      </c>
      <c r="P269" s="36" t="s">
        <v>147</v>
      </c>
      <c r="Q269" s="36" t="s">
        <v>128</v>
      </c>
      <c r="R269" s="30" t="s">
        <v>127</v>
      </c>
      <c r="S269" s="38"/>
      <c r="T269" s="155" t="s">
        <v>146</v>
      </c>
      <c r="U269" s="154">
        <v>153</v>
      </c>
      <c r="V269" s="153">
        <v>105</v>
      </c>
      <c r="W269" s="152">
        <v>91</v>
      </c>
      <c r="X269" s="151" t="s">
        <v>153</v>
      </c>
    </row>
    <row r="270" spans="1:24" ht="24" customHeight="1">
      <c r="A270" s="165" t="s">
        <v>137</v>
      </c>
      <c r="B270" s="164"/>
      <c r="C270" s="163" t="s">
        <v>136</v>
      </c>
      <c r="D270" s="162" t="s">
        <v>151</v>
      </c>
      <c r="E270" s="161" t="s">
        <v>154</v>
      </c>
      <c r="F270" s="37" t="s">
        <v>149</v>
      </c>
      <c r="G270" s="160">
        <v>2.992</v>
      </c>
      <c r="H270" s="36" t="s">
        <v>148</v>
      </c>
      <c r="I270" s="37">
        <v>2570</v>
      </c>
      <c r="J270" s="159">
        <v>6</v>
      </c>
      <c r="K270" s="157">
        <v>12.4</v>
      </c>
      <c r="L270" s="158">
        <v>208.56612903225806</v>
      </c>
      <c r="M270" s="157">
        <v>8.1</v>
      </c>
      <c r="N270" s="156">
        <v>11.7</v>
      </c>
      <c r="O270" s="156">
        <v>13.4</v>
      </c>
      <c r="P270" s="36" t="s">
        <v>147</v>
      </c>
      <c r="Q270" s="36" t="s">
        <v>128</v>
      </c>
      <c r="R270" s="30" t="s">
        <v>127</v>
      </c>
      <c r="S270" s="38"/>
      <c r="T270" s="155" t="s">
        <v>146</v>
      </c>
      <c r="U270" s="154">
        <v>153</v>
      </c>
      <c r="V270" s="153">
        <v>105</v>
      </c>
      <c r="W270" s="152">
        <v>92</v>
      </c>
      <c r="X270" s="151" t="s">
        <v>153</v>
      </c>
    </row>
    <row r="271" spans="1:24" ht="24" customHeight="1">
      <c r="A271" s="165" t="s">
        <v>137</v>
      </c>
      <c r="B271" s="164"/>
      <c r="C271" s="163" t="s">
        <v>136</v>
      </c>
      <c r="D271" s="162" t="s">
        <v>151</v>
      </c>
      <c r="E271" s="161" t="s">
        <v>152</v>
      </c>
      <c r="F271" s="37" t="s">
        <v>149</v>
      </c>
      <c r="G271" s="160">
        <v>2.992</v>
      </c>
      <c r="H271" s="36" t="s">
        <v>148</v>
      </c>
      <c r="I271" s="37">
        <v>2530</v>
      </c>
      <c r="J271" s="159">
        <v>6</v>
      </c>
      <c r="K271" s="157">
        <v>12.4</v>
      </c>
      <c r="L271" s="158">
        <v>208.56612903225806</v>
      </c>
      <c r="M271" s="157">
        <v>8.1</v>
      </c>
      <c r="N271" s="156">
        <v>11.7</v>
      </c>
      <c r="O271" s="156">
        <v>14</v>
      </c>
      <c r="P271" s="36" t="s">
        <v>147</v>
      </c>
      <c r="Q271" s="36" t="s">
        <v>128</v>
      </c>
      <c r="R271" s="30" t="s">
        <v>127</v>
      </c>
      <c r="S271" s="38"/>
      <c r="T271" s="155" t="s">
        <v>146</v>
      </c>
      <c r="U271" s="154">
        <v>153</v>
      </c>
      <c r="V271" s="153">
        <v>105</v>
      </c>
      <c r="W271" s="152">
        <v>88</v>
      </c>
      <c r="X271" s="151" t="s">
        <v>145</v>
      </c>
    </row>
    <row r="272" spans="1:24" ht="24" customHeight="1">
      <c r="A272" s="165" t="s">
        <v>137</v>
      </c>
      <c r="B272" s="164"/>
      <c r="C272" s="163" t="s">
        <v>136</v>
      </c>
      <c r="D272" s="162" t="s">
        <v>151</v>
      </c>
      <c r="E272" s="161" t="s">
        <v>150</v>
      </c>
      <c r="F272" s="37" t="s">
        <v>149</v>
      </c>
      <c r="G272" s="160">
        <v>2.992</v>
      </c>
      <c r="H272" s="36" t="s">
        <v>148</v>
      </c>
      <c r="I272" s="37">
        <v>2540</v>
      </c>
      <c r="J272" s="159">
        <v>6</v>
      </c>
      <c r="K272" s="157">
        <v>12.4</v>
      </c>
      <c r="L272" s="158">
        <v>208.56612903225806</v>
      </c>
      <c r="M272" s="157">
        <v>8.1</v>
      </c>
      <c r="N272" s="156">
        <v>11.7</v>
      </c>
      <c r="O272" s="156">
        <v>13.9</v>
      </c>
      <c r="P272" s="36" t="s">
        <v>147</v>
      </c>
      <c r="Q272" s="36" t="s">
        <v>128</v>
      </c>
      <c r="R272" s="30" t="s">
        <v>127</v>
      </c>
      <c r="S272" s="38"/>
      <c r="T272" s="155" t="s">
        <v>146</v>
      </c>
      <c r="U272" s="154">
        <v>153</v>
      </c>
      <c r="V272" s="153">
        <v>105</v>
      </c>
      <c r="W272" s="152">
        <v>89</v>
      </c>
      <c r="X272" s="151" t="s">
        <v>145</v>
      </c>
    </row>
    <row r="273" spans="1:24" ht="24" customHeight="1">
      <c r="A273" s="165" t="s">
        <v>137</v>
      </c>
      <c r="B273" s="164"/>
      <c r="C273" s="163" t="s">
        <v>136</v>
      </c>
      <c r="D273" s="162" t="s">
        <v>135</v>
      </c>
      <c r="E273" s="161" t="s">
        <v>144</v>
      </c>
      <c r="F273" s="37" t="s">
        <v>133</v>
      </c>
      <c r="G273" s="160">
        <v>2.992</v>
      </c>
      <c r="H273" s="36" t="s">
        <v>132</v>
      </c>
      <c r="I273" s="37" t="s">
        <v>141</v>
      </c>
      <c r="J273" s="159">
        <v>7</v>
      </c>
      <c r="K273" s="157">
        <v>11.9</v>
      </c>
      <c r="L273" s="158">
        <v>217.32941176470587</v>
      </c>
      <c r="M273" s="157">
        <v>8.1</v>
      </c>
      <c r="N273" s="156">
        <v>11.7</v>
      </c>
      <c r="O273" s="166" t="s">
        <v>140</v>
      </c>
      <c r="P273" s="36" t="s">
        <v>129</v>
      </c>
      <c r="Q273" s="36" t="s">
        <v>128</v>
      </c>
      <c r="R273" s="30" t="s">
        <v>127</v>
      </c>
      <c r="S273" s="38"/>
      <c r="T273" s="155"/>
      <c r="U273" s="154">
        <v>146</v>
      </c>
      <c r="V273" s="153">
        <v>101</v>
      </c>
      <c r="W273" s="152" t="s">
        <v>139</v>
      </c>
      <c r="X273" s="151" t="s">
        <v>138</v>
      </c>
    </row>
    <row r="274" spans="1:24" ht="24" customHeight="1">
      <c r="A274" s="165" t="s">
        <v>137</v>
      </c>
      <c r="B274" s="164"/>
      <c r="C274" s="163" t="s">
        <v>136</v>
      </c>
      <c r="D274" s="162" t="s">
        <v>135</v>
      </c>
      <c r="E274" s="161" t="s">
        <v>143</v>
      </c>
      <c r="F274" s="37" t="s">
        <v>133</v>
      </c>
      <c r="G274" s="160">
        <v>2.992</v>
      </c>
      <c r="H274" s="36" t="s">
        <v>132</v>
      </c>
      <c r="I274" s="37" t="s">
        <v>131</v>
      </c>
      <c r="J274" s="159">
        <v>7</v>
      </c>
      <c r="K274" s="157">
        <v>11.9</v>
      </c>
      <c r="L274" s="158">
        <v>217.32941176470587</v>
      </c>
      <c r="M274" s="157">
        <v>8.1</v>
      </c>
      <c r="N274" s="156">
        <v>11.7</v>
      </c>
      <c r="O274" s="156" t="s">
        <v>130</v>
      </c>
      <c r="P274" s="36" t="s">
        <v>129</v>
      </c>
      <c r="Q274" s="36" t="s">
        <v>128</v>
      </c>
      <c r="R274" s="30" t="s">
        <v>127</v>
      </c>
      <c r="S274" s="38"/>
      <c r="T274" s="155"/>
      <c r="U274" s="154">
        <v>146</v>
      </c>
      <c r="V274" s="153">
        <v>101</v>
      </c>
      <c r="W274" s="152" t="s">
        <v>126</v>
      </c>
      <c r="X274" s="151" t="s">
        <v>125</v>
      </c>
    </row>
    <row r="275" spans="1:24" ht="24" customHeight="1">
      <c r="A275" s="165" t="s">
        <v>137</v>
      </c>
      <c r="B275" s="164"/>
      <c r="C275" s="163" t="s">
        <v>136</v>
      </c>
      <c r="D275" s="162" t="s">
        <v>135</v>
      </c>
      <c r="E275" s="161" t="s">
        <v>142</v>
      </c>
      <c r="F275" s="37" t="s">
        <v>133</v>
      </c>
      <c r="G275" s="160">
        <v>2.992</v>
      </c>
      <c r="H275" s="36" t="s">
        <v>132</v>
      </c>
      <c r="I275" s="37" t="s">
        <v>141</v>
      </c>
      <c r="J275" s="159">
        <v>6</v>
      </c>
      <c r="K275" s="157">
        <v>11.9</v>
      </c>
      <c r="L275" s="158">
        <v>217.32941176470587</v>
      </c>
      <c r="M275" s="157">
        <v>8.1</v>
      </c>
      <c r="N275" s="156">
        <v>11.7</v>
      </c>
      <c r="O275" s="166" t="s">
        <v>140</v>
      </c>
      <c r="P275" s="36" t="s">
        <v>129</v>
      </c>
      <c r="Q275" s="36" t="s">
        <v>128</v>
      </c>
      <c r="R275" s="30" t="s">
        <v>127</v>
      </c>
      <c r="S275" s="38"/>
      <c r="T275" s="155"/>
      <c r="U275" s="154">
        <v>146</v>
      </c>
      <c r="V275" s="153">
        <v>101</v>
      </c>
      <c r="W275" s="152" t="s">
        <v>139</v>
      </c>
      <c r="X275" s="151" t="s">
        <v>138</v>
      </c>
    </row>
    <row r="276" spans="1:24" ht="24" customHeight="1">
      <c r="A276" s="165" t="s">
        <v>137</v>
      </c>
      <c r="B276" s="164"/>
      <c r="C276" s="163" t="s">
        <v>136</v>
      </c>
      <c r="D276" s="162" t="s">
        <v>135</v>
      </c>
      <c r="E276" s="161" t="s">
        <v>134</v>
      </c>
      <c r="F276" s="37" t="s">
        <v>133</v>
      </c>
      <c r="G276" s="160">
        <v>2.992</v>
      </c>
      <c r="H276" s="36" t="s">
        <v>132</v>
      </c>
      <c r="I276" s="37" t="s">
        <v>131</v>
      </c>
      <c r="J276" s="159">
        <v>6</v>
      </c>
      <c r="K276" s="157">
        <v>11.9</v>
      </c>
      <c r="L276" s="158">
        <v>217.32941176470587</v>
      </c>
      <c r="M276" s="157">
        <v>8.1</v>
      </c>
      <c r="N276" s="156">
        <v>11.7</v>
      </c>
      <c r="O276" s="156" t="s">
        <v>130</v>
      </c>
      <c r="P276" s="36" t="s">
        <v>129</v>
      </c>
      <c r="Q276" s="36" t="s">
        <v>128</v>
      </c>
      <c r="R276" s="30" t="s">
        <v>127</v>
      </c>
      <c r="S276" s="38"/>
      <c r="T276" s="155"/>
      <c r="U276" s="154">
        <v>146</v>
      </c>
      <c r="V276" s="153">
        <v>101</v>
      </c>
      <c r="W276" s="152" t="s">
        <v>126</v>
      </c>
      <c r="X276" s="151" t="s">
        <v>125</v>
      </c>
    </row>
    <row r="277" spans="1:24" ht="24" customHeight="1">
      <c r="A277" s="165"/>
      <c r="B277" s="164"/>
      <c r="C277" s="163"/>
      <c r="D277" s="162"/>
      <c r="E277" s="161"/>
      <c r="F277" s="37"/>
      <c r="G277" s="160"/>
      <c r="H277" s="36"/>
      <c r="I277" s="37"/>
      <c r="J277" s="159"/>
      <c r="K277" s="157"/>
      <c r="L277" s="158"/>
      <c r="M277" s="157"/>
      <c r="N277" s="156"/>
      <c r="O277" s="156"/>
      <c r="P277" s="36"/>
      <c r="Q277" s="36"/>
      <c r="R277" s="30"/>
      <c r="S277" s="38"/>
      <c r="T277" s="155"/>
      <c r="U277" s="154"/>
      <c r="V277" s="153"/>
      <c r="W277" s="152"/>
      <c r="X277" s="151"/>
    </row>
    <row r="278" spans="1:24" ht="24" customHeight="1">
      <c r="A278" s="165"/>
      <c r="B278" s="164"/>
      <c r="C278" s="163"/>
      <c r="D278" s="162"/>
      <c r="E278" s="161"/>
      <c r="F278" s="37"/>
      <c r="G278" s="160"/>
      <c r="H278" s="36"/>
      <c r="I278" s="37"/>
      <c r="J278" s="159"/>
      <c r="K278" s="157"/>
      <c r="L278" s="158"/>
      <c r="M278" s="157"/>
      <c r="N278" s="156"/>
      <c r="O278" s="156"/>
      <c r="P278" s="36"/>
      <c r="Q278" s="36"/>
      <c r="R278" s="30"/>
      <c r="S278" s="38"/>
      <c r="T278" s="155"/>
      <c r="U278" s="154"/>
      <c r="V278" s="153"/>
      <c r="W278" s="152"/>
      <c r="X278" s="151"/>
    </row>
    <row r="279" spans="1:24" ht="24" customHeight="1">
      <c r="A279" s="165"/>
      <c r="B279" s="164"/>
      <c r="C279" s="163"/>
      <c r="D279" s="162"/>
      <c r="E279" s="161"/>
      <c r="F279" s="37"/>
      <c r="G279" s="160"/>
      <c r="H279" s="36"/>
      <c r="I279" s="37"/>
      <c r="J279" s="159"/>
      <c r="K279" s="157"/>
      <c r="L279" s="158"/>
      <c r="M279" s="157"/>
      <c r="N279" s="156"/>
      <c r="O279" s="156"/>
      <c r="P279" s="36"/>
      <c r="Q279" s="36"/>
      <c r="R279" s="30"/>
      <c r="S279" s="38"/>
      <c r="T279" s="155"/>
      <c r="U279" s="154"/>
      <c r="V279" s="153"/>
      <c r="W279" s="152"/>
      <c r="X279" s="151"/>
    </row>
    <row r="280" spans="1:24" ht="24" customHeight="1">
      <c r="A280" s="165"/>
      <c r="B280" s="164"/>
      <c r="C280" s="163"/>
      <c r="D280" s="162"/>
      <c r="E280" s="161"/>
      <c r="F280" s="37"/>
      <c r="G280" s="160"/>
      <c r="H280" s="36"/>
      <c r="I280" s="37"/>
      <c r="J280" s="159"/>
      <c r="K280" s="157"/>
      <c r="L280" s="158"/>
      <c r="M280" s="157"/>
      <c r="N280" s="156"/>
      <c r="O280" s="156"/>
      <c r="P280" s="36"/>
      <c r="Q280" s="36"/>
      <c r="R280" s="30"/>
      <c r="S280" s="38"/>
      <c r="T280" s="155"/>
      <c r="U280" s="154"/>
      <c r="V280" s="153"/>
      <c r="W280" s="152"/>
      <c r="X280" s="151"/>
    </row>
    <row r="281" spans="1:24" s="146" customFormat="1" ht="10.5" customHeight="1">
      <c r="A281" s="2"/>
      <c r="B281" s="2"/>
      <c r="C281" s="150"/>
      <c r="D281" s="149"/>
      <c r="E281" s="149"/>
      <c r="F281" s="14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4">
      <c r="C282" s="478" t="s">
        <v>77</v>
      </c>
      <c r="D282" s="478"/>
      <c r="E282" s="478"/>
      <c r="F282" s="478"/>
      <c r="G282" s="478"/>
      <c r="H282" s="478"/>
      <c r="I282" s="478"/>
      <c r="J282" s="478"/>
      <c r="K282" s="478"/>
      <c r="L282" s="478"/>
    </row>
    <row r="283" spans="1:24">
      <c r="C283" s="478" t="s">
        <v>76</v>
      </c>
      <c r="D283" s="478"/>
      <c r="E283" s="478"/>
      <c r="F283" s="478"/>
      <c r="G283" s="478"/>
      <c r="H283" s="478"/>
      <c r="I283" s="478"/>
      <c r="J283" s="478"/>
      <c r="K283" s="478"/>
      <c r="L283" s="478"/>
    </row>
    <row r="284" spans="1:24">
      <c r="C284" s="478" t="s">
        <v>75</v>
      </c>
      <c r="D284" s="478"/>
      <c r="E284" s="478"/>
      <c r="F284" s="478"/>
      <c r="G284" s="478"/>
      <c r="H284" s="478"/>
      <c r="I284" s="478"/>
      <c r="J284" s="478"/>
      <c r="K284" s="478"/>
      <c r="L284" s="478"/>
    </row>
    <row r="285" spans="1:24">
      <c r="C285" s="478" t="s">
        <v>74</v>
      </c>
      <c r="D285" s="478"/>
      <c r="E285" s="478"/>
      <c r="F285" s="478"/>
      <c r="G285" s="478"/>
      <c r="H285" s="478"/>
      <c r="I285" s="478"/>
      <c r="J285" s="478"/>
      <c r="K285" s="478"/>
      <c r="L285" s="478"/>
    </row>
    <row r="286" spans="1:24">
      <c r="C286" s="478" t="s">
        <v>73</v>
      </c>
      <c r="D286" s="478"/>
      <c r="E286" s="478"/>
      <c r="F286" s="478"/>
      <c r="G286" s="478"/>
      <c r="H286" s="478"/>
      <c r="I286" s="478"/>
      <c r="J286" s="478"/>
      <c r="K286" s="478"/>
      <c r="L286" s="478"/>
    </row>
    <row r="287" spans="1:24">
      <c r="C287" s="478" t="s">
        <v>72</v>
      </c>
      <c r="D287" s="478"/>
      <c r="E287" s="478"/>
      <c r="F287" s="478"/>
      <c r="G287" s="478"/>
      <c r="H287" s="478"/>
      <c r="I287" s="478"/>
      <c r="J287" s="478"/>
      <c r="K287" s="478"/>
      <c r="L287" s="478"/>
    </row>
    <row r="288" spans="1:24">
      <c r="C288" s="478" t="s">
        <v>71</v>
      </c>
      <c r="D288" s="478"/>
      <c r="E288" s="478"/>
      <c r="F288" s="478"/>
      <c r="G288" s="478"/>
      <c r="H288" s="478"/>
      <c r="I288" s="478"/>
      <c r="J288" s="478"/>
      <c r="K288" s="478"/>
      <c r="L288" s="478"/>
    </row>
    <row r="289" spans="3:12">
      <c r="C289" s="478" t="s">
        <v>70</v>
      </c>
      <c r="D289" s="478"/>
      <c r="E289" s="478"/>
      <c r="F289" s="478"/>
      <c r="G289" s="478"/>
      <c r="H289" s="478"/>
      <c r="I289" s="478"/>
      <c r="J289" s="478"/>
      <c r="K289" s="478"/>
      <c r="L289" s="478"/>
    </row>
    <row r="290" spans="3:12">
      <c r="C290" s="478" t="s">
        <v>69</v>
      </c>
      <c r="D290" s="478"/>
      <c r="E290" s="478"/>
      <c r="F290" s="478"/>
      <c r="G290" s="478"/>
      <c r="H290" s="478"/>
      <c r="I290" s="478"/>
      <c r="J290" s="478"/>
      <c r="K290" s="478"/>
      <c r="L290" s="478"/>
    </row>
    <row r="291" spans="3:12">
      <c r="C291" s="491" t="s">
        <v>68</v>
      </c>
      <c r="D291" s="491"/>
      <c r="E291" s="491"/>
      <c r="F291" s="491"/>
      <c r="G291" s="491"/>
      <c r="H291" s="491"/>
      <c r="I291" s="491"/>
      <c r="J291" s="491"/>
      <c r="K291" s="491"/>
      <c r="L291" s="491"/>
    </row>
  </sheetData>
  <sheetProtection selectLockedCells="1"/>
  <autoFilter ref="A7:X280" xr:uid="{00000000-0001-0000-0200-000000000000}"/>
  <mergeCells count="34">
    <mergeCell ref="C290:L290"/>
    <mergeCell ref="C291:L291"/>
    <mergeCell ref="C284:L284"/>
    <mergeCell ref="C285:L285"/>
    <mergeCell ref="C286:L286"/>
    <mergeCell ref="C287:L287"/>
    <mergeCell ref="C288:L288"/>
    <mergeCell ref="C289:L289"/>
    <mergeCell ref="C282:L282"/>
    <mergeCell ref="C283:L283"/>
    <mergeCell ref="W3:X3"/>
    <mergeCell ref="H4:H6"/>
    <mergeCell ref="I4:I6"/>
    <mergeCell ref="J4:J6"/>
    <mergeCell ref="K4:K6"/>
    <mergeCell ref="L4:L6"/>
    <mergeCell ref="M4:M6"/>
    <mergeCell ref="N4:N6"/>
    <mergeCell ref="O4:O6"/>
    <mergeCell ref="Q4:S4"/>
    <mergeCell ref="W4:W6"/>
    <mergeCell ref="X4:X6"/>
    <mergeCell ref="G5:G6"/>
    <mergeCell ref="S5:S6"/>
    <mergeCell ref="J1:Q1"/>
    <mergeCell ref="R1:V1"/>
    <mergeCell ref="A2:C2"/>
    <mergeCell ref="S2:X2"/>
    <mergeCell ref="A3:A6"/>
    <mergeCell ref="C3:C6"/>
    <mergeCell ref="F3:G4"/>
    <mergeCell ref="K3:O3"/>
    <mergeCell ref="U3:U6"/>
    <mergeCell ref="V3:V6"/>
  </mergeCells>
  <phoneticPr fontId="3"/>
  <conditionalFormatting sqref="A8:C280">
    <cfRule type="expression" dxfId="1" priority="1" stopIfTrue="1">
      <formula>A8=A7</formula>
    </cfRule>
  </conditionalFormatting>
  <conditionalFormatting sqref="B277:B280">
    <cfRule type="expression" dxfId="0" priority="2" stopIfTrue="1">
      <formula>B277=B267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0" fitToHeight="0" orientation="landscape" r:id="rId1"/>
  <headerFooter alignWithMargins="0">
    <oddHeader>&amp;R様式1-2</oddHeader>
    <oddFooter>&amp;C_x000D_&amp;1#&amp;"BMW Group Condensed"&amp;12&amp;KC00000 CONFIDENTIAL&amp;R&amp;8（注）「燃費基準相当値」の欄には、燃費基準値をディーゼル車用に換算した値を記載しています。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3CC1-756F-4247-BCA4-63E64485DC70}">
  <sheetPr>
    <tabColor indexed="13"/>
    <pageSetUpPr fitToPage="1"/>
  </sheetPr>
  <dimension ref="A1:AG78"/>
  <sheetViews>
    <sheetView view="pageBreakPreview" zoomScaleNormal="100" zoomScaleSheetLayoutView="100" workbookViewId="0">
      <selection activeCell="H43" sqref="H43"/>
    </sheetView>
  </sheetViews>
  <sheetFormatPr defaultRowHeight="10.199999999999999"/>
  <cols>
    <col min="1" max="1" width="11.44140625" style="58" customWidth="1"/>
    <col min="2" max="2" width="2.109375" style="58" customWidth="1"/>
    <col min="3" max="3" width="12" style="58" customWidth="1"/>
    <col min="4" max="4" width="12.109375" style="58" customWidth="1"/>
    <col min="5" max="5" width="12.88671875" style="58" customWidth="1"/>
    <col min="6" max="6" width="10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7" width="15" style="58" customWidth="1"/>
    <col min="18" max="18" width="6" style="58" customWidth="1"/>
    <col min="19" max="19" width="13.8867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6" width="10.6640625" style="58" customWidth="1"/>
    <col min="27" max="27" width="8.44140625" style="58" bestFit="1" customWidth="1"/>
    <col min="28" max="28" width="8.88671875" style="58" bestFit="1" customWidth="1"/>
    <col min="29" max="29" width="8" style="58" bestFit="1" customWidth="1"/>
    <col min="30" max="30" width="8.33203125" style="58" bestFit="1" customWidth="1"/>
    <col min="31" max="31" width="17.44140625" style="58" bestFit="1" customWidth="1"/>
    <col min="32" max="32" width="8" style="58" bestFit="1" customWidth="1"/>
    <col min="33" max="33" width="9.109375" style="58" bestFit="1" customWidth="1"/>
    <col min="34" max="34" width="9.109375" style="58" customWidth="1"/>
    <col min="35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6.2">
      <c r="F2" s="127"/>
      <c r="J2" s="124" t="s">
        <v>116</v>
      </c>
      <c r="K2" s="124"/>
      <c r="L2" s="124"/>
      <c r="M2" s="124"/>
      <c r="N2" s="124"/>
      <c r="O2" s="124"/>
      <c r="P2" s="124"/>
      <c r="Q2" s="124"/>
      <c r="R2" s="452" t="s">
        <v>115</v>
      </c>
      <c r="S2" s="452"/>
      <c r="T2" s="452"/>
      <c r="U2" s="452"/>
      <c r="V2" s="452"/>
    </row>
    <row r="3" spans="1:33" ht="23.25" customHeight="1">
      <c r="A3" s="126" t="s">
        <v>2</v>
      </c>
      <c r="B3" s="125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66" t="s">
        <v>20</v>
      </c>
      <c r="AA4" s="466" t="s">
        <v>21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66"/>
      <c r="AA5" s="466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66"/>
      <c r="AA6" s="466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66"/>
      <c r="AA7" s="466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67"/>
      <c r="AA8" s="467"/>
      <c r="AB8" s="456"/>
      <c r="AC8" s="459"/>
      <c r="AD8" s="459"/>
      <c r="AE8" s="456"/>
      <c r="AF8" s="459"/>
      <c r="AG8" s="459"/>
    </row>
    <row r="9" spans="1:33" ht="13.2">
      <c r="A9" s="118" t="s">
        <v>124</v>
      </c>
      <c r="B9" s="108"/>
      <c r="C9" s="145" t="s">
        <v>123</v>
      </c>
      <c r="D9" s="133" t="s">
        <v>122</v>
      </c>
      <c r="E9" s="142" t="s">
        <v>100</v>
      </c>
      <c r="F9" s="131" t="s">
        <v>82</v>
      </c>
      <c r="G9" s="132">
        <v>1.498</v>
      </c>
      <c r="H9" s="131" t="s">
        <v>81</v>
      </c>
      <c r="I9" s="104" t="str">
        <f t="shared" ref="I9:I20" si="0">IF(Z9="","",(IF(AA9-Z9&gt;0,CONCATENATE(TEXT(Z9,"#,##0"),"~",TEXT(AA9,"#,##0")),TEXT(Z9,"#,##0"))))</f>
        <v>1,360</v>
      </c>
      <c r="J9" s="103">
        <v>5</v>
      </c>
      <c r="K9" s="102">
        <v>22.6</v>
      </c>
      <c r="L9" s="32">
        <f t="shared" ref="L9:L23" si="1">IF(K9&gt;0,1/K9*37.7*68.6,"")</f>
        <v>114.43451327433628</v>
      </c>
      <c r="M9" s="101">
        <f t="shared" ref="M9:M23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17.400000000000002</v>
      </c>
      <c r="N9" s="100">
        <f t="shared" ref="N9:N23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20.9</v>
      </c>
      <c r="O9" s="99" t="str">
        <f t="shared" ref="O9:O23" si="4">IF(Z9="","",IF(AE9="",TEXT(AB9,"#,##0.0"),(IF(AB9-AE9&gt;0,CONCATENATE(TEXT(AE9,"#,##0.0"),"~",TEXT(AB9,"#,##0.0")),TEXT(AB9,"#,##0.0")))))</f>
        <v>27.4</v>
      </c>
      <c r="P9" s="97" t="s">
        <v>80</v>
      </c>
      <c r="Q9" s="98" t="s">
        <v>79</v>
      </c>
      <c r="R9" s="97" t="s">
        <v>78</v>
      </c>
      <c r="S9" s="96"/>
      <c r="T9" s="71" t="str">
        <f t="shared" ref="T9:T23" si="5">IF((LEFT(E9,1)="6"),"☆☆☆☆☆",IF((LEFT(E9,1)="5"),"☆☆☆☆",IF((LEFT(E9,1)="4"),"☆☆☆"," ")))</f>
        <v xml:space="preserve"> </v>
      </c>
      <c r="U9" s="95">
        <f t="shared" ref="U9:U23" si="6">IFERROR(IF(K9&lt;M9,"",(ROUNDDOWN(K9/M9*100,0))),"")</f>
        <v>129</v>
      </c>
      <c r="V9" s="94">
        <f t="shared" ref="V9:V23" si="7">IFERROR(IF(K9&lt;N9,"",(ROUNDDOWN(K9/N9*100,0))),"")</f>
        <v>108</v>
      </c>
      <c r="W9" s="94">
        <f t="shared" ref="W9:W23" si="8">IF(AC9&lt;55,"",IF(AA9="",AC9,IF(AF9-AC9&gt;0,CONCATENATE(AC9,"~",AF9),AC9)))</f>
        <v>82</v>
      </c>
      <c r="X9" s="93" t="str">
        <f t="shared" ref="X9:X23" si="9">IF(AC9&lt;55,"",AD9)</f>
        <v>★3.0</v>
      </c>
      <c r="Z9" s="65">
        <v>1360</v>
      </c>
      <c r="AA9" s="65"/>
      <c r="AB9" s="64">
        <f t="shared" ref="AB9:AB23" si="10">IF(Z9="","",ROUNDUP(ROUND(IF(Z9&gt;=2759,9.5,IF(Z9&lt;2759,(-2.47/1000000*Z9*Z9)-(8.52/10000*Z9)+30.65)),1)*1.1,1))</f>
        <v>27.400000000000002</v>
      </c>
      <c r="AC9" s="63">
        <f t="shared" ref="AC9:AC23" si="11">IF(K9="","",ROUNDDOWN(K9/AB9*100,0))</f>
        <v>82</v>
      </c>
      <c r="AD9" s="63" t="str">
        <f t="shared" ref="AD9:AD23" si="12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★3.0</v>
      </c>
      <c r="AE9" s="64" t="str">
        <f t="shared" ref="AE9:AE23" si="13">IF(AA9="","",ROUNDUP(ROUND(IF(AA9&gt;=2759,9.5,IF(AA9&lt;2759,(-2.47/1000000*AA9*AA9)-(8.52/10000*AA9)+30.65)),1)*1.1,1))</f>
        <v/>
      </c>
      <c r="AF9" s="63" t="str">
        <f t="shared" ref="AF9:AF23" si="14">IF(AE9="","",IF(K9="","",ROUNDDOWN(K9/AE9*100,0)))</f>
        <v/>
      </c>
      <c r="AG9" s="63" t="str">
        <f t="shared" ref="AG9:AG23" si="15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3.2">
      <c r="A10" s="141"/>
      <c r="B10" s="144"/>
      <c r="C10" s="85"/>
      <c r="D10" s="133" t="s">
        <v>122</v>
      </c>
      <c r="E10" s="142" t="s">
        <v>99</v>
      </c>
      <c r="F10" s="131" t="s">
        <v>82</v>
      </c>
      <c r="G10" s="132">
        <v>1.498</v>
      </c>
      <c r="H10" s="131" t="s">
        <v>81</v>
      </c>
      <c r="I10" s="104" t="str">
        <f t="shared" si="0"/>
        <v>1,380</v>
      </c>
      <c r="J10" s="103">
        <v>5</v>
      </c>
      <c r="K10" s="102">
        <v>22.6</v>
      </c>
      <c r="L10" s="32">
        <f t="shared" si="1"/>
        <v>114.43451327433628</v>
      </c>
      <c r="M10" s="101">
        <f t="shared" si="2"/>
        <v>17.400000000000002</v>
      </c>
      <c r="N10" s="100">
        <f t="shared" si="3"/>
        <v>20.9</v>
      </c>
      <c r="O10" s="99" t="str">
        <f t="shared" si="4"/>
        <v>27.3</v>
      </c>
      <c r="P10" s="97" t="s">
        <v>80</v>
      </c>
      <c r="Q10" s="98" t="s">
        <v>79</v>
      </c>
      <c r="R10" s="97" t="s">
        <v>78</v>
      </c>
      <c r="S10" s="96"/>
      <c r="T10" s="71" t="str">
        <f t="shared" si="5"/>
        <v xml:space="preserve"> </v>
      </c>
      <c r="U10" s="95">
        <f t="shared" si="6"/>
        <v>129</v>
      </c>
      <c r="V10" s="94">
        <f t="shared" si="7"/>
        <v>108</v>
      </c>
      <c r="W10" s="94">
        <f t="shared" si="8"/>
        <v>82</v>
      </c>
      <c r="X10" s="93" t="str">
        <f t="shared" si="9"/>
        <v>★3.0</v>
      </c>
      <c r="Z10" s="65">
        <v>1380</v>
      </c>
      <c r="AA10" s="65"/>
      <c r="AB10" s="64">
        <f t="shared" si="10"/>
        <v>27.3</v>
      </c>
      <c r="AC10" s="63">
        <f t="shared" si="11"/>
        <v>82</v>
      </c>
      <c r="AD10" s="63" t="str">
        <f t="shared" si="12"/>
        <v>★3.0</v>
      </c>
      <c r="AE10" s="64" t="str">
        <f t="shared" si="13"/>
        <v/>
      </c>
      <c r="AF10" s="63" t="str">
        <f t="shared" si="14"/>
        <v/>
      </c>
      <c r="AG10" s="63" t="str">
        <f t="shared" si="15"/>
        <v/>
      </c>
    </row>
    <row r="11" spans="1:33" ht="13.2">
      <c r="A11" s="141"/>
      <c r="B11" s="143"/>
      <c r="C11" s="107" t="s">
        <v>121</v>
      </c>
      <c r="D11" s="133" t="s">
        <v>119</v>
      </c>
      <c r="E11" s="142" t="s">
        <v>100</v>
      </c>
      <c r="F11" s="131" t="s">
        <v>82</v>
      </c>
      <c r="G11" s="132">
        <v>1.498</v>
      </c>
      <c r="H11" s="131" t="s">
        <v>81</v>
      </c>
      <c r="I11" s="104" t="str">
        <f t="shared" si="0"/>
        <v>1,610</v>
      </c>
      <c r="J11" s="103">
        <v>5</v>
      </c>
      <c r="K11" s="102">
        <v>18</v>
      </c>
      <c r="L11" s="32">
        <f t="shared" si="1"/>
        <v>143.67888888888888</v>
      </c>
      <c r="M11" s="101">
        <f t="shared" si="2"/>
        <v>14.6</v>
      </c>
      <c r="N11" s="100">
        <f t="shared" si="3"/>
        <v>18.200000000000003</v>
      </c>
      <c r="O11" s="99" t="str">
        <f t="shared" si="4"/>
        <v>25.2</v>
      </c>
      <c r="P11" s="97" t="s">
        <v>80</v>
      </c>
      <c r="Q11" s="98" t="s">
        <v>79</v>
      </c>
      <c r="R11" s="97" t="s">
        <v>78</v>
      </c>
      <c r="S11" s="96"/>
      <c r="T11" s="71" t="str">
        <f t="shared" si="5"/>
        <v xml:space="preserve"> </v>
      </c>
      <c r="U11" s="95">
        <f t="shared" si="6"/>
        <v>123</v>
      </c>
      <c r="V11" s="94" t="str">
        <f t="shared" si="7"/>
        <v/>
      </c>
      <c r="W11" s="94">
        <f t="shared" si="8"/>
        <v>71</v>
      </c>
      <c r="X11" s="93" t="str">
        <f t="shared" si="9"/>
        <v>★2.0</v>
      </c>
      <c r="Z11" s="65">
        <v>1610</v>
      </c>
      <c r="AA11" s="65"/>
      <c r="AB11" s="64">
        <f t="shared" si="10"/>
        <v>25.200000000000003</v>
      </c>
      <c r="AC11" s="63">
        <f t="shared" si="11"/>
        <v>71</v>
      </c>
      <c r="AD11" s="63" t="str">
        <f t="shared" si="12"/>
        <v>★2.0</v>
      </c>
      <c r="AE11" s="64" t="str">
        <f t="shared" si="13"/>
        <v/>
      </c>
      <c r="AF11" s="63" t="str">
        <f t="shared" si="14"/>
        <v/>
      </c>
      <c r="AG11" s="63" t="str">
        <f t="shared" si="15"/>
        <v/>
      </c>
    </row>
    <row r="12" spans="1:33" ht="13.2">
      <c r="A12" s="141"/>
      <c r="B12" s="136"/>
      <c r="C12" s="92"/>
      <c r="D12" s="133" t="s">
        <v>119</v>
      </c>
      <c r="E12" s="83" t="s">
        <v>99</v>
      </c>
      <c r="F12" s="131" t="s">
        <v>82</v>
      </c>
      <c r="G12" s="132">
        <v>1.498</v>
      </c>
      <c r="H12" s="131" t="s">
        <v>81</v>
      </c>
      <c r="I12" s="104" t="str">
        <f t="shared" si="0"/>
        <v>1,630</v>
      </c>
      <c r="J12" s="103">
        <v>5</v>
      </c>
      <c r="K12" s="102">
        <v>18</v>
      </c>
      <c r="L12" s="32">
        <f t="shared" si="1"/>
        <v>143.67888888888888</v>
      </c>
      <c r="M12" s="101">
        <f t="shared" si="2"/>
        <v>14.6</v>
      </c>
      <c r="N12" s="100">
        <f t="shared" si="3"/>
        <v>18.200000000000003</v>
      </c>
      <c r="O12" s="99" t="str">
        <f t="shared" si="4"/>
        <v>25.0</v>
      </c>
      <c r="P12" s="97" t="s">
        <v>80</v>
      </c>
      <c r="Q12" s="98" t="s">
        <v>79</v>
      </c>
      <c r="R12" s="97" t="s">
        <v>78</v>
      </c>
      <c r="S12" s="96"/>
      <c r="T12" s="71" t="str">
        <f t="shared" si="5"/>
        <v xml:space="preserve"> </v>
      </c>
      <c r="U12" s="95">
        <f t="shared" si="6"/>
        <v>123</v>
      </c>
      <c r="V12" s="94" t="str">
        <f t="shared" si="7"/>
        <v/>
      </c>
      <c r="W12" s="94">
        <f t="shared" si="8"/>
        <v>72</v>
      </c>
      <c r="X12" s="93" t="str">
        <f t="shared" si="9"/>
        <v>★2.0</v>
      </c>
      <c r="Z12" s="65">
        <v>1630</v>
      </c>
      <c r="AA12" s="65"/>
      <c r="AB12" s="64">
        <f t="shared" si="10"/>
        <v>25</v>
      </c>
      <c r="AC12" s="63">
        <f t="shared" si="11"/>
        <v>72</v>
      </c>
      <c r="AD12" s="63" t="str">
        <f t="shared" si="12"/>
        <v>★2.0</v>
      </c>
      <c r="AE12" s="64" t="str">
        <f t="shared" si="13"/>
        <v/>
      </c>
      <c r="AF12" s="63" t="str">
        <f t="shared" si="14"/>
        <v/>
      </c>
      <c r="AG12" s="63" t="str">
        <f t="shared" si="15"/>
        <v/>
      </c>
    </row>
    <row r="13" spans="1:33" ht="13.2">
      <c r="A13" s="141"/>
      <c r="B13" s="136"/>
      <c r="C13" s="92"/>
      <c r="D13" s="133" t="s">
        <v>119</v>
      </c>
      <c r="E13" s="83" t="s">
        <v>120</v>
      </c>
      <c r="F13" s="131" t="s">
        <v>82</v>
      </c>
      <c r="G13" s="132">
        <v>1.498</v>
      </c>
      <c r="H13" s="131" t="s">
        <v>81</v>
      </c>
      <c r="I13" s="104" t="str">
        <f t="shared" si="0"/>
        <v>1,670</v>
      </c>
      <c r="J13" s="103">
        <v>7</v>
      </c>
      <c r="K13" s="102">
        <v>18</v>
      </c>
      <c r="L13" s="32">
        <f t="shared" si="1"/>
        <v>143.67888888888888</v>
      </c>
      <c r="M13" s="101">
        <f t="shared" si="2"/>
        <v>13.5</v>
      </c>
      <c r="N13" s="100">
        <f t="shared" si="3"/>
        <v>17</v>
      </c>
      <c r="O13" s="99" t="str">
        <f t="shared" si="4"/>
        <v>24.6</v>
      </c>
      <c r="P13" s="97" t="s">
        <v>80</v>
      </c>
      <c r="Q13" s="98" t="s">
        <v>79</v>
      </c>
      <c r="R13" s="97" t="s">
        <v>78</v>
      </c>
      <c r="S13" s="96"/>
      <c r="T13" s="71" t="str">
        <f t="shared" si="5"/>
        <v xml:space="preserve"> </v>
      </c>
      <c r="U13" s="95">
        <f t="shared" si="6"/>
        <v>133</v>
      </c>
      <c r="V13" s="94">
        <f t="shared" si="7"/>
        <v>105</v>
      </c>
      <c r="W13" s="94">
        <f t="shared" si="8"/>
        <v>73</v>
      </c>
      <c r="X13" s="93" t="str">
        <f t="shared" si="9"/>
        <v>★2.0</v>
      </c>
      <c r="Z13" s="65">
        <v>1670</v>
      </c>
      <c r="AA13" s="65"/>
      <c r="AB13" s="64">
        <f t="shared" si="10"/>
        <v>24.6</v>
      </c>
      <c r="AC13" s="63">
        <f t="shared" si="11"/>
        <v>73</v>
      </c>
      <c r="AD13" s="63" t="str">
        <f t="shared" si="12"/>
        <v>★2.0</v>
      </c>
      <c r="AE13" s="64" t="str">
        <f t="shared" si="13"/>
        <v/>
      </c>
      <c r="AF13" s="63" t="str">
        <f t="shared" si="14"/>
        <v/>
      </c>
      <c r="AG13" s="63" t="str">
        <f t="shared" si="15"/>
        <v/>
      </c>
    </row>
    <row r="14" spans="1:33" ht="13.2">
      <c r="A14" s="141"/>
      <c r="B14" s="136"/>
      <c r="C14" s="92"/>
      <c r="D14" s="133" t="s">
        <v>119</v>
      </c>
      <c r="E14" s="83" t="s">
        <v>96</v>
      </c>
      <c r="F14" s="131" t="s">
        <v>82</v>
      </c>
      <c r="G14" s="132">
        <v>1.498</v>
      </c>
      <c r="H14" s="131" t="s">
        <v>81</v>
      </c>
      <c r="I14" s="104" t="str">
        <f t="shared" si="0"/>
        <v>1,690</v>
      </c>
      <c r="J14" s="103">
        <v>7</v>
      </c>
      <c r="K14" s="102">
        <v>18</v>
      </c>
      <c r="L14" s="32">
        <f t="shared" si="1"/>
        <v>143.67888888888888</v>
      </c>
      <c r="M14" s="101">
        <f t="shared" si="2"/>
        <v>13.5</v>
      </c>
      <c r="N14" s="100">
        <f t="shared" si="3"/>
        <v>17</v>
      </c>
      <c r="O14" s="99" t="str">
        <f t="shared" si="4"/>
        <v>24.5</v>
      </c>
      <c r="P14" s="97" t="s">
        <v>80</v>
      </c>
      <c r="Q14" s="98" t="s">
        <v>79</v>
      </c>
      <c r="R14" s="97" t="s">
        <v>78</v>
      </c>
      <c r="S14" s="96"/>
      <c r="T14" s="71" t="str">
        <f t="shared" si="5"/>
        <v xml:space="preserve"> </v>
      </c>
      <c r="U14" s="95">
        <f t="shared" si="6"/>
        <v>133</v>
      </c>
      <c r="V14" s="94">
        <f t="shared" si="7"/>
        <v>105</v>
      </c>
      <c r="W14" s="94">
        <f t="shared" si="8"/>
        <v>73</v>
      </c>
      <c r="X14" s="93" t="str">
        <f t="shared" si="9"/>
        <v>★2.0</v>
      </c>
      <c r="Z14" s="65">
        <v>1690</v>
      </c>
      <c r="AA14" s="65"/>
      <c r="AB14" s="64">
        <f t="shared" si="10"/>
        <v>24.5</v>
      </c>
      <c r="AC14" s="63">
        <f t="shared" si="11"/>
        <v>73</v>
      </c>
      <c r="AD14" s="63" t="str">
        <f t="shared" si="12"/>
        <v>★2.0</v>
      </c>
      <c r="AE14" s="64" t="str">
        <f t="shared" si="13"/>
        <v/>
      </c>
      <c r="AF14" s="63" t="str">
        <f t="shared" si="14"/>
        <v/>
      </c>
      <c r="AG14" s="63" t="str">
        <f t="shared" si="15"/>
        <v/>
      </c>
    </row>
    <row r="15" spans="1:33" ht="13.2">
      <c r="A15" s="141"/>
      <c r="B15" s="136"/>
      <c r="C15" s="92"/>
      <c r="D15" s="133" t="s">
        <v>119</v>
      </c>
      <c r="E15" s="83" t="s">
        <v>95</v>
      </c>
      <c r="F15" s="131" t="s">
        <v>82</v>
      </c>
      <c r="G15" s="132">
        <v>1.498</v>
      </c>
      <c r="H15" s="131" t="s">
        <v>81</v>
      </c>
      <c r="I15" s="104" t="str">
        <f t="shared" si="0"/>
        <v>1,720</v>
      </c>
      <c r="J15" s="103">
        <v>7</v>
      </c>
      <c r="K15" s="102">
        <v>18</v>
      </c>
      <c r="L15" s="32">
        <f t="shared" si="1"/>
        <v>143.67888888888888</v>
      </c>
      <c r="M15" s="101">
        <f t="shared" si="2"/>
        <v>13.5</v>
      </c>
      <c r="N15" s="100">
        <f t="shared" si="3"/>
        <v>17</v>
      </c>
      <c r="O15" s="99" t="str">
        <f t="shared" si="4"/>
        <v>24.1</v>
      </c>
      <c r="P15" s="97" t="s">
        <v>80</v>
      </c>
      <c r="Q15" s="98" t="s">
        <v>79</v>
      </c>
      <c r="R15" s="97" t="s">
        <v>78</v>
      </c>
      <c r="S15" s="96"/>
      <c r="T15" s="71" t="str">
        <f t="shared" si="5"/>
        <v xml:space="preserve"> </v>
      </c>
      <c r="U15" s="95">
        <f t="shared" si="6"/>
        <v>133</v>
      </c>
      <c r="V15" s="94">
        <f t="shared" si="7"/>
        <v>105</v>
      </c>
      <c r="W15" s="94">
        <f t="shared" si="8"/>
        <v>74</v>
      </c>
      <c r="X15" s="93" t="str">
        <f t="shared" si="9"/>
        <v>★2.0</v>
      </c>
      <c r="Z15" s="65">
        <v>1720</v>
      </c>
      <c r="AA15" s="65"/>
      <c r="AB15" s="64">
        <f t="shared" si="10"/>
        <v>24.1</v>
      </c>
      <c r="AC15" s="63">
        <f t="shared" si="11"/>
        <v>74</v>
      </c>
      <c r="AD15" s="63" t="str">
        <f t="shared" si="12"/>
        <v>★2.0</v>
      </c>
      <c r="AE15" s="64" t="str">
        <f t="shared" si="13"/>
        <v/>
      </c>
      <c r="AF15" s="63" t="str">
        <f t="shared" si="14"/>
        <v/>
      </c>
      <c r="AG15" s="63" t="str">
        <f t="shared" si="15"/>
        <v/>
      </c>
    </row>
    <row r="16" spans="1:33" ht="13.2">
      <c r="A16" s="141"/>
      <c r="B16" s="136"/>
      <c r="C16" s="92"/>
      <c r="D16" s="133" t="s">
        <v>119</v>
      </c>
      <c r="E16" s="83" t="s">
        <v>92</v>
      </c>
      <c r="F16" s="131" t="s">
        <v>82</v>
      </c>
      <c r="G16" s="132">
        <v>1.498</v>
      </c>
      <c r="H16" s="131" t="s">
        <v>81</v>
      </c>
      <c r="I16" s="104" t="str">
        <f t="shared" si="0"/>
        <v>1,580</v>
      </c>
      <c r="J16" s="103">
        <v>5</v>
      </c>
      <c r="K16" s="102">
        <v>18.100000000000001</v>
      </c>
      <c r="L16" s="32">
        <f t="shared" si="1"/>
        <v>142.88508287292817</v>
      </c>
      <c r="M16" s="101">
        <f t="shared" si="2"/>
        <v>14.6</v>
      </c>
      <c r="N16" s="100">
        <f t="shared" si="3"/>
        <v>18.200000000000003</v>
      </c>
      <c r="O16" s="99" t="str">
        <f t="shared" si="4"/>
        <v>25.5</v>
      </c>
      <c r="P16" s="97" t="s">
        <v>80</v>
      </c>
      <c r="Q16" s="98" t="s">
        <v>79</v>
      </c>
      <c r="R16" s="97" t="s">
        <v>78</v>
      </c>
      <c r="S16" s="96"/>
      <c r="T16" s="71" t="str">
        <f t="shared" si="5"/>
        <v xml:space="preserve"> </v>
      </c>
      <c r="U16" s="95">
        <f t="shared" si="6"/>
        <v>123</v>
      </c>
      <c r="V16" s="94" t="str">
        <f t="shared" si="7"/>
        <v/>
      </c>
      <c r="W16" s="94">
        <f t="shared" si="8"/>
        <v>70</v>
      </c>
      <c r="X16" s="93" t="str">
        <f t="shared" si="9"/>
        <v>★2.0</v>
      </c>
      <c r="Z16" s="65">
        <v>1580</v>
      </c>
      <c r="AA16" s="65"/>
      <c r="AB16" s="64">
        <f t="shared" si="10"/>
        <v>25.5</v>
      </c>
      <c r="AC16" s="63">
        <f t="shared" si="11"/>
        <v>70</v>
      </c>
      <c r="AD16" s="63" t="str">
        <f t="shared" si="12"/>
        <v>★2.0</v>
      </c>
      <c r="AE16" s="64" t="str">
        <f t="shared" si="13"/>
        <v/>
      </c>
      <c r="AF16" s="63" t="str">
        <f t="shared" si="14"/>
        <v/>
      </c>
      <c r="AG16" s="63" t="str">
        <f t="shared" si="15"/>
        <v/>
      </c>
    </row>
    <row r="17" spans="1:33" ht="13.2">
      <c r="A17" s="141"/>
      <c r="B17" s="136"/>
      <c r="C17" s="92"/>
      <c r="D17" s="133" t="s">
        <v>119</v>
      </c>
      <c r="E17" s="83" t="s">
        <v>91</v>
      </c>
      <c r="F17" s="131" t="s">
        <v>82</v>
      </c>
      <c r="G17" s="132">
        <v>1.498</v>
      </c>
      <c r="H17" s="131" t="s">
        <v>81</v>
      </c>
      <c r="I17" s="104" t="str">
        <f t="shared" si="0"/>
        <v>1,600</v>
      </c>
      <c r="J17" s="103">
        <v>5</v>
      </c>
      <c r="K17" s="102">
        <v>18.100000000000001</v>
      </c>
      <c r="L17" s="32">
        <f t="shared" si="1"/>
        <v>142.88508287292817</v>
      </c>
      <c r="M17" s="101">
        <f t="shared" si="2"/>
        <v>14.6</v>
      </c>
      <c r="N17" s="100">
        <f t="shared" si="3"/>
        <v>18.200000000000003</v>
      </c>
      <c r="O17" s="99" t="str">
        <f t="shared" si="4"/>
        <v>25.3</v>
      </c>
      <c r="P17" s="97" t="s">
        <v>80</v>
      </c>
      <c r="Q17" s="98" t="s">
        <v>79</v>
      </c>
      <c r="R17" s="97" t="s">
        <v>78</v>
      </c>
      <c r="S17" s="96"/>
      <c r="T17" s="71" t="str">
        <f t="shared" si="5"/>
        <v xml:space="preserve"> </v>
      </c>
      <c r="U17" s="95">
        <f t="shared" si="6"/>
        <v>123</v>
      </c>
      <c r="V17" s="94" t="str">
        <f t="shared" si="7"/>
        <v/>
      </c>
      <c r="W17" s="94">
        <f t="shared" si="8"/>
        <v>71</v>
      </c>
      <c r="X17" s="93" t="str">
        <f t="shared" si="9"/>
        <v>★2.0</v>
      </c>
      <c r="Z17" s="65">
        <v>1600</v>
      </c>
      <c r="AA17" s="65"/>
      <c r="AB17" s="64">
        <f t="shared" si="10"/>
        <v>25.3</v>
      </c>
      <c r="AC17" s="63">
        <f t="shared" si="11"/>
        <v>71</v>
      </c>
      <c r="AD17" s="63" t="str">
        <f t="shared" si="12"/>
        <v>★2.0</v>
      </c>
      <c r="AE17" s="64" t="str">
        <f t="shared" si="13"/>
        <v/>
      </c>
      <c r="AF17" s="63" t="str">
        <f t="shared" si="14"/>
        <v/>
      </c>
      <c r="AG17" s="63" t="str">
        <f t="shared" si="15"/>
        <v/>
      </c>
    </row>
    <row r="18" spans="1:33" ht="13.2">
      <c r="A18" s="141"/>
      <c r="B18" s="136"/>
      <c r="C18" s="92"/>
      <c r="D18" s="133" t="s">
        <v>119</v>
      </c>
      <c r="E18" s="83" t="s">
        <v>90</v>
      </c>
      <c r="F18" s="131" t="s">
        <v>82</v>
      </c>
      <c r="G18" s="132">
        <v>1.498</v>
      </c>
      <c r="H18" s="131" t="s">
        <v>81</v>
      </c>
      <c r="I18" s="104" t="str">
        <f t="shared" si="0"/>
        <v>1,610</v>
      </c>
      <c r="J18" s="103">
        <v>5</v>
      </c>
      <c r="K18" s="102">
        <v>18.100000000000001</v>
      </c>
      <c r="L18" s="32">
        <f t="shared" si="1"/>
        <v>142.88508287292817</v>
      </c>
      <c r="M18" s="101">
        <f t="shared" si="2"/>
        <v>14.6</v>
      </c>
      <c r="N18" s="100">
        <f t="shared" si="3"/>
        <v>18.200000000000003</v>
      </c>
      <c r="O18" s="99" t="str">
        <f t="shared" si="4"/>
        <v>25.2</v>
      </c>
      <c r="P18" s="97" t="s">
        <v>80</v>
      </c>
      <c r="Q18" s="98" t="s">
        <v>79</v>
      </c>
      <c r="R18" s="97" t="s">
        <v>78</v>
      </c>
      <c r="S18" s="96"/>
      <c r="T18" s="71" t="str">
        <f t="shared" si="5"/>
        <v xml:space="preserve"> </v>
      </c>
      <c r="U18" s="95">
        <f t="shared" si="6"/>
        <v>123</v>
      </c>
      <c r="V18" s="94" t="str">
        <f t="shared" si="7"/>
        <v/>
      </c>
      <c r="W18" s="94">
        <f t="shared" si="8"/>
        <v>71</v>
      </c>
      <c r="X18" s="93" t="str">
        <f t="shared" si="9"/>
        <v>★2.0</v>
      </c>
      <c r="Z18" s="65">
        <v>1610</v>
      </c>
      <c r="AA18" s="65"/>
      <c r="AB18" s="64">
        <f t="shared" si="10"/>
        <v>25.200000000000003</v>
      </c>
      <c r="AC18" s="63">
        <f t="shared" si="11"/>
        <v>71</v>
      </c>
      <c r="AD18" s="63" t="str">
        <f t="shared" si="12"/>
        <v>★2.0</v>
      </c>
      <c r="AE18" s="64" t="str">
        <f t="shared" si="13"/>
        <v/>
      </c>
      <c r="AF18" s="63" t="str">
        <f t="shared" si="14"/>
        <v/>
      </c>
      <c r="AG18" s="63" t="str">
        <f t="shared" si="15"/>
        <v/>
      </c>
    </row>
    <row r="19" spans="1:33" ht="13.2">
      <c r="A19" s="141"/>
      <c r="B19" s="136"/>
      <c r="C19" s="92"/>
      <c r="D19" s="133" t="s">
        <v>119</v>
      </c>
      <c r="E19" s="83" t="s">
        <v>89</v>
      </c>
      <c r="F19" s="131" t="s">
        <v>82</v>
      </c>
      <c r="G19" s="132">
        <v>1.498</v>
      </c>
      <c r="H19" s="131" t="s">
        <v>81</v>
      </c>
      <c r="I19" s="104" t="str">
        <f t="shared" si="0"/>
        <v>1,630</v>
      </c>
      <c r="J19" s="103">
        <v>5</v>
      </c>
      <c r="K19" s="102">
        <v>18.100000000000001</v>
      </c>
      <c r="L19" s="32">
        <f t="shared" si="1"/>
        <v>142.88508287292817</v>
      </c>
      <c r="M19" s="101">
        <f t="shared" si="2"/>
        <v>14.6</v>
      </c>
      <c r="N19" s="100">
        <f t="shared" si="3"/>
        <v>18.200000000000003</v>
      </c>
      <c r="O19" s="99" t="str">
        <f t="shared" si="4"/>
        <v>25.0</v>
      </c>
      <c r="P19" s="97" t="s">
        <v>80</v>
      </c>
      <c r="Q19" s="98" t="s">
        <v>79</v>
      </c>
      <c r="R19" s="97" t="s">
        <v>78</v>
      </c>
      <c r="S19" s="96"/>
      <c r="T19" s="71" t="str">
        <f t="shared" si="5"/>
        <v xml:space="preserve"> </v>
      </c>
      <c r="U19" s="95">
        <f t="shared" si="6"/>
        <v>123</v>
      </c>
      <c r="V19" s="94" t="str">
        <f t="shared" si="7"/>
        <v/>
      </c>
      <c r="W19" s="94">
        <f t="shared" si="8"/>
        <v>72</v>
      </c>
      <c r="X19" s="93" t="str">
        <f t="shared" si="9"/>
        <v>★2.0</v>
      </c>
      <c r="Z19" s="65">
        <v>1630</v>
      </c>
      <c r="AA19" s="65"/>
      <c r="AB19" s="64">
        <f t="shared" si="10"/>
        <v>25</v>
      </c>
      <c r="AC19" s="63">
        <f t="shared" si="11"/>
        <v>72</v>
      </c>
      <c r="AD19" s="63" t="str">
        <f t="shared" si="12"/>
        <v>★2.0</v>
      </c>
      <c r="AE19" s="64" t="str">
        <f t="shared" si="13"/>
        <v/>
      </c>
      <c r="AF19" s="63" t="str">
        <f t="shared" si="14"/>
        <v/>
      </c>
      <c r="AG19" s="63" t="str">
        <f t="shared" si="15"/>
        <v/>
      </c>
    </row>
    <row r="20" spans="1:33" ht="13.2">
      <c r="A20" s="136"/>
      <c r="B20" s="136"/>
      <c r="C20" s="92"/>
      <c r="D20" s="133" t="s">
        <v>119</v>
      </c>
      <c r="E20" s="83" t="s">
        <v>87</v>
      </c>
      <c r="F20" s="131" t="s">
        <v>82</v>
      </c>
      <c r="G20" s="132">
        <v>1.498</v>
      </c>
      <c r="H20" s="131" t="s">
        <v>81</v>
      </c>
      <c r="I20" s="104" t="str">
        <f t="shared" si="0"/>
        <v>1,670</v>
      </c>
      <c r="J20" s="103">
        <v>7</v>
      </c>
      <c r="K20" s="102">
        <v>18.100000000000001</v>
      </c>
      <c r="L20" s="32">
        <f t="shared" si="1"/>
        <v>142.88508287292817</v>
      </c>
      <c r="M20" s="101">
        <f t="shared" si="2"/>
        <v>13.5</v>
      </c>
      <c r="N20" s="100">
        <f t="shared" si="3"/>
        <v>17</v>
      </c>
      <c r="O20" s="99" t="str">
        <f t="shared" si="4"/>
        <v>24.6</v>
      </c>
      <c r="P20" s="97" t="s">
        <v>80</v>
      </c>
      <c r="Q20" s="98" t="s">
        <v>79</v>
      </c>
      <c r="R20" s="97" t="s">
        <v>78</v>
      </c>
      <c r="S20" s="96"/>
      <c r="T20" s="71" t="str">
        <f t="shared" si="5"/>
        <v xml:space="preserve"> </v>
      </c>
      <c r="U20" s="95">
        <f t="shared" si="6"/>
        <v>134</v>
      </c>
      <c r="V20" s="94">
        <f t="shared" si="7"/>
        <v>106</v>
      </c>
      <c r="W20" s="94">
        <f t="shared" si="8"/>
        <v>73</v>
      </c>
      <c r="X20" s="93" t="str">
        <f t="shared" si="9"/>
        <v>★2.0</v>
      </c>
      <c r="Z20" s="65">
        <v>1670</v>
      </c>
      <c r="AA20" s="65"/>
      <c r="AB20" s="64">
        <f t="shared" si="10"/>
        <v>24.6</v>
      </c>
      <c r="AC20" s="63">
        <f t="shared" si="11"/>
        <v>73</v>
      </c>
      <c r="AD20" s="63" t="str">
        <f t="shared" si="12"/>
        <v>★2.0</v>
      </c>
      <c r="AE20" s="64" t="str">
        <f t="shared" si="13"/>
        <v/>
      </c>
      <c r="AF20" s="63" t="str">
        <f t="shared" si="14"/>
        <v/>
      </c>
      <c r="AG20" s="63" t="str">
        <f t="shared" si="15"/>
        <v/>
      </c>
    </row>
    <row r="21" spans="1:33" ht="13.2">
      <c r="A21" s="136"/>
      <c r="B21" s="136"/>
      <c r="C21" s="92"/>
      <c r="D21" s="140" t="s">
        <v>117</v>
      </c>
      <c r="E21" s="83" t="s">
        <v>118</v>
      </c>
      <c r="F21" s="138" t="s">
        <v>82</v>
      </c>
      <c r="G21" s="139">
        <v>1.498</v>
      </c>
      <c r="H21" s="138" t="s">
        <v>81</v>
      </c>
      <c r="I21" s="137">
        <v>1630</v>
      </c>
      <c r="J21" s="80">
        <v>5</v>
      </c>
      <c r="K21" s="79">
        <v>18.100000000000001</v>
      </c>
      <c r="L21" s="78">
        <f t="shared" si="1"/>
        <v>142.88508287292817</v>
      </c>
      <c r="M21" s="77">
        <f t="shared" si="2"/>
        <v>13.5</v>
      </c>
      <c r="N21" s="76">
        <f t="shared" si="3"/>
        <v>17</v>
      </c>
      <c r="O21" s="75" t="str">
        <f t="shared" si="4"/>
        <v>24.6</v>
      </c>
      <c r="P21" s="73" t="s">
        <v>80</v>
      </c>
      <c r="Q21" s="74" t="s">
        <v>79</v>
      </c>
      <c r="R21" s="73" t="s">
        <v>78</v>
      </c>
      <c r="S21" s="72"/>
      <c r="T21" s="71" t="str">
        <f t="shared" si="5"/>
        <v xml:space="preserve"> </v>
      </c>
      <c r="U21" s="70">
        <f t="shared" si="6"/>
        <v>134</v>
      </c>
      <c r="V21" s="69">
        <f t="shared" si="7"/>
        <v>106</v>
      </c>
      <c r="W21" s="69">
        <f t="shared" si="8"/>
        <v>73</v>
      </c>
      <c r="X21" s="68" t="str">
        <f t="shared" si="9"/>
        <v>★2.0</v>
      </c>
      <c r="Z21" s="65">
        <v>1670</v>
      </c>
      <c r="AA21" s="65"/>
      <c r="AB21" s="64">
        <f t="shared" si="10"/>
        <v>24.6</v>
      </c>
      <c r="AC21" s="63">
        <f t="shared" si="11"/>
        <v>73</v>
      </c>
      <c r="AD21" s="63" t="str">
        <f t="shared" si="12"/>
        <v>★2.0</v>
      </c>
      <c r="AE21" s="64" t="str">
        <f t="shared" si="13"/>
        <v/>
      </c>
      <c r="AF21" s="63" t="str">
        <f t="shared" si="14"/>
        <v/>
      </c>
      <c r="AG21" s="63" t="str">
        <f t="shared" si="15"/>
        <v/>
      </c>
    </row>
    <row r="22" spans="1:33" ht="13.2">
      <c r="A22" s="136"/>
      <c r="B22" s="136"/>
      <c r="C22" s="92"/>
      <c r="D22" s="133" t="s">
        <v>117</v>
      </c>
      <c r="E22" s="83" t="s">
        <v>85</v>
      </c>
      <c r="F22" s="131" t="s">
        <v>82</v>
      </c>
      <c r="G22" s="132">
        <v>1.498</v>
      </c>
      <c r="H22" s="131" t="s">
        <v>81</v>
      </c>
      <c r="I22" s="104" t="str">
        <f>IF(Z22="","",(IF(AA22-Z22&gt;0,CONCATENATE(TEXT(Z22,"#,##0"),"~",TEXT(AA22,"#,##0")),TEXT(Z22,"#,##0"))))</f>
        <v>1,660</v>
      </c>
      <c r="J22" s="103">
        <v>7</v>
      </c>
      <c r="K22" s="102">
        <v>18.100000000000001</v>
      </c>
      <c r="L22" s="32">
        <f t="shared" si="1"/>
        <v>142.88508287292817</v>
      </c>
      <c r="M22" s="101">
        <f t="shared" si="2"/>
        <v>13.5</v>
      </c>
      <c r="N22" s="100">
        <f t="shared" si="3"/>
        <v>17</v>
      </c>
      <c r="O22" s="99" t="str">
        <f t="shared" si="4"/>
        <v>24.7</v>
      </c>
      <c r="P22" s="97" t="s">
        <v>80</v>
      </c>
      <c r="Q22" s="98" t="s">
        <v>79</v>
      </c>
      <c r="R22" s="97" t="s">
        <v>78</v>
      </c>
      <c r="S22" s="96"/>
      <c r="T22" s="71" t="str">
        <f t="shared" si="5"/>
        <v xml:space="preserve"> </v>
      </c>
      <c r="U22" s="95">
        <f t="shared" si="6"/>
        <v>134</v>
      </c>
      <c r="V22" s="94">
        <f t="shared" si="7"/>
        <v>106</v>
      </c>
      <c r="W22" s="94">
        <f t="shared" si="8"/>
        <v>73</v>
      </c>
      <c r="X22" s="93" t="str">
        <f t="shared" si="9"/>
        <v>★2.0</v>
      </c>
      <c r="Z22" s="65">
        <v>1660</v>
      </c>
      <c r="AA22" s="65"/>
      <c r="AB22" s="64">
        <f t="shared" si="10"/>
        <v>24.700000000000003</v>
      </c>
      <c r="AC22" s="63">
        <f t="shared" si="11"/>
        <v>73</v>
      </c>
      <c r="AD22" s="63" t="str">
        <f t="shared" si="12"/>
        <v>★2.0</v>
      </c>
      <c r="AE22" s="64" t="str">
        <f t="shared" si="13"/>
        <v/>
      </c>
      <c r="AF22" s="63" t="str">
        <f t="shared" si="14"/>
        <v/>
      </c>
      <c r="AG22" s="63" t="str">
        <f t="shared" si="15"/>
        <v/>
      </c>
    </row>
    <row r="23" spans="1:33" ht="13.2">
      <c r="A23" s="135"/>
      <c r="B23" s="135"/>
      <c r="C23" s="134"/>
      <c r="D23" s="133" t="s">
        <v>117</v>
      </c>
      <c r="E23" s="83" t="s">
        <v>83</v>
      </c>
      <c r="F23" s="131" t="s">
        <v>82</v>
      </c>
      <c r="G23" s="132">
        <v>1.498</v>
      </c>
      <c r="H23" s="131" t="s">
        <v>81</v>
      </c>
      <c r="I23" s="104" t="str">
        <f>IF(Z23="","",(IF(AA23-Z23&gt;0,CONCATENATE(TEXT(Z23,"#,##0"),"~",TEXT(AA23,"#,##0")),TEXT(Z23,"#,##0"))))</f>
        <v>1,680</v>
      </c>
      <c r="J23" s="103">
        <v>7</v>
      </c>
      <c r="K23" s="102">
        <v>18.100000000000001</v>
      </c>
      <c r="L23" s="32">
        <f t="shared" si="1"/>
        <v>142.88508287292817</v>
      </c>
      <c r="M23" s="101">
        <f t="shared" si="2"/>
        <v>13.5</v>
      </c>
      <c r="N23" s="100">
        <f t="shared" si="3"/>
        <v>17</v>
      </c>
      <c r="O23" s="99" t="str">
        <f t="shared" si="4"/>
        <v>24.5</v>
      </c>
      <c r="P23" s="97" t="s">
        <v>80</v>
      </c>
      <c r="Q23" s="98" t="s">
        <v>79</v>
      </c>
      <c r="R23" s="97" t="s">
        <v>78</v>
      </c>
      <c r="S23" s="96"/>
      <c r="T23" s="71" t="str">
        <f t="shared" si="5"/>
        <v xml:space="preserve"> </v>
      </c>
      <c r="U23" s="95">
        <f t="shared" si="6"/>
        <v>134</v>
      </c>
      <c r="V23" s="94">
        <f t="shared" si="7"/>
        <v>106</v>
      </c>
      <c r="W23" s="94">
        <f t="shared" si="8"/>
        <v>73</v>
      </c>
      <c r="X23" s="93" t="str">
        <f t="shared" si="9"/>
        <v>★2.0</v>
      </c>
      <c r="Z23" s="65">
        <v>1680</v>
      </c>
      <c r="AA23" s="65"/>
      <c r="AB23" s="64">
        <f t="shared" si="10"/>
        <v>24.5</v>
      </c>
      <c r="AC23" s="63">
        <f t="shared" si="11"/>
        <v>73</v>
      </c>
      <c r="AD23" s="63" t="str">
        <f t="shared" si="12"/>
        <v>★2.0</v>
      </c>
      <c r="AE23" s="64" t="str">
        <f t="shared" si="13"/>
        <v/>
      </c>
      <c r="AF23" s="63" t="str">
        <f t="shared" si="14"/>
        <v/>
      </c>
      <c r="AG23" s="63" t="str">
        <f t="shared" si="15"/>
        <v/>
      </c>
    </row>
    <row r="24" spans="1:33">
      <c r="J24" s="62"/>
      <c r="M24" s="61"/>
    </row>
    <row r="25" spans="1:33">
      <c r="B25" s="58" t="s">
        <v>77</v>
      </c>
    </row>
    <row r="26" spans="1:33">
      <c r="B26" s="58" t="s">
        <v>76</v>
      </c>
    </row>
    <row r="27" spans="1:33">
      <c r="B27" s="58" t="s">
        <v>75</v>
      </c>
    </row>
    <row r="28" spans="1:33">
      <c r="B28" s="58" t="s">
        <v>74</v>
      </c>
    </row>
    <row r="29" spans="1:33">
      <c r="B29" s="58" t="s">
        <v>73</v>
      </c>
    </row>
    <row r="30" spans="1:33">
      <c r="B30" s="58" t="s">
        <v>72</v>
      </c>
    </row>
    <row r="31" spans="1:33">
      <c r="B31" s="58" t="s">
        <v>71</v>
      </c>
    </row>
    <row r="32" spans="1:33">
      <c r="B32" s="58" t="s">
        <v>70</v>
      </c>
    </row>
    <row r="33" spans="2:3">
      <c r="B33" s="58" t="s">
        <v>69</v>
      </c>
    </row>
    <row r="34" spans="2:3">
      <c r="C34" s="58" t="s">
        <v>68</v>
      </c>
    </row>
    <row r="65" spans="5:5" ht="33.6" customHeight="1"/>
    <row r="78" spans="5:5">
      <c r="E78" s="13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0" firstPageNumber="0" fitToHeight="0" orientation="landscape" r:id="rId1"/>
  <headerFooter alignWithMargins="0">
    <oddHeader>&amp;R様式1-2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F3CC-A727-4742-B0ED-1BECA940C2B7}">
  <sheetPr>
    <tabColor indexed="13"/>
    <pageSetUpPr fitToPage="1"/>
  </sheetPr>
  <dimension ref="A1:AG68"/>
  <sheetViews>
    <sheetView view="pageBreakPreview" zoomScaleNormal="100" zoomScaleSheetLayoutView="100" workbookViewId="0">
      <selection activeCell="C31" sqref="C31"/>
    </sheetView>
  </sheetViews>
  <sheetFormatPr defaultRowHeight="10.199999999999999"/>
  <cols>
    <col min="1" max="1" width="10.6640625" style="58" customWidth="1"/>
    <col min="2" max="2" width="2.21875" style="58" customWidth="1"/>
    <col min="3" max="3" width="15.1093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7" style="58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7" width="15.332031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hidden="1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6.2">
      <c r="E2" s="58"/>
      <c r="F2" s="127"/>
      <c r="J2" s="124" t="s">
        <v>116</v>
      </c>
      <c r="K2" s="124"/>
      <c r="L2" s="124"/>
      <c r="M2" s="124"/>
      <c r="N2" s="124"/>
      <c r="O2" s="124"/>
      <c r="P2" s="124"/>
      <c r="Q2" s="124"/>
      <c r="R2" s="452" t="s">
        <v>115</v>
      </c>
      <c r="S2" s="452"/>
      <c r="T2" s="452"/>
      <c r="U2" s="452"/>
      <c r="V2" s="452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66" t="s">
        <v>20</v>
      </c>
      <c r="AA4" s="466" t="s">
        <v>21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66"/>
      <c r="AA5" s="466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66"/>
      <c r="AA6" s="466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66"/>
      <c r="AA7" s="466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67"/>
      <c r="AA8" s="467"/>
      <c r="AB8" s="456"/>
      <c r="AC8" s="459"/>
      <c r="AD8" s="459"/>
      <c r="AE8" s="456"/>
      <c r="AF8" s="459"/>
      <c r="AG8" s="459"/>
    </row>
    <row r="9" spans="1:33" ht="17.25" customHeight="1">
      <c r="A9" s="236" t="s">
        <v>620</v>
      </c>
      <c r="B9" s="115"/>
      <c r="C9" s="114" t="s">
        <v>619</v>
      </c>
      <c r="D9" s="133" t="s">
        <v>617</v>
      </c>
      <c r="E9" s="142" t="s">
        <v>618</v>
      </c>
      <c r="F9" s="131" t="s">
        <v>82</v>
      </c>
      <c r="G9" s="132">
        <v>1.498</v>
      </c>
      <c r="H9" s="131" t="s">
        <v>81</v>
      </c>
      <c r="I9" s="104" t="str">
        <f>IF(Z9="","",(IF(AA9-Z9&gt;0,CONCATENATE(TEXT(Z9,"#,##0"),"~",TEXT(AA9,"#,##0")),TEXT(Z9,"#,##0"))))</f>
        <v>1,320</v>
      </c>
      <c r="J9" s="103">
        <v>5</v>
      </c>
      <c r="K9" s="102">
        <v>21</v>
      </c>
      <c r="L9" s="32">
        <f>IF(K9&gt;0,1/K9*37.7*68.6,"")</f>
        <v>123.15333333333332</v>
      </c>
      <c r="M9" s="101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17.400000000000002</v>
      </c>
      <c r="N9" s="100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20.9</v>
      </c>
      <c r="O9" s="99" t="str">
        <f>IF(Z9="","",IF(AE9="",TEXT(AB9,"#,##0.0"),(IF(AB9-AE9&gt;0,CONCATENATE(TEXT(AE9,"#,##0.0"),"~",TEXT(AB9,"#,##0.0")),TEXT(AB9,"#,##0.0")))))</f>
        <v>27.8</v>
      </c>
      <c r="P9" s="97" t="s">
        <v>80</v>
      </c>
      <c r="Q9" s="98" t="s">
        <v>79</v>
      </c>
      <c r="R9" s="97" t="s">
        <v>78</v>
      </c>
      <c r="S9" s="96"/>
      <c r="T9" s="308" t="str">
        <f>IF((LEFT(D9,1)="6"),"☆☆☆☆☆",IF((LEFT(D9,1)="5"),"☆☆☆☆",IF((LEFT(D9,1)="4"),"☆☆☆"," ")))</f>
        <v xml:space="preserve"> </v>
      </c>
      <c r="U9" s="95">
        <f>IFERROR(IF(K9&lt;M9,"",(ROUNDDOWN(K9/M9*100,0))),"")</f>
        <v>120</v>
      </c>
      <c r="V9" s="94">
        <f>IFERROR(IF(K9&lt;N9,"",(ROUNDDOWN(K9/N9*100,0))),"")</f>
        <v>100</v>
      </c>
      <c r="W9" s="94">
        <f>IF(AC9&lt;55,"",IF(AA9="",AC9,IF(AF9-AC9&gt;0,CONCATENATE(AC9,"~",AF9),AC9)))</f>
        <v>75</v>
      </c>
      <c r="X9" s="93" t="str">
        <f>IF(AC9&lt;55,"",AD9)</f>
        <v>★2.5</v>
      </c>
      <c r="Z9" s="65">
        <v>1320</v>
      </c>
      <c r="AA9" s="65"/>
      <c r="AB9" s="64">
        <f>IF(Z9="","",ROUNDUP(ROUND(IF(Z9&gt;=2759,9.5,IF(Z9&lt;2759,(-2.47/1000000*Z9*Z9)-(8.52/10000*Z9)+30.65)),1)*1.1,1))</f>
        <v>27.8</v>
      </c>
      <c r="AC9" s="63">
        <f>IF(K9="","",ROUNDDOWN(K9/AB9*100,0))</f>
        <v>75</v>
      </c>
      <c r="AD9" s="63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64" t="str">
        <f>IF(AA9="","",ROUNDUP(ROUND(IF(AA9&gt;=2759,9.5,IF(AA9&lt;2759,(-2.47/1000000*AA9*AA9)-(8.52/10000*AA9)+30.65)),1)*1.1,1))</f>
        <v/>
      </c>
      <c r="AF9" s="63" t="str">
        <f>IF(AE9="","",IF(K9="","",ROUNDDOWN(K9/AE9*100,0)))</f>
        <v/>
      </c>
      <c r="AG9" s="63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7.25" customHeight="1">
      <c r="A10" s="235"/>
      <c r="B10" s="113"/>
      <c r="C10" s="112"/>
      <c r="D10" s="133" t="s">
        <v>617</v>
      </c>
      <c r="E10" s="142" t="s">
        <v>616</v>
      </c>
      <c r="F10" s="131" t="s">
        <v>82</v>
      </c>
      <c r="G10" s="132">
        <v>1.498</v>
      </c>
      <c r="H10" s="131" t="s">
        <v>81</v>
      </c>
      <c r="I10" s="104" t="str">
        <f>IF(Z10="","",(IF(AA10-Z10&gt;0,CONCATENATE(TEXT(Z10,"#,##0"),"~",TEXT(AA10,"#,##0")),TEXT(Z10,"#,##0"))))</f>
        <v>1,330</v>
      </c>
      <c r="J10" s="103">
        <v>5</v>
      </c>
      <c r="K10" s="102">
        <v>21</v>
      </c>
      <c r="L10" s="32">
        <f>IF(K10&gt;0,1/K10*37.7*68.6,"")</f>
        <v>123.15333333333332</v>
      </c>
      <c r="M10" s="101">
        <f>IFERROR(VALUE(IF(Z10="","",ROUNDUP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*1.1,1))),"")</f>
        <v>17.400000000000002</v>
      </c>
      <c r="N10" s="100">
        <f>IFERROR(VALUE(IF(Z10="","",ROUNDUP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*1.1,1))),"")</f>
        <v>20.9</v>
      </c>
      <c r="O10" s="99" t="str">
        <f>IF(Z10="","",IF(AE10="",TEXT(AB10,"#,##0.0"),(IF(AB10-AE10&gt;0,CONCATENATE(TEXT(AE10,"#,##0.0"),"~",TEXT(AB10,"#,##0.0")),TEXT(AB10,"#,##0.0")))))</f>
        <v>27.7</v>
      </c>
      <c r="P10" s="97" t="s">
        <v>80</v>
      </c>
      <c r="Q10" s="98" t="s">
        <v>79</v>
      </c>
      <c r="R10" s="97" t="s">
        <v>78</v>
      </c>
      <c r="S10" s="96"/>
      <c r="T10" s="308" t="str">
        <f>IF((LEFT(D10,1)="6"),"☆☆☆☆☆",IF((LEFT(D10,1)="5"),"☆☆☆☆",IF((LEFT(D10,1)="4"),"☆☆☆"," ")))</f>
        <v xml:space="preserve"> </v>
      </c>
      <c r="U10" s="95">
        <f>IFERROR(IF(K10&lt;M10,"",(ROUNDDOWN(K10/M10*100,0))),"")</f>
        <v>120</v>
      </c>
      <c r="V10" s="94">
        <f>IFERROR(IF(K10&lt;N10,"",(ROUNDDOWN(K10/N10*100,0))),"")</f>
        <v>100</v>
      </c>
      <c r="W10" s="94">
        <f>IF(AC10&lt;55,"",IF(AA10="",AC10,IF(AF10-AC10&gt;0,CONCATENATE(AC10,"~",AF10),AC10)))</f>
        <v>75</v>
      </c>
      <c r="X10" s="93" t="str">
        <f>IF(AC10&lt;55,"",AD10)</f>
        <v>★2.5</v>
      </c>
      <c r="Z10" s="65">
        <v>1330</v>
      </c>
      <c r="AA10" s="65"/>
      <c r="AB10" s="64">
        <f>IF(Z10="","",ROUNDUP(ROUND(IF(Z10&gt;=2759,9.5,IF(Z10&lt;2759,(-2.47/1000000*Z10*Z10)-(8.52/10000*Z10)+30.65)),1)*1.1,1))</f>
        <v>27.700000000000003</v>
      </c>
      <c r="AC10" s="63">
        <f>IF(K10="","",ROUNDDOWN(K10/AB10*100,0))</f>
        <v>75</v>
      </c>
      <c r="AD10" s="63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★2.5</v>
      </c>
      <c r="AE10" s="64" t="str">
        <f>IF(AA10="","",ROUNDUP(ROUND(IF(AA10&gt;=2759,9.5,IF(AA10&lt;2759,(-2.47/1000000*AA10*AA10)-(8.52/10000*AA10)+30.65)),1)*1.1,1))</f>
        <v/>
      </c>
      <c r="AF10" s="63" t="str">
        <f>IF(AE10="","",IF(K10="","",ROUNDDOWN(K10/AE10*100,0)))</f>
        <v/>
      </c>
      <c r="AG10" s="63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</row>
    <row r="11" spans="1:33" ht="17.25" customHeight="1">
      <c r="A11" s="309"/>
      <c r="B11" s="115"/>
      <c r="C11" s="114" t="s">
        <v>615</v>
      </c>
      <c r="D11" s="133" t="s">
        <v>614</v>
      </c>
      <c r="E11" s="142" t="s">
        <v>100</v>
      </c>
      <c r="F11" s="131" t="s">
        <v>82</v>
      </c>
      <c r="G11" s="132">
        <v>1.498</v>
      </c>
      <c r="H11" s="131" t="s">
        <v>81</v>
      </c>
      <c r="I11" s="104" t="str">
        <f>IF(Z11="","",(IF(AA11-Z11&gt;0,CONCATENATE(TEXT(Z11,"#,##0"),"~",TEXT(AA11,"#,##0")),TEXT(Z11,"#,##0"))))</f>
        <v>1,470</v>
      </c>
      <c r="J11" s="103">
        <v>5</v>
      </c>
      <c r="K11" s="102">
        <v>21.2</v>
      </c>
      <c r="L11" s="32">
        <f>IF(K11&gt;0,1/K11*37.7*68.6,"")</f>
        <v>121.99150943396228</v>
      </c>
      <c r="M11" s="101">
        <f>IFERROR(VALUE(IF(Z11="","",ROUNDUP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*1.1,1))),"")</f>
        <v>15.9</v>
      </c>
      <c r="N11" s="100">
        <f>IFERROR(VALUE(IF(Z11="","",ROUNDUP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*1.1,1))),"")</f>
        <v>19.400000000000002</v>
      </c>
      <c r="O11" s="99" t="str">
        <f>IF(Z11="","",IF(AE11="",TEXT(AB11,"#,##0.0"),(IF(AB11-AE11&gt;0,CONCATENATE(TEXT(AE11,"#,##0.0"),"~",TEXT(AB11,"#,##0.0")),TEXT(AB11,"#,##0.0")))))</f>
        <v>26.6</v>
      </c>
      <c r="P11" s="97" t="s">
        <v>80</v>
      </c>
      <c r="Q11" s="98" t="s">
        <v>79</v>
      </c>
      <c r="R11" s="97" t="s">
        <v>78</v>
      </c>
      <c r="S11" s="96"/>
      <c r="T11" s="71" t="str">
        <f>IF((LEFT(D11,1)="6"),"☆☆☆☆☆",IF((LEFT(D11,1)="5"),"☆☆☆☆",IF((LEFT(D11,1)="4"),"☆☆☆"," ")))</f>
        <v xml:space="preserve"> </v>
      </c>
      <c r="U11" s="95">
        <f>IFERROR(IF(K11&lt;M11,"",(ROUNDDOWN(K11/M11*100,0))),"")</f>
        <v>133</v>
      </c>
      <c r="V11" s="94">
        <f>IFERROR(IF(K11&lt;N11,"",(ROUNDDOWN(K11/N11*100,0))),"")</f>
        <v>109</v>
      </c>
      <c r="W11" s="94">
        <f>IF(AC11&lt;55,"",IF(AA11="",AC11,IF(AF11-AC11&gt;0,CONCATENATE(AC11,"~",AF11),AC11)))</f>
        <v>79</v>
      </c>
      <c r="X11" s="93" t="str">
        <f>IF(AC11&lt;55,"",AD11)</f>
        <v>★2.5</v>
      </c>
      <c r="Z11" s="65">
        <v>1470</v>
      </c>
      <c r="AA11" s="65"/>
      <c r="AB11" s="64">
        <f>IF(Z11="","",ROUNDUP(ROUND(IF(Z11&gt;=2759,9.5,IF(Z11&lt;2759,(-2.47/1000000*Z11*Z11)-(8.52/10000*Z11)+30.65)),1)*1.1,1))</f>
        <v>26.6</v>
      </c>
      <c r="AC11" s="63">
        <f>IF(K11="","",ROUNDDOWN(K11/AB11*100,0))</f>
        <v>79</v>
      </c>
      <c r="AD11" s="63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>★2.5</v>
      </c>
      <c r="AE11" s="64" t="str">
        <f>IF(AA11="","",ROUNDUP(ROUND(IF(AA11&gt;=2759,9.5,IF(AA11&lt;2759,(-2.47/1000000*AA11*AA11)-(8.52/10000*AA11)+30.65)),1)*1.1,1))</f>
        <v/>
      </c>
      <c r="AF11" s="63" t="str">
        <f>IF(AE11="","",IF(K11="","",ROUNDDOWN(K11/AE11*100,0)))</f>
        <v/>
      </c>
      <c r="AG11" s="63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/>
      </c>
    </row>
    <row r="12" spans="1:33" ht="17.25" customHeight="1">
      <c r="A12" s="235"/>
      <c r="B12" s="113"/>
      <c r="C12" s="112"/>
      <c r="D12" s="133" t="s">
        <v>614</v>
      </c>
      <c r="E12" s="142" t="s">
        <v>99</v>
      </c>
      <c r="F12" s="131" t="s">
        <v>82</v>
      </c>
      <c r="G12" s="132">
        <v>1.498</v>
      </c>
      <c r="H12" s="131" t="s">
        <v>81</v>
      </c>
      <c r="I12" s="104" t="str">
        <f>IF(Z12="","",(IF(AA12-Z12&gt;0,CONCATENATE(TEXT(Z12,"#,##0"),"~",TEXT(AA12,"#,##0")),TEXT(Z12,"#,##0"))))</f>
        <v>1,500</v>
      </c>
      <c r="J12" s="103">
        <v>5</v>
      </c>
      <c r="K12" s="102">
        <v>21.2</v>
      </c>
      <c r="L12" s="32">
        <f>IF(K12&gt;0,1/K12*37.7*68.6,"")</f>
        <v>121.99150943396228</v>
      </c>
      <c r="M12" s="101">
        <f>IFERROR(VALUE(IF(Z12="","",ROUNDUP(IF(Z12&gt;=2271,"7.4",IF(Z12&gt;=2101,"8.7",IF(Z12&gt;=1991,"9.4",IF(Z12&gt;=1871,"10.2",IF(Z12&gt;=1761,"11.1",IF(Z12&gt;=1651,"12.2",IF(Z12&gt;=1531,"13.2",IF(Z12&gt;=1421,"14.4",IF(Z12&gt;=1311,"15.8",IF(Z12&gt;=1196,"17.2",IF(Z12&gt;=1081,"18.7",IF(Z12&gt;=971,"20.5",IF(Z12&gt;=856,"20.8",IF(Z12&gt;=741,"21.0",IF(Z12&gt;=601,"21.8","22.5")))))))))))))))*1.1,1))),"")</f>
        <v>15.9</v>
      </c>
      <c r="N12" s="100">
        <f>IFERROR(VALUE(IF(Z12="","",ROUNDUP(IF(Z12&gt;=2271,"10.6",IF(Z12&gt;=2101,"11.9",IF(Z12&gt;=1991,"12.7",IF(Z12&gt;=1871,"13.5",IF(Z12&gt;=1761,"14.4",IF(Z12&gt;=1651,"15.4",IF(Z12&gt;=1531,"16.5",IF(Z12&gt;=1421,"17.6",IF(Z12&gt;=1311,"19.0",IF(Z12&gt;=1196,"20.3",IF(Z12&gt;=1081,"21.8",IF(Z12&gt;=971,"23.4",IF(Z12&gt;=856,"23.7",IF(Z12&gt;=741,"24.5","24.6"))))))))))))))*1.1,1))),"")</f>
        <v>19.400000000000002</v>
      </c>
      <c r="O12" s="99" t="str">
        <f>IF(Z12="","",IF(AE12="",TEXT(AB12,"#,##0.0"),(IF(AB12-AE12&gt;0,CONCATENATE(TEXT(AE12,"#,##0.0"),"~",TEXT(AB12,"#,##0.0")),TEXT(AB12,"#,##0.0")))))</f>
        <v>26.2</v>
      </c>
      <c r="P12" s="97" t="s">
        <v>80</v>
      </c>
      <c r="Q12" s="98" t="s">
        <v>79</v>
      </c>
      <c r="R12" s="97" t="s">
        <v>78</v>
      </c>
      <c r="S12" s="96"/>
      <c r="T12" s="71" t="str">
        <f>IF((LEFT(D12,1)="6"),"☆☆☆☆☆",IF((LEFT(D12,1)="5"),"☆☆☆☆",IF((LEFT(D12,1)="4"),"☆☆☆"," ")))</f>
        <v xml:space="preserve"> </v>
      </c>
      <c r="U12" s="95">
        <f>IFERROR(IF(K12&lt;M12,"",(ROUNDDOWN(K12/M12*100,0))),"")</f>
        <v>133</v>
      </c>
      <c r="V12" s="94">
        <f>IFERROR(IF(K12&lt;N12,"",(ROUNDDOWN(K12/N12*100,0))),"")</f>
        <v>109</v>
      </c>
      <c r="W12" s="94">
        <f>IF(AC12&lt;55,"",IF(AA12="",AC12,IF(AF12-AC12&gt;0,CONCATENATE(AC12,"~",AF12),AC12)))</f>
        <v>80</v>
      </c>
      <c r="X12" s="93" t="str">
        <f>IF(AC12&lt;55,"",AD12)</f>
        <v>★3.0</v>
      </c>
      <c r="Z12" s="65">
        <v>1500</v>
      </c>
      <c r="AA12" s="65"/>
      <c r="AB12" s="64">
        <f>IF(Z12="","",ROUNDUP(ROUND(IF(Z12&gt;=2759,9.5,IF(Z12&lt;2759,(-2.47/1000000*Z12*Z12)-(8.52/10000*Z12)+30.65)),1)*1.1,1))</f>
        <v>26.200000000000003</v>
      </c>
      <c r="AC12" s="63">
        <f>IF(K12="","",ROUNDDOWN(K12/AB12*100,0))</f>
        <v>80</v>
      </c>
      <c r="AD12" s="63" t="str">
        <f>IF(AC12="","",IF(AC12&gt;=125,"★7.5",IF(AC12&gt;=120,"★7.0",IF(AC12&gt;=115,"★6.5",IF(AC12&gt;=110,"★6.0",IF(AC12&gt;=105,"★5.5",IF(AC12&gt;=100,"★5.0",IF(AC12&gt;=95,"★4.5",IF(AC12&gt;=90,"★4.0",IF(AC12&gt;=85,"★3.5",IF(AC12&gt;=80,"★3.0",IF(AC12&gt;=75,"★2.5",IF(AC12&gt;=70,"★2.0",IF(AC12&gt;=65,"★1.5",IF(AC12&gt;=60,"★1.0",IF(AC12&gt;=55,"★0.5"," "))))))))))))))))</f>
        <v>★3.0</v>
      </c>
      <c r="AE12" s="64" t="str">
        <f>IF(AA12="","",ROUNDUP(ROUND(IF(AA12&gt;=2759,9.5,IF(AA12&lt;2759,(-2.47/1000000*AA12*AA12)-(8.52/10000*AA12)+30.65)),1)*1.1,1))</f>
        <v/>
      </c>
      <c r="AF12" s="63" t="str">
        <f>IF(AE12="","",IF(K12="","",ROUNDDOWN(K12/AE12*100,0)))</f>
        <v/>
      </c>
      <c r="AG12" s="63" t="str">
        <f>IF(AF12="","",IF(AF12&gt;=125,"★7.5",IF(AF12&gt;=120,"★7.0",IF(AF12&gt;=115,"★6.5",IF(AF12&gt;=110,"★6.0",IF(AF12&gt;=105,"★5.5",IF(AF12&gt;=100,"★5.0",IF(AF12&gt;=95,"★4.5",IF(AF12&gt;=90,"★4.0",IF(AF12&gt;=85,"★3.5",IF(AF12&gt;=80,"★3.0",IF(AF12&gt;=75,"★2.5",IF(AF12&gt;=70,"★2.0",IF(AF12&gt;=65,"★1.5",IF(AF12&gt;=60,"★1.0",IF(AF12&gt;=55,"★0.5"," "))))))))))))))))</f>
        <v/>
      </c>
    </row>
    <row r="13" spans="1:33" ht="17.25" customHeight="1">
      <c r="A13" s="233"/>
      <c r="B13" s="110"/>
      <c r="C13" s="109"/>
      <c r="D13" s="133" t="s">
        <v>614</v>
      </c>
      <c r="E13" s="142" t="s">
        <v>98</v>
      </c>
      <c r="F13" s="131" t="s">
        <v>82</v>
      </c>
      <c r="G13" s="132">
        <v>1.498</v>
      </c>
      <c r="H13" s="131" t="s">
        <v>81</v>
      </c>
      <c r="I13" s="104" t="str">
        <f>IF(Z13="","",(IF(AA13-Z13&gt;0,CONCATENATE(TEXT(Z13,"#,##0"),"~",TEXT(AA13,"#,##0")),TEXT(Z13,"#,##0"))))</f>
        <v>1,530</v>
      </c>
      <c r="J13" s="103">
        <v>5</v>
      </c>
      <c r="K13" s="102">
        <v>21.2</v>
      </c>
      <c r="L13" s="32">
        <f>IF(K13&gt;0,1/K13*37.7*68.6,"")</f>
        <v>121.99150943396228</v>
      </c>
      <c r="M13" s="101">
        <f>IFERROR(VALUE(IF(Z13="","",ROUNDUP(IF(Z13&gt;=2271,"7.4",IF(Z13&gt;=2101,"8.7",IF(Z13&gt;=1991,"9.4",IF(Z13&gt;=1871,"10.2",IF(Z13&gt;=1761,"11.1",IF(Z13&gt;=1651,"12.2",IF(Z13&gt;=1531,"13.2",IF(Z13&gt;=1421,"14.4",IF(Z13&gt;=1311,"15.8",IF(Z13&gt;=1196,"17.2",IF(Z13&gt;=1081,"18.7",IF(Z13&gt;=971,"20.5",IF(Z13&gt;=856,"20.8",IF(Z13&gt;=741,"21.0",IF(Z13&gt;=601,"21.8","22.5")))))))))))))))*1.1,1))),"")</f>
        <v>15.9</v>
      </c>
      <c r="N13" s="100">
        <f>IFERROR(VALUE(IF(Z13="","",ROUNDUP(IF(Z13&gt;=2271,"10.6",IF(Z13&gt;=2101,"11.9",IF(Z13&gt;=1991,"12.7",IF(Z13&gt;=1871,"13.5",IF(Z13&gt;=1761,"14.4",IF(Z13&gt;=1651,"15.4",IF(Z13&gt;=1531,"16.5",IF(Z13&gt;=1421,"17.6",IF(Z13&gt;=1311,"19.0",IF(Z13&gt;=1196,"20.3",IF(Z13&gt;=1081,"21.8",IF(Z13&gt;=971,"23.4",IF(Z13&gt;=856,"23.7",IF(Z13&gt;=741,"24.5","24.6"))))))))))))))*1.1,1))),"")</f>
        <v>19.400000000000002</v>
      </c>
      <c r="O13" s="99" t="str">
        <f>IF(Z13="","",IF(AE13="",TEXT(AB13,"#,##0.0"),(IF(AB13-AE13&gt;0,CONCATENATE(TEXT(AE13,"#,##0.0"),"~",TEXT(AB13,"#,##0.0")),TEXT(AB13,"#,##0.0")))))</f>
        <v>26.0</v>
      </c>
      <c r="P13" s="97" t="s">
        <v>80</v>
      </c>
      <c r="Q13" s="98" t="s">
        <v>79</v>
      </c>
      <c r="R13" s="97" t="s">
        <v>78</v>
      </c>
      <c r="S13" s="96"/>
      <c r="T13" s="308" t="str">
        <f>IF((LEFT(D13,1)="6"),"☆☆☆☆☆",IF((LEFT(D13,1)="5"),"☆☆☆☆",IF((LEFT(D13,1)="4"),"☆☆☆"," ")))</f>
        <v xml:space="preserve"> </v>
      </c>
      <c r="U13" s="95">
        <f>IFERROR(IF(K13&lt;M13,"",(ROUNDDOWN(K13/M13*100,0))),"")</f>
        <v>133</v>
      </c>
      <c r="V13" s="94">
        <f>IFERROR(IF(K13&lt;N13,"",(ROUNDDOWN(K13/N13*100,0))),"")</f>
        <v>109</v>
      </c>
      <c r="W13" s="94">
        <f>IF(AC13&lt;55,"",IF(AA13="",AC13,IF(AF13-AC13&gt;0,CONCATENATE(AC13,"~",AF13),AC13)))</f>
        <v>81</v>
      </c>
      <c r="X13" s="93" t="str">
        <f>IF(AC13&lt;55,"",AD13)</f>
        <v>★3.0</v>
      </c>
      <c r="Z13" s="65">
        <v>1530</v>
      </c>
      <c r="AA13" s="65"/>
      <c r="AB13" s="64">
        <f>IF(Z13="","",ROUNDUP(ROUND(IF(Z13&gt;=2759,9.5,IF(Z13&lt;2759,(-2.47/1000000*Z13*Z13)-(8.52/10000*Z13)+30.65)),1)*1.1,1))</f>
        <v>26</v>
      </c>
      <c r="AC13" s="63">
        <f>IF(K13="","",ROUNDDOWN(K13/AB13*100,0))</f>
        <v>81</v>
      </c>
      <c r="AD13" s="63" t="str">
        <f>IF(AC13="","",IF(AC13&gt;=125,"★7.5",IF(AC13&gt;=120,"★7.0",IF(AC13&gt;=115,"★6.5",IF(AC13&gt;=110,"★6.0",IF(AC13&gt;=105,"★5.5",IF(AC13&gt;=100,"★5.0",IF(AC13&gt;=95,"★4.5",IF(AC13&gt;=90,"★4.0",IF(AC13&gt;=85,"★3.5",IF(AC13&gt;=80,"★3.0",IF(AC13&gt;=75,"★2.5",IF(AC13&gt;=70,"★2.0",IF(AC13&gt;=65,"★1.5",IF(AC13&gt;=60,"★1.0",IF(AC13&gt;=55,"★0.5"," "))))))))))))))))</f>
        <v>★3.0</v>
      </c>
      <c r="AE13" s="64" t="str">
        <f>IF(AA13="","",ROUNDUP(ROUND(IF(AA13&gt;=2759,9.5,IF(AA13&lt;2759,(-2.47/1000000*AA13*AA13)-(8.52/10000*AA13)+30.65)),1)*1.1,1))</f>
        <v/>
      </c>
      <c r="AF13" s="63" t="str">
        <f>IF(AE13="","",IF(K13="","",ROUNDDOWN(K13/AE13*100,0)))</f>
        <v/>
      </c>
      <c r="AG13" s="63" t="str">
        <f>IF(AF13="","",IF(AF13&gt;=125,"★7.5",IF(AF13&gt;=120,"★7.0",IF(AF13&gt;=115,"★6.5",IF(AF13&gt;=110,"★6.0",IF(AF13&gt;=105,"★5.5",IF(AF13&gt;=100,"★5.0",IF(AF13&gt;=95,"★4.5",IF(AF13&gt;=90,"★4.0",IF(AF13&gt;=85,"★3.5",IF(AF13&gt;=80,"★3.0",IF(AF13&gt;=75,"★2.5",IF(AF13&gt;=70,"★2.0",IF(AF13&gt;=65,"★1.5",IF(AF13&gt;=60,"★1.0",IF(AF13&gt;=55,"★0.5"," "))))))))))))))))</f>
        <v/>
      </c>
    </row>
    <row r="14" spans="1:33">
      <c r="E14" s="58"/>
      <c r="J14" s="62"/>
      <c r="M14" s="61"/>
    </row>
    <row r="15" spans="1:33">
      <c r="B15" s="58" t="s">
        <v>77</v>
      </c>
      <c r="E15" s="58"/>
    </row>
    <row r="16" spans="1:33">
      <c r="B16" s="58" t="s">
        <v>76</v>
      </c>
      <c r="E16" s="58"/>
    </row>
    <row r="17" spans="2:5">
      <c r="B17" s="58" t="s">
        <v>75</v>
      </c>
      <c r="E17" s="58"/>
    </row>
    <row r="18" spans="2:5">
      <c r="B18" s="58" t="s">
        <v>74</v>
      </c>
      <c r="E18" s="58"/>
    </row>
    <row r="19" spans="2:5">
      <c r="B19" s="58" t="s">
        <v>73</v>
      </c>
      <c r="E19" s="58"/>
    </row>
    <row r="20" spans="2:5">
      <c r="B20" s="58" t="s">
        <v>72</v>
      </c>
      <c r="E20" s="58"/>
    </row>
    <row r="21" spans="2:5">
      <c r="B21" s="58" t="s">
        <v>71</v>
      </c>
      <c r="E21" s="58"/>
    </row>
    <row r="22" spans="2:5">
      <c r="B22" s="58" t="s">
        <v>70</v>
      </c>
      <c r="E22" s="58"/>
    </row>
    <row r="23" spans="2:5">
      <c r="B23" s="58" t="s">
        <v>69</v>
      </c>
      <c r="E23" s="58"/>
    </row>
    <row r="24" spans="2:5">
      <c r="C24" s="58" t="s">
        <v>68</v>
      </c>
      <c r="E24" s="58"/>
    </row>
    <row r="55" ht="33.6" customHeight="1"/>
    <row r="68" spans="5:5">
      <c r="E68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7" firstPageNumber="0" fitToHeight="0" orientation="landscape" r:id="rId1"/>
  <headerFooter alignWithMargins="0">
    <oddHeader>&amp;R様式1-2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4B45-3C97-4D96-98C2-010FA2F62DA6}">
  <sheetPr>
    <tabColor rgb="FFC00000"/>
  </sheetPr>
  <dimension ref="A1:AG23"/>
  <sheetViews>
    <sheetView view="pageBreakPreview" zoomScaleNormal="100" zoomScaleSheetLayoutView="100" workbookViewId="0">
      <selection activeCell="A2" sqref="A2"/>
    </sheetView>
  </sheetViews>
  <sheetFormatPr defaultColWidth="9" defaultRowHeight="10.199999999999999"/>
  <cols>
    <col min="1" max="1" width="15.88671875" style="2" customWidth="1"/>
    <col min="2" max="2" width="3.88671875" style="2" bestFit="1" customWidth="1"/>
    <col min="3" max="3" width="12.33203125" style="2" customWidth="1"/>
    <col min="4" max="4" width="13.88671875" style="2" bestFit="1" customWidth="1"/>
    <col min="5" max="5" width="13.88671875" style="3" customWidth="1"/>
    <col min="6" max="8" width="8.109375" style="2" customWidth="1"/>
    <col min="9" max="9" width="10.44140625" style="2" bestFit="1" customWidth="1"/>
    <col min="10" max="10" width="7" style="2" bestFit="1" customWidth="1"/>
    <col min="11" max="11" width="5.88671875" style="2" bestFit="1" customWidth="1"/>
    <col min="12" max="12" width="8.77734375" style="2" bestFit="1" customWidth="1"/>
    <col min="13" max="14" width="8.44140625" style="2" bestFit="1" customWidth="1"/>
    <col min="15" max="15" width="8.441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16.109375" style="2" customWidth="1"/>
    <col min="20" max="20" width="11" style="2" bestFit="1" customWidth="1"/>
    <col min="21" max="21" width="8.21875" style="2" bestFit="1" customWidth="1"/>
    <col min="22" max="23" width="8.21875" style="2" customWidth="1"/>
    <col min="24" max="24" width="8.21875" style="2" bestFit="1" customWidth="1"/>
    <col min="25" max="25" width="3.6640625" style="2" customWidth="1"/>
    <col min="26" max="259" width="9" style="2"/>
    <col min="260" max="260" width="15.88671875" style="2" customWidth="1"/>
    <col min="261" max="261" width="3.88671875" style="2" bestFit="1" customWidth="1"/>
    <col min="262" max="262" width="38.21875" style="2" customWidth="1"/>
    <col min="263" max="263" width="13.88671875" style="2" bestFit="1" customWidth="1"/>
    <col min="264" max="264" width="13.88671875" style="2" customWidth="1"/>
    <col min="265" max="265" width="13.109375" style="2" bestFit="1" customWidth="1"/>
    <col min="266" max="266" width="5.88671875" style="2" bestFit="1" customWidth="1"/>
    <col min="267" max="267" width="12.109375" style="2" bestFit="1" customWidth="1"/>
    <col min="268" max="268" width="10.44140625" style="2" bestFit="1" customWidth="1"/>
    <col min="269" max="269" width="7" style="2" bestFit="1" customWidth="1"/>
    <col min="270" max="270" width="5.88671875" style="2" bestFit="1" customWidth="1"/>
    <col min="271" max="271" width="8.77734375" style="2" bestFit="1" customWidth="1"/>
    <col min="272" max="273" width="8.44140625" style="2" bestFit="1" customWidth="1"/>
    <col min="274" max="274" width="14.33203125" style="2" bestFit="1" customWidth="1"/>
    <col min="275" max="275" width="10" style="2" bestFit="1" customWidth="1"/>
    <col min="276" max="276" width="6" style="2" customWidth="1"/>
    <col min="277" max="277" width="25.21875" style="2" bestFit="1" customWidth="1"/>
    <col min="278" max="278" width="11" style="2" bestFit="1" customWidth="1"/>
    <col min="279" max="280" width="8.21875" style="2" bestFit="1" customWidth="1"/>
    <col min="281" max="515" width="9" style="2"/>
    <col min="516" max="516" width="15.88671875" style="2" customWidth="1"/>
    <col min="517" max="517" width="3.88671875" style="2" bestFit="1" customWidth="1"/>
    <col min="518" max="518" width="38.21875" style="2" customWidth="1"/>
    <col min="519" max="519" width="13.88671875" style="2" bestFit="1" customWidth="1"/>
    <col min="520" max="520" width="13.88671875" style="2" customWidth="1"/>
    <col min="521" max="521" width="13.109375" style="2" bestFit="1" customWidth="1"/>
    <col min="522" max="522" width="5.88671875" style="2" bestFit="1" customWidth="1"/>
    <col min="523" max="523" width="12.109375" style="2" bestFit="1" customWidth="1"/>
    <col min="524" max="524" width="10.44140625" style="2" bestFit="1" customWidth="1"/>
    <col min="525" max="525" width="7" style="2" bestFit="1" customWidth="1"/>
    <col min="526" max="526" width="5.88671875" style="2" bestFit="1" customWidth="1"/>
    <col min="527" max="527" width="8.77734375" style="2" bestFit="1" customWidth="1"/>
    <col min="528" max="529" width="8.44140625" style="2" bestFit="1" customWidth="1"/>
    <col min="530" max="530" width="14.33203125" style="2" bestFit="1" customWidth="1"/>
    <col min="531" max="531" width="10" style="2" bestFit="1" customWidth="1"/>
    <col min="532" max="532" width="6" style="2" customWidth="1"/>
    <col min="533" max="533" width="25.21875" style="2" bestFit="1" customWidth="1"/>
    <col min="534" max="534" width="11" style="2" bestFit="1" customWidth="1"/>
    <col min="535" max="536" width="8.21875" style="2" bestFit="1" customWidth="1"/>
    <col min="537" max="771" width="9" style="2"/>
    <col min="772" max="772" width="15.88671875" style="2" customWidth="1"/>
    <col min="773" max="773" width="3.88671875" style="2" bestFit="1" customWidth="1"/>
    <col min="774" max="774" width="38.21875" style="2" customWidth="1"/>
    <col min="775" max="775" width="13.88671875" style="2" bestFit="1" customWidth="1"/>
    <col min="776" max="776" width="13.88671875" style="2" customWidth="1"/>
    <col min="777" max="777" width="13.109375" style="2" bestFit="1" customWidth="1"/>
    <col min="778" max="778" width="5.88671875" style="2" bestFit="1" customWidth="1"/>
    <col min="779" max="779" width="12.109375" style="2" bestFit="1" customWidth="1"/>
    <col min="780" max="780" width="10.44140625" style="2" bestFit="1" customWidth="1"/>
    <col min="781" max="781" width="7" style="2" bestFit="1" customWidth="1"/>
    <col min="782" max="782" width="5.88671875" style="2" bestFit="1" customWidth="1"/>
    <col min="783" max="783" width="8.77734375" style="2" bestFit="1" customWidth="1"/>
    <col min="784" max="785" width="8.44140625" style="2" bestFit="1" customWidth="1"/>
    <col min="786" max="786" width="14.33203125" style="2" bestFit="1" customWidth="1"/>
    <col min="787" max="787" width="10" style="2" bestFit="1" customWidth="1"/>
    <col min="788" max="788" width="6" style="2" customWidth="1"/>
    <col min="789" max="789" width="25.21875" style="2" bestFit="1" customWidth="1"/>
    <col min="790" max="790" width="11" style="2" bestFit="1" customWidth="1"/>
    <col min="791" max="792" width="8.21875" style="2" bestFit="1" customWidth="1"/>
    <col min="793" max="1027" width="9" style="2"/>
    <col min="1028" max="1028" width="15.88671875" style="2" customWidth="1"/>
    <col min="1029" max="1029" width="3.88671875" style="2" bestFit="1" customWidth="1"/>
    <col min="1030" max="1030" width="38.21875" style="2" customWidth="1"/>
    <col min="1031" max="1031" width="13.88671875" style="2" bestFit="1" customWidth="1"/>
    <col min="1032" max="1032" width="13.88671875" style="2" customWidth="1"/>
    <col min="1033" max="1033" width="13.109375" style="2" bestFit="1" customWidth="1"/>
    <col min="1034" max="1034" width="5.88671875" style="2" bestFit="1" customWidth="1"/>
    <col min="1035" max="1035" width="12.109375" style="2" bestFit="1" customWidth="1"/>
    <col min="1036" max="1036" width="10.44140625" style="2" bestFit="1" customWidth="1"/>
    <col min="1037" max="1037" width="7" style="2" bestFit="1" customWidth="1"/>
    <col min="1038" max="1038" width="5.88671875" style="2" bestFit="1" customWidth="1"/>
    <col min="1039" max="1039" width="8.77734375" style="2" bestFit="1" customWidth="1"/>
    <col min="1040" max="1041" width="8.44140625" style="2" bestFit="1" customWidth="1"/>
    <col min="1042" max="1042" width="14.33203125" style="2" bestFit="1" customWidth="1"/>
    <col min="1043" max="1043" width="10" style="2" bestFit="1" customWidth="1"/>
    <col min="1044" max="1044" width="6" style="2" customWidth="1"/>
    <col min="1045" max="1045" width="25.21875" style="2" bestFit="1" customWidth="1"/>
    <col min="1046" max="1046" width="11" style="2" bestFit="1" customWidth="1"/>
    <col min="1047" max="1048" width="8.21875" style="2" bestFit="1" customWidth="1"/>
    <col min="1049" max="1283" width="9" style="2"/>
    <col min="1284" max="1284" width="15.88671875" style="2" customWidth="1"/>
    <col min="1285" max="1285" width="3.88671875" style="2" bestFit="1" customWidth="1"/>
    <col min="1286" max="1286" width="38.21875" style="2" customWidth="1"/>
    <col min="1287" max="1287" width="13.88671875" style="2" bestFit="1" customWidth="1"/>
    <col min="1288" max="1288" width="13.88671875" style="2" customWidth="1"/>
    <col min="1289" max="1289" width="13.109375" style="2" bestFit="1" customWidth="1"/>
    <col min="1290" max="1290" width="5.88671875" style="2" bestFit="1" customWidth="1"/>
    <col min="1291" max="1291" width="12.109375" style="2" bestFit="1" customWidth="1"/>
    <col min="1292" max="1292" width="10.44140625" style="2" bestFit="1" customWidth="1"/>
    <col min="1293" max="1293" width="7" style="2" bestFit="1" customWidth="1"/>
    <col min="1294" max="1294" width="5.88671875" style="2" bestFit="1" customWidth="1"/>
    <col min="1295" max="1295" width="8.77734375" style="2" bestFit="1" customWidth="1"/>
    <col min="1296" max="1297" width="8.44140625" style="2" bestFit="1" customWidth="1"/>
    <col min="1298" max="1298" width="14.33203125" style="2" bestFit="1" customWidth="1"/>
    <col min="1299" max="1299" width="10" style="2" bestFit="1" customWidth="1"/>
    <col min="1300" max="1300" width="6" style="2" customWidth="1"/>
    <col min="1301" max="1301" width="25.21875" style="2" bestFit="1" customWidth="1"/>
    <col min="1302" max="1302" width="11" style="2" bestFit="1" customWidth="1"/>
    <col min="1303" max="1304" width="8.21875" style="2" bestFit="1" customWidth="1"/>
    <col min="1305" max="1539" width="9" style="2"/>
    <col min="1540" max="1540" width="15.88671875" style="2" customWidth="1"/>
    <col min="1541" max="1541" width="3.88671875" style="2" bestFit="1" customWidth="1"/>
    <col min="1542" max="1542" width="38.21875" style="2" customWidth="1"/>
    <col min="1543" max="1543" width="13.88671875" style="2" bestFit="1" customWidth="1"/>
    <col min="1544" max="1544" width="13.88671875" style="2" customWidth="1"/>
    <col min="1545" max="1545" width="13.109375" style="2" bestFit="1" customWidth="1"/>
    <col min="1546" max="1546" width="5.88671875" style="2" bestFit="1" customWidth="1"/>
    <col min="1547" max="1547" width="12.109375" style="2" bestFit="1" customWidth="1"/>
    <col min="1548" max="1548" width="10.44140625" style="2" bestFit="1" customWidth="1"/>
    <col min="1549" max="1549" width="7" style="2" bestFit="1" customWidth="1"/>
    <col min="1550" max="1550" width="5.88671875" style="2" bestFit="1" customWidth="1"/>
    <col min="1551" max="1551" width="8.77734375" style="2" bestFit="1" customWidth="1"/>
    <col min="1552" max="1553" width="8.44140625" style="2" bestFit="1" customWidth="1"/>
    <col min="1554" max="1554" width="14.33203125" style="2" bestFit="1" customWidth="1"/>
    <col min="1555" max="1555" width="10" style="2" bestFit="1" customWidth="1"/>
    <col min="1556" max="1556" width="6" style="2" customWidth="1"/>
    <col min="1557" max="1557" width="25.21875" style="2" bestFit="1" customWidth="1"/>
    <col min="1558" max="1558" width="11" style="2" bestFit="1" customWidth="1"/>
    <col min="1559" max="1560" width="8.21875" style="2" bestFit="1" customWidth="1"/>
    <col min="1561" max="1795" width="9" style="2"/>
    <col min="1796" max="1796" width="15.88671875" style="2" customWidth="1"/>
    <col min="1797" max="1797" width="3.88671875" style="2" bestFit="1" customWidth="1"/>
    <col min="1798" max="1798" width="38.21875" style="2" customWidth="1"/>
    <col min="1799" max="1799" width="13.88671875" style="2" bestFit="1" customWidth="1"/>
    <col min="1800" max="1800" width="13.88671875" style="2" customWidth="1"/>
    <col min="1801" max="1801" width="13.109375" style="2" bestFit="1" customWidth="1"/>
    <col min="1802" max="1802" width="5.88671875" style="2" bestFit="1" customWidth="1"/>
    <col min="1803" max="1803" width="12.109375" style="2" bestFit="1" customWidth="1"/>
    <col min="1804" max="1804" width="10.44140625" style="2" bestFit="1" customWidth="1"/>
    <col min="1805" max="1805" width="7" style="2" bestFit="1" customWidth="1"/>
    <col min="1806" max="1806" width="5.88671875" style="2" bestFit="1" customWidth="1"/>
    <col min="1807" max="1807" width="8.77734375" style="2" bestFit="1" customWidth="1"/>
    <col min="1808" max="1809" width="8.44140625" style="2" bestFit="1" customWidth="1"/>
    <col min="1810" max="1810" width="14.33203125" style="2" bestFit="1" customWidth="1"/>
    <col min="1811" max="1811" width="10" style="2" bestFit="1" customWidth="1"/>
    <col min="1812" max="1812" width="6" style="2" customWidth="1"/>
    <col min="1813" max="1813" width="25.21875" style="2" bestFit="1" customWidth="1"/>
    <col min="1814" max="1814" width="11" style="2" bestFit="1" customWidth="1"/>
    <col min="1815" max="1816" width="8.21875" style="2" bestFit="1" customWidth="1"/>
    <col min="1817" max="2051" width="9" style="2"/>
    <col min="2052" max="2052" width="15.88671875" style="2" customWidth="1"/>
    <col min="2053" max="2053" width="3.88671875" style="2" bestFit="1" customWidth="1"/>
    <col min="2054" max="2054" width="38.21875" style="2" customWidth="1"/>
    <col min="2055" max="2055" width="13.88671875" style="2" bestFit="1" customWidth="1"/>
    <col min="2056" max="2056" width="13.88671875" style="2" customWidth="1"/>
    <col min="2057" max="2057" width="13.109375" style="2" bestFit="1" customWidth="1"/>
    <col min="2058" max="2058" width="5.88671875" style="2" bestFit="1" customWidth="1"/>
    <col min="2059" max="2059" width="12.109375" style="2" bestFit="1" customWidth="1"/>
    <col min="2060" max="2060" width="10.44140625" style="2" bestFit="1" customWidth="1"/>
    <col min="2061" max="2061" width="7" style="2" bestFit="1" customWidth="1"/>
    <col min="2062" max="2062" width="5.88671875" style="2" bestFit="1" customWidth="1"/>
    <col min="2063" max="2063" width="8.77734375" style="2" bestFit="1" customWidth="1"/>
    <col min="2064" max="2065" width="8.44140625" style="2" bestFit="1" customWidth="1"/>
    <col min="2066" max="2066" width="14.33203125" style="2" bestFit="1" customWidth="1"/>
    <col min="2067" max="2067" width="10" style="2" bestFit="1" customWidth="1"/>
    <col min="2068" max="2068" width="6" style="2" customWidth="1"/>
    <col min="2069" max="2069" width="25.21875" style="2" bestFit="1" customWidth="1"/>
    <col min="2070" max="2070" width="11" style="2" bestFit="1" customWidth="1"/>
    <col min="2071" max="2072" width="8.21875" style="2" bestFit="1" customWidth="1"/>
    <col min="2073" max="2307" width="9" style="2"/>
    <col min="2308" max="2308" width="15.88671875" style="2" customWidth="1"/>
    <col min="2309" max="2309" width="3.88671875" style="2" bestFit="1" customWidth="1"/>
    <col min="2310" max="2310" width="38.21875" style="2" customWidth="1"/>
    <col min="2311" max="2311" width="13.88671875" style="2" bestFit="1" customWidth="1"/>
    <col min="2312" max="2312" width="13.88671875" style="2" customWidth="1"/>
    <col min="2313" max="2313" width="13.109375" style="2" bestFit="1" customWidth="1"/>
    <col min="2314" max="2314" width="5.88671875" style="2" bestFit="1" customWidth="1"/>
    <col min="2315" max="2315" width="12.109375" style="2" bestFit="1" customWidth="1"/>
    <col min="2316" max="2316" width="10.44140625" style="2" bestFit="1" customWidth="1"/>
    <col min="2317" max="2317" width="7" style="2" bestFit="1" customWidth="1"/>
    <col min="2318" max="2318" width="5.88671875" style="2" bestFit="1" customWidth="1"/>
    <col min="2319" max="2319" width="8.77734375" style="2" bestFit="1" customWidth="1"/>
    <col min="2320" max="2321" width="8.44140625" style="2" bestFit="1" customWidth="1"/>
    <col min="2322" max="2322" width="14.33203125" style="2" bestFit="1" customWidth="1"/>
    <col min="2323" max="2323" width="10" style="2" bestFit="1" customWidth="1"/>
    <col min="2324" max="2324" width="6" style="2" customWidth="1"/>
    <col min="2325" max="2325" width="25.21875" style="2" bestFit="1" customWidth="1"/>
    <col min="2326" max="2326" width="11" style="2" bestFit="1" customWidth="1"/>
    <col min="2327" max="2328" width="8.21875" style="2" bestFit="1" customWidth="1"/>
    <col min="2329" max="2563" width="9" style="2"/>
    <col min="2564" max="2564" width="15.88671875" style="2" customWidth="1"/>
    <col min="2565" max="2565" width="3.88671875" style="2" bestFit="1" customWidth="1"/>
    <col min="2566" max="2566" width="38.21875" style="2" customWidth="1"/>
    <col min="2567" max="2567" width="13.88671875" style="2" bestFit="1" customWidth="1"/>
    <col min="2568" max="2568" width="13.88671875" style="2" customWidth="1"/>
    <col min="2569" max="2569" width="13.109375" style="2" bestFit="1" customWidth="1"/>
    <col min="2570" max="2570" width="5.88671875" style="2" bestFit="1" customWidth="1"/>
    <col min="2571" max="2571" width="12.109375" style="2" bestFit="1" customWidth="1"/>
    <col min="2572" max="2572" width="10.44140625" style="2" bestFit="1" customWidth="1"/>
    <col min="2573" max="2573" width="7" style="2" bestFit="1" customWidth="1"/>
    <col min="2574" max="2574" width="5.88671875" style="2" bestFit="1" customWidth="1"/>
    <col min="2575" max="2575" width="8.77734375" style="2" bestFit="1" customWidth="1"/>
    <col min="2576" max="2577" width="8.44140625" style="2" bestFit="1" customWidth="1"/>
    <col min="2578" max="2578" width="14.33203125" style="2" bestFit="1" customWidth="1"/>
    <col min="2579" max="2579" width="10" style="2" bestFit="1" customWidth="1"/>
    <col min="2580" max="2580" width="6" style="2" customWidth="1"/>
    <col min="2581" max="2581" width="25.21875" style="2" bestFit="1" customWidth="1"/>
    <col min="2582" max="2582" width="11" style="2" bestFit="1" customWidth="1"/>
    <col min="2583" max="2584" width="8.21875" style="2" bestFit="1" customWidth="1"/>
    <col min="2585" max="2819" width="9" style="2"/>
    <col min="2820" max="2820" width="15.88671875" style="2" customWidth="1"/>
    <col min="2821" max="2821" width="3.88671875" style="2" bestFit="1" customWidth="1"/>
    <col min="2822" max="2822" width="38.21875" style="2" customWidth="1"/>
    <col min="2823" max="2823" width="13.88671875" style="2" bestFit="1" customWidth="1"/>
    <col min="2824" max="2824" width="13.88671875" style="2" customWidth="1"/>
    <col min="2825" max="2825" width="13.109375" style="2" bestFit="1" customWidth="1"/>
    <col min="2826" max="2826" width="5.88671875" style="2" bestFit="1" customWidth="1"/>
    <col min="2827" max="2827" width="12.109375" style="2" bestFit="1" customWidth="1"/>
    <col min="2828" max="2828" width="10.44140625" style="2" bestFit="1" customWidth="1"/>
    <col min="2829" max="2829" width="7" style="2" bestFit="1" customWidth="1"/>
    <col min="2830" max="2830" width="5.88671875" style="2" bestFit="1" customWidth="1"/>
    <col min="2831" max="2831" width="8.77734375" style="2" bestFit="1" customWidth="1"/>
    <col min="2832" max="2833" width="8.44140625" style="2" bestFit="1" customWidth="1"/>
    <col min="2834" max="2834" width="14.33203125" style="2" bestFit="1" customWidth="1"/>
    <col min="2835" max="2835" width="10" style="2" bestFit="1" customWidth="1"/>
    <col min="2836" max="2836" width="6" style="2" customWidth="1"/>
    <col min="2837" max="2837" width="25.21875" style="2" bestFit="1" customWidth="1"/>
    <col min="2838" max="2838" width="11" style="2" bestFit="1" customWidth="1"/>
    <col min="2839" max="2840" width="8.21875" style="2" bestFit="1" customWidth="1"/>
    <col min="2841" max="3075" width="9" style="2"/>
    <col min="3076" max="3076" width="15.88671875" style="2" customWidth="1"/>
    <col min="3077" max="3077" width="3.88671875" style="2" bestFit="1" customWidth="1"/>
    <col min="3078" max="3078" width="38.21875" style="2" customWidth="1"/>
    <col min="3079" max="3079" width="13.88671875" style="2" bestFit="1" customWidth="1"/>
    <col min="3080" max="3080" width="13.88671875" style="2" customWidth="1"/>
    <col min="3081" max="3081" width="13.109375" style="2" bestFit="1" customWidth="1"/>
    <col min="3082" max="3082" width="5.88671875" style="2" bestFit="1" customWidth="1"/>
    <col min="3083" max="3083" width="12.109375" style="2" bestFit="1" customWidth="1"/>
    <col min="3084" max="3084" width="10.44140625" style="2" bestFit="1" customWidth="1"/>
    <col min="3085" max="3085" width="7" style="2" bestFit="1" customWidth="1"/>
    <col min="3086" max="3086" width="5.88671875" style="2" bestFit="1" customWidth="1"/>
    <col min="3087" max="3087" width="8.77734375" style="2" bestFit="1" customWidth="1"/>
    <col min="3088" max="3089" width="8.44140625" style="2" bestFit="1" customWidth="1"/>
    <col min="3090" max="3090" width="14.33203125" style="2" bestFit="1" customWidth="1"/>
    <col min="3091" max="3091" width="10" style="2" bestFit="1" customWidth="1"/>
    <col min="3092" max="3092" width="6" style="2" customWidth="1"/>
    <col min="3093" max="3093" width="25.21875" style="2" bestFit="1" customWidth="1"/>
    <col min="3094" max="3094" width="11" style="2" bestFit="1" customWidth="1"/>
    <col min="3095" max="3096" width="8.21875" style="2" bestFit="1" customWidth="1"/>
    <col min="3097" max="3331" width="9" style="2"/>
    <col min="3332" max="3332" width="15.88671875" style="2" customWidth="1"/>
    <col min="3333" max="3333" width="3.88671875" style="2" bestFit="1" customWidth="1"/>
    <col min="3334" max="3334" width="38.21875" style="2" customWidth="1"/>
    <col min="3335" max="3335" width="13.88671875" style="2" bestFit="1" customWidth="1"/>
    <col min="3336" max="3336" width="13.88671875" style="2" customWidth="1"/>
    <col min="3337" max="3337" width="13.109375" style="2" bestFit="1" customWidth="1"/>
    <col min="3338" max="3338" width="5.88671875" style="2" bestFit="1" customWidth="1"/>
    <col min="3339" max="3339" width="12.109375" style="2" bestFit="1" customWidth="1"/>
    <col min="3340" max="3340" width="10.44140625" style="2" bestFit="1" customWidth="1"/>
    <col min="3341" max="3341" width="7" style="2" bestFit="1" customWidth="1"/>
    <col min="3342" max="3342" width="5.88671875" style="2" bestFit="1" customWidth="1"/>
    <col min="3343" max="3343" width="8.77734375" style="2" bestFit="1" customWidth="1"/>
    <col min="3344" max="3345" width="8.44140625" style="2" bestFit="1" customWidth="1"/>
    <col min="3346" max="3346" width="14.33203125" style="2" bestFit="1" customWidth="1"/>
    <col min="3347" max="3347" width="10" style="2" bestFit="1" customWidth="1"/>
    <col min="3348" max="3348" width="6" style="2" customWidth="1"/>
    <col min="3349" max="3349" width="25.21875" style="2" bestFit="1" customWidth="1"/>
    <col min="3350" max="3350" width="11" style="2" bestFit="1" customWidth="1"/>
    <col min="3351" max="3352" width="8.21875" style="2" bestFit="1" customWidth="1"/>
    <col min="3353" max="3587" width="9" style="2"/>
    <col min="3588" max="3588" width="15.88671875" style="2" customWidth="1"/>
    <col min="3589" max="3589" width="3.88671875" style="2" bestFit="1" customWidth="1"/>
    <col min="3590" max="3590" width="38.21875" style="2" customWidth="1"/>
    <col min="3591" max="3591" width="13.88671875" style="2" bestFit="1" customWidth="1"/>
    <col min="3592" max="3592" width="13.88671875" style="2" customWidth="1"/>
    <col min="3593" max="3593" width="13.109375" style="2" bestFit="1" customWidth="1"/>
    <col min="3594" max="3594" width="5.88671875" style="2" bestFit="1" customWidth="1"/>
    <col min="3595" max="3595" width="12.109375" style="2" bestFit="1" customWidth="1"/>
    <col min="3596" max="3596" width="10.44140625" style="2" bestFit="1" customWidth="1"/>
    <col min="3597" max="3597" width="7" style="2" bestFit="1" customWidth="1"/>
    <col min="3598" max="3598" width="5.88671875" style="2" bestFit="1" customWidth="1"/>
    <col min="3599" max="3599" width="8.77734375" style="2" bestFit="1" customWidth="1"/>
    <col min="3600" max="3601" width="8.44140625" style="2" bestFit="1" customWidth="1"/>
    <col min="3602" max="3602" width="14.33203125" style="2" bestFit="1" customWidth="1"/>
    <col min="3603" max="3603" width="10" style="2" bestFit="1" customWidth="1"/>
    <col min="3604" max="3604" width="6" style="2" customWidth="1"/>
    <col min="3605" max="3605" width="25.21875" style="2" bestFit="1" customWidth="1"/>
    <col min="3606" max="3606" width="11" style="2" bestFit="1" customWidth="1"/>
    <col min="3607" max="3608" width="8.21875" style="2" bestFit="1" customWidth="1"/>
    <col min="3609" max="3843" width="9" style="2"/>
    <col min="3844" max="3844" width="15.88671875" style="2" customWidth="1"/>
    <col min="3845" max="3845" width="3.88671875" style="2" bestFit="1" customWidth="1"/>
    <col min="3846" max="3846" width="38.21875" style="2" customWidth="1"/>
    <col min="3847" max="3847" width="13.88671875" style="2" bestFit="1" customWidth="1"/>
    <col min="3848" max="3848" width="13.88671875" style="2" customWidth="1"/>
    <col min="3849" max="3849" width="13.109375" style="2" bestFit="1" customWidth="1"/>
    <col min="3850" max="3850" width="5.88671875" style="2" bestFit="1" customWidth="1"/>
    <col min="3851" max="3851" width="12.109375" style="2" bestFit="1" customWidth="1"/>
    <col min="3852" max="3852" width="10.44140625" style="2" bestFit="1" customWidth="1"/>
    <col min="3853" max="3853" width="7" style="2" bestFit="1" customWidth="1"/>
    <col min="3854" max="3854" width="5.88671875" style="2" bestFit="1" customWidth="1"/>
    <col min="3855" max="3855" width="8.77734375" style="2" bestFit="1" customWidth="1"/>
    <col min="3856" max="3857" width="8.44140625" style="2" bestFit="1" customWidth="1"/>
    <col min="3858" max="3858" width="14.33203125" style="2" bestFit="1" customWidth="1"/>
    <col min="3859" max="3859" width="10" style="2" bestFit="1" customWidth="1"/>
    <col min="3860" max="3860" width="6" style="2" customWidth="1"/>
    <col min="3861" max="3861" width="25.21875" style="2" bestFit="1" customWidth="1"/>
    <col min="3862" max="3862" width="11" style="2" bestFit="1" customWidth="1"/>
    <col min="3863" max="3864" width="8.21875" style="2" bestFit="1" customWidth="1"/>
    <col min="3865" max="4099" width="9" style="2"/>
    <col min="4100" max="4100" width="15.88671875" style="2" customWidth="1"/>
    <col min="4101" max="4101" width="3.88671875" style="2" bestFit="1" customWidth="1"/>
    <col min="4102" max="4102" width="38.21875" style="2" customWidth="1"/>
    <col min="4103" max="4103" width="13.88671875" style="2" bestFit="1" customWidth="1"/>
    <col min="4104" max="4104" width="13.88671875" style="2" customWidth="1"/>
    <col min="4105" max="4105" width="13.109375" style="2" bestFit="1" customWidth="1"/>
    <col min="4106" max="4106" width="5.88671875" style="2" bestFit="1" customWidth="1"/>
    <col min="4107" max="4107" width="12.109375" style="2" bestFit="1" customWidth="1"/>
    <col min="4108" max="4108" width="10.44140625" style="2" bestFit="1" customWidth="1"/>
    <col min="4109" max="4109" width="7" style="2" bestFit="1" customWidth="1"/>
    <col min="4110" max="4110" width="5.88671875" style="2" bestFit="1" customWidth="1"/>
    <col min="4111" max="4111" width="8.77734375" style="2" bestFit="1" customWidth="1"/>
    <col min="4112" max="4113" width="8.44140625" style="2" bestFit="1" customWidth="1"/>
    <col min="4114" max="4114" width="14.33203125" style="2" bestFit="1" customWidth="1"/>
    <col min="4115" max="4115" width="10" style="2" bestFit="1" customWidth="1"/>
    <col min="4116" max="4116" width="6" style="2" customWidth="1"/>
    <col min="4117" max="4117" width="25.21875" style="2" bestFit="1" customWidth="1"/>
    <col min="4118" max="4118" width="11" style="2" bestFit="1" customWidth="1"/>
    <col min="4119" max="4120" width="8.21875" style="2" bestFit="1" customWidth="1"/>
    <col min="4121" max="4355" width="9" style="2"/>
    <col min="4356" max="4356" width="15.88671875" style="2" customWidth="1"/>
    <col min="4357" max="4357" width="3.88671875" style="2" bestFit="1" customWidth="1"/>
    <col min="4358" max="4358" width="38.21875" style="2" customWidth="1"/>
    <col min="4359" max="4359" width="13.88671875" style="2" bestFit="1" customWidth="1"/>
    <col min="4360" max="4360" width="13.88671875" style="2" customWidth="1"/>
    <col min="4361" max="4361" width="13.109375" style="2" bestFit="1" customWidth="1"/>
    <col min="4362" max="4362" width="5.88671875" style="2" bestFit="1" customWidth="1"/>
    <col min="4363" max="4363" width="12.109375" style="2" bestFit="1" customWidth="1"/>
    <col min="4364" max="4364" width="10.44140625" style="2" bestFit="1" customWidth="1"/>
    <col min="4365" max="4365" width="7" style="2" bestFit="1" customWidth="1"/>
    <col min="4366" max="4366" width="5.88671875" style="2" bestFit="1" customWidth="1"/>
    <col min="4367" max="4367" width="8.77734375" style="2" bestFit="1" customWidth="1"/>
    <col min="4368" max="4369" width="8.44140625" style="2" bestFit="1" customWidth="1"/>
    <col min="4370" max="4370" width="14.33203125" style="2" bestFit="1" customWidth="1"/>
    <col min="4371" max="4371" width="10" style="2" bestFit="1" customWidth="1"/>
    <col min="4372" max="4372" width="6" style="2" customWidth="1"/>
    <col min="4373" max="4373" width="25.21875" style="2" bestFit="1" customWidth="1"/>
    <col min="4374" max="4374" width="11" style="2" bestFit="1" customWidth="1"/>
    <col min="4375" max="4376" width="8.21875" style="2" bestFit="1" customWidth="1"/>
    <col min="4377" max="4611" width="9" style="2"/>
    <col min="4612" max="4612" width="15.88671875" style="2" customWidth="1"/>
    <col min="4613" max="4613" width="3.88671875" style="2" bestFit="1" customWidth="1"/>
    <col min="4614" max="4614" width="38.21875" style="2" customWidth="1"/>
    <col min="4615" max="4615" width="13.88671875" style="2" bestFit="1" customWidth="1"/>
    <col min="4616" max="4616" width="13.88671875" style="2" customWidth="1"/>
    <col min="4617" max="4617" width="13.109375" style="2" bestFit="1" customWidth="1"/>
    <col min="4618" max="4618" width="5.88671875" style="2" bestFit="1" customWidth="1"/>
    <col min="4619" max="4619" width="12.109375" style="2" bestFit="1" customWidth="1"/>
    <col min="4620" max="4620" width="10.44140625" style="2" bestFit="1" customWidth="1"/>
    <col min="4621" max="4621" width="7" style="2" bestFit="1" customWidth="1"/>
    <col min="4622" max="4622" width="5.88671875" style="2" bestFit="1" customWidth="1"/>
    <col min="4623" max="4623" width="8.77734375" style="2" bestFit="1" customWidth="1"/>
    <col min="4624" max="4625" width="8.44140625" style="2" bestFit="1" customWidth="1"/>
    <col min="4626" max="4626" width="14.33203125" style="2" bestFit="1" customWidth="1"/>
    <col min="4627" max="4627" width="10" style="2" bestFit="1" customWidth="1"/>
    <col min="4628" max="4628" width="6" style="2" customWidth="1"/>
    <col min="4629" max="4629" width="25.21875" style="2" bestFit="1" customWidth="1"/>
    <col min="4630" max="4630" width="11" style="2" bestFit="1" customWidth="1"/>
    <col min="4631" max="4632" width="8.21875" style="2" bestFit="1" customWidth="1"/>
    <col min="4633" max="4867" width="9" style="2"/>
    <col min="4868" max="4868" width="15.88671875" style="2" customWidth="1"/>
    <col min="4869" max="4869" width="3.88671875" style="2" bestFit="1" customWidth="1"/>
    <col min="4870" max="4870" width="38.21875" style="2" customWidth="1"/>
    <col min="4871" max="4871" width="13.88671875" style="2" bestFit="1" customWidth="1"/>
    <col min="4872" max="4872" width="13.88671875" style="2" customWidth="1"/>
    <col min="4873" max="4873" width="13.109375" style="2" bestFit="1" customWidth="1"/>
    <col min="4874" max="4874" width="5.88671875" style="2" bestFit="1" customWidth="1"/>
    <col min="4875" max="4875" width="12.109375" style="2" bestFit="1" customWidth="1"/>
    <col min="4876" max="4876" width="10.44140625" style="2" bestFit="1" customWidth="1"/>
    <col min="4877" max="4877" width="7" style="2" bestFit="1" customWidth="1"/>
    <col min="4878" max="4878" width="5.88671875" style="2" bestFit="1" customWidth="1"/>
    <col min="4879" max="4879" width="8.77734375" style="2" bestFit="1" customWidth="1"/>
    <col min="4880" max="4881" width="8.44140625" style="2" bestFit="1" customWidth="1"/>
    <col min="4882" max="4882" width="14.33203125" style="2" bestFit="1" customWidth="1"/>
    <col min="4883" max="4883" width="10" style="2" bestFit="1" customWidth="1"/>
    <col min="4884" max="4884" width="6" style="2" customWidth="1"/>
    <col min="4885" max="4885" width="25.21875" style="2" bestFit="1" customWidth="1"/>
    <col min="4886" max="4886" width="11" style="2" bestFit="1" customWidth="1"/>
    <col min="4887" max="4888" width="8.21875" style="2" bestFit="1" customWidth="1"/>
    <col min="4889" max="5123" width="9" style="2"/>
    <col min="5124" max="5124" width="15.88671875" style="2" customWidth="1"/>
    <col min="5125" max="5125" width="3.88671875" style="2" bestFit="1" customWidth="1"/>
    <col min="5126" max="5126" width="38.21875" style="2" customWidth="1"/>
    <col min="5127" max="5127" width="13.88671875" style="2" bestFit="1" customWidth="1"/>
    <col min="5128" max="5128" width="13.88671875" style="2" customWidth="1"/>
    <col min="5129" max="5129" width="13.109375" style="2" bestFit="1" customWidth="1"/>
    <col min="5130" max="5130" width="5.88671875" style="2" bestFit="1" customWidth="1"/>
    <col min="5131" max="5131" width="12.109375" style="2" bestFit="1" customWidth="1"/>
    <col min="5132" max="5132" width="10.44140625" style="2" bestFit="1" customWidth="1"/>
    <col min="5133" max="5133" width="7" style="2" bestFit="1" customWidth="1"/>
    <col min="5134" max="5134" width="5.88671875" style="2" bestFit="1" customWidth="1"/>
    <col min="5135" max="5135" width="8.77734375" style="2" bestFit="1" customWidth="1"/>
    <col min="5136" max="5137" width="8.44140625" style="2" bestFit="1" customWidth="1"/>
    <col min="5138" max="5138" width="14.33203125" style="2" bestFit="1" customWidth="1"/>
    <col min="5139" max="5139" width="10" style="2" bestFit="1" customWidth="1"/>
    <col min="5140" max="5140" width="6" style="2" customWidth="1"/>
    <col min="5141" max="5141" width="25.21875" style="2" bestFit="1" customWidth="1"/>
    <col min="5142" max="5142" width="11" style="2" bestFit="1" customWidth="1"/>
    <col min="5143" max="5144" width="8.21875" style="2" bestFit="1" customWidth="1"/>
    <col min="5145" max="5379" width="9" style="2"/>
    <col min="5380" max="5380" width="15.88671875" style="2" customWidth="1"/>
    <col min="5381" max="5381" width="3.88671875" style="2" bestFit="1" customWidth="1"/>
    <col min="5382" max="5382" width="38.21875" style="2" customWidth="1"/>
    <col min="5383" max="5383" width="13.88671875" style="2" bestFit="1" customWidth="1"/>
    <col min="5384" max="5384" width="13.88671875" style="2" customWidth="1"/>
    <col min="5385" max="5385" width="13.109375" style="2" bestFit="1" customWidth="1"/>
    <col min="5386" max="5386" width="5.88671875" style="2" bestFit="1" customWidth="1"/>
    <col min="5387" max="5387" width="12.109375" style="2" bestFit="1" customWidth="1"/>
    <col min="5388" max="5388" width="10.44140625" style="2" bestFit="1" customWidth="1"/>
    <col min="5389" max="5389" width="7" style="2" bestFit="1" customWidth="1"/>
    <col min="5390" max="5390" width="5.88671875" style="2" bestFit="1" customWidth="1"/>
    <col min="5391" max="5391" width="8.77734375" style="2" bestFit="1" customWidth="1"/>
    <col min="5392" max="5393" width="8.44140625" style="2" bestFit="1" customWidth="1"/>
    <col min="5394" max="5394" width="14.33203125" style="2" bestFit="1" customWidth="1"/>
    <col min="5395" max="5395" width="10" style="2" bestFit="1" customWidth="1"/>
    <col min="5396" max="5396" width="6" style="2" customWidth="1"/>
    <col min="5397" max="5397" width="25.21875" style="2" bestFit="1" customWidth="1"/>
    <col min="5398" max="5398" width="11" style="2" bestFit="1" customWidth="1"/>
    <col min="5399" max="5400" width="8.21875" style="2" bestFit="1" customWidth="1"/>
    <col min="5401" max="5635" width="9" style="2"/>
    <col min="5636" max="5636" width="15.88671875" style="2" customWidth="1"/>
    <col min="5637" max="5637" width="3.88671875" style="2" bestFit="1" customWidth="1"/>
    <col min="5638" max="5638" width="38.21875" style="2" customWidth="1"/>
    <col min="5639" max="5639" width="13.88671875" style="2" bestFit="1" customWidth="1"/>
    <col min="5640" max="5640" width="13.88671875" style="2" customWidth="1"/>
    <col min="5641" max="5641" width="13.109375" style="2" bestFit="1" customWidth="1"/>
    <col min="5642" max="5642" width="5.88671875" style="2" bestFit="1" customWidth="1"/>
    <col min="5643" max="5643" width="12.109375" style="2" bestFit="1" customWidth="1"/>
    <col min="5644" max="5644" width="10.44140625" style="2" bestFit="1" customWidth="1"/>
    <col min="5645" max="5645" width="7" style="2" bestFit="1" customWidth="1"/>
    <col min="5646" max="5646" width="5.88671875" style="2" bestFit="1" customWidth="1"/>
    <col min="5647" max="5647" width="8.77734375" style="2" bestFit="1" customWidth="1"/>
    <col min="5648" max="5649" width="8.44140625" style="2" bestFit="1" customWidth="1"/>
    <col min="5650" max="5650" width="14.33203125" style="2" bestFit="1" customWidth="1"/>
    <col min="5651" max="5651" width="10" style="2" bestFit="1" customWidth="1"/>
    <col min="5652" max="5652" width="6" style="2" customWidth="1"/>
    <col min="5653" max="5653" width="25.21875" style="2" bestFit="1" customWidth="1"/>
    <col min="5654" max="5654" width="11" style="2" bestFit="1" customWidth="1"/>
    <col min="5655" max="5656" width="8.21875" style="2" bestFit="1" customWidth="1"/>
    <col min="5657" max="5891" width="9" style="2"/>
    <col min="5892" max="5892" width="15.88671875" style="2" customWidth="1"/>
    <col min="5893" max="5893" width="3.88671875" style="2" bestFit="1" customWidth="1"/>
    <col min="5894" max="5894" width="38.21875" style="2" customWidth="1"/>
    <col min="5895" max="5895" width="13.88671875" style="2" bestFit="1" customWidth="1"/>
    <col min="5896" max="5896" width="13.88671875" style="2" customWidth="1"/>
    <col min="5897" max="5897" width="13.109375" style="2" bestFit="1" customWidth="1"/>
    <col min="5898" max="5898" width="5.88671875" style="2" bestFit="1" customWidth="1"/>
    <col min="5899" max="5899" width="12.109375" style="2" bestFit="1" customWidth="1"/>
    <col min="5900" max="5900" width="10.44140625" style="2" bestFit="1" customWidth="1"/>
    <col min="5901" max="5901" width="7" style="2" bestFit="1" customWidth="1"/>
    <col min="5902" max="5902" width="5.88671875" style="2" bestFit="1" customWidth="1"/>
    <col min="5903" max="5903" width="8.77734375" style="2" bestFit="1" customWidth="1"/>
    <col min="5904" max="5905" width="8.44140625" style="2" bestFit="1" customWidth="1"/>
    <col min="5906" max="5906" width="14.33203125" style="2" bestFit="1" customWidth="1"/>
    <col min="5907" max="5907" width="10" style="2" bestFit="1" customWidth="1"/>
    <col min="5908" max="5908" width="6" style="2" customWidth="1"/>
    <col min="5909" max="5909" width="25.21875" style="2" bestFit="1" customWidth="1"/>
    <col min="5910" max="5910" width="11" style="2" bestFit="1" customWidth="1"/>
    <col min="5911" max="5912" width="8.21875" style="2" bestFit="1" customWidth="1"/>
    <col min="5913" max="6147" width="9" style="2"/>
    <col min="6148" max="6148" width="15.88671875" style="2" customWidth="1"/>
    <col min="6149" max="6149" width="3.88671875" style="2" bestFit="1" customWidth="1"/>
    <col min="6150" max="6150" width="38.21875" style="2" customWidth="1"/>
    <col min="6151" max="6151" width="13.88671875" style="2" bestFit="1" customWidth="1"/>
    <col min="6152" max="6152" width="13.88671875" style="2" customWidth="1"/>
    <col min="6153" max="6153" width="13.109375" style="2" bestFit="1" customWidth="1"/>
    <col min="6154" max="6154" width="5.88671875" style="2" bestFit="1" customWidth="1"/>
    <col min="6155" max="6155" width="12.109375" style="2" bestFit="1" customWidth="1"/>
    <col min="6156" max="6156" width="10.44140625" style="2" bestFit="1" customWidth="1"/>
    <col min="6157" max="6157" width="7" style="2" bestFit="1" customWidth="1"/>
    <col min="6158" max="6158" width="5.88671875" style="2" bestFit="1" customWidth="1"/>
    <col min="6159" max="6159" width="8.77734375" style="2" bestFit="1" customWidth="1"/>
    <col min="6160" max="6161" width="8.44140625" style="2" bestFit="1" customWidth="1"/>
    <col min="6162" max="6162" width="14.33203125" style="2" bestFit="1" customWidth="1"/>
    <col min="6163" max="6163" width="10" style="2" bestFit="1" customWidth="1"/>
    <col min="6164" max="6164" width="6" style="2" customWidth="1"/>
    <col min="6165" max="6165" width="25.21875" style="2" bestFit="1" customWidth="1"/>
    <col min="6166" max="6166" width="11" style="2" bestFit="1" customWidth="1"/>
    <col min="6167" max="6168" width="8.21875" style="2" bestFit="1" customWidth="1"/>
    <col min="6169" max="6403" width="9" style="2"/>
    <col min="6404" max="6404" width="15.88671875" style="2" customWidth="1"/>
    <col min="6405" max="6405" width="3.88671875" style="2" bestFit="1" customWidth="1"/>
    <col min="6406" max="6406" width="38.21875" style="2" customWidth="1"/>
    <col min="6407" max="6407" width="13.88671875" style="2" bestFit="1" customWidth="1"/>
    <col min="6408" max="6408" width="13.88671875" style="2" customWidth="1"/>
    <col min="6409" max="6409" width="13.109375" style="2" bestFit="1" customWidth="1"/>
    <col min="6410" max="6410" width="5.88671875" style="2" bestFit="1" customWidth="1"/>
    <col min="6411" max="6411" width="12.109375" style="2" bestFit="1" customWidth="1"/>
    <col min="6412" max="6412" width="10.44140625" style="2" bestFit="1" customWidth="1"/>
    <col min="6413" max="6413" width="7" style="2" bestFit="1" customWidth="1"/>
    <col min="6414" max="6414" width="5.88671875" style="2" bestFit="1" customWidth="1"/>
    <col min="6415" max="6415" width="8.77734375" style="2" bestFit="1" customWidth="1"/>
    <col min="6416" max="6417" width="8.44140625" style="2" bestFit="1" customWidth="1"/>
    <col min="6418" max="6418" width="14.33203125" style="2" bestFit="1" customWidth="1"/>
    <col min="6419" max="6419" width="10" style="2" bestFit="1" customWidth="1"/>
    <col min="6420" max="6420" width="6" style="2" customWidth="1"/>
    <col min="6421" max="6421" width="25.21875" style="2" bestFit="1" customWidth="1"/>
    <col min="6422" max="6422" width="11" style="2" bestFit="1" customWidth="1"/>
    <col min="6423" max="6424" width="8.21875" style="2" bestFit="1" customWidth="1"/>
    <col min="6425" max="6659" width="9" style="2"/>
    <col min="6660" max="6660" width="15.88671875" style="2" customWidth="1"/>
    <col min="6661" max="6661" width="3.88671875" style="2" bestFit="1" customWidth="1"/>
    <col min="6662" max="6662" width="38.21875" style="2" customWidth="1"/>
    <col min="6663" max="6663" width="13.88671875" style="2" bestFit="1" customWidth="1"/>
    <col min="6664" max="6664" width="13.88671875" style="2" customWidth="1"/>
    <col min="6665" max="6665" width="13.109375" style="2" bestFit="1" customWidth="1"/>
    <col min="6666" max="6666" width="5.88671875" style="2" bestFit="1" customWidth="1"/>
    <col min="6667" max="6667" width="12.109375" style="2" bestFit="1" customWidth="1"/>
    <col min="6668" max="6668" width="10.44140625" style="2" bestFit="1" customWidth="1"/>
    <col min="6669" max="6669" width="7" style="2" bestFit="1" customWidth="1"/>
    <col min="6670" max="6670" width="5.88671875" style="2" bestFit="1" customWidth="1"/>
    <col min="6671" max="6671" width="8.77734375" style="2" bestFit="1" customWidth="1"/>
    <col min="6672" max="6673" width="8.44140625" style="2" bestFit="1" customWidth="1"/>
    <col min="6674" max="6674" width="14.33203125" style="2" bestFit="1" customWidth="1"/>
    <col min="6675" max="6675" width="10" style="2" bestFit="1" customWidth="1"/>
    <col min="6676" max="6676" width="6" style="2" customWidth="1"/>
    <col min="6677" max="6677" width="25.21875" style="2" bestFit="1" customWidth="1"/>
    <col min="6678" max="6678" width="11" style="2" bestFit="1" customWidth="1"/>
    <col min="6679" max="6680" width="8.21875" style="2" bestFit="1" customWidth="1"/>
    <col min="6681" max="6915" width="9" style="2"/>
    <col min="6916" max="6916" width="15.88671875" style="2" customWidth="1"/>
    <col min="6917" max="6917" width="3.88671875" style="2" bestFit="1" customWidth="1"/>
    <col min="6918" max="6918" width="38.21875" style="2" customWidth="1"/>
    <col min="6919" max="6919" width="13.88671875" style="2" bestFit="1" customWidth="1"/>
    <col min="6920" max="6920" width="13.88671875" style="2" customWidth="1"/>
    <col min="6921" max="6921" width="13.109375" style="2" bestFit="1" customWidth="1"/>
    <col min="6922" max="6922" width="5.88671875" style="2" bestFit="1" customWidth="1"/>
    <col min="6923" max="6923" width="12.109375" style="2" bestFit="1" customWidth="1"/>
    <col min="6924" max="6924" width="10.44140625" style="2" bestFit="1" customWidth="1"/>
    <col min="6925" max="6925" width="7" style="2" bestFit="1" customWidth="1"/>
    <col min="6926" max="6926" width="5.88671875" style="2" bestFit="1" customWidth="1"/>
    <col min="6927" max="6927" width="8.77734375" style="2" bestFit="1" customWidth="1"/>
    <col min="6928" max="6929" width="8.44140625" style="2" bestFit="1" customWidth="1"/>
    <col min="6930" max="6930" width="14.33203125" style="2" bestFit="1" customWidth="1"/>
    <col min="6931" max="6931" width="10" style="2" bestFit="1" customWidth="1"/>
    <col min="6932" max="6932" width="6" style="2" customWidth="1"/>
    <col min="6933" max="6933" width="25.21875" style="2" bestFit="1" customWidth="1"/>
    <col min="6934" max="6934" width="11" style="2" bestFit="1" customWidth="1"/>
    <col min="6935" max="6936" width="8.21875" style="2" bestFit="1" customWidth="1"/>
    <col min="6937" max="7171" width="9" style="2"/>
    <col min="7172" max="7172" width="15.88671875" style="2" customWidth="1"/>
    <col min="7173" max="7173" width="3.88671875" style="2" bestFit="1" customWidth="1"/>
    <col min="7174" max="7174" width="38.21875" style="2" customWidth="1"/>
    <col min="7175" max="7175" width="13.88671875" style="2" bestFit="1" customWidth="1"/>
    <col min="7176" max="7176" width="13.88671875" style="2" customWidth="1"/>
    <col min="7177" max="7177" width="13.109375" style="2" bestFit="1" customWidth="1"/>
    <col min="7178" max="7178" width="5.88671875" style="2" bestFit="1" customWidth="1"/>
    <col min="7179" max="7179" width="12.109375" style="2" bestFit="1" customWidth="1"/>
    <col min="7180" max="7180" width="10.44140625" style="2" bestFit="1" customWidth="1"/>
    <col min="7181" max="7181" width="7" style="2" bestFit="1" customWidth="1"/>
    <col min="7182" max="7182" width="5.88671875" style="2" bestFit="1" customWidth="1"/>
    <col min="7183" max="7183" width="8.77734375" style="2" bestFit="1" customWidth="1"/>
    <col min="7184" max="7185" width="8.44140625" style="2" bestFit="1" customWidth="1"/>
    <col min="7186" max="7186" width="14.33203125" style="2" bestFit="1" customWidth="1"/>
    <col min="7187" max="7187" width="10" style="2" bestFit="1" customWidth="1"/>
    <col min="7188" max="7188" width="6" style="2" customWidth="1"/>
    <col min="7189" max="7189" width="25.21875" style="2" bestFit="1" customWidth="1"/>
    <col min="7190" max="7190" width="11" style="2" bestFit="1" customWidth="1"/>
    <col min="7191" max="7192" width="8.21875" style="2" bestFit="1" customWidth="1"/>
    <col min="7193" max="7427" width="9" style="2"/>
    <col min="7428" max="7428" width="15.88671875" style="2" customWidth="1"/>
    <col min="7429" max="7429" width="3.88671875" style="2" bestFit="1" customWidth="1"/>
    <col min="7430" max="7430" width="38.21875" style="2" customWidth="1"/>
    <col min="7431" max="7431" width="13.88671875" style="2" bestFit="1" customWidth="1"/>
    <col min="7432" max="7432" width="13.88671875" style="2" customWidth="1"/>
    <col min="7433" max="7433" width="13.109375" style="2" bestFit="1" customWidth="1"/>
    <col min="7434" max="7434" width="5.88671875" style="2" bestFit="1" customWidth="1"/>
    <col min="7435" max="7435" width="12.109375" style="2" bestFit="1" customWidth="1"/>
    <col min="7436" max="7436" width="10.44140625" style="2" bestFit="1" customWidth="1"/>
    <col min="7437" max="7437" width="7" style="2" bestFit="1" customWidth="1"/>
    <col min="7438" max="7438" width="5.88671875" style="2" bestFit="1" customWidth="1"/>
    <col min="7439" max="7439" width="8.77734375" style="2" bestFit="1" customWidth="1"/>
    <col min="7440" max="7441" width="8.44140625" style="2" bestFit="1" customWidth="1"/>
    <col min="7442" max="7442" width="14.33203125" style="2" bestFit="1" customWidth="1"/>
    <col min="7443" max="7443" width="10" style="2" bestFit="1" customWidth="1"/>
    <col min="7444" max="7444" width="6" style="2" customWidth="1"/>
    <col min="7445" max="7445" width="25.21875" style="2" bestFit="1" customWidth="1"/>
    <col min="7446" max="7446" width="11" style="2" bestFit="1" customWidth="1"/>
    <col min="7447" max="7448" width="8.21875" style="2" bestFit="1" customWidth="1"/>
    <col min="7449" max="7683" width="9" style="2"/>
    <col min="7684" max="7684" width="15.88671875" style="2" customWidth="1"/>
    <col min="7685" max="7685" width="3.88671875" style="2" bestFit="1" customWidth="1"/>
    <col min="7686" max="7686" width="38.21875" style="2" customWidth="1"/>
    <col min="7687" max="7687" width="13.88671875" style="2" bestFit="1" customWidth="1"/>
    <col min="7688" max="7688" width="13.88671875" style="2" customWidth="1"/>
    <col min="7689" max="7689" width="13.109375" style="2" bestFit="1" customWidth="1"/>
    <col min="7690" max="7690" width="5.88671875" style="2" bestFit="1" customWidth="1"/>
    <col min="7691" max="7691" width="12.109375" style="2" bestFit="1" customWidth="1"/>
    <col min="7692" max="7692" width="10.44140625" style="2" bestFit="1" customWidth="1"/>
    <col min="7693" max="7693" width="7" style="2" bestFit="1" customWidth="1"/>
    <col min="7694" max="7694" width="5.88671875" style="2" bestFit="1" customWidth="1"/>
    <col min="7695" max="7695" width="8.77734375" style="2" bestFit="1" customWidth="1"/>
    <col min="7696" max="7697" width="8.44140625" style="2" bestFit="1" customWidth="1"/>
    <col min="7698" max="7698" width="14.33203125" style="2" bestFit="1" customWidth="1"/>
    <col min="7699" max="7699" width="10" style="2" bestFit="1" customWidth="1"/>
    <col min="7700" max="7700" width="6" style="2" customWidth="1"/>
    <col min="7701" max="7701" width="25.21875" style="2" bestFit="1" customWidth="1"/>
    <col min="7702" max="7702" width="11" style="2" bestFit="1" customWidth="1"/>
    <col min="7703" max="7704" width="8.21875" style="2" bestFit="1" customWidth="1"/>
    <col min="7705" max="7939" width="9" style="2"/>
    <col min="7940" max="7940" width="15.88671875" style="2" customWidth="1"/>
    <col min="7941" max="7941" width="3.88671875" style="2" bestFit="1" customWidth="1"/>
    <col min="7942" max="7942" width="38.21875" style="2" customWidth="1"/>
    <col min="7943" max="7943" width="13.88671875" style="2" bestFit="1" customWidth="1"/>
    <col min="7944" max="7944" width="13.88671875" style="2" customWidth="1"/>
    <col min="7945" max="7945" width="13.109375" style="2" bestFit="1" customWidth="1"/>
    <col min="7946" max="7946" width="5.88671875" style="2" bestFit="1" customWidth="1"/>
    <col min="7947" max="7947" width="12.109375" style="2" bestFit="1" customWidth="1"/>
    <col min="7948" max="7948" width="10.44140625" style="2" bestFit="1" customWidth="1"/>
    <col min="7949" max="7949" width="7" style="2" bestFit="1" customWidth="1"/>
    <col min="7950" max="7950" width="5.88671875" style="2" bestFit="1" customWidth="1"/>
    <col min="7951" max="7951" width="8.77734375" style="2" bestFit="1" customWidth="1"/>
    <col min="7952" max="7953" width="8.44140625" style="2" bestFit="1" customWidth="1"/>
    <col min="7954" max="7954" width="14.33203125" style="2" bestFit="1" customWidth="1"/>
    <col min="7955" max="7955" width="10" style="2" bestFit="1" customWidth="1"/>
    <col min="7956" max="7956" width="6" style="2" customWidth="1"/>
    <col min="7957" max="7957" width="25.21875" style="2" bestFit="1" customWidth="1"/>
    <col min="7958" max="7958" width="11" style="2" bestFit="1" customWidth="1"/>
    <col min="7959" max="7960" width="8.21875" style="2" bestFit="1" customWidth="1"/>
    <col min="7961" max="8195" width="9" style="2"/>
    <col min="8196" max="8196" width="15.88671875" style="2" customWidth="1"/>
    <col min="8197" max="8197" width="3.88671875" style="2" bestFit="1" customWidth="1"/>
    <col min="8198" max="8198" width="38.21875" style="2" customWidth="1"/>
    <col min="8199" max="8199" width="13.88671875" style="2" bestFit="1" customWidth="1"/>
    <col min="8200" max="8200" width="13.88671875" style="2" customWidth="1"/>
    <col min="8201" max="8201" width="13.109375" style="2" bestFit="1" customWidth="1"/>
    <col min="8202" max="8202" width="5.88671875" style="2" bestFit="1" customWidth="1"/>
    <col min="8203" max="8203" width="12.109375" style="2" bestFit="1" customWidth="1"/>
    <col min="8204" max="8204" width="10.44140625" style="2" bestFit="1" customWidth="1"/>
    <col min="8205" max="8205" width="7" style="2" bestFit="1" customWidth="1"/>
    <col min="8206" max="8206" width="5.88671875" style="2" bestFit="1" customWidth="1"/>
    <col min="8207" max="8207" width="8.77734375" style="2" bestFit="1" customWidth="1"/>
    <col min="8208" max="8209" width="8.44140625" style="2" bestFit="1" customWidth="1"/>
    <col min="8210" max="8210" width="14.33203125" style="2" bestFit="1" customWidth="1"/>
    <col min="8211" max="8211" width="10" style="2" bestFit="1" customWidth="1"/>
    <col min="8212" max="8212" width="6" style="2" customWidth="1"/>
    <col min="8213" max="8213" width="25.21875" style="2" bestFit="1" customWidth="1"/>
    <col min="8214" max="8214" width="11" style="2" bestFit="1" customWidth="1"/>
    <col min="8215" max="8216" width="8.21875" style="2" bestFit="1" customWidth="1"/>
    <col min="8217" max="8451" width="9" style="2"/>
    <col min="8452" max="8452" width="15.88671875" style="2" customWidth="1"/>
    <col min="8453" max="8453" width="3.88671875" style="2" bestFit="1" customWidth="1"/>
    <col min="8454" max="8454" width="38.21875" style="2" customWidth="1"/>
    <col min="8455" max="8455" width="13.88671875" style="2" bestFit="1" customWidth="1"/>
    <col min="8456" max="8456" width="13.88671875" style="2" customWidth="1"/>
    <col min="8457" max="8457" width="13.109375" style="2" bestFit="1" customWidth="1"/>
    <col min="8458" max="8458" width="5.88671875" style="2" bestFit="1" customWidth="1"/>
    <col min="8459" max="8459" width="12.109375" style="2" bestFit="1" customWidth="1"/>
    <col min="8460" max="8460" width="10.44140625" style="2" bestFit="1" customWidth="1"/>
    <col min="8461" max="8461" width="7" style="2" bestFit="1" customWidth="1"/>
    <col min="8462" max="8462" width="5.88671875" style="2" bestFit="1" customWidth="1"/>
    <col min="8463" max="8463" width="8.77734375" style="2" bestFit="1" customWidth="1"/>
    <col min="8464" max="8465" width="8.44140625" style="2" bestFit="1" customWidth="1"/>
    <col min="8466" max="8466" width="14.33203125" style="2" bestFit="1" customWidth="1"/>
    <col min="8467" max="8467" width="10" style="2" bestFit="1" customWidth="1"/>
    <col min="8468" max="8468" width="6" style="2" customWidth="1"/>
    <col min="8469" max="8469" width="25.21875" style="2" bestFit="1" customWidth="1"/>
    <col min="8470" max="8470" width="11" style="2" bestFit="1" customWidth="1"/>
    <col min="8471" max="8472" width="8.21875" style="2" bestFit="1" customWidth="1"/>
    <col min="8473" max="8707" width="9" style="2"/>
    <col min="8708" max="8708" width="15.88671875" style="2" customWidth="1"/>
    <col min="8709" max="8709" width="3.88671875" style="2" bestFit="1" customWidth="1"/>
    <col min="8710" max="8710" width="38.21875" style="2" customWidth="1"/>
    <col min="8711" max="8711" width="13.88671875" style="2" bestFit="1" customWidth="1"/>
    <col min="8712" max="8712" width="13.88671875" style="2" customWidth="1"/>
    <col min="8713" max="8713" width="13.109375" style="2" bestFit="1" customWidth="1"/>
    <col min="8714" max="8714" width="5.88671875" style="2" bestFit="1" customWidth="1"/>
    <col min="8715" max="8715" width="12.109375" style="2" bestFit="1" customWidth="1"/>
    <col min="8716" max="8716" width="10.44140625" style="2" bestFit="1" customWidth="1"/>
    <col min="8717" max="8717" width="7" style="2" bestFit="1" customWidth="1"/>
    <col min="8718" max="8718" width="5.88671875" style="2" bestFit="1" customWidth="1"/>
    <col min="8719" max="8719" width="8.77734375" style="2" bestFit="1" customWidth="1"/>
    <col min="8720" max="8721" width="8.44140625" style="2" bestFit="1" customWidth="1"/>
    <col min="8722" max="8722" width="14.33203125" style="2" bestFit="1" customWidth="1"/>
    <col min="8723" max="8723" width="10" style="2" bestFit="1" customWidth="1"/>
    <col min="8724" max="8724" width="6" style="2" customWidth="1"/>
    <col min="8725" max="8725" width="25.21875" style="2" bestFit="1" customWidth="1"/>
    <col min="8726" max="8726" width="11" style="2" bestFit="1" customWidth="1"/>
    <col min="8727" max="8728" width="8.21875" style="2" bestFit="1" customWidth="1"/>
    <col min="8729" max="8963" width="9" style="2"/>
    <col min="8964" max="8964" width="15.88671875" style="2" customWidth="1"/>
    <col min="8965" max="8965" width="3.88671875" style="2" bestFit="1" customWidth="1"/>
    <col min="8966" max="8966" width="38.21875" style="2" customWidth="1"/>
    <col min="8967" max="8967" width="13.88671875" style="2" bestFit="1" customWidth="1"/>
    <col min="8968" max="8968" width="13.88671875" style="2" customWidth="1"/>
    <col min="8969" max="8969" width="13.109375" style="2" bestFit="1" customWidth="1"/>
    <col min="8970" max="8970" width="5.88671875" style="2" bestFit="1" customWidth="1"/>
    <col min="8971" max="8971" width="12.109375" style="2" bestFit="1" customWidth="1"/>
    <col min="8972" max="8972" width="10.44140625" style="2" bestFit="1" customWidth="1"/>
    <col min="8973" max="8973" width="7" style="2" bestFit="1" customWidth="1"/>
    <col min="8974" max="8974" width="5.88671875" style="2" bestFit="1" customWidth="1"/>
    <col min="8975" max="8975" width="8.77734375" style="2" bestFit="1" customWidth="1"/>
    <col min="8976" max="8977" width="8.44140625" style="2" bestFit="1" customWidth="1"/>
    <col min="8978" max="8978" width="14.33203125" style="2" bestFit="1" customWidth="1"/>
    <col min="8979" max="8979" width="10" style="2" bestFit="1" customWidth="1"/>
    <col min="8980" max="8980" width="6" style="2" customWidth="1"/>
    <col min="8981" max="8981" width="25.21875" style="2" bestFit="1" customWidth="1"/>
    <col min="8982" max="8982" width="11" style="2" bestFit="1" customWidth="1"/>
    <col min="8983" max="8984" width="8.21875" style="2" bestFit="1" customWidth="1"/>
    <col min="8985" max="9219" width="9" style="2"/>
    <col min="9220" max="9220" width="15.88671875" style="2" customWidth="1"/>
    <col min="9221" max="9221" width="3.88671875" style="2" bestFit="1" customWidth="1"/>
    <col min="9222" max="9222" width="38.21875" style="2" customWidth="1"/>
    <col min="9223" max="9223" width="13.88671875" style="2" bestFit="1" customWidth="1"/>
    <col min="9224" max="9224" width="13.88671875" style="2" customWidth="1"/>
    <col min="9225" max="9225" width="13.109375" style="2" bestFit="1" customWidth="1"/>
    <col min="9226" max="9226" width="5.88671875" style="2" bestFit="1" customWidth="1"/>
    <col min="9227" max="9227" width="12.109375" style="2" bestFit="1" customWidth="1"/>
    <col min="9228" max="9228" width="10.44140625" style="2" bestFit="1" customWidth="1"/>
    <col min="9229" max="9229" width="7" style="2" bestFit="1" customWidth="1"/>
    <col min="9230" max="9230" width="5.88671875" style="2" bestFit="1" customWidth="1"/>
    <col min="9231" max="9231" width="8.77734375" style="2" bestFit="1" customWidth="1"/>
    <col min="9232" max="9233" width="8.44140625" style="2" bestFit="1" customWidth="1"/>
    <col min="9234" max="9234" width="14.33203125" style="2" bestFit="1" customWidth="1"/>
    <col min="9235" max="9235" width="10" style="2" bestFit="1" customWidth="1"/>
    <col min="9236" max="9236" width="6" style="2" customWidth="1"/>
    <col min="9237" max="9237" width="25.21875" style="2" bestFit="1" customWidth="1"/>
    <col min="9238" max="9238" width="11" style="2" bestFit="1" customWidth="1"/>
    <col min="9239" max="9240" width="8.21875" style="2" bestFit="1" customWidth="1"/>
    <col min="9241" max="9475" width="9" style="2"/>
    <col min="9476" max="9476" width="15.88671875" style="2" customWidth="1"/>
    <col min="9477" max="9477" width="3.88671875" style="2" bestFit="1" customWidth="1"/>
    <col min="9478" max="9478" width="38.21875" style="2" customWidth="1"/>
    <col min="9479" max="9479" width="13.88671875" style="2" bestFit="1" customWidth="1"/>
    <col min="9480" max="9480" width="13.88671875" style="2" customWidth="1"/>
    <col min="9481" max="9481" width="13.109375" style="2" bestFit="1" customWidth="1"/>
    <col min="9482" max="9482" width="5.88671875" style="2" bestFit="1" customWidth="1"/>
    <col min="9483" max="9483" width="12.109375" style="2" bestFit="1" customWidth="1"/>
    <col min="9484" max="9484" width="10.44140625" style="2" bestFit="1" customWidth="1"/>
    <col min="9485" max="9485" width="7" style="2" bestFit="1" customWidth="1"/>
    <col min="9486" max="9486" width="5.88671875" style="2" bestFit="1" customWidth="1"/>
    <col min="9487" max="9487" width="8.77734375" style="2" bestFit="1" customWidth="1"/>
    <col min="9488" max="9489" width="8.44140625" style="2" bestFit="1" customWidth="1"/>
    <col min="9490" max="9490" width="14.33203125" style="2" bestFit="1" customWidth="1"/>
    <col min="9491" max="9491" width="10" style="2" bestFit="1" customWidth="1"/>
    <col min="9492" max="9492" width="6" style="2" customWidth="1"/>
    <col min="9493" max="9493" width="25.21875" style="2" bestFit="1" customWidth="1"/>
    <col min="9494" max="9494" width="11" style="2" bestFit="1" customWidth="1"/>
    <col min="9495" max="9496" width="8.21875" style="2" bestFit="1" customWidth="1"/>
    <col min="9497" max="9731" width="9" style="2"/>
    <col min="9732" max="9732" width="15.88671875" style="2" customWidth="1"/>
    <col min="9733" max="9733" width="3.88671875" style="2" bestFit="1" customWidth="1"/>
    <col min="9734" max="9734" width="38.21875" style="2" customWidth="1"/>
    <col min="9735" max="9735" width="13.88671875" style="2" bestFit="1" customWidth="1"/>
    <col min="9736" max="9736" width="13.88671875" style="2" customWidth="1"/>
    <col min="9737" max="9737" width="13.109375" style="2" bestFit="1" customWidth="1"/>
    <col min="9738" max="9738" width="5.88671875" style="2" bestFit="1" customWidth="1"/>
    <col min="9739" max="9739" width="12.109375" style="2" bestFit="1" customWidth="1"/>
    <col min="9740" max="9740" width="10.44140625" style="2" bestFit="1" customWidth="1"/>
    <col min="9741" max="9741" width="7" style="2" bestFit="1" customWidth="1"/>
    <col min="9742" max="9742" width="5.88671875" style="2" bestFit="1" customWidth="1"/>
    <col min="9743" max="9743" width="8.77734375" style="2" bestFit="1" customWidth="1"/>
    <col min="9744" max="9745" width="8.44140625" style="2" bestFit="1" customWidth="1"/>
    <col min="9746" max="9746" width="14.33203125" style="2" bestFit="1" customWidth="1"/>
    <col min="9747" max="9747" width="10" style="2" bestFit="1" customWidth="1"/>
    <col min="9748" max="9748" width="6" style="2" customWidth="1"/>
    <col min="9749" max="9749" width="25.21875" style="2" bestFit="1" customWidth="1"/>
    <col min="9750" max="9750" width="11" style="2" bestFit="1" customWidth="1"/>
    <col min="9751" max="9752" width="8.21875" style="2" bestFit="1" customWidth="1"/>
    <col min="9753" max="9987" width="9" style="2"/>
    <col min="9988" max="9988" width="15.88671875" style="2" customWidth="1"/>
    <col min="9989" max="9989" width="3.88671875" style="2" bestFit="1" customWidth="1"/>
    <col min="9990" max="9990" width="38.21875" style="2" customWidth="1"/>
    <col min="9991" max="9991" width="13.88671875" style="2" bestFit="1" customWidth="1"/>
    <col min="9992" max="9992" width="13.88671875" style="2" customWidth="1"/>
    <col min="9993" max="9993" width="13.109375" style="2" bestFit="1" customWidth="1"/>
    <col min="9994" max="9994" width="5.88671875" style="2" bestFit="1" customWidth="1"/>
    <col min="9995" max="9995" width="12.109375" style="2" bestFit="1" customWidth="1"/>
    <col min="9996" max="9996" width="10.44140625" style="2" bestFit="1" customWidth="1"/>
    <col min="9997" max="9997" width="7" style="2" bestFit="1" customWidth="1"/>
    <col min="9998" max="9998" width="5.88671875" style="2" bestFit="1" customWidth="1"/>
    <col min="9999" max="9999" width="8.77734375" style="2" bestFit="1" customWidth="1"/>
    <col min="10000" max="10001" width="8.44140625" style="2" bestFit="1" customWidth="1"/>
    <col min="10002" max="10002" width="14.33203125" style="2" bestFit="1" customWidth="1"/>
    <col min="10003" max="10003" width="10" style="2" bestFit="1" customWidth="1"/>
    <col min="10004" max="10004" width="6" style="2" customWidth="1"/>
    <col min="10005" max="10005" width="25.21875" style="2" bestFit="1" customWidth="1"/>
    <col min="10006" max="10006" width="11" style="2" bestFit="1" customWidth="1"/>
    <col min="10007" max="10008" width="8.21875" style="2" bestFit="1" customWidth="1"/>
    <col min="10009" max="10243" width="9" style="2"/>
    <col min="10244" max="10244" width="15.88671875" style="2" customWidth="1"/>
    <col min="10245" max="10245" width="3.88671875" style="2" bestFit="1" customWidth="1"/>
    <col min="10246" max="10246" width="38.21875" style="2" customWidth="1"/>
    <col min="10247" max="10247" width="13.88671875" style="2" bestFit="1" customWidth="1"/>
    <col min="10248" max="10248" width="13.88671875" style="2" customWidth="1"/>
    <col min="10249" max="10249" width="13.109375" style="2" bestFit="1" customWidth="1"/>
    <col min="10250" max="10250" width="5.88671875" style="2" bestFit="1" customWidth="1"/>
    <col min="10251" max="10251" width="12.109375" style="2" bestFit="1" customWidth="1"/>
    <col min="10252" max="10252" width="10.44140625" style="2" bestFit="1" customWidth="1"/>
    <col min="10253" max="10253" width="7" style="2" bestFit="1" customWidth="1"/>
    <col min="10254" max="10254" width="5.88671875" style="2" bestFit="1" customWidth="1"/>
    <col min="10255" max="10255" width="8.77734375" style="2" bestFit="1" customWidth="1"/>
    <col min="10256" max="10257" width="8.44140625" style="2" bestFit="1" customWidth="1"/>
    <col min="10258" max="10258" width="14.33203125" style="2" bestFit="1" customWidth="1"/>
    <col min="10259" max="10259" width="10" style="2" bestFit="1" customWidth="1"/>
    <col min="10260" max="10260" width="6" style="2" customWidth="1"/>
    <col min="10261" max="10261" width="25.21875" style="2" bestFit="1" customWidth="1"/>
    <col min="10262" max="10262" width="11" style="2" bestFit="1" customWidth="1"/>
    <col min="10263" max="10264" width="8.21875" style="2" bestFit="1" customWidth="1"/>
    <col min="10265" max="10499" width="9" style="2"/>
    <col min="10500" max="10500" width="15.88671875" style="2" customWidth="1"/>
    <col min="10501" max="10501" width="3.88671875" style="2" bestFit="1" customWidth="1"/>
    <col min="10502" max="10502" width="38.21875" style="2" customWidth="1"/>
    <col min="10503" max="10503" width="13.88671875" style="2" bestFit="1" customWidth="1"/>
    <col min="10504" max="10504" width="13.88671875" style="2" customWidth="1"/>
    <col min="10505" max="10505" width="13.109375" style="2" bestFit="1" customWidth="1"/>
    <col min="10506" max="10506" width="5.88671875" style="2" bestFit="1" customWidth="1"/>
    <col min="10507" max="10507" width="12.109375" style="2" bestFit="1" customWidth="1"/>
    <col min="10508" max="10508" width="10.44140625" style="2" bestFit="1" customWidth="1"/>
    <col min="10509" max="10509" width="7" style="2" bestFit="1" customWidth="1"/>
    <col min="10510" max="10510" width="5.88671875" style="2" bestFit="1" customWidth="1"/>
    <col min="10511" max="10511" width="8.77734375" style="2" bestFit="1" customWidth="1"/>
    <col min="10512" max="10513" width="8.44140625" style="2" bestFit="1" customWidth="1"/>
    <col min="10514" max="10514" width="14.33203125" style="2" bestFit="1" customWidth="1"/>
    <col min="10515" max="10515" width="10" style="2" bestFit="1" customWidth="1"/>
    <col min="10516" max="10516" width="6" style="2" customWidth="1"/>
    <col min="10517" max="10517" width="25.21875" style="2" bestFit="1" customWidth="1"/>
    <col min="10518" max="10518" width="11" style="2" bestFit="1" customWidth="1"/>
    <col min="10519" max="10520" width="8.21875" style="2" bestFit="1" customWidth="1"/>
    <col min="10521" max="10755" width="9" style="2"/>
    <col min="10756" max="10756" width="15.88671875" style="2" customWidth="1"/>
    <col min="10757" max="10757" width="3.88671875" style="2" bestFit="1" customWidth="1"/>
    <col min="10758" max="10758" width="38.21875" style="2" customWidth="1"/>
    <col min="10759" max="10759" width="13.88671875" style="2" bestFit="1" customWidth="1"/>
    <col min="10760" max="10760" width="13.88671875" style="2" customWidth="1"/>
    <col min="10761" max="10761" width="13.109375" style="2" bestFit="1" customWidth="1"/>
    <col min="10762" max="10762" width="5.88671875" style="2" bestFit="1" customWidth="1"/>
    <col min="10763" max="10763" width="12.109375" style="2" bestFit="1" customWidth="1"/>
    <col min="10764" max="10764" width="10.44140625" style="2" bestFit="1" customWidth="1"/>
    <col min="10765" max="10765" width="7" style="2" bestFit="1" customWidth="1"/>
    <col min="10766" max="10766" width="5.88671875" style="2" bestFit="1" customWidth="1"/>
    <col min="10767" max="10767" width="8.77734375" style="2" bestFit="1" customWidth="1"/>
    <col min="10768" max="10769" width="8.44140625" style="2" bestFit="1" customWidth="1"/>
    <col min="10770" max="10770" width="14.33203125" style="2" bestFit="1" customWidth="1"/>
    <col min="10771" max="10771" width="10" style="2" bestFit="1" customWidth="1"/>
    <col min="10772" max="10772" width="6" style="2" customWidth="1"/>
    <col min="10773" max="10773" width="25.21875" style="2" bestFit="1" customWidth="1"/>
    <col min="10774" max="10774" width="11" style="2" bestFit="1" customWidth="1"/>
    <col min="10775" max="10776" width="8.21875" style="2" bestFit="1" customWidth="1"/>
    <col min="10777" max="11011" width="9" style="2"/>
    <col min="11012" max="11012" width="15.88671875" style="2" customWidth="1"/>
    <col min="11013" max="11013" width="3.88671875" style="2" bestFit="1" customWidth="1"/>
    <col min="11014" max="11014" width="38.21875" style="2" customWidth="1"/>
    <col min="11015" max="11015" width="13.88671875" style="2" bestFit="1" customWidth="1"/>
    <col min="11016" max="11016" width="13.88671875" style="2" customWidth="1"/>
    <col min="11017" max="11017" width="13.109375" style="2" bestFit="1" customWidth="1"/>
    <col min="11018" max="11018" width="5.88671875" style="2" bestFit="1" customWidth="1"/>
    <col min="11019" max="11019" width="12.109375" style="2" bestFit="1" customWidth="1"/>
    <col min="11020" max="11020" width="10.44140625" style="2" bestFit="1" customWidth="1"/>
    <col min="11021" max="11021" width="7" style="2" bestFit="1" customWidth="1"/>
    <col min="11022" max="11022" width="5.88671875" style="2" bestFit="1" customWidth="1"/>
    <col min="11023" max="11023" width="8.77734375" style="2" bestFit="1" customWidth="1"/>
    <col min="11024" max="11025" width="8.44140625" style="2" bestFit="1" customWidth="1"/>
    <col min="11026" max="11026" width="14.33203125" style="2" bestFit="1" customWidth="1"/>
    <col min="11027" max="11027" width="10" style="2" bestFit="1" customWidth="1"/>
    <col min="11028" max="11028" width="6" style="2" customWidth="1"/>
    <col min="11029" max="11029" width="25.21875" style="2" bestFit="1" customWidth="1"/>
    <col min="11030" max="11030" width="11" style="2" bestFit="1" customWidth="1"/>
    <col min="11031" max="11032" width="8.21875" style="2" bestFit="1" customWidth="1"/>
    <col min="11033" max="11267" width="9" style="2"/>
    <col min="11268" max="11268" width="15.88671875" style="2" customWidth="1"/>
    <col min="11269" max="11269" width="3.88671875" style="2" bestFit="1" customWidth="1"/>
    <col min="11270" max="11270" width="38.21875" style="2" customWidth="1"/>
    <col min="11271" max="11271" width="13.88671875" style="2" bestFit="1" customWidth="1"/>
    <col min="11272" max="11272" width="13.88671875" style="2" customWidth="1"/>
    <col min="11273" max="11273" width="13.109375" style="2" bestFit="1" customWidth="1"/>
    <col min="11274" max="11274" width="5.88671875" style="2" bestFit="1" customWidth="1"/>
    <col min="11275" max="11275" width="12.109375" style="2" bestFit="1" customWidth="1"/>
    <col min="11276" max="11276" width="10.44140625" style="2" bestFit="1" customWidth="1"/>
    <col min="11277" max="11277" width="7" style="2" bestFit="1" customWidth="1"/>
    <col min="11278" max="11278" width="5.88671875" style="2" bestFit="1" customWidth="1"/>
    <col min="11279" max="11279" width="8.77734375" style="2" bestFit="1" customWidth="1"/>
    <col min="11280" max="11281" width="8.44140625" style="2" bestFit="1" customWidth="1"/>
    <col min="11282" max="11282" width="14.33203125" style="2" bestFit="1" customWidth="1"/>
    <col min="11283" max="11283" width="10" style="2" bestFit="1" customWidth="1"/>
    <col min="11284" max="11284" width="6" style="2" customWidth="1"/>
    <col min="11285" max="11285" width="25.21875" style="2" bestFit="1" customWidth="1"/>
    <col min="11286" max="11286" width="11" style="2" bestFit="1" customWidth="1"/>
    <col min="11287" max="11288" width="8.21875" style="2" bestFit="1" customWidth="1"/>
    <col min="11289" max="11523" width="9" style="2"/>
    <col min="11524" max="11524" width="15.88671875" style="2" customWidth="1"/>
    <col min="11525" max="11525" width="3.88671875" style="2" bestFit="1" customWidth="1"/>
    <col min="11526" max="11526" width="38.21875" style="2" customWidth="1"/>
    <col min="11527" max="11527" width="13.88671875" style="2" bestFit="1" customWidth="1"/>
    <col min="11528" max="11528" width="13.88671875" style="2" customWidth="1"/>
    <col min="11529" max="11529" width="13.109375" style="2" bestFit="1" customWidth="1"/>
    <col min="11530" max="11530" width="5.88671875" style="2" bestFit="1" customWidth="1"/>
    <col min="11531" max="11531" width="12.109375" style="2" bestFit="1" customWidth="1"/>
    <col min="11532" max="11532" width="10.44140625" style="2" bestFit="1" customWidth="1"/>
    <col min="11533" max="11533" width="7" style="2" bestFit="1" customWidth="1"/>
    <col min="11534" max="11534" width="5.88671875" style="2" bestFit="1" customWidth="1"/>
    <col min="11535" max="11535" width="8.77734375" style="2" bestFit="1" customWidth="1"/>
    <col min="11536" max="11537" width="8.44140625" style="2" bestFit="1" customWidth="1"/>
    <col min="11538" max="11538" width="14.33203125" style="2" bestFit="1" customWidth="1"/>
    <col min="11539" max="11539" width="10" style="2" bestFit="1" customWidth="1"/>
    <col min="11540" max="11540" width="6" style="2" customWidth="1"/>
    <col min="11541" max="11541" width="25.21875" style="2" bestFit="1" customWidth="1"/>
    <col min="11542" max="11542" width="11" style="2" bestFit="1" customWidth="1"/>
    <col min="11543" max="11544" width="8.21875" style="2" bestFit="1" customWidth="1"/>
    <col min="11545" max="11779" width="9" style="2"/>
    <col min="11780" max="11780" width="15.88671875" style="2" customWidth="1"/>
    <col min="11781" max="11781" width="3.88671875" style="2" bestFit="1" customWidth="1"/>
    <col min="11782" max="11782" width="38.21875" style="2" customWidth="1"/>
    <col min="11783" max="11783" width="13.88671875" style="2" bestFit="1" customWidth="1"/>
    <col min="11784" max="11784" width="13.88671875" style="2" customWidth="1"/>
    <col min="11785" max="11785" width="13.109375" style="2" bestFit="1" customWidth="1"/>
    <col min="11786" max="11786" width="5.88671875" style="2" bestFit="1" customWidth="1"/>
    <col min="11787" max="11787" width="12.109375" style="2" bestFit="1" customWidth="1"/>
    <col min="11788" max="11788" width="10.44140625" style="2" bestFit="1" customWidth="1"/>
    <col min="11789" max="11789" width="7" style="2" bestFit="1" customWidth="1"/>
    <col min="11790" max="11790" width="5.88671875" style="2" bestFit="1" customWidth="1"/>
    <col min="11791" max="11791" width="8.77734375" style="2" bestFit="1" customWidth="1"/>
    <col min="11792" max="11793" width="8.44140625" style="2" bestFit="1" customWidth="1"/>
    <col min="11794" max="11794" width="14.33203125" style="2" bestFit="1" customWidth="1"/>
    <col min="11795" max="11795" width="10" style="2" bestFit="1" customWidth="1"/>
    <col min="11796" max="11796" width="6" style="2" customWidth="1"/>
    <col min="11797" max="11797" width="25.21875" style="2" bestFit="1" customWidth="1"/>
    <col min="11798" max="11798" width="11" style="2" bestFit="1" customWidth="1"/>
    <col min="11799" max="11800" width="8.21875" style="2" bestFit="1" customWidth="1"/>
    <col min="11801" max="12035" width="9" style="2"/>
    <col min="12036" max="12036" width="15.88671875" style="2" customWidth="1"/>
    <col min="12037" max="12037" width="3.88671875" style="2" bestFit="1" customWidth="1"/>
    <col min="12038" max="12038" width="38.21875" style="2" customWidth="1"/>
    <col min="12039" max="12039" width="13.88671875" style="2" bestFit="1" customWidth="1"/>
    <col min="12040" max="12040" width="13.88671875" style="2" customWidth="1"/>
    <col min="12041" max="12041" width="13.109375" style="2" bestFit="1" customWidth="1"/>
    <col min="12042" max="12042" width="5.88671875" style="2" bestFit="1" customWidth="1"/>
    <col min="12043" max="12043" width="12.109375" style="2" bestFit="1" customWidth="1"/>
    <col min="12044" max="12044" width="10.44140625" style="2" bestFit="1" customWidth="1"/>
    <col min="12045" max="12045" width="7" style="2" bestFit="1" customWidth="1"/>
    <col min="12046" max="12046" width="5.88671875" style="2" bestFit="1" customWidth="1"/>
    <col min="12047" max="12047" width="8.77734375" style="2" bestFit="1" customWidth="1"/>
    <col min="12048" max="12049" width="8.44140625" style="2" bestFit="1" customWidth="1"/>
    <col min="12050" max="12050" width="14.33203125" style="2" bestFit="1" customWidth="1"/>
    <col min="12051" max="12051" width="10" style="2" bestFit="1" customWidth="1"/>
    <col min="12052" max="12052" width="6" style="2" customWidth="1"/>
    <col min="12053" max="12053" width="25.21875" style="2" bestFit="1" customWidth="1"/>
    <col min="12054" max="12054" width="11" style="2" bestFit="1" customWidth="1"/>
    <col min="12055" max="12056" width="8.21875" style="2" bestFit="1" customWidth="1"/>
    <col min="12057" max="12291" width="9" style="2"/>
    <col min="12292" max="12292" width="15.88671875" style="2" customWidth="1"/>
    <col min="12293" max="12293" width="3.88671875" style="2" bestFit="1" customWidth="1"/>
    <col min="12294" max="12294" width="38.21875" style="2" customWidth="1"/>
    <col min="12295" max="12295" width="13.88671875" style="2" bestFit="1" customWidth="1"/>
    <col min="12296" max="12296" width="13.88671875" style="2" customWidth="1"/>
    <col min="12297" max="12297" width="13.109375" style="2" bestFit="1" customWidth="1"/>
    <col min="12298" max="12298" width="5.88671875" style="2" bestFit="1" customWidth="1"/>
    <col min="12299" max="12299" width="12.109375" style="2" bestFit="1" customWidth="1"/>
    <col min="12300" max="12300" width="10.44140625" style="2" bestFit="1" customWidth="1"/>
    <col min="12301" max="12301" width="7" style="2" bestFit="1" customWidth="1"/>
    <col min="12302" max="12302" width="5.88671875" style="2" bestFit="1" customWidth="1"/>
    <col min="12303" max="12303" width="8.77734375" style="2" bestFit="1" customWidth="1"/>
    <col min="12304" max="12305" width="8.44140625" style="2" bestFit="1" customWidth="1"/>
    <col min="12306" max="12306" width="14.33203125" style="2" bestFit="1" customWidth="1"/>
    <col min="12307" max="12307" width="10" style="2" bestFit="1" customWidth="1"/>
    <col min="12308" max="12308" width="6" style="2" customWidth="1"/>
    <col min="12309" max="12309" width="25.21875" style="2" bestFit="1" customWidth="1"/>
    <col min="12310" max="12310" width="11" style="2" bestFit="1" customWidth="1"/>
    <col min="12311" max="12312" width="8.21875" style="2" bestFit="1" customWidth="1"/>
    <col min="12313" max="12547" width="9" style="2"/>
    <col min="12548" max="12548" width="15.88671875" style="2" customWidth="1"/>
    <col min="12549" max="12549" width="3.88671875" style="2" bestFit="1" customWidth="1"/>
    <col min="12550" max="12550" width="38.21875" style="2" customWidth="1"/>
    <col min="12551" max="12551" width="13.88671875" style="2" bestFit="1" customWidth="1"/>
    <col min="12552" max="12552" width="13.88671875" style="2" customWidth="1"/>
    <col min="12553" max="12553" width="13.109375" style="2" bestFit="1" customWidth="1"/>
    <col min="12554" max="12554" width="5.88671875" style="2" bestFit="1" customWidth="1"/>
    <col min="12555" max="12555" width="12.109375" style="2" bestFit="1" customWidth="1"/>
    <col min="12556" max="12556" width="10.44140625" style="2" bestFit="1" customWidth="1"/>
    <col min="12557" max="12557" width="7" style="2" bestFit="1" customWidth="1"/>
    <col min="12558" max="12558" width="5.88671875" style="2" bestFit="1" customWidth="1"/>
    <col min="12559" max="12559" width="8.77734375" style="2" bestFit="1" customWidth="1"/>
    <col min="12560" max="12561" width="8.44140625" style="2" bestFit="1" customWidth="1"/>
    <col min="12562" max="12562" width="14.33203125" style="2" bestFit="1" customWidth="1"/>
    <col min="12563" max="12563" width="10" style="2" bestFit="1" customWidth="1"/>
    <col min="12564" max="12564" width="6" style="2" customWidth="1"/>
    <col min="12565" max="12565" width="25.21875" style="2" bestFit="1" customWidth="1"/>
    <col min="12566" max="12566" width="11" style="2" bestFit="1" customWidth="1"/>
    <col min="12567" max="12568" width="8.21875" style="2" bestFit="1" customWidth="1"/>
    <col min="12569" max="12803" width="9" style="2"/>
    <col min="12804" max="12804" width="15.88671875" style="2" customWidth="1"/>
    <col min="12805" max="12805" width="3.88671875" style="2" bestFit="1" customWidth="1"/>
    <col min="12806" max="12806" width="38.21875" style="2" customWidth="1"/>
    <col min="12807" max="12807" width="13.88671875" style="2" bestFit="1" customWidth="1"/>
    <col min="12808" max="12808" width="13.88671875" style="2" customWidth="1"/>
    <col min="12809" max="12809" width="13.109375" style="2" bestFit="1" customWidth="1"/>
    <col min="12810" max="12810" width="5.88671875" style="2" bestFit="1" customWidth="1"/>
    <col min="12811" max="12811" width="12.109375" style="2" bestFit="1" customWidth="1"/>
    <col min="12812" max="12812" width="10.44140625" style="2" bestFit="1" customWidth="1"/>
    <col min="12813" max="12813" width="7" style="2" bestFit="1" customWidth="1"/>
    <col min="12814" max="12814" width="5.88671875" style="2" bestFit="1" customWidth="1"/>
    <col min="12815" max="12815" width="8.77734375" style="2" bestFit="1" customWidth="1"/>
    <col min="12816" max="12817" width="8.44140625" style="2" bestFit="1" customWidth="1"/>
    <col min="12818" max="12818" width="14.33203125" style="2" bestFit="1" customWidth="1"/>
    <col min="12819" max="12819" width="10" style="2" bestFit="1" customWidth="1"/>
    <col min="12820" max="12820" width="6" style="2" customWidth="1"/>
    <col min="12821" max="12821" width="25.21875" style="2" bestFit="1" customWidth="1"/>
    <col min="12822" max="12822" width="11" style="2" bestFit="1" customWidth="1"/>
    <col min="12823" max="12824" width="8.21875" style="2" bestFit="1" customWidth="1"/>
    <col min="12825" max="13059" width="9" style="2"/>
    <col min="13060" max="13060" width="15.88671875" style="2" customWidth="1"/>
    <col min="13061" max="13061" width="3.88671875" style="2" bestFit="1" customWidth="1"/>
    <col min="13062" max="13062" width="38.21875" style="2" customWidth="1"/>
    <col min="13063" max="13063" width="13.88671875" style="2" bestFit="1" customWidth="1"/>
    <col min="13064" max="13064" width="13.88671875" style="2" customWidth="1"/>
    <col min="13065" max="13065" width="13.109375" style="2" bestFit="1" customWidth="1"/>
    <col min="13066" max="13066" width="5.88671875" style="2" bestFit="1" customWidth="1"/>
    <col min="13067" max="13067" width="12.109375" style="2" bestFit="1" customWidth="1"/>
    <col min="13068" max="13068" width="10.44140625" style="2" bestFit="1" customWidth="1"/>
    <col min="13069" max="13069" width="7" style="2" bestFit="1" customWidth="1"/>
    <col min="13070" max="13070" width="5.88671875" style="2" bestFit="1" customWidth="1"/>
    <col min="13071" max="13071" width="8.77734375" style="2" bestFit="1" customWidth="1"/>
    <col min="13072" max="13073" width="8.44140625" style="2" bestFit="1" customWidth="1"/>
    <col min="13074" max="13074" width="14.33203125" style="2" bestFit="1" customWidth="1"/>
    <col min="13075" max="13075" width="10" style="2" bestFit="1" customWidth="1"/>
    <col min="13076" max="13076" width="6" style="2" customWidth="1"/>
    <col min="13077" max="13077" width="25.21875" style="2" bestFit="1" customWidth="1"/>
    <col min="13078" max="13078" width="11" style="2" bestFit="1" customWidth="1"/>
    <col min="13079" max="13080" width="8.21875" style="2" bestFit="1" customWidth="1"/>
    <col min="13081" max="13315" width="9" style="2"/>
    <col min="13316" max="13316" width="15.88671875" style="2" customWidth="1"/>
    <col min="13317" max="13317" width="3.88671875" style="2" bestFit="1" customWidth="1"/>
    <col min="13318" max="13318" width="38.21875" style="2" customWidth="1"/>
    <col min="13319" max="13319" width="13.88671875" style="2" bestFit="1" customWidth="1"/>
    <col min="13320" max="13320" width="13.88671875" style="2" customWidth="1"/>
    <col min="13321" max="13321" width="13.109375" style="2" bestFit="1" customWidth="1"/>
    <col min="13322" max="13322" width="5.88671875" style="2" bestFit="1" customWidth="1"/>
    <col min="13323" max="13323" width="12.109375" style="2" bestFit="1" customWidth="1"/>
    <col min="13324" max="13324" width="10.44140625" style="2" bestFit="1" customWidth="1"/>
    <col min="13325" max="13325" width="7" style="2" bestFit="1" customWidth="1"/>
    <col min="13326" max="13326" width="5.88671875" style="2" bestFit="1" customWidth="1"/>
    <col min="13327" max="13327" width="8.77734375" style="2" bestFit="1" customWidth="1"/>
    <col min="13328" max="13329" width="8.44140625" style="2" bestFit="1" customWidth="1"/>
    <col min="13330" max="13330" width="14.33203125" style="2" bestFit="1" customWidth="1"/>
    <col min="13331" max="13331" width="10" style="2" bestFit="1" customWidth="1"/>
    <col min="13332" max="13332" width="6" style="2" customWidth="1"/>
    <col min="13333" max="13333" width="25.21875" style="2" bestFit="1" customWidth="1"/>
    <col min="13334" max="13334" width="11" style="2" bestFit="1" customWidth="1"/>
    <col min="13335" max="13336" width="8.21875" style="2" bestFit="1" customWidth="1"/>
    <col min="13337" max="13571" width="9" style="2"/>
    <col min="13572" max="13572" width="15.88671875" style="2" customWidth="1"/>
    <col min="13573" max="13573" width="3.88671875" style="2" bestFit="1" customWidth="1"/>
    <col min="13574" max="13574" width="38.21875" style="2" customWidth="1"/>
    <col min="13575" max="13575" width="13.88671875" style="2" bestFit="1" customWidth="1"/>
    <col min="13576" max="13576" width="13.88671875" style="2" customWidth="1"/>
    <col min="13577" max="13577" width="13.109375" style="2" bestFit="1" customWidth="1"/>
    <col min="13578" max="13578" width="5.88671875" style="2" bestFit="1" customWidth="1"/>
    <col min="13579" max="13579" width="12.109375" style="2" bestFit="1" customWidth="1"/>
    <col min="13580" max="13580" width="10.44140625" style="2" bestFit="1" customWidth="1"/>
    <col min="13581" max="13581" width="7" style="2" bestFit="1" customWidth="1"/>
    <col min="13582" max="13582" width="5.88671875" style="2" bestFit="1" customWidth="1"/>
    <col min="13583" max="13583" width="8.77734375" style="2" bestFit="1" customWidth="1"/>
    <col min="13584" max="13585" width="8.44140625" style="2" bestFit="1" customWidth="1"/>
    <col min="13586" max="13586" width="14.33203125" style="2" bestFit="1" customWidth="1"/>
    <col min="13587" max="13587" width="10" style="2" bestFit="1" customWidth="1"/>
    <col min="13588" max="13588" width="6" style="2" customWidth="1"/>
    <col min="13589" max="13589" width="25.21875" style="2" bestFit="1" customWidth="1"/>
    <col min="13590" max="13590" width="11" style="2" bestFit="1" customWidth="1"/>
    <col min="13591" max="13592" width="8.21875" style="2" bestFit="1" customWidth="1"/>
    <col min="13593" max="13827" width="9" style="2"/>
    <col min="13828" max="13828" width="15.88671875" style="2" customWidth="1"/>
    <col min="13829" max="13829" width="3.88671875" style="2" bestFit="1" customWidth="1"/>
    <col min="13830" max="13830" width="38.21875" style="2" customWidth="1"/>
    <col min="13831" max="13831" width="13.88671875" style="2" bestFit="1" customWidth="1"/>
    <col min="13832" max="13832" width="13.88671875" style="2" customWidth="1"/>
    <col min="13833" max="13833" width="13.109375" style="2" bestFit="1" customWidth="1"/>
    <col min="13834" max="13834" width="5.88671875" style="2" bestFit="1" customWidth="1"/>
    <col min="13835" max="13835" width="12.109375" style="2" bestFit="1" customWidth="1"/>
    <col min="13836" max="13836" width="10.44140625" style="2" bestFit="1" customWidth="1"/>
    <col min="13837" max="13837" width="7" style="2" bestFit="1" customWidth="1"/>
    <col min="13838" max="13838" width="5.88671875" style="2" bestFit="1" customWidth="1"/>
    <col min="13839" max="13839" width="8.77734375" style="2" bestFit="1" customWidth="1"/>
    <col min="13840" max="13841" width="8.44140625" style="2" bestFit="1" customWidth="1"/>
    <col min="13842" max="13842" width="14.33203125" style="2" bestFit="1" customWidth="1"/>
    <col min="13843" max="13843" width="10" style="2" bestFit="1" customWidth="1"/>
    <col min="13844" max="13844" width="6" style="2" customWidth="1"/>
    <col min="13845" max="13845" width="25.21875" style="2" bestFit="1" customWidth="1"/>
    <col min="13846" max="13846" width="11" style="2" bestFit="1" customWidth="1"/>
    <col min="13847" max="13848" width="8.21875" style="2" bestFit="1" customWidth="1"/>
    <col min="13849" max="14083" width="9" style="2"/>
    <col min="14084" max="14084" width="15.88671875" style="2" customWidth="1"/>
    <col min="14085" max="14085" width="3.88671875" style="2" bestFit="1" customWidth="1"/>
    <col min="14086" max="14086" width="38.21875" style="2" customWidth="1"/>
    <col min="14087" max="14087" width="13.88671875" style="2" bestFit="1" customWidth="1"/>
    <col min="14088" max="14088" width="13.88671875" style="2" customWidth="1"/>
    <col min="14089" max="14089" width="13.109375" style="2" bestFit="1" customWidth="1"/>
    <col min="14090" max="14090" width="5.88671875" style="2" bestFit="1" customWidth="1"/>
    <col min="14091" max="14091" width="12.109375" style="2" bestFit="1" customWidth="1"/>
    <col min="14092" max="14092" width="10.44140625" style="2" bestFit="1" customWidth="1"/>
    <col min="14093" max="14093" width="7" style="2" bestFit="1" customWidth="1"/>
    <col min="14094" max="14094" width="5.88671875" style="2" bestFit="1" customWidth="1"/>
    <col min="14095" max="14095" width="8.77734375" style="2" bestFit="1" customWidth="1"/>
    <col min="14096" max="14097" width="8.44140625" style="2" bestFit="1" customWidth="1"/>
    <col min="14098" max="14098" width="14.33203125" style="2" bestFit="1" customWidth="1"/>
    <col min="14099" max="14099" width="10" style="2" bestFit="1" customWidth="1"/>
    <col min="14100" max="14100" width="6" style="2" customWidth="1"/>
    <col min="14101" max="14101" width="25.21875" style="2" bestFit="1" customWidth="1"/>
    <col min="14102" max="14102" width="11" style="2" bestFit="1" customWidth="1"/>
    <col min="14103" max="14104" width="8.21875" style="2" bestFit="1" customWidth="1"/>
    <col min="14105" max="14339" width="9" style="2"/>
    <col min="14340" max="14340" width="15.88671875" style="2" customWidth="1"/>
    <col min="14341" max="14341" width="3.88671875" style="2" bestFit="1" customWidth="1"/>
    <col min="14342" max="14342" width="38.21875" style="2" customWidth="1"/>
    <col min="14343" max="14343" width="13.88671875" style="2" bestFit="1" customWidth="1"/>
    <col min="14344" max="14344" width="13.88671875" style="2" customWidth="1"/>
    <col min="14345" max="14345" width="13.109375" style="2" bestFit="1" customWidth="1"/>
    <col min="14346" max="14346" width="5.88671875" style="2" bestFit="1" customWidth="1"/>
    <col min="14347" max="14347" width="12.109375" style="2" bestFit="1" customWidth="1"/>
    <col min="14348" max="14348" width="10.44140625" style="2" bestFit="1" customWidth="1"/>
    <col min="14349" max="14349" width="7" style="2" bestFit="1" customWidth="1"/>
    <col min="14350" max="14350" width="5.88671875" style="2" bestFit="1" customWidth="1"/>
    <col min="14351" max="14351" width="8.77734375" style="2" bestFit="1" customWidth="1"/>
    <col min="14352" max="14353" width="8.44140625" style="2" bestFit="1" customWidth="1"/>
    <col min="14354" max="14354" width="14.33203125" style="2" bestFit="1" customWidth="1"/>
    <col min="14355" max="14355" width="10" style="2" bestFit="1" customWidth="1"/>
    <col min="14356" max="14356" width="6" style="2" customWidth="1"/>
    <col min="14357" max="14357" width="25.21875" style="2" bestFit="1" customWidth="1"/>
    <col min="14358" max="14358" width="11" style="2" bestFit="1" customWidth="1"/>
    <col min="14359" max="14360" width="8.21875" style="2" bestFit="1" customWidth="1"/>
    <col min="14361" max="14595" width="9" style="2"/>
    <col min="14596" max="14596" width="15.88671875" style="2" customWidth="1"/>
    <col min="14597" max="14597" width="3.88671875" style="2" bestFit="1" customWidth="1"/>
    <col min="14598" max="14598" width="38.21875" style="2" customWidth="1"/>
    <col min="14599" max="14599" width="13.88671875" style="2" bestFit="1" customWidth="1"/>
    <col min="14600" max="14600" width="13.88671875" style="2" customWidth="1"/>
    <col min="14601" max="14601" width="13.109375" style="2" bestFit="1" customWidth="1"/>
    <col min="14602" max="14602" width="5.88671875" style="2" bestFit="1" customWidth="1"/>
    <col min="14603" max="14603" width="12.109375" style="2" bestFit="1" customWidth="1"/>
    <col min="14604" max="14604" width="10.44140625" style="2" bestFit="1" customWidth="1"/>
    <col min="14605" max="14605" width="7" style="2" bestFit="1" customWidth="1"/>
    <col min="14606" max="14606" width="5.88671875" style="2" bestFit="1" customWidth="1"/>
    <col min="14607" max="14607" width="8.77734375" style="2" bestFit="1" customWidth="1"/>
    <col min="14608" max="14609" width="8.44140625" style="2" bestFit="1" customWidth="1"/>
    <col min="14610" max="14610" width="14.33203125" style="2" bestFit="1" customWidth="1"/>
    <col min="14611" max="14611" width="10" style="2" bestFit="1" customWidth="1"/>
    <col min="14612" max="14612" width="6" style="2" customWidth="1"/>
    <col min="14613" max="14613" width="25.21875" style="2" bestFit="1" customWidth="1"/>
    <col min="14614" max="14614" width="11" style="2" bestFit="1" customWidth="1"/>
    <col min="14615" max="14616" width="8.21875" style="2" bestFit="1" customWidth="1"/>
    <col min="14617" max="14851" width="9" style="2"/>
    <col min="14852" max="14852" width="15.88671875" style="2" customWidth="1"/>
    <col min="14853" max="14853" width="3.88671875" style="2" bestFit="1" customWidth="1"/>
    <col min="14854" max="14854" width="38.21875" style="2" customWidth="1"/>
    <col min="14855" max="14855" width="13.88671875" style="2" bestFit="1" customWidth="1"/>
    <col min="14856" max="14856" width="13.88671875" style="2" customWidth="1"/>
    <col min="14857" max="14857" width="13.109375" style="2" bestFit="1" customWidth="1"/>
    <col min="14858" max="14858" width="5.88671875" style="2" bestFit="1" customWidth="1"/>
    <col min="14859" max="14859" width="12.109375" style="2" bestFit="1" customWidth="1"/>
    <col min="14860" max="14860" width="10.44140625" style="2" bestFit="1" customWidth="1"/>
    <col min="14861" max="14861" width="7" style="2" bestFit="1" customWidth="1"/>
    <col min="14862" max="14862" width="5.88671875" style="2" bestFit="1" customWidth="1"/>
    <col min="14863" max="14863" width="8.77734375" style="2" bestFit="1" customWidth="1"/>
    <col min="14864" max="14865" width="8.44140625" style="2" bestFit="1" customWidth="1"/>
    <col min="14866" max="14866" width="14.33203125" style="2" bestFit="1" customWidth="1"/>
    <col min="14867" max="14867" width="10" style="2" bestFit="1" customWidth="1"/>
    <col min="14868" max="14868" width="6" style="2" customWidth="1"/>
    <col min="14869" max="14869" width="25.21875" style="2" bestFit="1" customWidth="1"/>
    <col min="14870" max="14870" width="11" style="2" bestFit="1" customWidth="1"/>
    <col min="14871" max="14872" width="8.21875" style="2" bestFit="1" customWidth="1"/>
    <col min="14873" max="15107" width="9" style="2"/>
    <col min="15108" max="15108" width="15.88671875" style="2" customWidth="1"/>
    <col min="15109" max="15109" width="3.88671875" style="2" bestFit="1" customWidth="1"/>
    <col min="15110" max="15110" width="38.21875" style="2" customWidth="1"/>
    <col min="15111" max="15111" width="13.88671875" style="2" bestFit="1" customWidth="1"/>
    <col min="15112" max="15112" width="13.88671875" style="2" customWidth="1"/>
    <col min="15113" max="15113" width="13.109375" style="2" bestFit="1" customWidth="1"/>
    <col min="15114" max="15114" width="5.88671875" style="2" bestFit="1" customWidth="1"/>
    <col min="15115" max="15115" width="12.109375" style="2" bestFit="1" customWidth="1"/>
    <col min="15116" max="15116" width="10.44140625" style="2" bestFit="1" customWidth="1"/>
    <col min="15117" max="15117" width="7" style="2" bestFit="1" customWidth="1"/>
    <col min="15118" max="15118" width="5.88671875" style="2" bestFit="1" customWidth="1"/>
    <col min="15119" max="15119" width="8.77734375" style="2" bestFit="1" customWidth="1"/>
    <col min="15120" max="15121" width="8.44140625" style="2" bestFit="1" customWidth="1"/>
    <col min="15122" max="15122" width="14.33203125" style="2" bestFit="1" customWidth="1"/>
    <col min="15123" max="15123" width="10" style="2" bestFit="1" customWidth="1"/>
    <col min="15124" max="15124" width="6" style="2" customWidth="1"/>
    <col min="15125" max="15125" width="25.21875" style="2" bestFit="1" customWidth="1"/>
    <col min="15126" max="15126" width="11" style="2" bestFit="1" customWidth="1"/>
    <col min="15127" max="15128" width="8.21875" style="2" bestFit="1" customWidth="1"/>
    <col min="15129" max="15363" width="9" style="2"/>
    <col min="15364" max="15364" width="15.88671875" style="2" customWidth="1"/>
    <col min="15365" max="15365" width="3.88671875" style="2" bestFit="1" customWidth="1"/>
    <col min="15366" max="15366" width="38.21875" style="2" customWidth="1"/>
    <col min="15367" max="15367" width="13.88671875" style="2" bestFit="1" customWidth="1"/>
    <col min="15368" max="15368" width="13.88671875" style="2" customWidth="1"/>
    <col min="15369" max="15369" width="13.109375" style="2" bestFit="1" customWidth="1"/>
    <col min="15370" max="15370" width="5.88671875" style="2" bestFit="1" customWidth="1"/>
    <col min="15371" max="15371" width="12.109375" style="2" bestFit="1" customWidth="1"/>
    <col min="15372" max="15372" width="10.44140625" style="2" bestFit="1" customWidth="1"/>
    <col min="15373" max="15373" width="7" style="2" bestFit="1" customWidth="1"/>
    <col min="15374" max="15374" width="5.88671875" style="2" bestFit="1" customWidth="1"/>
    <col min="15375" max="15375" width="8.77734375" style="2" bestFit="1" customWidth="1"/>
    <col min="15376" max="15377" width="8.44140625" style="2" bestFit="1" customWidth="1"/>
    <col min="15378" max="15378" width="14.33203125" style="2" bestFit="1" customWidth="1"/>
    <col min="15379" max="15379" width="10" style="2" bestFit="1" customWidth="1"/>
    <col min="15380" max="15380" width="6" style="2" customWidth="1"/>
    <col min="15381" max="15381" width="25.21875" style="2" bestFit="1" customWidth="1"/>
    <col min="15382" max="15382" width="11" style="2" bestFit="1" customWidth="1"/>
    <col min="15383" max="15384" width="8.21875" style="2" bestFit="1" customWidth="1"/>
    <col min="15385" max="15619" width="9" style="2"/>
    <col min="15620" max="15620" width="15.88671875" style="2" customWidth="1"/>
    <col min="15621" max="15621" width="3.88671875" style="2" bestFit="1" customWidth="1"/>
    <col min="15622" max="15622" width="38.21875" style="2" customWidth="1"/>
    <col min="15623" max="15623" width="13.88671875" style="2" bestFit="1" customWidth="1"/>
    <col min="15624" max="15624" width="13.88671875" style="2" customWidth="1"/>
    <col min="15625" max="15625" width="13.109375" style="2" bestFit="1" customWidth="1"/>
    <col min="15626" max="15626" width="5.88671875" style="2" bestFit="1" customWidth="1"/>
    <col min="15627" max="15627" width="12.109375" style="2" bestFit="1" customWidth="1"/>
    <col min="15628" max="15628" width="10.44140625" style="2" bestFit="1" customWidth="1"/>
    <col min="15629" max="15629" width="7" style="2" bestFit="1" customWidth="1"/>
    <col min="15630" max="15630" width="5.88671875" style="2" bestFit="1" customWidth="1"/>
    <col min="15631" max="15631" width="8.77734375" style="2" bestFit="1" customWidth="1"/>
    <col min="15632" max="15633" width="8.44140625" style="2" bestFit="1" customWidth="1"/>
    <col min="15634" max="15634" width="14.33203125" style="2" bestFit="1" customWidth="1"/>
    <col min="15635" max="15635" width="10" style="2" bestFit="1" customWidth="1"/>
    <col min="15636" max="15636" width="6" style="2" customWidth="1"/>
    <col min="15637" max="15637" width="25.21875" style="2" bestFit="1" customWidth="1"/>
    <col min="15638" max="15638" width="11" style="2" bestFit="1" customWidth="1"/>
    <col min="15639" max="15640" width="8.21875" style="2" bestFit="1" customWidth="1"/>
    <col min="15641" max="15875" width="9" style="2"/>
    <col min="15876" max="15876" width="15.88671875" style="2" customWidth="1"/>
    <col min="15877" max="15877" width="3.88671875" style="2" bestFit="1" customWidth="1"/>
    <col min="15878" max="15878" width="38.21875" style="2" customWidth="1"/>
    <col min="15879" max="15879" width="13.88671875" style="2" bestFit="1" customWidth="1"/>
    <col min="15880" max="15880" width="13.88671875" style="2" customWidth="1"/>
    <col min="15881" max="15881" width="13.109375" style="2" bestFit="1" customWidth="1"/>
    <col min="15882" max="15882" width="5.88671875" style="2" bestFit="1" customWidth="1"/>
    <col min="15883" max="15883" width="12.109375" style="2" bestFit="1" customWidth="1"/>
    <col min="15884" max="15884" width="10.44140625" style="2" bestFit="1" customWidth="1"/>
    <col min="15885" max="15885" width="7" style="2" bestFit="1" customWidth="1"/>
    <col min="15886" max="15886" width="5.88671875" style="2" bestFit="1" customWidth="1"/>
    <col min="15887" max="15887" width="8.77734375" style="2" bestFit="1" customWidth="1"/>
    <col min="15888" max="15889" width="8.44140625" style="2" bestFit="1" customWidth="1"/>
    <col min="15890" max="15890" width="14.33203125" style="2" bestFit="1" customWidth="1"/>
    <col min="15891" max="15891" width="10" style="2" bestFit="1" customWidth="1"/>
    <col min="15892" max="15892" width="6" style="2" customWidth="1"/>
    <col min="15893" max="15893" width="25.21875" style="2" bestFit="1" customWidth="1"/>
    <col min="15894" max="15894" width="11" style="2" bestFit="1" customWidth="1"/>
    <col min="15895" max="15896" width="8.21875" style="2" bestFit="1" customWidth="1"/>
    <col min="15897" max="16131" width="9" style="2"/>
    <col min="16132" max="16132" width="15.88671875" style="2" customWidth="1"/>
    <col min="16133" max="16133" width="3.88671875" style="2" bestFit="1" customWidth="1"/>
    <col min="16134" max="16134" width="38.21875" style="2" customWidth="1"/>
    <col min="16135" max="16135" width="13.88671875" style="2" bestFit="1" customWidth="1"/>
    <col min="16136" max="16136" width="13.88671875" style="2" customWidth="1"/>
    <col min="16137" max="16137" width="13.109375" style="2" bestFit="1" customWidth="1"/>
    <col min="16138" max="16138" width="5.88671875" style="2" bestFit="1" customWidth="1"/>
    <col min="16139" max="16139" width="12.109375" style="2" bestFit="1" customWidth="1"/>
    <col min="16140" max="16140" width="10.44140625" style="2" bestFit="1" customWidth="1"/>
    <col min="16141" max="16141" width="7" style="2" bestFit="1" customWidth="1"/>
    <col min="16142" max="16142" width="5.88671875" style="2" bestFit="1" customWidth="1"/>
    <col min="16143" max="16143" width="8.77734375" style="2" bestFit="1" customWidth="1"/>
    <col min="16144" max="16145" width="8.44140625" style="2" bestFit="1" customWidth="1"/>
    <col min="16146" max="16146" width="14.33203125" style="2" bestFit="1" customWidth="1"/>
    <col min="16147" max="16147" width="10" style="2" bestFit="1" customWidth="1"/>
    <col min="16148" max="16148" width="6" style="2" customWidth="1"/>
    <col min="16149" max="16149" width="25.21875" style="2" bestFit="1" customWidth="1"/>
    <col min="16150" max="16150" width="11" style="2" bestFit="1" customWidth="1"/>
    <col min="16151" max="16152" width="8.21875" style="2" bestFit="1" customWidth="1"/>
    <col min="16153" max="16384" width="9" style="2"/>
  </cols>
  <sheetData>
    <row r="1" spans="1:33" ht="15.6">
      <c r="A1" s="1"/>
      <c r="B1" s="1"/>
      <c r="R1" s="4"/>
    </row>
    <row r="2" spans="1:33" ht="15">
      <c r="E2" s="5"/>
      <c r="F2" s="6"/>
      <c r="J2" s="7" t="s">
        <v>0</v>
      </c>
      <c r="K2" s="7"/>
      <c r="L2" s="7"/>
      <c r="M2" s="7"/>
      <c r="N2" s="7"/>
      <c r="O2" s="7"/>
      <c r="P2" s="7"/>
      <c r="Q2" s="7"/>
      <c r="R2" s="427" t="s">
        <v>1</v>
      </c>
      <c r="S2" s="428"/>
      <c r="T2" s="8"/>
      <c r="U2" s="8"/>
      <c r="V2" s="8"/>
      <c r="W2" s="8"/>
      <c r="X2" s="8"/>
    </row>
    <row r="3" spans="1:33" ht="15.6">
      <c r="A3" s="9" t="s">
        <v>2</v>
      </c>
      <c r="B3" s="10"/>
      <c r="E3" s="5"/>
      <c r="J3" s="7"/>
      <c r="R3" s="11"/>
      <c r="S3" s="429" t="s">
        <v>3</v>
      </c>
      <c r="T3" s="429"/>
      <c r="U3" s="429"/>
      <c r="V3" s="429"/>
      <c r="W3" s="429"/>
      <c r="X3" s="429"/>
      <c r="Z3" s="12" t="s">
        <v>4</v>
      </c>
      <c r="AA3" s="13"/>
      <c r="AB3" s="14" t="s">
        <v>5</v>
      </c>
      <c r="AC3" s="15"/>
      <c r="AD3" s="15"/>
      <c r="AE3" s="16" t="s">
        <v>6</v>
      </c>
      <c r="AF3" s="15"/>
      <c r="AG3" s="17"/>
    </row>
    <row r="4" spans="1:33" ht="12" customHeight="1" thickBot="1">
      <c r="A4" s="362" t="s">
        <v>7</v>
      </c>
      <c r="B4" s="371" t="s">
        <v>8</v>
      </c>
      <c r="C4" s="430"/>
      <c r="D4" s="433"/>
      <c r="E4" s="435"/>
      <c r="F4" s="371" t="s">
        <v>9</v>
      </c>
      <c r="G4" s="437"/>
      <c r="H4" s="359" t="s">
        <v>10</v>
      </c>
      <c r="I4" s="359" t="s">
        <v>11</v>
      </c>
      <c r="J4" s="365" t="s">
        <v>12</v>
      </c>
      <c r="K4" s="407" t="s">
        <v>13</v>
      </c>
      <c r="L4" s="408"/>
      <c r="M4" s="408"/>
      <c r="N4" s="408"/>
      <c r="O4" s="409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03" t="s">
        <v>20</v>
      </c>
      <c r="AA4" s="403" t="s">
        <v>21</v>
      </c>
      <c r="AB4" s="359" t="s">
        <v>22</v>
      </c>
      <c r="AC4" s="385" t="s">
        <v>23</v>
      </c>
      <c r="AD4" s="385" t="s">
        <v>24</v>
      </c>
      <c r="AE4" s="359" t="s">
        <v>22</v>
      </c>
      <c r="AF4" s="385" t="s">
        <v>23</v>
      </c>
      <c r="AG4" s="385" t="s">
        <v>25</v>
      </c>
    </row>
    <row r="5" spans="1:33" ht="11.25" customHeight="1">
      <c r="A5" s="363"/>
      <c r="B5" s="372"/>
      <c r="C5" s="431"/>
      <c r="D5" s="434"/>
      <c r="E5" s="436"/>
      <c r="F5" s="373"/>
      <c r="G5" s="438"/>
      <c r="H5" s="363"/>
      <c r="I5" s="363"/>
      <c r="J5" s="372"/>
      <c r="K5" s="388" t="s">
        <v>26</v>
      </c>
      <c r="L5" s="391" t="s">
        <v>27</v>
      </c>
      <c r="M5" s="394" t="s">
        <v>28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03"/>
      <c r="AA5" s="403"/>
      <c r="AB5" s="360"/>
      <c r="AC5" s="386"/>
      <c r="AD5" s="386"/>
      <c r="AE5" s="360"/>
      <c r="AF5" s="386"/>
      <c r="AG5" s="386"/>
    </row>
    <row r="6" spans="1:33">
      <c r="A6" s="363"/>
      <c r="B6" s="372"/>
      <c r="C6" s="431"/>
      <c r="D6" s="362" t="s">
        <v>31</v>
      </c>
      <c r="E6" s="439" t="s">
        <v>32</v>
      </c>
      <c r="F6" s="362" t="s">
        <v>31</v>
      </c>
      <c r="G6" s="359" t="s">
        <v>33</v>
      </c>
      <c r="H6" s="363"/>
      <c r="I6" s="363"/>
      <c r="J6" s="37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03"/>
      <c r="AA6" s="403"/>
      <c r="AB6" s="360"/>
      <c r="AC6" s="386"/>
      <c r="AD6" s="386"/>
      <c r="AE6" s="360"/>
      <c r="AF6" s="386"/>
      <c r="AG6" s="386"/>
    </row>
    <row r="7" spans="1:33">
      <c r="A7" s="363"/>
      <c r="B7" s="372"/>
      <c r="C7" s="431"/>
      <c r="D7" s="363"/>
      <c r="E7" s="363"/>
      <c r="F7" s="363"/>
      <c r="G7" s="363"/>
      <c r="H7" s="363"/>
      <c r="I7" s="363"/>
      <c r="J7" s="37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03"/>
      <c r="AA7" s="403"/>
      <c r="AB7" s="360"/>
      <c r="AC7" s="386"/>
      <c r="AD7" s="386"/>
      <c r="AE7" s="360"/>
      <c r="AF7" s="386"/>
      <c r="AG7" s="386"/>
    </row>
    <row r="8" spans="1:33">
      <c r="A8" s="364"/>
      <c r="B8" s="373"/>
      <c r="C8" s="432"/>
      <c r="D8" s="364"/>
      <c r="E8" s="364"/>
      <c r="F8" s="364"/>
      <c r="G8" s="364"/>
      <c r="H8" s="364"/>
      <c r="I8" s="364"/>
      <c r="J8" s="373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04"/>
      <c r="AA8" s="404"/>
      <c r="AB8" s="361"/>
      <c r="AC8" s="387"/>
      <c r="AD8" s="387"/>
      <c r="AE8" s="361"/>
      <c r="AF8" s="387"/>
      <c r="AG8" s="387"/>
    </row>
    <row r="9" spans="1:33" ht="12.75" customHeight="1">
      <c r="A9" s="374" t="s">
        <v>655</v>
      </c>
      <c r="B9" s="379" t="s">
        <v>654</v>
      </c>
      <c r="C9" s="380"/>
      <c r="D9" s="362" t="s">
        <v>653</v>
      </c>
      <c r="E9" s="172" t="s">
        <v>652</v>
      </c>
      <c r="F9" s="362" t="s">
        <v>651</v>
      </c>
      <c r="G9" s="362">
        <v>1.498</v>
      </c>
      <c r="H9" s="362" t="s">
        <v>647</v>
      </c>
      <c r="I9" s="30" t="str">
        <f>IF(Z9="","",(IF(AA9-Z9&gt;0,CONCATENATE(TEXT(Z9,"#,##0"),"~",TEXT(AA9,"#,##0")),TEXT(Z9,"#,##0"))))</f>
        <v>1,560</v>
      </c>
      <c r="J9" s="371">
        <v>5</v>
      </c>
      <c r="K9" s="31">
        <v>18.100000000000001</v>
      </c>
      <c r="L9" s="32">
        <f>IF(K9&gt;0,1/K9*37.7*68.6,"")</f>
        <v>142.88508287292817</v>
      </c>
      <c r="M9" s="33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14.6</v>
      </c>
      <c r="N9" s="34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18.200000000000003</v>
      </c>
      <c r="O9" s="35" t="str">
        <f>IF(Z9="","",IF(AE9="",TEXT(AB9,"#,##0.0"),(IF(AB9-AE9&gt;0,CONCATENATE(TEXT(AE9,"#,##0.0"),"~",TEXT(AB9,"#,##0.0")),TEXT(AB9,"#,##0.0")))))</f>
        <v>25.7</v>
      </c>
      <c r="P9" s="554" t="s">
        <v>646</v>
      </c>
      <c r="Q9" s="385" t="s">
        <v>44</v>
      </c>
      <c r="R9" s="556" t="s">
        <v>50</v>
      </c>
      <c r="S9" s="38"/>
      <c r="T9" s="39" t="str">
        <f>IF((LEFT(E9,1)="6"),"☆☆☆☆☆",IF((LEFT(E9,1)="5"),"☆☆☆☆",IF((LEFT(E9,1)="4"),"☆☆☆"," ")))</f>
        <v xml:space="preserve"> </v>
      </c>
      <c r="U9" s="40">
        <f>IFERROR(IF(K9&lt;M9,"",(ROUNDDOWN(K9/M9*100,0))),"")</f>
        <v>123</v>
      </c>
      <c r="V9" s="41" t="str">
        <f>IFERROR(IF(K9&lt;N9,"",(ROUNDDOWN(K9/N9*100,0))),"")</f>
        <v/>
      </c>
      <c r="W9" s="41">
        <f>IF(AC9&lt;55,"",IF(AA9="",AC9,IF(AF9-AC9&gt;0,CONCATENATE(AC9,"~",AF9),AC9)))</f>
        <v>70</v>
      </c>
      <c r="X9" s="42" t="str">
        <f>IF(AC9&lt;55,"",AD9)</f>
        <v>★2.0</v>
      </c>
      <c r="Z9" s="327">
        <v>1560</v>
      </c>
      <c r="AA9" s="43"/>
      <c r="AB9" s="44">
        <f>IF(Z9="","",ROUNDUP(ROUND(IF(Z9&gt;=2759,9.5,IF(Z9&lt;2759,(-2.47/1000000*Z9*Z9)-(8.52/10000*Z9)+30.65)),1)*1.1,1))</f>
        <v>25.700000000000003</v>
      </c>
      <c r="AC9" s="27">
        <f>IF(K9="","",ROUNDDOWN(K9/AB9*100,0))</f>
        <v>70</v>
      </c>
      <c r="AD9" s="27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44" t="str">
        <f>IF(AA9="","",ROUNDUP(ROUND(IF(AA9&gt;=2759,9.5,IF(AA9&lt;2759,(-2.47/1000000*AA9*AA9)-(8.52/10000*AA9)+30.65)),1)*1.1,1))</f>
        <v/>
      </c>
      <c r="AF9" s="27" t="str">
        <f>IF(AE9="","",IF(K9="","",ROUNDDOWN(K9/AE9*100,0)))</f>
        <v/>
      </c>
      <c r="AG9" s="27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2.75" customHeight="1">
      <c r="A10" s="375"/>
      <c r="B10" s="381"/>
      <c r="C10" s="382"/>
      <c r="D10" s="363"/>
      <c r="E10" s="173" t="s">
        <v>650</v>
      </c>
      <c r="F10" s="363"/>
      <c r="G10" s="363"/>
      <c r="H10" s="363"/>
      <c r="I10" s="30" t="str">
        <f>IF(Z10="","",(IF(AA10-Z10&gt;0,CONCATENATE(TEXT(Z10,"#,##0"),"~",TEXT(AA10,"#,##0")),TEXT(Z10,"#,##0"))))</f>
        <v>1,580</v>
      </c>
      <c r="J10" s="372"/>
      <c r="K10" s="31">
        <v>18.100000000000001</v>
      </c>
      <c r="L10" s="32">
        <f>IF(K10&gt;0,1/K10*37.7*68.6,"")</f>
        <v>142.88508287292817</v>
      </c>
      <c r="M10" s="33">
        <f>IFERROR(VALUE(IF(Z10="","",ROUNDUP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*1.1,1))),"")</f>
        <v>14.6</v>
      </c>
      <c r="N10" s="34">
        <f>IFERROR(VALUE(IF(Z10="","",ROUNDUP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*1.1,1))),"")</f>
        <v>18.200000000000003</v>
      </c>
      <c r="O10" s="35" t="str">
        <f>IF(Z10="","",IF(AE10="",TEXT(AB10,"#,##0.0"),(IF(AB10-AE10&gt;0,CONCATENATE(TEXT(AE10,"#,##0.0"),"~",TEXT(AB10,"#,##0.0")),TEXT(AB10,"#,##0.0")))))</f>
        <v>25.5</v>
      </c>
      <c r="P10" s="555"/>
      <c r="Q10" s="386"/>
      <c r="R10" s="557"/>
      <c r="S10" s="38"/>
      <c r="T10" s="39" t="str">
        <f>IF((LEFT(E10,1)="6"),"☆☆☆☆☆",IF((LEFT(E10,1)="5"),"☆☆☆☆",IF((LEFT(E10,1)="4"),"☆☆☆"," ")))</f>
        <v xml:space="preserve"> </v>
      </c>
      <c r="U10" s="40">
        <f>IFERROR(IF(K10&lt;M10,"",(ROUNDDOWN(K10/M10*100,0))),"")</f>
        <v>123</v>
      </c>
      <c r="V10" s="41" t="str">
        <f>IFERROR(IF(K10&lt;N10,"",(ROUNDDOWN(K10/N10*100,0))),"")</f>
        <v/>
      </c>
      <c r="W10" s="41">
        <f>IF(AC10&lt;55,"",IF(AA10="",AC10,IF(AF10-AC10&gt;0,CONCATENATE(AC10,"~",AF10),AC10)))</f>
        <v>70</v>
      </c>
      <c r="X10" s="42" t="str">
        <f>IF(AC10&lt;55,"",AD10)</f>
        <v>★2.0</v>
      </c>
      <c r="Z10" s="327">
        <v>1580</v>
      </c>
      <c r="AA10" s="46"/>
      <c r="AB10" s="44">
        <f>IF(Z10="","",ROUNDUP(ROUND(IF(Z10&gt;=2759,9.5,IF(Z10&lt;2759,(-2.47/1000000*Z10*Z10)-(8.52/10000*Z10)+30.65)),1)*1.1,1))</f>
        <v>25.5</v>
      </c>
      <c r="AC10" s="27">
        <f>IF(K10="","",ROUNDDOWN(K10/AB10*100,0))</f>
        <v>70</v>
      </c>
      <c r="AD10" s="27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★2.0</v>
      </c>
      <c r="AE10" s="44" t="str">
        <f>IF(AA10="","",ROUNDUP(ROUND(IF(AA10&gt;=2759,9.5,IF(AA10&lt;2759,(-2.47/1000000*AA10*AA10)-(8.52/10000*AA10)+30.65)),1)*1.1,1))</f>
        <v/>
      </c>
      <c r="AF10" s="27" t="str">
        <f>IF(AE10="","",IF(K10="","",ROUNDDOWN(K10/AE10*100,0)))</f>
        <v/>
      </c>
      <c r="AG10" s="27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</row>
    <row r="11" spans="1:33" ht="12.75" customHeight="1">
      <c r="A11" s="375"/>
      <c r="B11" s="381"/>
      <c r="C11" s="382"/>
      <c r="D11" s="362" t="s">
        <v>649</v>
      </c>
      <c r="E11" s="172" t="s">
        <v>648</v>
      </c>
      <c r="F11" s="363"/>
      <c r="G11" s="362">
        <v>1.498</v>
      </c>
      <c r="H11" s="362" t="s">
        <v>647</v>
      </c>
      <c r="I11" s="30" t="str">
        <f>IF(Z11="","",(IF(AA11-Z11&gt;0,CONCATENATE(TEXT(Z11,"#,##0"),"~",TEXT(AA11,"#,##0")),TEXT(Z11,"#,##0"))))</f>
        <v>1,660</v>
      </c>
      <c r="J11" s="18">
        <v>7</v>
      </c>
      <c r="K11" s="31">
        <v>18.100000000000001</v>
      </c>
      <c r="L11" s="32">
        <f>IF(K11&gt;0,1/K11*37.7*68.6,"")</f>
        <v>142.88508287292817</v>
      </c>
      <c r="M11" s="33">
        <f>IFERROR(VALUE(IF(Z11="","",ROUNDUP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*1.1,1))),"")</f>
        <v>13.5</v>
      </c>
      <c r="N11" s="34">
        <f>IFERROR(VALUE(IF(Z11="","",ROUNDUP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*1.1,1))),"")</f>
        <v>17</v>
      </c>
      <c r="O11" s="35" t="str">
        <f>IF(Z11="","",IF(AE11="",TEXT(AB11,"#,##0.0"),(IF(AB11-AE11&gt;0,CONCATENATE(TEXT(AE11,"#,##0.0"),"~",TEXT(AB11,"#,##0.0")),TEXT(AB11,"#,##0.0")))))</f>
        <v>24.7</v>
      </c>
      <c r="P11" s="554" t="s">
        <v>646</v>
      </c>
      <c r="Q11" s="385" t="s">
        <v>44</v>
      </c>
      <c r="R11" s="556" t="s">
        <v>50</v>
      </c>
      <c r="S11" s="38"/>
      <c r="T11" s="39" t="str">
        <f>IF((LEFT(E11,1)="6"),"☆☆☆☆☆",IF((LEFT(E11,1)="5"),"☆☆☆☆",IF((LEFT(E11,1)="4"),"☆☆☆"," ")))</f>
        <v xml:space="preserve"> </v>
      </c>
      <c r="U11" s="40">
        <f>IFERROR(IF(K11&lt;M11,"",(ROUNDDOWN(K11/M11*100,0))),"")</f>
        <v>134</v>
      </c>
      <c r="V11" s="41">
        <f>IFERROR(IF(K11&lt;N11,"",(ROUNDDOWN(K11/N11*100,0))),"")</f>
        <v>106</v>
      </c>
      <c r="W11" s="41">
        <f>IF(AC11&lt;55,"",IF(AA11="",AC11,IF(AF11-AC11&gt;0,CONCATENATE(AC11,"~",AF11),AC11)))</f>
        <v>73</v>
      </c>
      <c r="X11" s="42" t="str">
        <f>IF(AC11&lt;55,"",AD11)</f>
        <v>★2.0</v>
      </c>
      <c r="Z11" s="327">
        <v>1660</v>
      </c>
      <c r="AA11" s="46"/>
      <c r="AB11" s="44">
        <f>IF(Z11="","",ROUNDUP(ROUND(IF(Z11&gt;=2759,9.5,IF(Z11&lt;2759,(-2.47/1000000*Z11*Z11)-(8.52/10000*Z11)+30.65)),1)*1.1,1))</f>
        <v>24.700000000000003</v>
      </c>
      <c r="AC11" s="27">
        <f>IF(K11="","",ROUNDDOWN(K11/AB11*100,0))</f>
        <v>73</v>
      </c>
      <c r="AD11" s="27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>★2.0</v>
      </c>
      <c r="AE11" s="44" t="str">
        <f>IF(AA11="","",ROUNDUP(ROUND(IF(AA11&gt;=2759,9.5,IF(AA11&lt;2759,(-2.47/1000000*AA11*AA11)-(8.52/10000*AA11)+30.65)),1)*1.1,1))</f>
        <v/>
      </c>
      <c r="AF11" s="27" t="str">
        <f>IF(AE11="","",IF(K11="","",ROUNDDOWN(K11/AE11*100,0)))</f>
        <v/>
      </c>
      <c r="AG11" s="27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/>
      </c>
    </row>
    <row r="12" spans="1:33" ht="13.2">
      <c r="A12" s="375"/>
      <c r="B12" s="381"/>
      <c r="C12" s="382"/>
      <c r="D12" s="363"/>
      <c r="E12" s="173" t="s">
        <v>645</v>
      </c>
      <c r="F12" s="363"/>
      <c r="G12" s="363"/>
      <c r="H12" s="363"/>
      <c r="I12" s="30" t="str">
        <f>IF(Z12="","",(IF(AA12-Z12&gt;0,CONCATENATE(TEXT(Z12,"#,##0"),"~",TEXT(AA12,"#,##0")),TEXT(Z12,"#,##0"))))</f>
        <v>1,620</v>
      </c>
      <c r="J12" s="18">
        <v>5</v>
      </c>
      <c r="K12" s="31">
        <v>18.100000000000001</v>
      </c>
      <c r="L12" s="32">
        <f>IF(K12&gt;0,1/K12*37.7*68.6,"")</f>
        <v>142.88508287292817</v>
      </c>
      <c r="M12" s="33">
        <f>IFERROR(VALUE(IF(Z12="","",ROUNDUP(IF(Z12&gt;=2271,"7.4",IF(Z12&gt;=2101,"8.7",IF(Z12&gt;=1991,"9.4",IF(Z12&gt;=1871,"10.2",IF(Z12&gt;=1761,"11.1",IF(Z12&gt;=1651,"12.2",IF(Z12&gt;=1531,"13.2",IF(Z12&gt;=1421,"14.4",IF(Z12&gt;=1311,"15.8",IF(Z12&gt;=1196,"17.2",IF(Z12&gt;=1081,"18.7",IF(Z12&gt;=971,"20.5",IF(Z12&gt;=856,"20.8",IF(Z12&gt;=741,"21.0",IF(Z12&gt;=601,"21.8","22.5")))))))))))))))*1.1,1))),"")</f>
        <v>14.6</v>
      </c>
      <c r="N12" s="34">
        <f>IFERROR(VALUE(IF(Z12="","",ROUNDUP(IF(Z12&gt;=2271,"10.6",IF(Z12&gt;=2101,"11.9",IF(Z12&gt;=1991,"12.7",IF(Z12&gt;=1871,"13.5",IF(Z12&gt;=1761,"14.4",IF(Z12&gt;=1651,"15.4",IF(Z12&gt;=1531,"16.5",IF(Z12&gt;=1421,"17.6",IF(Z12&gt;=1311,"19.0",IF(Z12&gt;=1196,"20.3",IF(Z12&gt;=1081,"21.8",IF(Z12&gt;=971,"23.4",IF(Z12&gt;=856,"23.7",IF(Z12&gt;=741,"24.5","24.6"))))))))))))))*1.1,1))),"")</f>
        <v>18.200000000000003</v>
      </c>
      <c r="O12" s="35" t="str">
        <f>IF(Z12="","",IF(AE12="",TEXT(AB12,"#,##0.0"),(IF(AB12-AE12&gt;0,CONCATENATE(TEXT(AE12,"#,##0.0"),"~",TEXT(AB12,"#,##0.0")),TEXT(AB12,"#,##0.0")))))</f>
        <v>25.1</v>
      </c>
      <c r="P12" s="555"/>
      <c r="Q12" s="386"/>
      <c r="R12" s="557"/>
      <c r="S12" s="328"/>
      <c r="T12" s="39" t="str">
        <f>IF((LEFT(E12,1)="6"),"☆☆☆☆☆",IF((LEFT(E12,1)="5"),"☆☆☆☆",IF((LEFT(E12,1)="4"),"☆☆☆"," ")))</f>
        <v xml:space="preserve"> </v>
      </c>
      <c r="U12" s="40">
        <f>IFERROR(IF(K12&lt;M12,"",(ROUNDDOWN(K12/M12*100,0))),"")</f>
        <v>123</v>
      </c>
      <c r="V12" s="41" t="str">
        <f>IFERROR(IF(K12&lt;N12,"",(ROUNDDOWN(K12/N12*100,0))),"")</f>
        <v/>
      </c>
      <c r="W12" s="41">
        <f>IF(AC12&lt;55,"",IF(AA12="",AC12,IF(AF12-AC12&gt;0,CONCATENATE(AC12,"~",AF12),AC12)))</f>
        <v>72</v>
      </c>
      <c r="X12" s="42" t="str">
        <f>IF(AC12&lt;55,"",AD12)</f>
        <v>★2.0</v>
      </c>
      <c r="Z12" s="327">
        <v>1620</v>
      </c>
      <c r="AA12" s="46"/>
      <c r="AB12" s="44">
        <f>IF(Z12="","",ROUNDUP(ROUND(IF(Z12&gt;=2759,9.5,IF(Z12&lt;2759,(-2.47/1000000*Z12*Z12)-(8.52/10000*Z12)+30.65)),1)*1.1,1))</f>
        <v>25.1</v>
      </c>
      <c r="AC12" s="27">
        <f>IF(K12="","",ROUNDDOWN(K12/AB12*100,0))</f>
        <v>72</v>
      </c>
      <c r="AD12" s="27" t="str">
        <f>IF(AC12="","",IF(AC12&gt;=125,"★7.5",IF(AC12&gt;=120,"★7.0",IF(AC12&gt;=115,"★6.5",IF(AC12&gt;=110,"★6.0",IF(AC12&gt;=105,"★5.5",IF(AC12&gt;=100,"★5.0",IF(AC12&gt;=95,"★4.5",IF(AC12&gt;=90,"★4.0",IF(AC12&gt;=85,"★3.5",IF(AC12&gt;=80,"★3.0",IF(AC12&gt;=75,"★2.5",IF(AC12&gt;=70,"★2.0",IF(AC12&gt;=65,"★1.5",IF(AC12&gt;=60,"★1.0",IF(AC12&gt;=55,"★0.5"," "))))))))))))))))</f>
        <v>★2.0</v>
      </c>
      <c r="AE12" s="44" t="str">
        <f>IF(AA12="","",ROUNDUP(ROUND(IF(AA12&gt;=2759,9.5,IF(AA12&lt;2759,(-2.47/1000000*AA12*AA12)-(8.52/10000*AA12)+30.65)),1)*1.1,1))</f>
        <v/>
      </c>
      <c r="AF12" s="27" t="str">
        <f>IF(AE12="","",IF(K12="","",ROUNDDOWN(K12/AE12*100,0)))</f>
        <v/>
      </c>
      <c r="AG12" s="27" t="str">
        <f>IF(AF12="","",IF(AF12&gt;=125,"★7.5",IF(AF12&gt;=120,"★7.0",IF(AF12&gt;=115,"★6.5",IF(AF12&gt;=110,"★6.0",IF(AF12&gt;=105,"★5.5",IF(AF12&gt;=100,"★5.0",IF(AF12&gt;=95,"★4.5",IF(AF12&gt;=90,"★4.0",IF(AF12&gt;=85,"★3.5",IF(AF12&gt;=80,"★3.0",IF(AF12&gt;=75,"★2.5",IF(AF12&gt;=70,"★2.0",IF(AF12&gt;=65,"★1.5",IF(AF12&gt;=60,"★1.0",IF(AF12&gt;=55,"★0.5"," "))))))))))))))))</f>
        <v/>
      </c>
    </row>
    <row r="13" spans="1:33">
      <c r="E13" s="5"/>
      <c r="J13" s="55"/>
    </row>
    <row r="14" spans="1:33">
      <c r="B14" s="2" t="s">
        <v>58</v>
      </c>
      <c r="E14" s="5"/>
    </row>
    <row r="15" spans="1:33">
      <c r="B15" s="2" t="s">
        <v>59</v>
      </c>
      <c r="E15" s="5"/>
    </row>
    <row r="16" spans="1:33" ht="13.2">
      <c r="B16" s="2" t="s">
        <v>60</v>
      </c>
      <c r="E16" s="5"/>
      <c r="K16" s="56"/>
      <c r="N16" s="56"/>
      <c r="O16" s="56"/>
    </row>
    <row r="17" spans="2:15" ht="13.2">
      <c r="B17" s="2" t="s">
        <v>61</v>
      </c>
      <c r="E17" s="5"/>
      <c r="K17" s="56"/>
      <c r="N17" s="56"/>
      <c r="O17" s="56"/>
    </row>
    <row r="18" spans="2:15" ht="13.2">
      <c r="B18" s="2" t="s">
        <v>62</v>
      </c>
      <c r="E18" s="5"/>
      <c r="K18" s="57"/>
      <c r="N18" s="57"/>
      <c r="O18" s="57"/>
    </row>
    <row r="19" spans="2:15">
      <c r="B19" s="2" t="s">
        <v>63</v>
      </c>
      <c r="E19" s="5"/>
    </row>
    <row r="20" spans="2:15">
      <c r="B20" s="2" t="s">
        <v>64</v>
      </c>
      <c r="E20" s="5"/>
    </row>
    <row r="21" spans="2:15">
      <c r="B21" s="2" t="s">
        <v>65</v>
      </c>
      <c r="E21" s="5"/>
    </row>
    <row r="22" spans="2:15">
      <c r="B22" s="2" t="s">
        <v>66</v>
      </c>
      <c r="E22" s="5"/>
    </row>
    <row r="23" spans="2:15">
      <c r="C23" s="2" t="s">
        <v>67</v>
      </c>
      <c r="E23" s="5"/>
    </row>
  </sheetData>
  <mergeCells count="56">
    <mergeCell ref="Q11:Q12"/>
    <mergeCell ref="R11:R12"/>
    <mergeCell ref="H9:H10"/>
    <mergeCell ref="J9:J10"/>
    <mergeCell ref="Z4:Z8"/>
    <mergeCell ref="AA4:AA8"/>
    <mergeCell ref="AB4:AB8"/>
    <mergeCell ref="AC4:AC8"/>
    <mergeCell ref="A9:A12"/>
    <mergeCell ref="B9:C12"/>
    <mergeCell ref="D9:D10"/>
    <mergeCell ref="F9:F12"/>
    <mergeCell ref="G9:G10"/>
    <mergeCell ref="P9:P10"/>
    <mergeCell ref="Q9:Q10"/>
    <mergeCell ref="R9:R10"/>
    <mergeCell ref="D11:D12"/>
    <mergeCell ref="G11:G12"/>
    <mergeCell ref="H11:H12"/>
    <mergeCell ref="P11:P12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S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F91E-DD20-4C57-AF93-6CAF9CDFDACF}">
  <sheetPr>
    <tabColor indexed="13"/>
    <pageSetUpPr fitToPage="1"/>
  </sheetPr>
  <dimension ref="A1:AG56"/>
  <sheetViews>
    <sheetView view="pageBreakPreview" zoomScaleNormal="100" zoomScaleSheetLayoutView="100" workbookViewId="0">
      <selection activeCell="C19" sqref="C19"/>
    </sheetView>
  </sheetViews>
  <sheetFormatPr defaultRowHeight="10.199999999999999"/>
  <cols>
    <col min="1" max="1" width="15.88671875" style="58" customWidth="1"/>
    <col min="2" max="2" width="3.88671875" style="58" bestFit="1" customWidth="1"/>
    <col min="3" max="3" width="38.21875" style="58" customWidth="1"/>
    <col min="4" max="4" width="13.88671875" style="58" bestFit="1" customWidth="1"/>
    <col min="5" max="5" width="16.21875" style="59" customWidth="1"/>
    <col min="6" max="6" width="13.109375" style="58" customWidth="1"/>
    <col min="7" max="7" width="7.33203125" style="58" customWidth="1"/>
    <col min="8" max="8" width="12.109375" style="58" bestFit="1" customWidth="1"/>
    <col min="9" max="9" width="10.44140625" style="58" bestFit="1" customWidth="1"/>
    <col min="10" max="10" width="7" style="58" bestFit="1" customWidth="1"/>
    <col min="11" max="11" width="6.33203125" style="58" bestFit="1" customWidth="1"/>
    <col min="12" max="12" width="8.77734375" style="58" bestFit="1" customWidth="1"/>
    <col min="13" max="14" width="8.44140625" style="58" bestFit="1" customWidth="1"/>
    <col min="15" max="15" width="8.6640625" style="58" customWidth="1"/>
    <col min="16" max="16" width="14.33203125" style="58" bestFit="1" customWidth="1"/>
    <col min="17" max="17" width="13.44140625" style="58" customWidth="1"/>
    <col min="18" max="18" width="6" style="58" customWidth="1"/>
    <col min="19" max="19" width="17.21875" style="58" customWidth="1"/>
    <col min="20" max="20" width="11" style="58" bestFit="1" customWidth="1"/>
    <col min="21" max="22" width="8.21875" style="58" bestFit="1" customWidth="1"/>
    <col min="23" max="25" width="8.77734375" style="58"/>
    <col min="26" max="27" width="10.6640625" style="58" customWidth="1"/>
    <col min="28" max="33" width="9" style="58" hidden="1" customWidth="1"/>
    <col min="34" max="256" width="8.77734375" style="58"/>
    <col min="257" max="257" width="15.88671875" style="58" customWidth="1"/>
    <col min="258" max="258" width="3.88671875" style="58" bestFit="1" customWidth="1"/>
    <col min="259" max="259" width="38.21875" style="58" customWidth="1"/>
    <col min="260" max="260" width="13.88671875" style="58" bestFit="1" customWidth="1"/>
    <col min="261" max="261" width="16.21875" style="58" customWidth="1"/>
    <col min="262" max="262" width="13.109375" style="58" customWidth="1"/>
    <col min="263" max="263" width="7.33203125" style="58" customWidth="1"/>
    <col min="264" max="264" width="12.109375" style="58" bestFit="1" customWidth="1"/>
    <col min="265" max="265" width="10.44140625" style="58" bestFit="1" customWidth="1"/>
    <col min="266" max="266" width="7" style="58" bestFit="1" customWidth="1"/>
    <col min="267" max="267" width="5.88671875" style="58" bestFit="1" customWidth="1"/>
    <col min="268" max="268" width="8.77734375" style="58" bestFit="1" customWidth="1"/>
    <col min="269" max="270" width="8.44140625" style="58" bestFit="1" customWidth="1"/>
    <col min="271" max="271" width="8.6640625" style="58" customWidth="1"/>
    <col min="272" max="272" width="14.33203125" style="58" bestFit="1" customWidth="1"/>
    <col min="273" max="273" width="13.44140625" style="58" customWidth="1"/>
    <col min="274" max="274" width="6" style="58" customWidth="1"/>
    <col min="275" max="275" width="17.21875" style="58" customWidth="1"/>
    <col min="276" max="276" width="11" style="58" bestFit="1" customWidth="1"/>
    <col min="277" max="278" width="8.21875" style="58" bestFit="1" customWidth="1"/>
    <col min="279" max="512" width="8.77734375" style="58"/>
    <col min="513" max="513" width="15.88671875" style="58" customWidth="1"/>
    <col min="514" max="514" width="3.88671875" style="58" bestFit="1" customWidth="1"/>
    <col min="515" max="515" width="38.21875" style="58" customWidth="1"/>
    <col min="516" max="516" width="13.88671875" style="58" bestFit="1" customWidth="1"/>
    <col min="517" max="517" width="16.21875" style="58" customWidth="1"/>
    <col min="518" max="518" width="13.109375" style="58" customWidth="1"/>
    <col min="519" max="519" width="7.33203125" style="58" customWidth="1"/>
    <col min="520" max="520" width="12.109375" style="58" bestFit="1" customWidth="1"/>
    <col min="521" max="521" width="10.44140625" style="58" bestFit="1" customWidth="1"/>
    <col min="522" max="522" width="7" style="58" bestFit="1" customWidth="1"/>
    <col min="523" max="523" width="5.88671875" style="58" bestFit="1" customWidth="1"/>
    <col min="524" max="524" width="8.77734375" style="58" bestFit="1" customWidth="1"/>
    <col min="525" max="526" width="8.44140625" style="58" bestFit="1" customWidth="1"/>
    <col min="527" max="527" width="8.6640625" style="58" customWidth="1"/>
    <col min="528" max="528" width="14.33203125" style="58" bestFit="1" customWidth="1"/>
    <col min="529" max="529" width="13.44140625" style="58" customWidth="1"/>
    <col min="530" max="530" width="6" style="58" customWidth="1"/>
    <col min="531" max="531" width="17.21875" style="58" customWidth="1"/>
    <col min="532" max="532" width="11" style="58" bestFit="1" customWidth="1"/>
    <col min="533" max="534" width="8.21875" style="58" bestFit="1" customWidth="1"/>
    <col min="535" max="768" width="8.77734375" style="58"/>
    <col min="769" max="769" width="15.88671875" style="58" customWidth="1"/>
    <col min="770" max="770" width="3.88671875" style="58" bestFit="1" customWidth="1"/>
    <col min="771" max="771" width="38.21875" style="58" customWidth="1"/>
    <col min="772" max="772" width="13.88671875" style="58" bestFit="1" customWidth="1"/>
    <col min="773" max="773" width="16.21875" style="58" customWidth="1"/>
    <col min="774" max="774" width="13.109375" style="58" customWidth="1"/>
    <col min="775" max="775" width="7.33203125" style="58" customWidth="1"/>
    <col min="776" max="776" width="12.109375" style="58" bestFit="1" customWidth="1"/>
    <col min="777" max="777" width="10.44140625" style="58" bestFit="1" customWidth="1"/>
    <col min="778" max="778" width="7" style="58" bestFit="1" customWidth="1"/>
    <col min="779" max="779" width="5.88671875" style="58" bestFit="1" customWidth="1"/>
    <col min="780" max="780" width="8.77734375" style="58" bestFit="1" customWidth="1"/>
    <col min="781" max="782" width="8.44140625" style="58" bestFit="1" customWidth="1"/>
    <col min="783" max="783" width="8.6640625" style="58" customWidth="1"/>
    <col min="784" max="784" width="14.33203125" style="58" bestFit="1" customWidth="1"/>
    <col min="785" max="785" width="13.44140625" style="58" customWidth="1"/>
    <col min="786" max="786" width="6" style="58" customWidth="1"/>
    <col min="787" max="787" width="17.21875" style="58" customWidth="1"/>
    <col min="788" max="788" width="11" style="58" bestFit="1" customWidth="1"/>
    <col min="789" max="790" width="8.21875" style="58" bestFit="1" customWidth="1"/>
    <col min="791" max="1024" width="8.77734375" style="58"/>
    <col min="1025" max="1025" width="15.88671875" style="58" customWidth="1"/>
    <col min="1026" max="1026" width="3.88671875" style="58" bestFit="1" customWidth="1"/>
    <col min="1027" max="1027" width="38.21875" style="58" customWidth="1"/>
    <col min="1028" max="1028" width="13.88671875" style="58" bestFit="1" customWidth="1"/>
    <col min="1029" max="1029" width="16.21875" style="58" customWidth="1"/>
    <col min="1030" max="1030" width="13.109375" style="58" customWidth="1"/>
    <col min="1031" max="1031" width="7.33203125" style="58" customWidth="1"/>
    <col min="1032" max="1032" width="12.109375" style="58" bestFit="1" customWidth="1"/>
    <col min="1033" max="1033" width="10.44140625" style="58" bestFit="1" customWidth="1"/>
    <col min="1034" max="1034" width="7" style="58" bestFit="1" customWidth="1"/>
    <col min="1035" max="1035" width="5.88671875" style="58" bestFit="1" customWidth="1"/>
    <col min="1036" max="1036" width="8.77734375" style="58" bestFit="1" customWidth="1"/>
    <col min="1037" max="1038" width="8.44140625" style="58" bestFit="1" customWidth="1"/>
    <col min="1039" max="1039" width="8.6640625" style="58" customWidth="1"/>
    <col min="1040" max="1040" width="14.33203125" style="58" bestFit="1" customWidth="1"/>
    <col min="1041" max="1041" width="13.44140625" style="58" customWidth="1"/>
    <col min="1042" max="1042" width="6" style="58" customWidth="1"/>
    <col min="1043" max="1043" width="17.21875" style="58" customWidth="1"/>
    <col min="1044" max="1044" width="11" style="58" bestFit="1" customWidth="1"/>
    <col min="1045" max="1046" width="8.21875" style="58" bestFit="1" customWidth="1"/>
    <col min="1047" max="1280" width="8.77734375" style="58"/>
    <col min="1281" max="1281" width="15.88671875" style="58" customWidth="1"/>
    <col min="1282" max="1282" width="3.88671875" style="58" bestFit="1" customWidth="1"/>
    <col min="1283" max="1283" width="38.21875" style="58" customWidth="1"/>
    <col min="1284" max="1284" width="13.88671875" style="58" bestFit="1" customWidth="1"/>
    <col min="1285" max="1285" width="16.21875" style="58" customWidth="1"/>
    <col min="1286" max="1286" width="13.109375" style="58" customWidth="1"/>
    <col min="1287" max="1287" width="7.33203125" style="58" customWidth="1"/>
    <col min="1288" max="1288" width="12.109375" style="58" bestFit="1" customWidth="1"/>
    <col min="1289" max="1289" width="10.44140625" style="58" bestFit="1" customWidth="1"/>
    <col min="1290" max="1290" width="7" style="58" bestFit="1" customWidth="1"/>
    <col min="1291" max="1291" width="5.88671875" style="58" bestFit="1" customWidth="1"/>
    <col min="1292" max="1292" width="8.77734375" style="58" bestFit="1" customWidth="1"/>
    <col min="1293" max="1294" width="8.44140625" style="58" bestFit="1" customWidth="1"/>
    <col min="1295" max="1295" width="8.6640625" style="58" customWidth="1"/>
    <col min="1296" max="1296" width="14.33203125" style="58" bestFit="1" customWidth="1"/>
    <col min="1297" max="1297" width="13.44140625" style="58" customWidth="1"/>
    <col min="1298" max="1298" width="6" style="58" customWidth="1"/>
    <col min="1299" max="1299" width="17.21875" style="58" customWidth="1"/>
    <col min="1300" max="1300" width="11" style="58" bestFit="1" customWidth="1"/>
    <col min="1301" max="1302" width="8.21875" style="58" bestFit="1" customWidth="1"/>
    <col min="1303" max="1536" width="8.77734375" style="58"/>
    <col min="1537" max="1537" width="15.88671875" style="58" customWidth="1"/>
    <col min="1538" max="1538" width="3.88671875" style="58" bestFit="1" customWidth="1"/>
    <col min="1539" max="1539" width="38.21875" style="58" customWidth="1"/>
    <col min="1540" max="1540" width="13.88671875" style="58" bestFit="1" customWidth="1"/>
    <col min="1541" max="1541" width="16.21875" style="58" customWidth="1"/>
    <col min="1542" max="1542" width="13.109375" style="58" customWidth="1"/>
    <col min="1543" max="1543" width="7.33203125" style="58" customWidth="1"/>
    <col min="1544" max="1544" width="12.109375" style="58" bestFit="1" customWidth="1"/>
    <col min="1545" max="1545" width="10.44140625" style="58" bestFit="1" customWidth="1"/>
    <col min="1546" max="1546" width="7" style="58" bestFit="1" customWidth="1"/>
    <col min="1547" max="1547" width="5.88671875" style="58" bestFit="1" customWidth="1"/>
    <col min="1548" max="1548" width="8.77734375" style="58" bestFit="1" customWidth="1"/>
    <col min="1549" max="1550" width="8.44140625" style="58" bestFit="1" customWidth="1"/>
    <col min="1551" max="1551" width="8.6640625" style="58" customWidth="1"/>
    <col min="1552" max="1552" width="14.33203125" style="58" bestFit="1" customWidth="1"/>
    <col min="1553" max="1553" width="13.44140625" style="58" customWidth="1"/>
    <col min="1554" max="1554" width="6" style="58" customWidth="1"/>
    <col min="1555" max="1555" width="17.21875" style="58" customWidth="1"/>
    <col min="1556" max="1556" width="11" style="58" bestFit="1" customWidth="1"/>
    <col min="1557" max="1558" width="8.21875" style="58" bestFit="1" customWidth="1"/>
    <col min="1559" max="1792" width="8.77734375" style="58"/>
    <col min="1793" max="1793" width="15.88671875" style="58" customWidth="1"/>
    <col min="1794" max="1794" width="3.88671875" style="58" bestFit="1" customWidth="1"/>
    <col min="1795" max="1795" width="38.21875" style="58" customWidth="1"/>
    <col min="1796" max="1796" width="13.88671875" style="58" bestFit="1" customWidth="1"/>
    <col min="1797" max="1797" width="16.21875" style="58" customWidth="1"/>
    <col min="1798" max="1798" width="13.109375" style="58" customWidth="1"/>
    <col min="1799" max="1799" width="7.33203125" style="58" customWidth="1"/>
    <col min="1800" max="1800" width="12.109375" style="58" bestFit="1" customWidth="1"/>
    <col min="1801" max="1801" width="10.44140625" style="58" bestFit="1" customWidth="1"/>
    <col min="1802" max="1802" width="7" style="58" bestFit="1" customWidth="1"/>
    <col min="1803" max="1803" width="5.88671875" style="58" bestFit="1" customWidth="1"/>
    <col min="1804" max="1804" width="8.77734375" style="58" bestFit="1" customWidth="1"/>
    <col min="1805" max="1806" width="8.44140625" style="58" bestFit="1" customWidth="1"/>
    <col min="1807" max="1807" width="8.6640625" style="58" customWidth="1"/>
    <col min="1808" max="1808" width="14.33203125" style="58" bestFit="1" customWidth="1"/>
    <col min="1809" max="1809" width="13.44140625" style="58" customWidth="1"/>
    <col min="1810" max="1810" width="6" style="58" customWidth="1"/>
    <col min="1811" max="1811" width="17.21875" style="58" customWidth="1"/>
    <col min="1812" max="1812" width="11" style="58" bestFit="1" customWidth="1"/>
    <col min="1813" max="1814" width="8.21875" style="58" bestFit="1" customWidth="1"/>
    <col min="1815" max="2048" width="8.77734375" style="58"/>
    <col min="2049" max="2049" width="15.88671875" style="58" customWidth="1"/>
    <col min="2050" max="2050" width="3.88671875" style="58" bestFit="1" customWidth="1"/>
    <col min="2051" max="2051" width="38.21875" style="58" customWidth="1"/>
    <col min="2052" max="2052" width="13.88671875" style="58" bestFit="1" customWidth="1"/>
    <col min="2053" max="2053" width="16.21875" style="58" customWidth="1"/>
    <col min="2054" max="2054" width="13.109375" style="58" customWidth="1"/>
    <col min="2055" max="2055" width="7.33203125" style="58" customWidth="1"/>
    <col min="2056" max="2056" width="12.109375" style="58" bestFit="1" customWidth="1"/>
    <col min="2057" max="2057" width="10.44140625" style="58" bestFit="1" customWidth="1"/>
    <col min="2058" max="2058" width="7" style="58" bestFit="1" customWidth="1"/>
    <col min="2059" max="2059" width="5.88671875" style="58" bestFit="1" customWidth="1"/>
    <col min="2060" max="2060" width="8.77734375" style="58" bestFit="1" customWidth="1"/>
    <col min="2061" max="2062" width="8.44140625" style="58" bestFit="1" customWidth="1"/>
    <col min="2063" max="2063" width="8.6640625" style="58" customWidth="1"/>
    <col min="2064" max="2064" width="14.33203125" style="58" bestFit="1" customWidth="1"/>
    <col min="2065" max="2065" width="13.44140625" style="58" customWidth="1"/>
    <col min="2066" max="2066" width="6" style="58" customWidth="1"/>
    <col min="2067" max="2067" width="17.21875" style="58" customWidth="1"/>
    <col min="2068" max="2068" width="11" style="58" bestFit="1" customWidth="1"/>
    <col min="2069" max="2070" width="8.21875" style="58" bestFit="1" customWidth="1"/>
    <col min="2071" max="2304" width="8.77734375" style="58"/>
    <col min="2305" max="2305" width="15.88671875" style="58" customWidth="1"/>
    <col min="2306" max="2306" width="3.88671875" style="58" bestFit="1" customWidth="1"/>
    <col min="2307" max="2307" width="38.21875" style="58" customWidth="1"/>
    <col min="2308" max="2308" width="13.88671875" style="58" bestFit="1" customWidth="1"/>
    <col min="2309" max="2309" width="16.21875" style="58" customWidth="1"/>
    <col min="2310" max="2310" width="13.109375" style="58" customWidth="1"/>
    <col min="2311" max="2311" width="7.33203125" style="58" customWidth="1"/>
    <col min="2312" max="2312" width="12.109375" style="58" bestFit="1" customWidth="1"/>
    <col min="2313" max="2313" width="10.44140625" style="58" bestFit="1" customWidth="1"/>
    <col min="2314" max="2314" width="7" style="58" bestFit="1" customWidth="1"/>
    <col min="2315" max="2315" width="5.88671875" style="58" bestFit="1" customWidth="1"/>
    <col min="2316" max="2316" width="8.77734375" style="58" bestFit="1" customWidth="1"/>
    <col min="2317" max="2318" width="8.44140625" style="58" bestFit="1" customWidth="1"/>
    <col min="2319" max="2319" width="8.6640625" style="58" customWidth="1"/>
    <col min="2320" max="2320" width="14.33203125" style="58" bestFit="1" customWidth="1"/>
    <col min="2321" max="2321" width="13.44140625" style="58" customWidth="1"/>
    <col min="2322" max="2322" width="6" style="58" customWidth="1"/>
    <col min="2323" max="2323" width="17.21875" style="58" customWidth="1"/>
    <col min="2324" max="2324" width="11" style="58" bestFit="1" customWidth="1"/>
    <col min="2325" max="2326" width="8.21875" style="58" bestFit="1" customWidth="1"/>
    <col min="2327" max="2560" width="8.77734375" style="58"/>
    <col min="2561" max="2561" width="15.88671875" style="58" customWidth="1"/>
    <col min="2562" max="2562" width="3.88671875" style="58" bestFit="1" customWidth="1"/>
    <col min="2563" max="2563" width="38.21875" style="58" customWidth="1"/>
    <col min="2564" max="2564" width="13.88671875" style="58" bestFit="1" customWidth="1"/>
    <col min="2565" max="2565" width="16.21875" style="58" customWidth="1"/>
    <col min="2566" max="2566" width="13.109375" style="58" customWidth="1"/>
    <col min="2567" max="2567" width="7.33203125" style="58" customWidth="1"/>
    <col min="2568" max="2568" width="12.109375" style="58" bestFit="1" customWidth="1"/>
    <col min="2569" max="2569" width="10.44140625" style="58" bestFit="1" customWidth="1"/>
    <col min="2570" max="2570" width="7" style="58" bestFit="1" customWidth="1"/>
    <col min="2571" max="2571" width="5.88671875" style="58" bestFit="1" customWidth="1"/>
    <col min="2572" max="2572" width="8.77734375" style="58" bestFit="1" customWidth="1"/>
    <col min="2573" max="2574" width="8.44140625" style="58" bestFit="1" customWidth="1"/>
    <col min="2575" max="2575" width="8.6640625" style="58" customWidth="1"/>
    <col min="2576" max="2576" width="14.33203125" style="58" bestFit="1" customWidth="1"/>
    <col min="2577" max="2577" width="13.44140625" style="58" customWidth="1"/>
    <col min="2578" max="2578" width="6" style="58" customWidth="1"/>
    <col min="2579" max="2579" width="17.21875" style="58" customWidth="1"/>
    <col min="2580" max="2580" width="11" style="58" bestFit="1" customWidth="1"/>
    <col min="2581" max="2582" width="8.21875" style="58" bestFit="1" customWidth="1"/>
    <col min="2583" max="2816" width="8.77734375" style="58"/>
    <col min="2817" max="2817" width="15.88671875" style="58" customWidth="1"/>
    <col min="2818" max="2818" width="3.88671875" style="58" bestFit="1" customWidth="1"/>
    <col min="2819" max="2819" width="38.21875" style="58" customWidth="1"/>
    <col min="2820" max="2820" width="13.88671875" style="58" bestFit="1" customWidth="1"/>
    <col min="2821" max="2821" width="16.21875" style="58" customWidth="1"/>
    <col min="2822" max="2822" width="13.109375" style="58" customWidth="1"/>
    <col min="2823" max="2823" width="7.33203125" style="58" customWidth="1"/>
    <col min="2824" max="2824" width="12.109375" style="58" bestFit="1" customWidth="1"/>
    <col min="2825" max="2825" width="10.44140625" style="58" bestFit="1" customWidth="1"/>
    <col min="2826" max="2826" width="7" style="58" bestFit="1" customWidth="1"/>
    <col min="2827" max="2827" width="5.88671875" style="58" bestFit="1" customWidth="1"/>
    <col min="2828" max="2828" width="8.77734375" style="58" bestFit="1" customWidth="1"/>
    <col min="2829" max="2830" width="8.44140625" style="58" bestFit="1" customWidth="1"/>
    <col min="2831" max="2831" width="8.6640625" style="58" customWidth="1"/>
    <col min="2832" max="2832" width="14.33203125" style="58" bestFit="1" customWidth="1"/>
    <col min="2833" max="2833" width="13.44140625" style="58" customWidth="1"/>
    <col min="2834" max="2834" width="6" style="58" customWidth="1"/>
    <col min="2835" max="2835" width="17.21875" style="58" customWidth="1"/>
    <col min="2836" max="2836" width="11" style="58" bestFit="1" customWidth="1"/>
    <col min="2837" max="2838" width="8.21875" style="58" bestFit="1" customWidth="1"/>
    <col min="2839" max="3072" width="8.77734375" style="58"/>
    <col min="3073" max="3073" width="15.88671875" style="58" customWidth="1"/>
    <col min="3074" max="3074" width="3.88671875" style="58" bestFit="1" customWidth="1"/>
    <col min="3075" max="3075" width="38.21875" style="58" customWidth="1"/>
    <col min="3076" max="3076" width="13.88671875" style="58" bestFit="1" customWidth="1"/>
    <col min="3077" max="3077" width="16.21875" style="58" customWidth="1"/>
    <col min="3078" max="3078" width="13.109375" style="58" customWidth="1"/>
    <col min="3079" max="3079" width="7.33203125" style="58" customWidth="1"/>
    <col min="3080" max="3080" width="12.109375" style="58" bestFit="1" customWidth="1"/>
    <col min="3081" max="3081" width="10.44140625" style="58" bestFit="1" customWidth="1"/>
    <col min="3082" max="3082" width="7" style="58" bestFit="1" customWidth="1"/>
    <col min="3083" max="3083" width="5.88671875" style="58" bestFit="1" customWidth="1"/>
    <col min="3084" max="3084" width="8.77734375" style="58" bestFit="1" customWidth="1"/>
    <col min="3085" max="3086" width="8.44140625" style="58" bestFit="1" customWidth="1"/>
    <col min="3087" max="3087" width="8.6640625" style="58" customWidth="1"/>
    <col min="3088" max="3088" width="14.33203125" style="58" bestFit="1" customWidth="1"/>
    <col min="3089" max="3089" width="13.44140625" style="58" customWidth="1"/>
    <col min="3090" max="3090" width="6" style="58" customWidth="1"/>
    <col min="3091" max="3091" width="17.21875" style="58" customWidth="1"/>
    <col min="3092" max="3092" width="11" style="58" bestFit="1" customWidth="1"/>
    <col min="3093" max="3094" width="8.21875" style="58" bestFit="1" customWidth="1"/>
    <col min="3095" max="3328" width="8.77734375" style="58"/>
    <col min="3329" max="3329" width="15.88671875" style="58" customWidth="1"/>
    <col min="3330" max="3330" width="3.88671875" style="58" bestFit="1" customWidth="1"/>
    <col min="3331" max="3331" width="38.21875" style="58" customWidth="1"/>
    <col min="3332" max="3332" width="13.88671875" style="58" bestFit="1" customWidth="1"/>
    <col min="3333" max="3333" width="16.21875" style="58" customWidth="1"/>
    <col min="3334" max="3334" width="13.109375" style="58" customWidth="1"/>
    <col min="3335" max="3335" width="7.33203125" style="58" customWidth="1"/>
    <col min="3336" max="3336" width="12.109375" style="58" bestFit="1" customWidth="1"/>
    <col min="3337" max="3337" width="10.44140625" style="58" bestFit="1" customWidth="1"/>
    <col min="3338" max="3338" width="7" style="58" bestFit="1" customWidth="1"/>
    <col min="3339" max="3339" width="5.88671875" style="58" bestFit="1" customWidth="1"/>
    <col min="3340" max="3340" width="8.77734375" style="58" bestFit="1" customWidth="1"/>
    <col min="3341" max="3342" width="8.44140625" style="58" bestFit="1" customWidth="1"/>
    <col min="3343" max="3343" width="8.6640625" style="58" customWidth="1"/>
    <col min="3344" max="3344" width="14.33203125" style="58" bestFit="1" customWidth="1"/>
    <col min="3345" max="3345" width="13.44140625" style="58" customWidth="1"/>
    <col min="3346" max="3346" width="6" style="58" customWidth="1"/>
    <col min="3347" max="3347" width="17.21875" style="58" customWidth="1"/>
    <col min="3348" max="3348" width="11" style="58" bestFit="1" customWidth="1"/>
    <col min="3349" max="3350" width="8.21875" style="58" bestFit="1" customWidth="1"/>
    <col min="3351" max="3584" width="8.77734375" style="58"/>
    <col min="3585" max="3585" width="15.88671875" style="58" customWidth="1"/>
    <col min="3586" max="3586" width="3.88671875" style="58" bestFit="1" customWidth="1"/>
    <col min="3587" max="3587" width="38.21875" style="58" customWidth="1"/>
    <col min="3588" max="3588" width="13.88671875" style="58" bestFit="1" customWidth="1"/>
    <col min="3589" max="3589" width="16.21875" style="58" customWidth="1"/>
    <col min="3590" max="3590" width="13.109375" style="58" customWidth="1"/>
    <col min="3591" max="3591" width="7.33203125" style="58" customWidth="1"/>
    <col min="3592" max="3592" width="12.109375" style="58" bestFit="1" customWidth="1"/>
    <col min="3593" max="3593" width="10.44140625" style="58" bestFit="1" customWidth="1"/>
    <col min="3594" max="3594" width="7" style="58" bestFit="1" customWidth="1"/>
    <col min="3595" max="3595" width="5.88671875" style="58" bestFit="1" customWidth="1"/>
    <col min="3596" max="3596" width="8.77734375" style="58" bestFit="1" customWidth="1"/>
    <col min="3597" max="3598" width="8.44140625" style="58" bestFit="1" customWidth="1"/>
    <col min="3599" max="3599" width="8.6640625" style="58" customWidth="1"/>
    <col min="3600" max="3600" width="14.33203125" style="58" bestFit="1" customWidth="1"/>
    <col min="3601" max="3601" width="13.44140625" style="58" customWidth="1"/>
    <col min="3602" max="3602" width="6" style="58" customWidth="1"/>
    <col min="3603" max="3603" width="17.21875" style="58" customWidth="1"/>
    <col min="3604" max="3604" width="11" style="58" bestFit="1" customWidth="1"/>
    <col min="3605" max="3606" width="8.21875" style="58" bestFit="1" customWidth="1"/>
    <col min="3607" max="3840" width="8.77734375" style="58"/>
    <col min="3841" max="3841" width="15.88671875" style="58" customWidth="1"/>
    <col min="3842" max="3842" width="3.88671875" style="58" bestFit="1" customWidth="1"/>
    <col min="3843" max="3843" width="38.21875" style="58" customWidth="1"/>
    <col min="3844" max="3844" width="13.88671875" style="58" bestFit="1" customWidth="1"/>
    <col min="3845" max="3845" width="16.21875" style="58" customWidth="1"/>
    <col min="3846" max="3846" width="13.109375" style="58" customWidth="1"/>
    <col min="3847" max="3847" width="7.33203125" style="58" customWidth="1"/>
    <col min="3848" max="3848" width="12.109375" style="58" bestFit="1" customWidth="1"/>
    <col min="3849" max="3849" width="10.44140625" style="58" bestFit="1" customWidth="1"/>
    <col min="3850" max="3850" width="7" style="58" bestFit="1" customWidth="1"/>
    <col min="3851" max="3851" width="5.88671875" style="58" bestFit="1" customWidth="1"/>
    <col min="3852" max="3852" width="8.77734375" style="58" bestFit="1" customWidth="1"/>
    <col min="3853" max="3854" width="8.44140625" style="58" bestFit="1" customWidth="1"/>
    <col min="3855" max="3855" width="8.6640625" style="58" customWidth="1"/>
    <col min="3856" max="3856" width="14.33203125" style="58" bestFit="1" customWidth="1"/>
    <col min="3857" max="3857" width="13.44140625" style="58" customWidth="1"/>
    <col min="3858" max="3858" width="6" style="58" customWidth="1"/>
    <col min="3859" max="3859" width="17.21875" style="58" customWidth="1"/>
    <col min="3860" max="3860" width="11" style="58" bestFit="1" customWidth="1"/>
    <col min="3861" max="3862" width="8.21875" style="58" bestFit="1" customWidth="1"/>
    <col min="3863" max="4096" width="8.77734375" style="58"/>
    <col min="4097" max="4097" width="15.88671875" style="58" customWidth="1"/>
    <col min="4098" max="4098" width="3.88671875" style="58" bestFit="1" customWidth="1"/>
    <col min="4099" max="4099" width="38.21875" style="58" customWidth="1"/>
    <col min="4100" max="4100" width="13.88671875" style="58" bestFit="1" customWidth="1"/>
    <col min="4101" max="4101" width="16.21875" style="58" customWidth="1"/>
    <col min="4102" max="4102" width="13.109375" style="58" customWidth="1"/>
    <col min="4103" max="4103" width="7.33203125" style="58" customWidth="1"/>
    <col min="4104" max="4104" width="12.109375" style="58" bestFit="1" customWidth="1"/>
    <col min="4105" max="4105" width="10.44140625" style="58" bestFit="1" customWidth="1"/>
    <col min="4106" max="4106" width="7" style="58" bestFit="1" customWidth="1"/>
    <col min="4107" max="4107" width="5.88671875" style="58" bestFit="1" customWidth="1"/>
    <col min="4108" max="4108" width="8.77734375" style="58" bestFit="1" customWidth="1"/>
    <col min="4109" max="4110" width="8.44140625" style="58" bestFit="1" customWidth="1"/>
    <col min="4111" max="4111" width="8.6640625" style="58" customWidth="1"/>
    <col min="4112" max="4112" width="14.33203125" style="58" bestFit="1" customWidth="1"/>
    <col min="4113" max="4113" width="13.44140625" style="58" customWidth="1"/>
    <col min="4114" max="4114" width="6" style="58" customWidth="1"/>
    <col min="4115" max="4115" width="17.21875" style="58" customWidth="1"/>
    <col min="4116" max="4116" width="11" style="58" bestFit="1" customWidth="1"/>
    <col min="4117" max="4118" width="8.21875" style="58" bestFit="1" customWidth="1"/>
    <col min="4119" max="4352" width="8.77734375" style="58"/>
    <col min="4353" max="4353" width="15.88671875" style="58" customWidth="1"/>
    <col min="4354" max="4354" width="3.88671875" style="58" bestFit="1" customWidth="1"/>
    <col min="4355" max="4355" width="38.21875" style="58" customWidth="1"/>
    <col min="4356" max="4356" width="13.88671875" style="58" bestFit="1" customWidth="1"/>
    <col min="4357" max="4357" width="16.21875" style="58" customWidth="1"/>
    <col min="4358" max="4358" width="13.109375" style="58" customWidth="1"/>
    <col min="4359" max="4359" width="7.33203125" style="58" customWidth="1"/>
    <col min="4360" max="4360" width="12.109375" style="58" bestFit="1" customWidth="1"/>
    <col min="4361" max="4361" width="10.44140625" style="58" bestFit="1" customWidth="1"/>
    <col min="4362" max="4362" width="7" style="58" bestFit="1" customWidth="1"/>
    <col min="4363" max="4363" width="5.88671875" style="58" bestFit="1" customWidth="1"/>
    <col min="4364" max="4364" width="8.77734375" style="58" bestFit="1" customWidth="1"/>
    <col min="4365" max="4366" width="8.44140625" style="58" bestFit="1" customWidth="1"/>
    <col min="4367" max="4367" width="8.6640625" style="58" customWidth="1"/>
    <col min="4368" max="4368" width="14.33203125" style="58" bestFit="1" customWidth="1"/>
    <col min="4369" max="4369" width="13.44140625" style="58" customWidth="1"/>
    <col min="4370" max="4370" width="6" style="58" customWidth="1"/>
    <col min="4371" max="4371" width="17.21875" style="58" customWidth="1"/>
    <col min="4372" max="4372" width="11" style="58" bestFit="1" customWidth="1"/>
    <col min="4373" max="4374" width="8.21875" style="58" bestFit="1" customWidth="1"/>
    <col min="4375" max="4608" width="8.77734375" style="58"/>
    <col min="4609" max="4609" width="15.88671875" style="58" customWidth="1"/>
    <col min="4610" max="4610" width="3.88671875" style="58" bestFit="1" customWidth="1"/>
    <col min="4611" max="4611" width="38.21875" style="58" customWidth="1"/>
    <col min="4612" max="4612" width="13.88671875" style="58" bestFit="1" customWidth="1"/>
    <col min="4613" max="4613" width="16.21875" style="58" customWidth="1"/>
    <col min="4614" max="4614" width="13.109375" style="58" customWidth="1"/>
    <col min="4615" max="4615" width="7.33203125" style="58" customWidth="1"/>
    <col min="4616" max="4616" width="12.109375" style="58" bestFit="1" customWidth="1"/>
    <col min="4617" max="4617" width="10.44140625" style="58" bestFit="1" customWidth="1"/>
    <col min="4618" max="4618" width="7" style="58" bestFit="1" customWidth="1"/>
    <col min="4619" max="4619" width="5.88671875" style="58" bestFit="1" customWidth="1"/>
    <col min="4620" max="4620" width="8.77734375" style="58" bestFit="1" customWidth="1"/>
    <col min="4621" max="4622" width="8.44140625" style="58" bestFit="1" customWidth="1"/>
    <col min="4623" max="4623" width="8.6640625" style="58" customWidth="1"/>
    <col min="4624" max="4624" width="14.33203125" style="58" bestFit="1" customWidth="1"/>
    <col min="4625" max="4625" width="13.44140625" style="58" customWidth="1"/>
    <col min="4626" max="4626" width="6" style="58" customWidth="1"/>
    <col min="4627" max="4627" width="17.21875" style="58" customWidth="1"/>
    <col min="4628" max="4628" width="11" style="58" bestFit="1" customWidth="1"/>
    <col min="4629" max="4630" width="8.21875" style="58" bestFit="1" customWidth="1"/>
    <col min="4631" max="4864" width="8.77734375" style="58"/>
    <col min="4865" max="4865" width="15.88671875" style="58" customWidth="1"/>
    <col min="4866" max="4866" width="3.88671875" style="58" bestFit="1" customWidth="1"/>
    <col min="4867" max="4867" width="38.21875" style="58" customWidth="1"/>
    <col min="4868" max="4868" width="13.88671875" style="58" bestFit="1" customWidth="1"/>
    <col min="4869" max="4869" width="16.21875" style="58" customWidth="1"/>
    <col min="4870" max="4870" width="13.109375" style="58" customWidth="1"/>
    <col min="4871" max="4871" width="7.33203125" style="58" customWidth="1"/>
    <col min="4872" max="4872" width="12.109375" style="58" bestFit="1" customWidth="1"/>
    <col min="4873" max="4873" width="10.44140625" style="58" bestFit="1" customWidth="1"/>
    <col min="4874" max="4874" width="7" style="58" bestFit="1" customWidth="1"/>
    <col min="4875" max="4875" width="5.88671875" style="58" bestFit="1" customWidth="1"/>
    <col min="4876" max="4876" width="8.77734375" style="58" bestFit="1" customWidth="1"/>
    <col min="4877" max="4878" width="8.44140625" style="58" bestFit="1" customWidth="1"/>
    <col min="4879" max="4879" width="8.6640625" style="58" customWidth="1"/>
    <col min="4880" max="4880" width="14.33203125" style="58" bestFit="1" customWidth="1"/>
    <col min="4881" max="4881" width="13.44140625" style="58" customWidth="1"/>
    <col min="4882" max="4882" width="6" style="58" customWidth="1"/>
    <col min="4883" max="4883" width="17.21875" style="58" customWidth="1"/>
    <col min="4884" max="4884" width="11" style="58" bestFit="1" customWidth="1"/>
    <col min="4885" max="4886" width="8.21875" style="58" bestFit="1" customWidth="1"/>
    <col min="4887" max="5120" width="8.77734375" style="58"/>
    <col min="5121" max="5121" width="15.88671875" style="58" customWidth="1"/>
    <col min="5122" max="5122" width="3.88671875" style="58" bestFit="1" customWidth="1"/>
    <col min="5123" max="5123" width="38.21875" style="58" customWidth="1"/>
    <col min="5124" max="5124" width="13.88671875" style="58" bestFit="1" customWidth="1"/>
    <col min="5125" max="5125" width="16.21875" style="58" customWidth="1"/>
    <col min="5126" max="5126" width="13.109375" style="58" customWidth="1"/>
    <col min="5127" max="5127" width="7.33203125" style="58" customWidth="1"/>
    <col min="5128" max="5128" width="12.109375" style="58" bestFit="1" customWidth="1"/>
    <col min="5129" max="5129" width="10.44140625" style="58" bestFit="1" customWidth="1"/>
    <col min="5130" max="5130" width="7" style="58" bestFit="1" customWidth="1"/>
    <col min="5131" max="5131" width="5.88671875" style="58" bestFit="1" customWidth="1"/>
    <col min="5132" max="5132" width="8.77734375" style="58" bestFit="1" customWidth="1"/>
    <col min="5133" max="5134" width="8.44140625" style="58" bestFit="1" customWidth="1"/>
    <col min="5135" max="5135" width="8.6640625" style="58" customWidth="1"/>
    <col min="5136" max="5136" width="14.33203125" style="58" bestFit="1" customWidth="1"/>
    <col min="5137" max="5137" width="13.44140625" style="58" customWidth="1"/>
    <col min="5138" max="5138" width="6" style="58" customWidth="1"/>
    <col min="5139" max="5139" width="17.21875" style="58" customWidth="1"/>
    <col min="5140" max="5140" width="11" style="58" bestFit="1" customWidth="1"/>
    <col min="5141" max="5142" width="8.21875" style="58" bestFit="1" customWidth="1"/>
    <col min="5143" max="5376" width="8.77734375" style="58"/>
    <col min="5377" max="5377" width="15.88671875" style="58" customWidth="1"/>
    <col min="5378" max="5378" width="3.88671875" style="58" bestFit="1" customWidth="1"/>
    <col min="5379" max="5379" width="38.21875" style="58" customWidth="1"/>
    <col min="5380" max="5380" width="13.88671875" style="58" bestFit="1" customWidth="1"/>
    <col min="5381" max="5381" width="16.21875" style="58" customWidth="1"/>
    <col min="5382" max="5382" width="13.109375" style="58" customWidth="1"/>
    <col min="5383" max="5383" width="7.33203125" style="58" customWidth="1"/>
    <col min="5384" max="5384" width="12.109375" style="58" bestFit="1" customWidth="1"/>
    <col min="5385" max="5385" width="10.44140625" style="58" bestFit="1" customWidth="1"/>
    <col min="5386" max="5386" width="7" style="58" bestFit="1" customWidth="1"/>
    <col min="5387" max="5387" width="5.88671875" style="58" bestFit="1" customWidth="1"/>
    <col min="5388" max="5388" width="8.77734375" style="58" bestFit="1" customWidth="1"/>
    <col min="5389" max="5390" width="8.44140625" style="58" bestFit="1" customWidth="1"/>
    <col min="5391" max="5391" width="8.6640625" style="58" customWidth="1"/>
    <col min="5392" max="5392" width="14.33203125" style="58" bestFit="1" customWidth="1"/>
    <col min="5393" max="5393" width="13.44140625" style="58" customWidth="1"/>
    <col min="5394" max="5394" width="6" style="58" customWidth="1"/>
    <col min="5395" max="5395" width="17.21875" style="58" customWidth="1"/>
    <col min="5396" max="5396" width="11" style="58" bestFit="1" customWidth="1"/>
    <col min="5397" max="5398" width="8.21875" style="58" bestFit="1" customWidth="1"/>
    <col min="5399" max="5632" width="8.77734375" style="58"/>
    <col min="5633" max="5633" width="15.88671875" style="58" customWidth="1"/>
    <col min="5634" max="5634" width="3.88671875" style="58" bestFit="1" customWidth="1"/>
    <col min="5635" max="5635" width="38.21875" style="58" customWidth="1"/>
    <col min="5636" max="5636" width="13.88671875" style="58" bestFit="1" customWidth="1"/>
    <col min="5637" max="5637" width="16.21875" style="58" customWidth="1"/>
    <col min="5638" max="5638" width="13.109375" style="58" customWidth="1"/>
    <col min="5639" max="5639" width="7.33203125" style="58" customWidth="1"/>
    <col min="5640" max="5640" width="12.109375" style="58" bestFit="1" customWidth="1"/>
    <col min="5641" max="5641" width="10.44140625" style="58" bestFit="1" customWidth="1"/>
    <col min="5642" max="5642" width="7" style="58" bestFit="1" customWidth="1"/>
    <col min="5643" max="5643" width="5.88671875" style="58" bestFit="1" customWidth="1"/>
    <col min="5644" max="5644" width="8.77734375" style="58" bestFit="1" customWidth="1"/>
    <col min="5645" max="5646" width="8.44140625" style="58" bestFit="1" customWidth="1"/>
    <col min="5647" max="5647" width="8.6640625" style="58" customWidth="1"/>
    <col min="5648" max="5648" width="14.33203125" style="58" bestFit="1" customWidth="1"/>
    <col min="5649" max="5649" width="13.44140625" style="58" customWidth="1"/>
    <col min="5650" max="5650" width="6" style="58" customWidth="1"/>
    <col min="5651" max="5651" width="17.21875" style="58" customWidth="1"/>
    <col min="5652" max="5652" width="11" style="58" bestFit="1" customWidth="1"/>
    <col min="5653" max="5654" width="8.21875" style="58" bestFit="1" customWidth="1"/>
    <col min="5655" max="5888" width="8.77734375" style="58"/>
    <col min="5889" max="5889" width="15.88671875" style="58" customWidth="1"/>
    <col min="5890" max="5890" width="3.88671875" style="58" bestFit="1" customWidth="1"/>
    <col min="5891" max="5891" width="38.21875" style="58" customWidth="1"/>
    <col min="5892" max="5892" width="13.88671875" style="58" bestFit="1" customWidth="1"/>
    <col min="5893" max="5893" width="16.21875" style="58" customWidth="1"/>
    <col min="5894" max="5894" width="13.109375" style="58" customWidth="1"/>
    <col min="5895" max="5895" width="7.33203125" style="58" customWidth="1"/>
    <col min="5896" max="5896" width="12.109375" style="58" bestFit="1" customWidth="1"/>
    <col min="5897" max="5897" width="10.44140625" style="58" bestFit="1" customWidth="1"/>
    <col min="5898" max="5898" width="7" style="58" bestFit="1" customWidth="1"/>
    <col min="5899" max="5899" width="5.88671875" style="58" bestFit="1" customWidth="1"/>
    <col min="5900" max="5900" width="8.77734375" style="58" bestFit="1" customWidth="1"/>
    <col min="5901" max="5902" width="8.44140625" style="58" bestFit="1" customWidth="1"/>
    <col min="5903" max="5903" width="8.6640625" style="58" customWidth="1"/>
    <col min="5904" max="5904" width="14.33203125" style="58" bestFit="1" customWidth="1"/>
    <col min="5905" max="5905" width="13.44140625" style="58" customWidth="1"/>
    <col min="5906" max="5906" width="6" style="58" customWidth="1"/>
    <col min="5907" max="5907" width="17.21875" style="58" customWidth="1"/>
    <col min="5908" max="5908" width="11" style="58" bestFit="1" customWidth="1"/>
    <col min="5909" max="5910" width="8.21875" style="58" bestFit="1" customWidth="1"/>
    <col min="5911" max="6144" width="8.77734375" style="58"/>
    <col min="6145" max="6145" width="15.88671875" style="58" customWidth="1"/>
    <col min="6146" max="6146" width="3.88671875" style="58" bestFit="1" customWidth="1"/>
    <col min="6147" max="6147" width="38.21875" style="58" customWidth="1"/>
    <col min="6148" max="6148" width="13.88671875" style="58" bestFit="1" customWidth="1"/>
    <col min="6149" max="6149" width="16.21875" style="58" customWidth="1"/>
    <col min="6150" max="6150" width="13.109375" style="58" customWidth="1"/>
    <col min="6151" max="6151" width="7.33203125" style="58" customWidth="1"/>
    <col min="6152" max="6152" width="12.109375" style="58" bestFit="1" customWidth="1"/>
    <col min="6153" max="6153" width="10.44140625" style="58" bestFit="1" customWidth="1"/>
    <col min="6154" max="6154" width="7" style="58" bestFit="1" customWidth="1"/>
    <col min="6155" max="6155" width="5.88671875" style="58" bestFit="1" customWidth="1"/>
    <col min="6156" max="6156" width="8.77734375" style="58" bestFit="1" customWidth="1"/>
    <col min="6157" max="6158" width="8.44140625" style="58" bestFit="1" customWidth="1"/>
    <col min="6159" max="6159" width="8.6640625" style="58" customWidth="1"/>
    <col min="6160" max="6160" width="14.33203125" style="58" bestFit="1" customWidth="1"/>
    <col min="6161" max="6161" width="13.44140625" style="58" customWidth="1"/>
    <col min="6162" max="6162" width="6" style="58" customWidth="1"/>
    <col min="6163" max="6163" width="17.21875" style="58" customWidth="1"/>
    <col min="6164" max="6164" width="11" style="58" bestFit="1" customWidth="1"/>
    <col min="6165" max="6166" width="8.21875" style="58" bestFit="1" customWidth="1"/>
    <col min="6167" max="6400" width="8.77734375" style="58"/>
    <col min="6401" max="6401" width="15.88671875" style="58" customWidth="1"/>
    <col min="6402" max="6402" width="3.88671875" style="58" bestFit="1" customWidth="1"/>
    <col min="6403" max="6403" width="38.21875" style="58" customWidth="1"/>
    <col min="6404" max="6404" width="13.88671875" style="58" bestFit="1" customWidth="1"/>
    <col min="6405" max="6405" width="16.21875" style="58" customWidth="1"/>
    <col min="6406" max="6406" width="13.109375" style="58" customWidth="1"/>
    <col min="6407" max="6407" width="7.33203125" style="58" customWidth="1"/>
    <col min="6408" max="6408" width="12.109375" style="58" bestFit="1" customWidth="1"/>
    <col min="6409" max="6409" width="10.44140625" style="58" bestFit="1" customWidth="1"/>
    <col min="6410" max="6410" width="7" style="58" bestFit="1" customWidth="1"/>
    <col min="6411" max="6411" width="5.88671875" style="58" bestFit="1" customWidth="1"/>
    <col min="6412" max="6412" width="8.77734375" style="58" bestFit="1" customWidth="1"/>
    <col min="6413" max="6414" width="8.44140625" style="58" bestFit="1" customWidth="1"/>
    <col min="6415" max="6415" width="8.6640625" style="58" customWidth="1"/>
    <col min="6416" max="6416" width="14.33203125" style="58" bestFit="1" customWidth="1"/>
    <col min="6417" max="6417" width="13.44140625" style="58" customWidth="1"/>
    <col min="6418" max="6418" width="6" style="58" customWidth="1"/>
    <col min="6419" max="6419" width="17.21875" style="58" customWidth="1"/>
    <col min="6420" max="6420" width="11" style="58" bestFit="1" customWidth="1"/>
    <col min="6421" max="6422" width="8.21875" style="58" bestFit="1" customWidth="1"/>
    <col min="6423" max="6656" width="8.77734375" style="58"/>
    <col min="6657" max="6657" width="15.88671875" style="58" customWidth="1"/>
    <col min="6658" max="6658" width="3.88671875" style="58" bestFit="1" customWidth="1"/>
    <col min="6659" max="6659" width="38.21875" style="58" customWidth="1"/>
    <col min="6660" max="6660" width="13.88671875" style="58" bestFit="1" customWidth="1"/>
    <col min="6661" max="6661" width="16.21875" style="58" customWidth="1"/>
    <col min="6662" max="6662" width="13.109375" style="58" customWidth="1"/>
    <col min="6663" max="6663" width="7.33203125" style="58" customWidth="1"/>
    <col min="6664" max="6664" width="12.109375" style="58" bestFit="1" customWidth="1"/>
    <col min="6665" max="6665" width="10.44140625" style="58" bestFit="1" customWidth="1"/>
    <col min="6666" max="6666" width="7" style="58" bestFit="1" customWidth="1"/>
    <col min="6667" max="6667" width="5.88671875" style="58" bestFit="1" customWidth="1"/>
    <col min="6668" max="6668" width="8.77734375" style="58" bestFit="1" customWidth="1"/>
    <col min="6669" max="6670" width="8.44140625" style="58" bestFit="1" customWidth="1"/>
    <col min="6671" max="6671" width="8.6640625" style="58" customWidth="1"/>
    <col min="6672" max="6672" width="14.33203125" style="58" bestFit="1" customWidth="1"/>
    <col min="6673" max="6673" width="13.44140625" style="58" customWidth="1"/>
    <col min="6674" max="6674" width="6" style="58" customWidth="1"/>
    <col min="6675" max="6675" width="17.21875" style="58" customWidth="1"/>
    <col min="6676" max="6676" width="11" style="58" bestFit="1" customWidth="1"/>
    <col min="6677" max="6678" width="8.21875" style="58" bestFit="1" customWidth="1"/>
    <col min="6679" max="6912" width="8.77734375" style="58"/>
    <col min="6913" max="6913" width="15.88671875" style="58" customWidth="1"/>
    <col min="6914" max="6914" width="3.88671875" style="58" bestFit="1" customWidth="1"/>
    <col min="6915" max="6915" width="38.21875" style="58" customWidth="1"/>
    <col min="6916" max="6916" width="13.88671875" style="58" bestFit="1" customWidth="1"/>
    <col min="6917" max="6917" width="16.21875" style="58" customWidth="1"/>
    <col min="6918" max="6918" width="13.109375" style="58" customWidth="1"/>
    <col min="6919" max="6919" width="7.33203125" style="58" customWidth="1"/>
    <col min="6920" max="6920" width="12.109375" style="58" bestFit="1" customWidth="1"/>
    <col min="6921" max="6921" width="10.44140625" style="58" bestFit="1" customWidth="1"/>
    <col min="6922" max="6922" width="7" style="58" bestFit="1" customWidth="1"/>
    <col min="6923" max="6923" width="5.88671875" style="58" bestFit="1" customWidth="1"/>
    <col min="6924" max="6924" width="8.77734375" style="58" bestFit="1" customWidth="1"/>
    <col min="6925" max="6926" width="8.44140625" style="58" bestFit="1" customWidth="1"/>
    <col min="6927" max="6927" width="8.6640625" style="58" customWidth="1"/>
    <col min="6928" max="6928" width="14.33203125" style="58" bestFit="1" customWidth="1"/>
    <col min="6929" max="6929" width="13.44140625" style="58" customWidth="1"/>
    <col min="6930" max="6930" width="6" style="58" customWidth="1"/>
    <col min="6931" max="6931" width="17.21875" style="58" customWidth="1"/>
    <col min="6932" max="6932" width="11" style="58" bestFit="1" customWidth="1"/>
    <col min="6933" max="6934" width="8.21875" style="58" bestFit="1" customWidth="1"/>
    <col min="6935" max="7168" width="8.77734375" style="58"/>
    <col min="7169" max="7169" width="15.88671875" style="58" customWidth="1"/>
    <col min="7170" max="7170" width="3.88671875" style="58" bestFit="1" customWidth="1"/>
    <col min="7171" max="7171" width="38.21875" style="58" customWidth="1"/>
    <col min="7172" max="7172" width="13.88671875" style="58" bestFit="1" customWidth="1"/>
    <col min="7173" max="7173" width="16.21875" style="58" customWidth="1"/>
    <col min="7174" max="7174" width="13.109375" style="58" customWidth="1"/>
    <col min="7175" max="7175" width="7.33203125" style="58" customWidth="1"/>
    <col min="7176" max="7176" width="12.109375" style="58" bestFit="1" customWidth="1"/>
    <col min="7177" max="7177" width="10.44140625" style="58" bestFit="1" customWidth="1"/>
    <col min="7178" max="7178" width="7" style="58" bestFit="1" customWidth="1"/>
    <col min="7179" max="7179" width="5.88671875" style="58" bestFit="1" customWidth="1"/>
    <col min="7180" max="7180" width="8.77734375" style="58" bestFit="1" customWidth="1"/>
    <col min="7181" max="7182" width="8.44140625" style="58" bestFit="1" customWidth="1"/>
    <col min="7183" max="7183" width="8.6640625" style="58" customWidth="1"/>
    <col min="7184" max="7184" width="14.33203125" style="58" bestFit="1" customWidth="1"/>
    <col min="7185" max="7185" width="13.44140625" style="58" customWidth="1"/>
    <col min="7186" max="7186" width="6" style="58" customWidth="1"/>
    <col min="7187" max="7187" width="17.21875" style="58" customWidth="1"/>
    <col min="7188" max="7188" width="11" style="58" bestFit="1" customWidth="1"/>
    <col min="7189" max="7190" width="8.21875" style="58" bestFit="1" customWidth="1"/>
    <col min="7191" max="7424" width="8.77734375" style="58"/>
    <col min="7425" max="7425" width="15.88671875" style="58" customWidth="1"/>
    <col min="7426" max="7426" width="3.88671875" style="58" bestFit="1" customWidth="1"/>
    <col min="7427" max="7427" width="38.21875" style="58" customWidth="1"/>
    <col min="7428" max="7428" width="13.88671875" style="58" bestFit="1" customWidth="1"/>
    <col min="7429" max="7429" width="16.21875" style="58" customWidth="1"/>
    <col min="7430" max="7430" width="13.109375" style="58" customWidth="1"/>
    <col min="7431" max="7431" width="7.33203125" style="58" customWidth="1"/>
    <col min="7432" max="7432" width="12.109375" style="58" bestFit="1" customWidth="1"/>
    <col min="7433" max="7433" width="10.44140625" style="58" bestFit="1" customWidth="1"/>
    <col min="7434" max="7434" width="7" style="58" bestFit="1" customWidth="1"/>
    <col min="7435" max="7435" width="5.88671875" style="58" bestFit="1" customWidth="1"/>
    <col min="7436" max="7436" width="8.77734375" style="58" bestFit="1" customWidth="1"/>
    <col min="7437" max="7438" width="8.44140625" style="58" bestFit="1" customWidth="1"/>
    <col min="7439" max="7439" width="8.6640625" style="58" customWidth="1"/>
    <col min="7440" max="7440" width="14.33203125" style="58" bestFit="1" customWidth="1"/>
    <col min="7441" max="7441" width="13.44140625" style="58" customWidth="1"/>
    <col min="7442" max="7442" width="6" style="58" customWidth="1"/>
    <col min="7443" max="7443" width="17.21875" style="58" customWidth="1"/>
    <col min="7444" max="7444" width="11" style="58" bestFit="1" customWidth="1"/>
    <col min="7445" max="7446" width="8.21875" style="58" bestFit="1" customWidth="1"/>
    <col min="7447" max="7680" width="8.77734375" style="58"/>
    <col min="7681" max="7681" width="15.88671875" style="58" customWidth="1"/>
    <col min="7682" max="7682" width="3.88671875" style="58" bestFit="1" customWidth="1"/>
    <col min="7683" max="7683" width="38.21875" style="58" customWidth="1"/>
    <col min="7684" max="7684" width="13.88671875" style="58" bestFit="1" customWidth="1"/>
    <col min="7685" max="7685" width="16.21875" style="58" customWidth="1"/>
    <col min="7686" max="7686" width="13.109375" style="58" customWidth="1"/>
    <col min="7687" max="7687" width="7.33203125" style="58" customWidth="1"/>
    <col min="7688" max="7688" width="12.109375" style="58" bestFit="1" customWidth="1"/>
    <col min="7689" max="7689" width="10.44140625" style="58" bestFit="1" customWidth="1"/>
    <col min="7690" max="7690" width="7" style="58" bestFit="1" customWidth="1"/>
    <col min="7691" max="7691" width="5.88671875" style="58" bestFit="1" customWidth="1"/>
    <col min="7692" max="7692" width="8.77734375" style="58" bestFit="1" customWidth="1"/>
    <col min="7693" max="7694" width="8.44140625" style="58" bestFit="1" customWidth="1"/>
    <col min="7695" max="7695" width="8.6640625" style="58" customWidth="1"/>
    <col min="7696" max="7696" width="14.33203125" style="58" bestFit="1" customWidth="1"/>
    <col min="7697" max="7697" width="13.44140625" style="58" customWidth="1"/>
    <col min="7698" max="7698" width="6" style="58" customWidth="1"/>
    <col min="7699" max="7699" width="17.21875" style="58" customWidth="1"/>
    <col min="7700" max="7700" width="11" style="58" bestFit="1" customWidth="1"/>
    <col min="7701" max="7702" width="8.21875" style="58" bestFit="1" customWidth="1"/>
    <col min="7703" max="7936" width="8.77734375" style="58"/>
    <col min="7937" max="7937" width="15.88671875" style="58" customWidth="1"/>
    <col min="7938" max="7938" width="3.88671875" style="58" bestFit="1" customWidth="1"/>
    <col min="7939" max="7939" width="38.21875" style="58" customWidth="1"/>
    <col min="7940" max="7940" width="13.88671875" style="58" bestFit="1" customWidth="1"/>
    <col min="7941" max="7941" width="16.21875" style="58" customWidth="1"/>
    <col min="7942" max="7942" width="13.109375" style="58" customWidth="1"/>
    <col min="7943" max="7943" width="7.33203125" style="58" customWidth="1"/>
    <col min="7944" max="7944" width="12.109375" style="58" bestFit="1" customWidth="1"/>
    <col min="7945" max="7945" width="10.44140625" style="58" bestFit="1" customWidth="1"/>
    <col min="7946" max="7946" width="7" style="58" bestFit="1" customWidth="1"/>
    <col min="7947" max="7947" width="5.88671875" style="58" bestFit="1" customWidth="1"/>
    <col min="7948" max="7948" width="8.77734375" style="58" bestFit="1" customWidth="1"/>
    <col min="7949" max="7950" width="8.44140625" style="58" bestFit="1" customWidth="1"/>
    <col min="7951" max="7951" width="8.6640625" style="58" customWidth="1"/>
    <col min="7952" max="7952" width="14.33203125" style="58" bestFit="1" customWidth="1"/>
    <col min="7953" max="7953" width="13.44140625" style="58" customWidth="1"/>
    <col min="7954" max="7954" width="6" style="58" customWidth="1"/>
    <col min="7955" max="7955" width="17.21875" style="58" customWidth="1"/>
    <col min="7956" max="7956" width="11" style="58" bestFit="1" customWidth="1"/>
    <col min="7957" max="7958" width="8.21875" style="58" bestFit="1" customWidth="1"/>
    <col min="7959" max="8192" width="8.77734375" style="58"/>
    <col min="8193" max="8193" width="15.88671875" style="58" customWidth="1"/>
    <col min="8194" max="8194" width="3.88671875" style="58" bestFit="1" customWidth="1"/>
    <col min="8195" max="8195" width="38.21875" style="58" customWidth="1"/>
    <col min="8196" max="8196" width="13.88671875" style="58" bestFit="1" customWidth="1"/>
    <col min="8197" max="8197" width="16.21875" style="58" customWidth="1"/>
    <col min="8198" max="8198" width="13.109375" style="58" customWidth="1"/>
    <col min="8199" max="8199" width="7.33203125" style="58" customWidth="1"/>
    <col min="8200" max="8200" width="12.109375" style="58" bestFit="1" customWidth="1"/>
    <col min="8201" max="8201" width="10.44140625" style="58" bestFit="1" customWidth="1"/>
    <col min="8202" max="8202" width="7" style="58" bestFit="1" customWidth="1"/>
    <col min="8203" max="8203" width="5.88671875" style="58" bestFit="1" customWidth="1"/>
    <col min="8204" max="8204" width="8.77734375" style="58" bestFit="1" customWidth="1"/>
    <col min="8205" max="8206" width="8.44140625" style="58" bestFit="1" customWidth="1"/>
    <col min="8207" max="8207" width="8.6640625" style="58" customWidth="1"/>
    <col min="8208" max="8208" width="14.33203125" style="58" bestFit="1" customWidth="1"/>
    <col min="8209" max="8209" width="13.44140625" style="58" customWidth="1"/>
    <col min="8210" max="8210" width="6" style="58" customWidth="1"/>
    <col min="8211" max="8211" width="17.21875" style="58" customWidth="1"/>
    <col min="8212" max="8212" width="11" style="58" bestFit="1" customWidth="1"/>
    <col min="8213" max="8214" width="8.21875" style="58" bestFit="1" customWidth="1"/>
    <col min="8215" max="8448" width="8.77734375" style="58"/>
    <col min="8449" max="8449" width="15.88671875" style="58" customWidth="1"/>
    <col min="8450" max="8450" width="3.88671875" style="58" bestFit="1" customWidth="1"/>
    <col min="8451" max="8451" width="38.21875" style="58" customWidth="1"/>
    <col min="8452" max="8452" width="13.88671875" style="58" bestFit="1" customWidth="1"/>
    <col min="8453" max="8453" width="16.21875" style="58" customWidth="1"/>
    <col min="8454" max="8454" width="13.109375" style="58" customWidth="1"/>
    <col min="8455" max="8455" width="7.33203125" style="58" customWidth="1"/>
    <col min="8456" max="8456" width="12.109375" style="58" bestFit="1" customWidth="1"/>
    <col min="8457" max="8457" width="10.44140625" style="58" bestFit="1" customWidth="1"/>
    <col min="8458" max="8458" width="7" style="58" bestFit="1" customWidth="1"/>
    <col min="8459" max="8459" width="5.88671875" style="58" bestFit="1" customWidth="1"/>
    <col min="8460" max="8460" width="8.77734375" style="58" bestFit="1" customWidth="1"/>
    <col min="8461" max="8462" width="8.44140625" style="58" bestFit="1" customWidth="1"/>
    <col min="8463" max="8463" width="8.6640625" style="58" customWidth="1"/>
    <col min="8464" max="8464" width="14.33203125" style="58" bestFit="1" customWidth="1"/>
    <col min="8465" max="8465" width="13.44140625" style="58" customWidth="1"/>
    <col min="8466" max="8466" width="6" style="58" customWidth="1"/>
    <col min="8467" max="8467" width="17.21875" style="58" customWidth="1"/>
    <col min="8468" max="8468" width="11" style="58" bestFit="1" customWidth="1"/>
    <col min="8469" max="8470" width="8.21875" style="58" bestFit="1" customWidth="1"/>
    <col min="8471" max="8704" width="8.77734375" style="58"/>
    <col min="8705" max="8705" width="15.88671875" style="58" customWidth="1"/>
    <col min="8706" max="8706" width="3.88671875" style="58" bestFit="1" customWidth="1"/>
    <col min="8707" max="8707" width="38.21875" style="58" customWidth="1"/>
    <col min="8708" max="8708" width="13.88671875" style="58" bestFit="1" customWidth="1"/>
    <col min="8709" max="8709" width="16.21875" style="58" customWidth="1"/>
    <col min="8710" max="8710" width="13.109375" style="58" customWidth="1"/>
    <col min="8711" max="8711" width="7.33203125" style="58" customWidth="1"/>
    <col min="8712" max="8712" width="12.109375" style="58" bestFit="1" customWidth="1"/>
    <col min="8713" max="8713" width="10.44140625" style="58" bestFit="1" customWidth="1"/>
    <col min="8714" max="8714" width="7" style="58" bestFit="1" customWidth="1"/>
    <col min="8715" max="8715" width="5.88671875" style="58" bestFit="1" customWidth="1"/>
    <col min="8716" max="8716" width="8.77734375" style="58" bestFit="1" customWidth="1"/>
    <col min="8717" max="8718" width="8.44140625" style="58" bestFit="1" customWidth="1"/>
    <col min="8719" max="8719" width="8.6640625" style="58" customWidth="1"/>
    <col min="8720" max="8720" width="14.33203125" style="58" bestFit="1" customWidth="1"/>
    <col min="8721" max="8721" width="13.44140625" style="58" customWidth="1"/>
    <col min="8722" max="8722" width="6" style="58" customWidth="1"/>
    <col min="8723" max="8723" width="17.21875" style="58" customWidth="1"/>
    <col min="8724" max="8724" width="11" style="58" bestFit="1" customWidth="1"/>
    <col min="8725" max="8726" width="8.21875" style="58" bestFit="1" customWidth="1"/>
    <col min="8727" max="8960" width="8.77734375" style="58"/>
    <col min="8961" max="8961" width="15.88671875" style="58" customWidth="1"/>
    <col min="8962" max="8962" width="3.88671875" style="58" bestFit="1" customWidth="1"/>
    <col min="8963" max="8963" width="38.21875" style="58" customWidth="1"/>
    <col min="8964" max="8964" width="13.88671875" style="58" bestFit="1" customWidth="1"/>
    <col min="8965" max="8965" width="16.21875" style="58" customWidth="1"/>
    <col min="8966" max="8966" width="13.109375" style="58" customWidth="1"/>
    <col min="8967" max="8967" width="7.33203125" style="58" customWidth="1"/>
    <col min="8968" max="8968" width="12.109375" style="58" bestFit="1" customWidth="1"/>
    <col min="8969" max="8969" width="10.44140625" style="58" bestFit="1" customWidth="1"/>
    <col min="8970" max="8970" width="7" style="58" bestFit="1" customWidth="1"/>
    <col min="8971" max="8971" width="5.88671875" style="58" bestFit="1" customWidth="1"/>
    <col min="8972" max="8972" width="8.77734375" style="58" bestFit="1" customWidth="1"/>
    <col min="8973" max="8974" width="8.44140625" style="58" bestFit="1" customWidth="1"/>
    <col min="8975" max="8975" width="8.6640625" style="58" customWidth="1"/>
    <col min="8976" max="8976" width="14.33203125" style="58" bestFit="1" customWidth="1"/>
    <col min="8977" max="8977" width="13.44140625" style="58" customWidth="1"/>
    <col min="8978" max="8978" width="6" style="58" customWidth="1"/>
    <col min="8979" max="8979" width="17.21875" style="58" customWidth="1"/>
    <col min="8980" max="8980" width="11" style="58" bestFit="1" customWidth="1"/>
    <col min="8981" max="8982" width="8.21875" style="58" bestFit="1" customWidth="1"/>
    <col min="8983" max="9216" width="8.77734375" style="58"/>
    <col min="9217" max="9217" width="15.88671875" style="58" customWidth="1"/>
    <col min="9218" max="9218" width="3.88671875" style="58" bestFit="1" customWidth="1"/>
    <col min="9219" max="9219" width="38.21875" style="58" customWidth="1"/>
    <col min="9220" max="9220" width="13.88671875" style="58" bestFit="1" customWidth="1"/>
    <col min="9221" max="9221" width="16.21875" style="58" customWidth="1"/>
    <col min="9222" max="9222" width="13.109375" style="58" customWidth="1"/>
    <col min="9223" max="9223" width="7.33203125" style="58" customWidth="1"/>
    <col min="9224" max="9224" width="12.109375" style="58" bestFit="1" customWidth="1"/>
    <col min="9225" max="9225" width="10.44140625" style="58" bestFit="1" customWidth="1"/>
    <col min="9226" max="9226" width="7" style="58" bestFit="1" customWidth="1"/>
    <col min="9227" max="9227" width="5.88671875" style="58" bestFit="1" customWidth="1"/>
    <col min="9228" max="9228" width="8.77734375" style="58" bestFit="1" customWidth="1"/>
    <col min="9229" max="9230" width="8.44140625" style="58" bestFit="1" customWidth="1"/>
    <col min="9231" max="9231" width="8.6640625" style="58" customWidth="1"/>
    <col min="9232" max="9232" width="14.33203125" style="58" bestFit="1" customWidth="1"/>
    <col min="9233" max="9233" width="13.44140625" style="58" customWidth="1"/>
    <col min="9234" max="9234" width="6" style="58" customWidth="1"/>
    <col min="9235" max="9235" width="17.21875" style="58" customWidth="1"/>
    <col min="9236" max="9236" width="11" style="58" bestFit="1" customWidth="1"/>
    <col min="9237" max="9238" width="8.21875" style="58" bestFit="1" customWidth="1"/>
    <col min="9239" max="9472" width="8.77734375" style="58"/>
    <col min="9473" max="9473" width="15.88671875" style="58" customWidth="1"/>
    <col min="9474" max="9474" width="3.88671875" style="58" bestFit="1" customWidth="1"/>
    <col min="9475" max="9475" width="38.21875" style="58" customWidth="1"/>
    <col min="9476" max="9476" width="13.88671875" style="58" bestFit="1" customWidth="1"/>
    <col min="9477" max="9477" width="16.21875" style="58" customWidth="1"/>
    <col min="9478" max="9478" width="13.109375" style="58" customWidth="1"/>
    <col min="9479" max="9479" width="7.33203125" style="58" customWidth="1"/>
    <col min="9480" max="9480" width="12.109375" style="58" bestFit="1" customWidth="1"/>
    <col min="9481" max="9481" width="10.44140625" style="58" bestFit="1" customWidth="1"/>
    <col min="9482" max="9482" width="7" style="58" bestFit="1" customWidth="1"/>
    <col min="9483" max="9483" width="5.88671875" style="58" bestFit="1" customWidth="1"/>
    <col min="9484" max="9484" width="8.77734375" style="58" bestFit="1" customWidth="1"/>
    <col min="9485" max="9486" width="8.44140625" style="58" bestFit="1" customWidth="1"/>
    <col min="9487" max="9487" width="8.6640625" style="58" customWidth="1"/>
    <col min="9488" max="9488" width="14.33203125" style="58" bestFit="1" customWidth="1"/>
    <col min="9489" max="9489" width="13.44140625" style="58" customWidth="1"/>
    <col min="9490" max="9490" width="6" style="58" customWidth="1"/>
    <col min="9491" max="9491" width="17.21875" style="58" customWidth="1"/>
    <col min="9492" max="9492" width="11" style="58" bestFit="1" customWidth="1"/>
    <col min="9493" max="9494" width="8.21875" style="58" bestFit="1" customWidth="1"/>
    <col min="9495" max="9728" width="8.77734375" style="58"/>
    <col min="9729" max="9729" width="15.88671875" style="58" customWidth="1"/>
    <col min="9730" max="9730" width="3.88671875" style="58" bestFit="1" customWidth="1"/>
    <col min="9731" max="9731" width="38.21875" style="58" customWidth="1"/>
    <col min="9732" max="9732" width="13.88671875" style="58" bestFit="1" customWidth="1"/>
    <col min="9733" max="9733" width="16.21875" style="58" customWidth="1"/>
    <col min="9734" max="9734" width="13.109375" style="58" customWidth="1"/>
    <col min="9735" max="9735" width="7.33203125" style="58" customWidth="1"/>
    <col min="9736" max="9736" width="12.109375" style="58" bestFit="1" customWidth="1"/>
    <col min="9737" max="9737" width="10.44140625" style="58" bestFit="1" customWidth="1"/>
    <col min="9738" max="9738" width="7" style="58" bestFit="1" customWidth="1"/>
    <col min="9739" max="9739" width="5.88671875" style="58" bestFit="1" customWidth="1"/>
    <col min="9740" max="9740" width="8.77734375" style="58" bestFit="1" customWidth="1"/>
    <col min="9741" max="9742" width="8.44140625" style="58" bestFit="1" customWidth="1"/>
    <col min="9743" max="9743" width="8.6640625" style="58" customWidth="1"/>
    <col min="9744" max="9744" width="14.33203125" style="58" bestFit="1" customWidth="1"/>
    <col min="9745" max="9745" width="13.44140625" style="58" customWidth="1"/>
    <col min="9746" max="9746" width="6" style="58" customWidth="1"/>
    <col min="9747" max="9747" width="17.21875" style="58" customWidth="1"/>
    <col min="9748" max="9748" width="11" style="58" bestFit="1" customWidth="1"/>
    <col min="9749" max="9750" width="8.21875" style="58" bestFit="1" customWidth="1"/>
    <col min="9751" max="9984" width="8.77734375" style="58"/>
    <col min="9985" max="9985" width="15.88671875" style="58" customWidth="1"/>
    <col min="9986" max="9986" width="3.88671875" style="58" bestFit="1" customWidth="1"/>
    <col min="9987" max="9987" width="38.21875" style="58" customWidth="1"/>
    <col min="9988" max="9988" width="13.88671875" style="58" bestFit="1" customWidth="1"/>
    <col min="9989" max="9989" width="16.21875" style="58" customWidth="1"/>
    <col min="9990" max="9990" width="13.109375" style="58" customWidth="1"/>
    <col min="9991" max="9991" width="7.33203125" style="58" customWidth="1"/>
    <col min="9992" max="9992" width="12.109375" style="58" bestFit="1" customWidth="1"/>
    <col min="9993" max="9993" width="10.44140625" style="58" bestFit="1" customWidth="1"/>
    <col min="9994" max="9994" width="7" style="58" bestFit="1" customWidth="1"/>
    <col min="9995" max="9995" width="5.88671875" style="58" bestFit="1" customWidth="1"/>
    <col min="9996" max="9996" width="8.77734375" style="58" bestFit="1" customWidth="1"/>
    <col min="9997" max="9998" width="8.44140625" style="58" bestFit="1" customWidth="1"/>
    <col min="9999" max="9999" width="8.6640625" style="58" customWidth="1"/>
    <col min="10000" max="10000" width="14.33203125" style="58" bestFit="1" customWidth="1"/>
    <col min="10001" max="10001" width="13.44140625" style="58" customWidth="1"/>
    <col min="10002" max="10002" width="6" style="58" customWidth="1"/>
    <col min="10003" max="10003" width="17.21875" style="58" customWidth="1"/>
    <col min="10004" max="10004" width="11" style="58" bestFit="1" customWidth="1"/>
    <col min="10005" max="10006" width="8.21875" style="58" bestFit="1" customWidth="1"/>
    <col min="10007" max="10240" width="8.77734375" style="58"/>
    <col min="10241" max="10241" width="15.88671875" style="58" customWidth="1"/>
    <col min="10242" max="10242" width="3.88671875" style="58" bestFit="1" customWidth="1"/>
    <col min="10243" max="10243" width="38.21875" style="58" customWidth="1"/>
    <col min="10244" max="10244" width="13.88671875" style="58" bestFit="1" customWidth="1"/>
    <col min="10245" max="10245" width="16.21875" style="58" customWidth="1"/>
    <col min="10246" max="10246" width="13.109375" style="58" customWidth="1"/>
    <col min="10247" max="10247" width="7.33203125" style="58" customWidth="1"/>
    <col min="10248" max="10248" width="12.109375" style="58" bestFit="1" customWidth="1"/>
    <col min="10249" max="10249" width="10.44140625" style="58" bestFit="1" customWidth="1"/>
    <col min="10250" max="10250" width="7" style="58" bestFit="1" customWidth="1"/>
    <col min="10251" max="10251" width="5.88671875" style="58" bestFit="1" customWidth="1"/>
    <col min="10252" max="10252" width="8.77734375" style="58" bestFit="1" customWidth="1"/>
    <col min="10253" max="10254" width="8.44140625" style="58" bestFit="1" customWidth="1"/>
    <col min="10255" max="10255" width="8.6640625" style="58" customWidth="1"/>
    <col min="10256" max="10256" width="14.33203125" style="58" bestFit="1" customWidth="1"/>
    <col min="10257" max="10257" width="13.44140625" style="58" customWidth="1"/>
    <col min="10258" max="10258" width="6" style="58" customWidth="1"/>
    <col min="10259" max="10259" width="17.21875" style="58" customWidth="1"/>
    <col min="10260" max="10260" width="11" style="58" bestFit="1" customWidth="1"/>
    <col min="10261" max="10262" width="8.21875" style="58" bestFit="1" customWidth="1"/>
    <col min="10263" max="10496" width="8.77734375" style="58"/>
    <col min="10497" max="10497" width="15.88671875" style="58" customWidth="1"/>
    <col min="10498" max="10498" width="3.88671875" style="58" bestFit="1" customWidth="1"/>
    <col min="10499" max="10499" width="38.21875" style="58" customWidth="1"/>
    <col min="10500" max="10500" width="13.88671875" style="58" bestFit="1" customWidth="1"/>
    <col min="10501" max="10501" width="16.21875" style="58" customWidth="1"/>
    <col min="10502" max="10502" width="13.109375" style="58" customWidth="1"/>
    <col min="10503" max="10503" width="7.33203125" style="58" customWidth="1"/>
    <col min="10504" max="10504" width="12.109375" style="58" bestFit="1" customWidth="1"/>
    <col min="10505" max="10505" width="10.44140625" style="58" bestFit="1" customWidth="1"/>
    <col min="10506" max="10506" width="7" style="58" bestFit="1" customWidth="1"/>
    <col min="10507" max="10507" width="5.88671875" style="58" bestFit="1" customWidth="1"/>
    <col min="10508" max="10508" width="8.77734375" style="58" bestFit="1" customWidth="1"/>
    <col min="10509" max="10510" width="8.44140625" style="58" bestFit="1" customWidth="1"/>
    <col min="10511" max="10511" width="8.6640625" style="58" customWidth="1"/>
    <col min="10512" max="10512" width="14.33203125" style="58" bestFit="1" customWidth="1"/>
    <col min="10513" max="10513" width="13.44140625" style="58" customWidth="1"/>
    <col min="10514" max="10514" width="6" style="58" customWidth="1"/>
    <col min="10515" max="10515" width="17.21875" style="58" customWidth="1"/>
    <col min="10516" max="10516" width="11" style="58" bestFit="1" customWidth="1"/>
    <col min="10517" max="10518" width="8.21875" style="58" bestFit="1" customWidth="1"/>
    <col min="10519" max="10752" width="8.77734375" style="58"/>
    <col min="10753" max="10753" width="15.88671875" style="58" customWidth="1"/>
    <col min="10754" max="10754" width="3.88671875" style="58" bestFit="1" customWidth="1"/>
    <col min="10755" max="10755" width="38.21875" style="58" customWidth="1"/>
    <col min="10756" max="10756" width="13.88671875" style="58" bestFit="1" customWidth="1"/>
    <col min="10757" max="10757" width="16.21875" style="58" customWidth="1"/>
    <col min="10758" max="10758" width="13.109375" style="58" customWidth="1"/>
    <col min="10759" max="10759" width="7.33203125" style="58" customWidth="1"/>
    <col min="10760" max="10760" width="12.109375" style="58" bestFit="1" customWidth="1"/>
    <col min="10761" max="10761" width="10.44140625" style="58" bestFit="1" customWidth="1"/>
    <col min="10762" max="10762" width="7" style="58" bestFit="1" customWidth="1"/>
    <col min="10763" max="10763" width="5.88671875" style="58" bestFit="1" customWidth="1"/>
    <col min="10764" max="10764" width="8.77734375" style="58" bestFit="1" customWidth="1"/>
    <col min="10765" max="10766" width="8.44140625" style="58" bestFit="1" customWidth="1"/>
    <col min="10767" max="10767" width="8.6640625" style="58" customWidth="1"/>
    <col min="10768" max="10768" width="14.33203125" style="58" bestFit="1" customWidth="1"/>
    <col min="10769" max="10769" width="13.44140625" style="58" customWidth="1"/>
    <col min="10770" max="10770" width="6" style="58" customWidth="1"/>
    <col min="10771" max="10771" width="17.21875" style="58" customWidth="1"/>
    <col min="10772" max="10772" width="11" style="58" bestFit="1" customWidth="1"/>
    <col min="10773" max="10774" width="8.21875" style="58" bestFit="1" customWidth="1"/>
    <col min="10775" max="11008" width="8.77734375" style="58"/>
    <col min="11009" max="11009" width="15.88671875" style="58" customWidth="1"/>
    <col min="11010" max="11010" width="3.88671875" style="58" bestFit="1" customWidth="1"/>
    <col min="11011" max="11011" width="38.21875" style="58" customWidth="1"/>
    <col min="11012" max="11012" width="13.88671875" style="58" bestFit="1" customWidth="1"/>
    <col min="11013" max="11013" width="16.21875" style="58" customWidth="1"/>
    <col min="11014" max="11014" width="13.109375" style="58" customWidth="1"/>
    <col min="11015" max="11015" width="7.33203125" style="58" customWidth="1"/>
    <col min="11016" max="11016" width="12.109375" style="58" bestFit="1" customWidth="1"/>
    <col min="11017" max="11017" width="10.44140625" style="58" bestFit="1" customWidth="1"/>
    <col min="11018" max="11018" width="7" style="58" bestFit="1" customWidth="1"/>
    <col min="11019" max="11019" width="5.88671875" style="58" bestFit="1" customWidth="1"/>
    <col min="11020" max="11020" width="8.77734375" style="58" bestFit="1" customWidth="1"/>
    <col min="11021" max="11022" width="8.44140625" style="58" bestFit="1" customWidth="1"/>
    <col min="11023" max="11023" width="8.6640625" style="58" customWidth="1"/>
    <col min="11024" max="11024" width="14.33203125" style="58" bestFit="1" customWidth="1"/>
    <col min="11025" max="11025" width="13.44140625" style="58" customWidth="1"/>
    <col min="11026" max="11026" width="6" style="58" customWidth="1"/>
    <col min="11027" max="11027" width="17.21875" style="58" customWidth="1"/>
    <col min="11028" max="11028" width="11" style="58" bestFit="1" customWidth="1"/>
    <col min="11029" max="11030" width="8.21875" style="58" bestFit="1" customWidth="1"/>
    <col min="11031" max="11264" width="8.77734375" style="58"/>
    <col min="11265" max="11265" width="15.88671875" style="58" customWidth="1"/>
    <col min="11266" max="11266" width="3.88671875" style="58" bestFit="1" customWidth="1"/>
    <col min="11267" max="11267" width="38.21875" style="58" customWidth="1"/>
    <col min="11268" max="11268" width="13.88671875" style="58" bestFit="1" customWidth="1"/>
    <col min="11269" max="11269" width="16.21875" style="58" customWidth="1"/>
    <col min="11270" max="11270" width="13.109375" style="58" customWidth="1"/>
    <col min="11271" max="11271" width="7.33203125" style="58" customWidth="1"/>
    <col min="11272" max="11272" width="12.109375" style="58" bestFit="1" customWidth="1"/>
    <col min="11273" max="11273" width="10.44140625" style="58" bestFit="1" customWidth="1"/>
    <col min="11274" max="11274" width="7" style="58" bestFit="1" customWidth="1"/>
    <col min="11275" max="11275" width="5.88671875" style="58" bestFit="1" customWidth="1"/>
    <col min="11276" max="11276" width="8.77734375" style="58" bestFit="1" customWidth="1"/>
    <col min="11277" max="11278" width="8.44140625" style="58" bestFit="1" customWidth="1"/>
    <col min="11279" max="11279" width="8.6640625" style="58" customWidth="1"/>
    <col min="11280" max="11280" width="14.33203125" style="58" bestFit="1" customWidth="1"/>
    <col min="11281" max="11281" width="13.44140625" style="58" customWidth="1"/>
    <col min="11282" max="11282" width="6" style="58" customWidth="1"/>
    <col min="11283" max="11283" width="17.21875" style="58" customWidth="1"/>
    <col min="11284" max="11284" width="11" style="58" bestFit="1" customWidth="1"/>
    <col min="11285" max="11286" width="8.21875" style="58" bestFit="1" customWidth="1"/>
    <col min="11287" max="11520" width="8.77734375" style="58"/>
    <col min="11521" max="11521" width="15.88671875" style="58" customWidth="1"/>
    <col min="11522" max="11522" width="3.88671875" style="58" bestFit="1" customWidth="1"/>
    <col min="11523" max="11523" width="38.21875" style="58" customWidth="1"/>
    <col min="11524" max="11524" width="13.88671875" style="58" bestFit="1" customWidth="1"/>
    <col min="11525" max="11525" width="16.21875" style="58" customWidth="1"/>
    <col min="11526" max="11526" width="13.109375" style="58" customWidth="1"/>
    <col min="11527" max="11527" width="7.33203125" style="58" customWidth="1"/>
    <col min="11528" max="11528" width="12.109375" style="58" bestFit="1" customWidth="1"/>
    <col min="11529" max="11529" width="10.44140625" style="58" bestFit="1" customWidth="1"/>
    <col min="11530" max="11530" width="7" style="58" bestFit="1" customWidth="1"/>
    <col min="11531" max="11531" width="5.88671875" style="58" bestFit="1" customWidth="1"/>
    <col min="11532" max="11532" width="8.77734375" style="58" bestFit="1" customWidth="1"/>
    <col min="11533" max="11534" width="8.44140625" style="58" bestFit="1" customWidth="1"/>
    <col min="11535" max="11535" width="8.6640625" style="58" customWidth="1"/>
    <col min="11536" max="11536" width="14.33203125" style="58" bestFit="1" customWidth="1"/>
    <col min="11537" max="11537" width="13.44140625" style="58" customWidth="1"/>
    <col min="11538" max="11538" width="6" style="58" customWidth="1"/>
    <col min="11539" max="11539" width="17.21875" style="58" customWidth="1"/>
    <col min="11540" max="11540" width="11" style="58" bestFit="1" customWidth="1"/>
    <col min="11541" max="11542" width="8.21875" style="58" bestFit="1" customWidth="1"/>
    <col min="11543" max="11776" width="8.77734375" style="58"/>
    <col min="11777" max="11777" width="15.88671875" style="58" customWidth="1"/>
    <col min="11778" max="11778" width="3.88671875" style="58" bestFit="1" customWidth="1"/>
    <col min="11779" max="11779" width="38.21875" style="58" customWidth="1"/>
    <col min="11780" max="11780" width="13.88671875" style="58" bestFit="1" customWidth="1"/>
    <col min="11781" max="11781" width="16.21875" style="58" customWidth="1"/>
    <col min="11782" max="11782" width="13.109375" style="58" customWidth="1"/>
    <col min="11783" max="11783" width="7.33203125" style="58" customWidth="1"/>
    <col min="11784" max="11784" width="12.109375" style="58" bestFit="1" customWidth="1"/>
    <col min="11785" max="11785" width="10.44140625" style="58" bestFit="1" customWidth="1"/>
    <col min="11786" max="11786" width="7" style="58" bestFit="1" customWidth="1"/>
    <col min="11787" max="11787" width="5.88671875" style="58" bestFit="1" customWidth="1"/>
    <col min="11788" max="11788" width="8.77734375" style="58" bestFit="1" customWidth="1"/>
    <col min="11789" max="11790" width="8.44140625" style="58" bestFit="1" customWidth="1"/>
    <col min="11791" max="11791" width="8.6640625" style="58" customWidth="1"/>
    <col min="11792" max="11792" width="14.33203125" style="58" bestFit="1" customWidth="1"/>
    <col min="11793" max="11793" width="13.44140625" style="58" customWidth="1"/>
    <col min="11794" max="11794" width="6" style="58" customWidth="1"/>
    <col min="11795" max="11795" width="17.21875" style="58" customWidth="1"/>
    <col min="11796" max="11796" width="11" style="58" bestFit="1" customWidth="1"/>
    <col min="11797" max="11798" width="8.21875" style="58" bestFit="1" customWidth="1"/>
    <col min="11799" max="12032" width="8.77734375" style="58"/>
    <col min="12033" max="12033" width="15.88671875" style="58" customWidth="1"/>
    <col min="12034" max="12034" width="3.88671875" style="58" bestFit="1" customWidth="1"/>
    <col min="12035" max="12035" width="38.21875" style="58" customWidth="1"/>
    <col min="12036" max="12036" width="13.88671875" style="58" bestFit="1" customWidth="1"/>
    <col min="12037" max="12037" width="16.21875" style="58" customWidth="1"/>
    <col min="12038" max="12038" width="13.109375" style="58" customWidth="1"/>
    <col min="12039" max="12039" width="7.33203125" style="58" customWidth="1"/>
    <col min="12040" max="12040" width="12.109375" style="58" bestFit="1" customWidth="1"/>
    <col min="12041" max="12041" width="10.44140625" style="58" bestFit="1" customWidth="1"/>
    <col min="12042" max="12042" width="7" style="58" bestFit="1" customWidth="1"/>
    <col min="12043" max="12043" width="5.88671875" style="58" bestFit="1" customWidth="1"/>
    <col min="12044" max="12044" width="8.77734375" style="58" bestFit="1" customWidth="1"/>
    <col min="12045" max="12046" width="8.44140625" style="58" bestFit="1" customWidth="1"/>
    <col min="12047" max="12047" width="8.6640625" style="58" customWidth="1"/>
    <col min="12048" max="12048" width="14.33203125" style="58" bestFit="1" customWidth="1"/>
    <col min="12049" max="12049" width="13.44140625" style="58" customWidth="1"/>
    <col min="12050" max="12050" width="6" style="58" customWidth="1"/>
    <col min="12051" max="12051" width="17.21875" style="58" customWidth="1"/>
    <col min="12052" max="12052" width="11" style="58" bestFit="1" customWidth="1"/>
    <col min="12053" max="12054" width="8.21875" style="58" bestFit="1" customWidth="1"/>
    <col min="12055" max="12288" width="8.77734375" style="58"/>
    <col min="12289" max="12289" width="15.88671875" style="58" customWidth="1"/>
    <col min="12290" max="12290" width="3.88671875" style="58" bestFit="1" customWidth="1"/>
    <col min="12291" max="12291" width="38.21875" style="58" customWidth="1"/>
    <col min="12292" max="12292" width="13.88671875" style="58" bestFit="1" customWidth="1"/>
    <col min="12293" max="12293" width="16.21875" style="58" customWidth="1"/>
    <col min="12294" max="12294" width="13.109375" style="58" customWidth="1"/>
    <col min="12295" max="12295" width="7.33203125" style="58" customWidth="1"/>
    <col min="12296" max="12296" width="12.109375" style="58" bestFit="1" customWidth="1"/>
    <col min="12297" max="12297" width="10.44140625" style="58" bestFit="1" customWidth="1"/>
    <col min="12298" max="12298" width="7" style="58" bestFit="1" customWidth="1"/>
    <col min="12299" max="12299" width="5.88671875" style="58" bestFit="1" customWidth="1"/>
    <col min="12300" max="12300" width="8.77734375" style="58" bestFit="1" customWidth="1"/>
    <col min="12301" max="12302" width="8.44140625" style="58" bestFit="1" customWidth="1"/>
    <col min="12303" max="12303" width="8.6640625" style="58" customWidth="1"/>
    <col min="12304" max="12304" width="14.33203125" style="58" bestFit="1" customWidth="1"/>
    <col min="12305" max="12305" width="13.44140625" style="58" customWidth="1"/>
    <col min="12306" max="12306" width="6" style="58" customWidth="1"/>
    <col min="12307" max="12307" width="17.21875" style="58" customWidth="1"/>
    <col min="12308" max="12308" width="11" style="58" bestFit="1" customWidth="1"/>
    <col min="12309" max="12310" width="8.21875" style="58" bestFit="1" customWidth="1"/>
    <col min="12311" max="12544" width="8.77734375" style="58"/>
    <col min="12545" max="12545" width="15.88671875" style="58" customWidth="1"/>
    <col min="12546" max="12546" width="3.88671875" style="58" bestFit="1" customWidth="1"/>
    <col min="12547" max="12547" width="38.21875" style="58" customWidth="1"/>
    <col min="12548" max="12548" width="13.88671875" style="58" bestFit="1" customWidth="1"/>
    <col min="12549" max="12549" width="16.21875" style="58" customWidth="1"/>
    <col min="12550" max="12550" width="13.109375" style="58" customWidth="1"/>
    <col min="12551" max="12551" width="7.33203125" style="58" customWidth="1"/>
    <col min="12552" max="12552" width="12.109375" style="58" bestFit="1" customWidth="1"/>
    <col min="12553" max="12553" width="10.44140625" style="58" bestFit="1" customWidth="1"/>
    <col min="12554" max="12554" width="7" style="58" bestFit="1" customWidth="1"/>
    <col min="12555" max="12555" width="5.88671875" style="58" bestFit="1" customWidth="1"/>
    <col min="12556" max="12556" width="8.77734375" style="58" bestFit="1" customWidth="1"/>
    <col min="12557" max="12558" width="8.44140625" style="58" bestFit="1" customWidth="1"/>
    <col min="12559" max="12559" width="8.6640625" style="58" customWidth="1"/>
    <col min="12560" max="12560" width="14.33203125" style="58" bestFit="1" customWidth="1"/>
    <col min="12561" max="12561" width="13.44140625" style="58" customWidth="1"/>
    <col min="12562" max="12562" width="6" style="58" customWidth="1"/>
    <col min="12563" max="12563" width="17.21875" style="58" customWidth="1"/>
    <col min="12564" max="12564" width="11" style="58" bestFit="1" customWidth="1"/>
    <col min="12565" max="12566" width="8.21875" style="58" bestFit="1" customWidth="1"/>
    <col min="12567" max="12800" width="8.77734375" style="58"/>
    <col min="12801" max="12801" width="15.88671875" style="58" customWidth="1"/>
    <col min="12802" max="12802" width="3.88671875" style="58" bestFit="1" customWidth="1"/>
    <col min="12803" max="12803" width="38.21875" style="58" customWidth="1"/>
    <col min="12804" max="12804" width="13.88671875" style="58" bestFit="1" customWidth="1"/>
    <col min="12805" max="12805" width="16.21875" style="58" customWidth="1"/>
    <col min="12806" max="12806" width="13.109375" style="58" customWidth="1"/>
    <col min="12807" max="12807" width="7.33203125" style="58" customWidth="1"/>
    <col min="12808" max="12808" width="12.109375" style="58" bestFit="1" customWidth="1"/>
    <col min="12809" max="12809" width="10.44140625" style="58" bestFit="1" customWidth="1"/>
    <col min="12810" max="12810" width="7" style="58" bestFit="1" customWidth="1"/>
    <col min="12811" max="12811" width="5.88671875" style="58" bestFit="1" customWidth="1"/>
    <col min="12812" max="12812" width="8.77734375" style="58" bestFit="1" customWidth="1"/>
    <col min="12813" max="12814" width="8.44140625" style="58" bestFit="1" customWidth="1"/>
    <col min="12815" max="12815" width="8.6640625" style="58" customWidth="1"/>
    <col min="12816" max="12816" width="14.33203125" style="58" bestFit="1" customWidth="1"/>
    <col min="12817" max="12817" width="13.44140625" style="58" customWidth="1"/>
    <col min="12818" max="12818" width="6" style="58" customWidth="1"/>
    <col min="12819" max="12819" width="17.21875" style="58" customWidth="1"/>
    <col min="12820" max="12820" width="11" style="58" bestFit="1" customWidth="1"/>
    <col min="12821" max="12822" width="8.21875" style="58" bestFit="1" customWidth="1"/>
    <col min="12823" max="13056" width="8.77734375" style="58"/>
    <col min="13057" max="13057" width="15.88671875" style="58" customWidth="1"/>
    <col min="13058" max="13058" width="3.88671875" style="58" bestFit="1" customWidth="1"/>
    <col min="13059" max="13059" width="38.21875" style="58" customWidth="1"/>
    <col min="13060" max="13060" width="13.88671875" style="58" bestFit="1" customWidth="1"/>
    <col min="13061" max="13061" width="16.21875" style="58" customWidth="1"/>
    <col min="13062" max="13062" width="13.109375" style="58" customWidth="1"/>
    <col min="13063" max="13063" width="7.33203125" style="58" customWidth="1"/>
    <col min="13064" max="13064" width="12.109375" style="58" bestFit="1" customWidth="1"/>
    <col min="13065" max="13065" width="10.44140625" style="58" bestFit="1" customWidth="1"/>
    <col min="13066" max="13066" width="7" style="58" bestFit="1" customWidth="1"/>
    <col min="13067" max="13067" width="5.88671875" style="58" bestFit="1" customWidth="1"/>
    <col min="13068" max="13068" width="8.77734375" style="58" bestFit="1" customWidth="1"/>
    <col min="13069" max="13070" width="8.44140625" style="58" bestFit="1" customWidth="1"/>
    <col min="13071" max="13071" width="8.6640625" style="58" customWidth="1"/>
    <col min="13072" max="13072" width="14.33203125" style="58" bestFit="1" customWidth="1"/>
    <col min="13073" max="13073" width="13.44140625" style="58" customWidth="1"/>
    <col min="13074" max="13074" width="6" style="58" customWidth="1"/>
    <col min="13075" max="13075" width="17.21875" style="58" customWidth="1"/>
    <col min="13076" max="13076" width="11" style="58" bestFit="1" customWidth="1"/>
    <col min="13077" max="13078" width="8.21875" style="58" bestFit="1" customWidth="1"/>
    <col min="13079" max="13312" width="8.77734375" style="58"/>
    <col min="13313" max="13313" width="15.88671875" style="58" customWidth="1"/>
    <col min="13314" max="13314" width="3.88671875" style="58" bestFit="1" customWidth="1"/>
    <col min="13315" max="13315" width="38.21875" style="58" customWidth="1"/>
    <col min="13316" max="13316" width="13.88671875" style="58" bestFit="1" customWidth="1"/>
    <col min="13317" max="13317" width="16.21875" style="58" customWidth="1"/>
    <col min="13318" max="13318" width="13.109375" style="58" customWidth="1"/>
    <col min="13319" max="13319" width="7.33203125" style="58" customWidth="1"/>
    <col min="13320" max="13320" width="12.109375" style="58" bestFit="1" customWidth="1"/>
    <col min="13321" max="13321" width="10.44140625" style="58" bestFit="1" customWidth="1"/>
    <col min="13322" max="13322" width="7" style="58" bestFit="1" customWidth="1"/>
    <col min="13323" max="13323" width="5.88671875" style="58" bestFit="1" customWidth="1"/>
    <col min="13324" max="13324" width="8.77734375" style="58" bestFit="1" customWidth="1"/>
    <col min="13325" max="13326" width="8.44140625" style="58" bestFit="1" customWidth="1"/>
    <col min="13327" max="13327" width="8.6640625" style="58" customWidth="1"/>
    <col min="13328" max="13328" width="14.33203125" style="58" bestFit="1" customWidth="1"/>
    <col min="13329" max="13329" width="13.44140625" style="58" customWidth="1"/>
    <col min="13330" max="13330" width="6" style="58" customWidth="1"/>
    <col min="13331" max="13331" width="17.21875" style="58" customWidth="1"/>
    <col min="13332" max="13332" width="11" style="58" bestFit="1" customWidth="1"/>
    <col min="13333" max="13334" width="8.21875" style="58" bestFit="1" customWidth="1"/>
    <col min="13335" max="13568" width="8.77734375" style="58"/>
    <col min="13569" max="13569" width="15.88671875" style="58" customWidth="1"/>
    <col min="13570" max="13570" width="3.88671875" style="58" bestFit="1" customWidth="1"/>
    <col min="13571" max="13571" width="38.21875" style="58" customWidth="1"/>
    <col min="13572" max="13572" width="13.88671875" style="58" bestFit="1" customWidth="1"/>
    <col min="13573" max="13573" width="16.21875" style="58" customWidth="1"/>
    <col min="13574" max="13574" width="13.109375" style="58" customWidth="1"/>
    <col min="13575" max="13575" width="7.33203125" style="58" customWidth="1"/>
    <col min="13576" max="13576" width="12.109375" style="58" bestFit="1" customWidth="1"/>
    <col min="13577" max="13577" width="10.44140625" style="58" bestFit="1" customWidth="1"/>
    <col min="13578" max="13578" width="7" style="58" bestFit="1" customWidth="1"/>
    <col min="13579" max="13579" width="5.88671875" style="58" bestFit="1" customWidth="1"/>
    <col min="13580" max="13580" width="8.77734375" style="58" bestFit="1" customWidth="1"/>
    <col min="13581" max="13582" width="8.44140625" style="58" bestFit="1" customWidth="1"/>
    <col min="13583" max="13583" width="8.6640625" style="58" customWidth="1"/>
    <col min="13584" max="13584" width="14.33203125" style="58" bestFit="1" customWidth="1"/>
    <col min="13585" max="13585" width="13.44140625" style="58" customWidth="1"/>
    <col min="13586" max="13586" width="6" style="58" customWidth="1"/>
    <col min="13587" max="13587" width="17.21875" style="58" customWidth="1"/>
    <col min="13588" max="13588" width="11" style="58" bestFit="1" customWidth="1"/>
    <col min="13589" max="13590" width="8.21875" style="58" bestFit="1" customWidth="1"/>
    <col min="13591" max="13824" width="8.77734375" style="58"/>
    <col min="13825" max="13825" width="15.88671875" style="58" customWidth="1"/>
    <col min="13826" max="13826" width="3.88671875" style="58" bestFit="1" customWidth="1"/>
    <col min="13827" max="13827" width="38.21875" style="58" customWidth="1"/>
    <col min="13828" max="13828" width="13.88671875" style="58" bestFit="1" customWidth="1"/>
    <col min="13829" max="13829" width="16.21875" style="58" customWidth="1"/>
    <col min="13830" max="13830" width="13.109375" style="58" customWidth="1"/>
    <col min="13831" max="13831" width="7.33203125" style="58" customWidth="1"/>
    <col min="13832" max="13832" width="12.109375" style="58" bestFit="1" customWidth="1"/>
    <col min="13833" max="13833" width="10.44140625" style="58" bestFit="1" customWidth="1"/>
    <col min="13834" max="13834" width="7" style="58" bestFit="1" customWidth="1"/>
    <col min="13835" max="13835" width="5.88671875" style="58" bestFit="1" customWidth="1"/>
    <col min="13836" max="13836" width="8.77734375" style="58" bestFit="1" customWidth="1"/>
    <col min="13837" max="13838" width="8.44140625" style="58" bestFit="1" customWidth="1"/>
    <col min="13839" max="13839" width="8.6640625" style="58" customWidth="1"/>
    <col min="13840" max="13840" width="14.33203125" style="58" bestFit="1" customWidth="1"/>
    <col min="13841" max="13841" width="13.44140625" style="58" customWidth="1"/>
    <col min="13842" max="13842" width="6" style="58" customWidth="1"/>
    <col min="13843" max="13843" width="17.21875" style="58" customWidth="1"/>
    <col min="13844" max="13844" width="11" style="58" bestFit="1" customWidth="1"/>
    <col min="13845" max="13846" width="8.21875" style="58" bestFit="1" customWidth="1"/>
    <col min="13847" max="14080" width="8.77734375" style="58"/>
    <col min="14081" max="14081" width="15.88671875" style="58" customWidth="1"/>
    <col min="14082" max="14082" width="3.88671875" style="58" bestFit="1" customWidth="1"/>
    <col min="14083" max="14083" width="38.21875" style="58" customWidth="1"/>
    <col min="14084" max="14084" width="13.88671875" style="58" bestFit="1" customWidth="1"/>
    <col min="14085" max="14085" width="16.21875" style="58" customWidth="1"/>
    <col min="14086" max="14086" width="13.109375" style="58" customWidth="1"/>
    <col min="14087" max="14087" width="7.33203125" style="58" customWidth="1"/>
    <col min="14088" max="14088" width="12.109375" style="58" bestFit="1" customWidth="1"/>
    <col min="14089" max="14089" width="10.44140625" style="58" bestFit="1" customWidth="1"/>
    <col min="14090" max="14090" width="7" style="58" bestFit="1" customWidth="1"/>
    <col min="14091" max="14091" width="5.88671875" style="58" bestFit="1" customWidth="1"/>
    <col min="14092" max="14092" width="8.77734375" style="58" bestFit="1" customWidth="1"/>
    <col min="14093" max="14094" width="8.44140625" style="58" bestFit="1" customWidth="1"/>
    <col min="14095" max="14095" width="8.6640625" style="58" customWidth="1"/>
    <col min="14096" max="14096" width="14.33203125" style="58" bestFit="1" customWidth="1"/>
    <col min="14097" max="14097" width="13.44140625" style="58" customWidth="1"/>
    <col min="14098" max="14098" width="6" style="58" customWidth="1"/>
    <col min="14099" max="14099" width="17.21875" style="58" customWidth="1"/>
    <col min="14100" max="14100" width="11" style="58" bestFit="1" customWidth="1"/>
    <col min="14101" max="14102" width="8.21875" style="58" bestFit="1" customWidth="1"/>
    <col min="14103" max="14336" width="8.77734375" style="58"/>
    <col min="14337" max="14337" width="15.88671875" style="58" customWidth="1"/>
    <col min="14338" max="14338" width="3.88671875" style="58" bestFit="1" customWidth="1"/>
    <col min="14339" max="14339" width="38.21875" style="58" customWidth="1"/>
    <col min="14340" max="14340" width="13.88671875" style="58" bestFit="1" customWidth="1"/>
    <col min="14341" max="14341" width="16.21875" style="58" customWidth="1"/>
    <col min="14342" max="14342" width="13.109375" style="58" customWidth="1"/>
    <col min="14343" max="14343" width="7.33203125" style="58" customWidth="1"/>
    <col min="14344" max="14344" width="12.109375" style="58" bestFit="1" customWidth="1"/>
    <col min="14345" max="14345" width="10.44140625" style="58" bestFit="1" customWidth="1"/>
    <col min="14346" max="14346" width="7" style="58" bestFit="1" customWidth="1"/>
    <col min="14347" max="14347" width="5.88671875" style="58" bestFit="1" customWidth="1"/>
    <col min="14348" max="14348" width="8.77734375" style="58" bestFit="1" customWidth="1"/>
    <col min="14349" max="14350" width="8.44140625" style="58" bestFit="1" customWidth="1"/>
    <col min="14351" max="14351" width="8.6640625" style="58" customWidth="1"/>
    <col min="14352" max="14352" width="14.33203125" style="58" bestFit="1" customWidth="1"/>
    <col min="14353" max="14353" width="13.44140625" style="58" customWidth="1"/>
    <col min="14354" max="14354" width="6" style="58" customWidth="1"/>
    <col min="14355" max="14355" width="17.21875" style="58" customWidth="1"/>
    <col min="14356" max="14356" width="11" style="58" bestFit="1" customWidth="1"/>
    <col min="14357" max="14358" width="8.21875" style="58" bestFit="1" customWidth="1"/>
    <col min="14359" max="14592" width="8.77734375" style="58"/>
    <col min="14593" max="14593" width="15.88671875" style="58" customWidth="1"/>
    <col min="14594" max="14594" width="3.88671875" style="58" bestFit="1" customWidth="1"/>
    <col min="14595" max="14595" width="38.21875" style="58" customWidth="1"/>
    <col min="14596" max="14596" width="13.88671875" style="58" bestFit="1" customWidth="1"/>
    <col min="14597" max="14597" width="16.21875" style="58" customWidth="1"/>
    <col min="14598" max="14598" width="13.109375" style="58" customWidth="1"/>
    <col min="14599" max="14599" width="7.33203125" style="58" customWidth="1"/>
    <col min="14600" max="14600" width="12.109375" style="58" bestFit="1" customWidth="1"/>
    <col min="14601" max="14601" width="10.44140625" style="58" bestFit="1" customWidth="1"/>
    <col min="14602" max="14602" width="7" style="58" bestFit="1" customWidth="1"/>
    <col min="14603" max="14603" width="5.88671875" style="58" bestFit="1" customWidth="1"/>
    <col min="14604" max="14604" width="8.77734375" style="58" bestFit="1" customWidth="1"/>
    <col min="14605" max="14606" width="8.44140625" style="58" bestFit="1" customWidth="1"/>
    <col min="14607" max="14607" width="8.6640625" style="58" customWidth="1"/>
    <col min="14608" max="14608" width="14.33203125" style="58" bestFit="1" customWidth="1"/>
    <col min="14609" max="14609" width="13.44140625" style="58" customWidth="1"/>
    <col min="14610" max="14610" width="6" style="58" customWidth="1"/>
    <col min="14611" max="14611" width="17.21875" style="58" customWidth="1"/>
    <col min="14612" max="14612" width="11" style="58" bestFit="1" customWidth="1"/>
    <col min="14613" max="14614" width="8.21875" style="58" bestFit="1" customWidth="1"/>
    <col min="14615" max="14848" width="8.77734375" style="58"/>
    <col min="14849" max="14849" width="15.88671875" style="58" customWidth="1"/>
    <col min="14850" max="14850" width="3.88671875" style="58" bestFit="1" customWidth="1"/>
    <col min="14851" max="14851" width="38.21875" style="58" customWidth="1"/>
    <col min="14852" max="14852" width="13.88671875" style="58" bestFit="1" customWidth="1"/>
    <col min="14853" max="14853" width="16.21875" style="58" customWidth="1"/>
    <col min="14854" max="14854" width="13.109375" style="58" customWidth="1"/>
    <col min="14855" max="14855" width="7.33203125" style="58" customWidth="1"/>
    <col min="14856" max="14856" width="12.109375" style="58" bestFit="1" customWidth="1"/>
    <col min="14857" max="14857" width="10.44140625" style="58" bestFit="1" customWidth="1"/>
    <col min="14858" max="14858" width="7" style="58" bestFit="1" customWidth="1"/>
    <col min="14859" max="14859" width="5.88671875" style="58" bestFit="1" customWidth="1"/>
    <col min="14860" max="14860" width="8.77734375" style="58" bestFit="1" customWidth="1"/>
    <col min="14861" max="14862" width="8.44140625" style="58" bestFit="1" customWidth="1"/>
    <col min="14863" max="14863" width="8.6640625" style="58" customWidth="1"/>
    <col min="14864" max="14864" width="14.33203125" style="58" bestFit="1" customWidth="1"/>
    <col min="14865" max="14865" width="13.44140625" style="58" customWidth="1"/>
    <col min="14866" max="14866" width="6" style="58" customWidth="1"/>
    <col min="14867" max="14867" width="17.21875" style="58" customWidth="1"/>
    <col min="14868" max="14868" width="11" style="58" bestFit="1" customWidth="1"/>
    <col min="14869" max="14870" width="8.21875" style="58" bestFit="1" customWidth="1"/>
    <col min="14871" max="15104" width="8.77734375" style="58"/>
    <col min="15105" max="15105" width="15.88671875" style="58" customWidth="1"/>
    <col min="15106" max="15106" width="3.88671875" style="58" bestFit="1" customWidth="1"/>
    <col min="15107" max="15107" width="38.21875" style="58" customWidth="1"/>
    <col min="15108" max="15108" width="13.88671875" style="58" bestFit="1" customWidth="1"/>
    <col min="15109" max="15109" width="16.21875" style="58" customWidth="1"/>
    <col min="15110" max="15110" width="13.109375" style="58" customWidth="1"/>
    <col min="15111" max="15111" width="7.33203125" style="58" customWidth="1"/>
    <col min="15112" max="15112" width="12.109375" style="58" bestFit="1" customWidth="1"/>
    <col min="15113" max="15113" width="10.44140625" style="58" bestFit="1" customWidth="1"/>
    <col min="15114" max="15114" width="7" style="58" bestFit="1" customWidth="1"/>
    <col min="15115" max="15115" width="5.88671875" style="58" bestFit="1" customWidth="1"/>
    <col min="15116" max="15116" width="8.77734375" style="58" bestFit="1" customWidth="1"/>
    <col min="15117" max="15118" width="8.44140625" style="58" bestFit="1" customWidth="1"/>
    <col min="15119" max="15119" width="8.6640625" style="58" customWidth="1"/>
    <col min="15120" max="15120" width="14.33203125" style="58" bestFit="1" customWidth="1"/>
    <col min="15121" max="15121" width="13.44140625" style="58" customWidth="1"/>
    <col min="15122" max="15122" width="6" style="58" customWidth="1"/>
    <col min="15123" max="15123" width="17.21875" style="58" customWidth="1"/>
    <col min="15124" max="15124" width="11" style="58" bestFit="1" customWidth="1"/>
    <col min="15125" max="15126" width="8.21875" style="58" bestFit="1" customWidth="1"/>
    <col min="15127" max="15360" width="8.77734375" style="58"/>
    <col min="15361" max="15361" width="15.88671875" style="58" customWidth="1"/>
    <col min="15362" max="15362" width="3.88671875" style="58" bestFit="1" customWidth="1"/>
    <col min="15363" max="15363" width="38.21875" style="58" customWidth="1"/>
    <col min="15364" max="15364" width="13.88671875" style="58" bestFit="1" customWidth="1"/>
    <col min="15365" max="15365" width="16.21875" style="58" customWidth="1"/>
    <col min="15366" max="15366" width="13.109375" style="58" customWidth="1"/>
    <col min="15367" max="15367" width="7.33203125" style="58" customWidth="1"/>
    <col min="15368" max="15368" width="12.109375" style="58" bestFit="1" customWidth="1"/>
    <col min="15369" max="15369" width="10.44140625" style="58" bestFit="1" customWidth="1"/>
    <col min="15370" max="15370" width="7" style="58" bestFit="1" customWidth="1"/>
    <col min="15371" max="15371" width="5.88671875" style="58" bestFit="1" customWidth="1"/>
    <col min="15372" max="15372" width="8.77734375" style="58" bestFit="1" customWidth="1"/>
    <col min="15373" max="15374" width="8.44140625" style="58" bestFit="1" customWidth="1"/>
    <col min="15375" max="15375" width="8.6640625" style="58" customWidth="1"/>
    <col min="15376" max="15376" width="14.33203125" style="58" bestFit="1" customWidth="1"/>
    <col min="15377" max="15377" width="13.44140625" style="58" customWidth="1"/>
    <col min="15378" max="15378" width="6" style="58" customWidth="1"/>
    <col min="15379" max="15379" width="17.21875" style="58" customWidth="1"/>
    <col min="15380" max="15380" width="11" style="58" bestFit="1" customWidth="1"/>
    <col min="15381" max="15382" width="8.21875" style="58" bestFit="1" customWidth="1"/>
    <col min="15383" max="15616" width="8.77734375" style="58"/>
    <col min="15617" max="15617" width="15.88671875" style="58" customWidth="1"/>
    <col min="15618" max="15618" width="3.88671875" style="58" bestFit="1" customWidth="1"/>
    <col min="15619" max="15619" width="38.21875" style="58" customWidth="1"/>
    <col min="15620" max="15620" width="13.88671875" style="58" bestFit="1" customWidth="1"/>
    <col min="15621" max="15621" width="16.21875" style="58" customWidth="1"/>
    <col min="15622" max="15622" width="13.109375" style="58" customWidth="1"/>
    <col min="15623" max="15623" width="7.33203125" style="58" customWidth="1"/>
    <col min="15624" max="15624" width="12.109375" style="58" bestFit="1" customWidth="1"/>
    <col min="15625" max="15625" width="10.44140625" style="58" bestFit="1" customWidth="1"/>
    <col min="15626" max="15626" width="7" style="58" bestFit="1" customWidth="1"/>
    <col min="15627" max="15627" width="5.88671875" style="58" bestFit="1" customWidth="1"/>
    <col min="15628" max="15628" width="8.77734375" style="58" bestFit="1" customWidth="1"/>
    <col min="15629" max="15630" width="8.44140625" style="58" bestFit="1" customWidth="1"/>
    <col min="15631" max="15631" width="8.6640625" style="58" customWidth="1"/>
    <col min="15632" max="15632" width="14.33203125" style="58" bestFit="1" customWidth="1"/>
    <col min="15633" max="15633" width="13.44140625" style="58" customWidth="1"/>
    <col min="15634" max="15634" width="6" style="58" customWidth="1"/>
    <col min="15635" max="15635" width="17.21875" style="58" customWidth="1"/>
    <col min="15636" max="15636" width="11" style="58" bestFit="1" customWidth="1"/>
    <col min="15637" max="15638" width="8.21875" style="58" bestFit="1" customWidth="1"/>
    <col min="15639" max="15872" width="8.77734375" style="58"/>
    <col min="15873" max="15873" width="15.88671875" style="58" customWidth="1"/>
    <col min="15874" max="15874" width="3.88671875" style="58" bestFit="1" customWidth="1"/>
    <col min="15875" max="15875" width="38.21875" style="58" customWidth="1"/>
    <col min="15876" max="15876" width="13.88671875" style="58" bestFit="1" customWidth="1"/>
    <col min="15877" max="15877" width="16.21875" style="58" customWidth="1"/>
    <col min="15878" max="15878" width="13.109375" style="58" customWidth="1"/>
    <col min="15879" max="15879" width="7.33203125" style="58" customWidth="1"/>
    <col min="15880" max="15880" width="12.109375" style="58" bestFit="1" customWidth="1"/>
    <col min="15881" max="15881" width="10.44140625" style="58" bestFit="1" customWidth="1"/>
    <col min="15882" max="15882" width="7" style="58" bestFit="1" customWidth="1"/>
    <col min="15883" max="15883" width="5.88671875" style="58" bestFit="1" customWidth="1"/>
    <col min="15884" max="15884" width="8.77734375" style="58" bestFit="1" customWidth="1"/>
    <col min="15885" max="15886" width="8.44140625" style="58" bestFit="1" customWidth="1"/>
    <col min="15887" max="15887" width="8.6640625" style="58" customWidth="1"/>
    <col min="15888" max="15888" width="14.33203125" style="58" bestFit="1" customWidth="1"/>
    <col min="15889" max="15889" width="13.44140625" style="58" customWidth="1"/>
    <col min="15890" max="15890" width="6" style="58" customWidth="1"/>
    <col min="15891" max="15891" width="17.21875" style="58" customWidth="1"/>
    <col min="15892" max="15892" width="11" style="58" bestFit="1" customWidth="1"/>
    <col min="15893" max="15894" width="8.21875" style="58" bestFit="1" customWidth="1"/>
    <col min="15895" max="16128" width="8.77734375" style="58"/>
    <col min="16129" max="16129" width="15.88671875" style="58" customWidth="1"/>
    <col min="16130" max="16130" width="3.88671875" style="58" bestFit="1" customWidth="1"/>
    <col min="16131" max="16131" width="38.21875" style="58" customWidth="1"/>
    <col min="16132" max="16132" width="13.88671875" style="58" bestFit="1" customWidth="1"/>
    <col min="16133" max="16133" width="16.21875" style="58" customWidth="1"/>
    <col min="16134" max="16134" width="13.109375" style="58" customWidth="1"/>
    <col min="16135" max="16135" width="7.33203125" style="58" customWidth="1"/>
    <col min="16136" max="16136" width="12.109375" style="58" bestFit="1" customWidth="1"/>
    <col min="16137" max="16137" width="10.44140625" style="58" bestFit="1" customWidth="1"/>
    <col min="16138" max="16138" width="7" style="58" bestFit="1" customWidth="1"/>
    <col min="16139" max="16139" width="5.88671875" style="58" bestFit="1" customWidth="1"/>
    <col min="16140" max="16140" width="8.77734375" style="58" bestFit="1" customWidth="1"/>
    <col min="16141" max="16142" width="8.44140625" style="58" bestFit="1" customWidth="1"/>
    <col min="16143" max="16143" width="8.6640625" style="58" customWidth="1"/>
    <col min="16144" max="16144" width="14.33203125" style="58" bestFit="1" customWidth="1"/>
    <col min="16145" max="16145" width="13.44140625" style="58" customWidth="1"/>
    <col min="16146" max="16146" width="6" style="58" customWidth="1"/>
    <col min="16147" max="16147" width="17.21875" style="58" customWidth="1"/>
    <col min="16148" max="16148" width="11" style="58" bestFit="1" customWidth="1"/>
    <col min="16149" max="16150" width="8.21875" style="58" bestFit="1" customWidth="1"/>
    <col min="16151" max="16384" width="8.77734375" style="58"/>
  </cols>
  <sheetData>
    <row r="1" spans="1:33" ht="21.75" customHeight="1">
      <c r="A1" s="129"/>
      <c r="B1" s="129"/>
      <c r="R1" s="128"/>
    </row>
    <row r="2" spans="1:33" ht="16.2">
      <c r="E2" s="58"/>
      <c r="F2" s="127"/>
      <c r="J2" s="321" t="s">
        <v>633</v>
      </c>
      <c r="K2" s="124"/>
      <c r="L2" s="124"/>
      <c r="M2" s="124"/>
      <c r="N2" s="124"/>
      <c r="O2" s="124"/>
      <c r="P2" s="124"/>
      <c r="Q2" s="124"/>
      <c r="R2" s="547"/>
      <c r="S2" s="547"/>
      <c r="T2" s="547"/>
      <c r="U2" s="547"/>
      <c r="V2" s="547"/>
    </row>
    <row r="3" spans="1:33" ht="23.25" customHeight="1">
      <c r="A3" s="126" t="s">
        <v>2</v>
      </c>
      <c r="B3" s="125"/>
      <c r="E3" s="58"/>
      <c r="J3" s="124"/>
      <c r="R3" s="123"/>
      <c r="S3" s="453" t="s">
        <v>114</v>
      </c>
      <c r="T3" s="453"/>
      <c r="U3" s="453"/>
      <c r="V3" s="453"/>
      <c r="W3" s="453"/>
      <c r="X3" s="453"/>
      <c r="Z3" s="12" t="s">
        <v>4</v>
      </c>
      <c r="AA3" s="13"/>
      <c r="AB3" s="122" t="s">
        <v>5</v>
      </c>
      <c r="AC3" s="120"/>
      <c r="AD3" s="120"/>
      <c r="AE3" s="121" t="s">
        <v>6</v>
      </c>
      <c r="AF3" s="120"/>
      <c r="AG3" s="119"/>
    </row>
    <row r="4" spans="1:33" ht="14.25" customHeight="1" thickBot="1">
      <c r="A4" s="423" t="s">
        <v>113</v>
      </c>
      <c r="B4" s="440" t="s">
        <v>112</v>
      </c>
      <c r="C4" s="441"/>
      <c r="D4" s="446"/>
      <c r="E4" s="448"/>
      <c r="F4" s="440" t="s">
        <v>111</v>
      </c>
      <c r="G4" s="450"/>
      <c r="H4" s="398" t="s">
        <v>110</v>
      </c>
      <c r="I4" s="464" t="s">
        <v>109</v>
      </c>
      <c r="J4" s="465" t="s">
        <v>108</v>
      </c>
      <c r="K4" s="460" t="s">
        <v>13</v>
      </c>
      <c r="L4" s="461"/>
      <c r="M4" s="461"/>
      <c r="N4" s="461"/>
      <c r="O4" s="462"/>
      <c r="P4" s="398" t="s">
        <v>14</v>
      </c>
      <c r="Q4" s="410" t="s">
        <v>15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466" t="s">
        <v>20</v>
      </c>
      <c r="AA4" s="466" t="s">
        <v>21</v>
      </c>
      <c r="AB4" s="454" t="s">
        <v>22</v>
      </c>
      <c r="AC4" s="457" t="s">
        <v>23</v>
      </c>
      <c r="AD4" s="457" t="s">
        <v>24</v>
      </c>
      <c r="AE4" s="454" t="s">
        <v>22</v>
      </c>
      <c r="AF4" s="457" t="s">
        <v>23</v>
      </c>
      <c r="AG4" s="457" t="s">
        <v>25</v>
      </c>
    </row>
    <row r="5" spans="1:33" ht="11.25" customHeight="1">
      <c r="A5" s="421"/>
      <c r="B5" s="442"/>
      <c r="C5" s="443"/>
      <c r="D5" s="447"/>
      <c r="E5" s="449"/>
      <c r="F5" s="444"/>
      <c r="G5" s="451"/>
      <c r="H5" s="421"/>
      <c r="I5" s="421"/>
      <c r="J5" s="442"/>
      <c r="K5" s="388" t="s">
        <v>26</v>
      </c>
      <c r="L5" s="391" t="s">
        <v>27</v>
      </c>
      <c r="M5" s="394" t="s">
        <v>28</v>
      </c>
      <c r="N5" s="551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466"/>
      <c r="AA5" s="466"/>
      <c r="AB5" s="455"/>
      <c r="AC5" s="458"/>
      <c r="AD5" s="458"/>
      <c r="AE5" s="455"/>
      <c r="AF5" s="458"/>
      <c r="AG5" s="458"/>
    </row>
    <row r="6" spans="1:33" ht="11.25" customHeight="1">
      <c r="A6" s="421"/>
      <c r="B6" s="442"/>
      <c r="C6" s="443"/>
      <c r="D6" s="423" t="s">
        <v>107</v>
      </c>
      <c r="E6" s="463" t="s">
        <v>32</v>
      </c>
      <c r="F6" s="423" t="s">
        <v>107</v>
      </c>
      <c r="G6" s="464" t="s">
        <v>106</v>
      </c>
      <c r="H6" s="421"/>
      <c r="I6" s="421"/>
      <c r="J6" s="442"/>
      <c r="K6" s="389"/>
      <c r="L6" s="392"/>
      <c r="M6" s="389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466"/>
      <c r="AA6" s="466"/>
      <c r="AB6" s="455"/>
      <c r="AC6" s="458"/>
      <c r="AD6" s="458"/>
      <c r="AE6" s="455"/>
      <c r="AF6" s="458"/>
      <c r="AG6" s="458"/>
    </row>
    <row r="7" spans="1:33">
      <c r="A7" s="421"/>
      <c r="B7" s="442"/>
      <c r="C7" s="443"/>
      <c r="D7" s="421"/>
      <c r="E7" s="421"/>
      <c r="F7" s="421"/>
      <c r="G7" s="421"/>
      <c r="H7" s="421"/>
      <c r="I7" s="421"/>
      <c r="J7" s="442"/>
      <c r="K7" s="389"/>
      <c r="L7" s="392"/>
      <c r="M7" s="389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466"/>
      <c r="AA7" s="466"/>
      <c r="AB7" s="455"/>
      <c r="AC7" s="458"/>
      <c r="AD7" s="458"/>
      <c r="AE7" s="455"/>
      <c r="AF7" s="458"/>
      <c r="AG7" s="458"/>
    </row>
    <row r="8" spans="1:33">
      <c r="A8" s="422"/>
      <c r="B8" s="444"/>
      <c r="C8" s="445"/>
      <c r="D8" s="422"/>
      <c r="E8" s="422"/>
      <c r="F8" s="422"/>
      <c r="G8" s="422"/>
      <c r="H8" s="422"/>
      <c r="I8" s="422"/>
      <c r="J8" s="444"/>
      <c r="K8" s="390"/>
      <c r="L8" s="393"/>
      <c r="M8" s="390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467"/>
      <c r="AA8" s="467"/>
      <c r="AB8" s="456"/>
      <c r="AC8" s="459"/>
      <c r="AD8" s="459"/>
      <c r="AE8" s="456"/>
      <c r="AF8" s="459"/>
      <c r="AG8" s="459"/>
    </row>
    <row r="9" spans="1:33" ht="43.5" customHeight="1">
      <c r="A9" s="320" t="s">
        <v>632</v>
      </c>
      <c r="B9" s="317"/>
      <c r="C9" s="316" t="s">
        <v>631</v>
      </c>
      <c r="D9" s="293" t="s">
        <v>630</v>
      </c>
      <c r="E9" s="319" t="s">
        <v>629</v>
      </c>
      <c r="F9" s="311" t="s">
        <v>624</v>
      </c>
      <c r="G9" s="314">
        <v>1.9970000000000001</v>
      </c>
      <c r="H9" s="313" t="s">
        <v>623</v>
      </c>
      <c r="I9" s="298" t="s">
        <v>628</v>
      </c>
      <c r="J9" s="312">
        <v>5</v>
      </c>
      <c r="K9" s="289">
        <v>14.3</v>
      </c>
      <c r="L9" s="32">
        <f>IF(K9&gt;0,1/K9*37.7*68.6,"")</f>
        <v>180.85454545454544</v>
      </c>
      <c r="M9" s="101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10.4</v>
      </c>
      <c r="N9" s="100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14</v>
      </c>
      <c r="O9" s="99" t="str">
        <f>IF(Z9="","",IF(AE9="",TEXT(AB9,"#,##0.0"),(IF(AB9-AE9&gt;0,CONCATENATE(TEXT(AE9,"#,##0.0"),"~",TEXT(AB9,"#,##0.0")),TEXT(AB9,"#,##0.0")))))</f>
        <v>20.6~20.9</v>
      </c>
      <c r="P9" s="293" t="s">
        <v>462</v>
      </c>
      <c r="Q9" s="311" t="s">
        <v>621</v>
      </c>
      <c r="R9" s="293" t="s">
        <v>50</v>
      </c>
      <c r="S9" s="96"/>
      <c r="T9" s="212"/>
      <c r="U9" s="95">
        <f>IFERROR(IF(K9&lt;M9,"",(ROUNDDOWN(K9/M9*100,0))),"")</f>
        <v>137</v>
      </c>
      <c r="V9" s="94">
        <f>IFERROR(IF(K9&lt;N9,"",(ROUNDDOWN(K9/N9*100,0))),"")</f>
        <v>102</v>
      </c>
      <c r="W9" s="94" t="str">
        <f>IF(AC9&lt;55,"",IF(AA9="",AC9,IF(AF9-AC9&gt;0,CONCATENATE(AC9,"~",AF9),AC9)))</f>
        <v>68~69</v>
      </c>
      <c r="X9" s="93" t="str">
        <f>IF(AC9&lt;55,"",AD9)</f>
        <v>★1.5</v>
      </c>
      <c r="Z9" s="65">
        <v>2010</v>
      </c>
      <c r="AA9" s="65">
        <v>2030</v>
      </c>
      <c r="AB9" s="64">
        <f>IF(Z9="","",ROUNDUP(ROUND(IF(Z9&gt;=2759,9.5,IF(Z9&lt;2759,(-2.47/1000000*Z9*Z9)-(8.52/10000*Z9)+30.65)),1)*1.1,1))</f>
        <v>20.9</v>
      </c>
      <c r="AC9" s="63">
        <f>IF(K9="","",ROUNDDOWN(K9/AB9*100,0))</f>
        <v>68</v>
      </c>
      <c r="AD9" s="63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64">
        <f>IF(AA9="","",ROUNDUP(ROUND(IF(AA9&gt;=2759,9.5,IF(AA9&lt;2759,(-2.47/1000000*AA9*AA9)-(8.52/10000*AA9)+30.65)),1)*1.1,1))</f>
        <v>20.6</v>
      </c>
      <c r="AF9" s="63">
        <f>IF(AE9="","",IF(K9="","",ROUNDDOWN(K9/AE9*100,0)))</f>
        <v>69</v>
      </c>
      <c r="AG9" s="63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★1.5</v>
      </c>
    </row>
    <row r="10" spans="1:33" ht="43.5" customHeight="1">
      <c r="A10" s="318"/>
      <c r="B10" s="317"/>
      <c r="C10" s="316" t="s">
        <v>627</v>
      </c>
      <c r="D10" s="293" t="s">
        <v>626</v>
      </c>
      <c r="E10" s="315" t="s">
        <v>625</v>
      </c>
      <c r="F10" s="311" t="s">
        <v>624</v>
      </c>
      <c r="G10" s="314">
        <v>1.9970000000000001</v>
      </c>
      <c r="H10" s="313" t="s">
        <v>623</v>
      </c>
      <c r="I10" s="298" t="s">
        <v>622</v>
      </c>
      <c r="J10" s="312">
        <v>5</v>
      </c>
      <c r="K10" s="289">
        <v>14.3</v>
      </c>
      <c r="L10" s="32">
        <f>IF(K10&gt;0,1/K10*37.7*68.6,"")</f>
        <v>180.85454545454544</v>
      </c>
      <c r="M10" s="101">
        <f>IFERROR(VALUE(IF(Z10="","",ROUNDUP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*1.1,1))),"")</f>
        <v>11.299999999999999</v>
      </c>
      <c r="N10" s="100">
        <f>IFERROR(VALUE(IF(Z10="","",ROUNDUP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*1.1,1))),"")</f>
        <v>14.9</v>
      </c>
      <c r="O10" s="99" t="str">
        <f>IF(Z10="","",IF(AE10="",TEXT(AB10,"#,##0.0"),(IF(AB10-AE10&gt;0,CONCATENATE(TEXT(AE10,"#,##0.0"),"~",TEXT(AB10,"#,##0.0")),TEXT(AB10,"#,##0.0")))))</f>
        <v>21.3~22.2</v>
      </c>
      <c r="P10" s="293" t="s">
        <v>462</v>
      </c>
      <c r="Q10" s="311" t="s">
        <v>621</v>
      </c>
      <c r="R10" s="293" t="s">
        <v>50</v>
      </c>
      <c r="S10" s="96"/>
      <c r="T10" s="212"/>
      <c r="U10" s="95">
        <f>IFERROR(IF(K10&lt;M10,"",(ROUNDDOWN(K10/M10*100,0))),"")</f>
        <v>126</v>
      </c>
      <c r="V10" s="94" t="str">
        <f>IFERROR(IF(K10&lt;N10,"",(ROUNDDOWN(K10/N10*100,0))),"")</f>
        <v/>
      </c>
      <c r="W10" s="94" t="str">
        <f>IF(AC10&lt;55,"",IF(AA10="",AC10,IF(AF10-AC10&gt;0,CONCATENATE(AC10,"~",AF10),AC10)))</f>
        <v>64~67</v>
      </c>
      <c r="X10" s="93" t="str">
        <f>IF(AC10&lt;55,"",AD10)</f>
        <v>★1.0</v>
      </c>
      <c r="Z10" s="65">
        <v>1900</v>
      </c>
      <c r="AA10" s="65">
        <v>1980</v>
      </c>
      <c r="AB10" s="64">
        <f>IF(Z10="","",ROUNDUP(ROUND(IF(Z10&gt;=2759,9.5,IF(Z10&lt;2759,(-2.47/1000000*Z10*Z10)-(8.52/10000*Z10)+30.65)),1)*1.1,1))</f>
        <v>22.200000000000003</v>
      </c>
      <c r="AC10" s="63">
        <f>IF(K10="","",ROUNDDOWN(K10/AB10*100,0))</f>
        <v>64</v>
      </c>
      <c r="AD10" s="63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★1.0</v>
      </c>
      <c r="AE10" s="64">
        <f>IF(AA10="","",ROUNDUP(ROUND(IF(AA10&gt;=2759,9.5,IF(AA10&lt;2759,(-2.47/1000000*AA10*AA10)-(8.52/10000*AA10)+30.65)),1)*1.1,1))</f>
        <v>21.3</v>
      </c>
      <c r="AF10" s="63">
        <f>IF(AE10="","",IF(K10="","",ROUNDDOWN(K10/AE10*100,0)))</f>
        <v>67</v>
      </c>
      <c r="AG10" s="63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>★1.5</v>
      </c>
    </row>
    <row r="11" spans="1:33" ht="4.5" customHeight="1">
      <c r="E11" s="58"/>
      <c r="J11" s="62"/>
      <c r="M11" s="61"/>
    </row>
    <row r="12" spans="1:33" ht="16.05" customHeight="1">
      <c r="C12" s="310" t="s">
        <v>460</v>
      </c>
      <c r="E12" s="58"/>
    </row>
    <row r="13" spans="1:33">
      <c r="E13" s="58"/>
    </row>
    <row r="14" spans="1:33">
      <c r="E14" s="58"/>
    </row>
    <row r="15" spans="1:33">
      <c r="E15" s="58"/>
    </row>
    <row r="16" spans="1:33">
      <c r="E16" s="58"/>
    </row>
    <row r="17" s="58" customFormat="1"/>
    <row r="18" s="58" customFormat="1"/>
    <row r="19" s="58" customFormat="1"/>
    <row r="20" s="58" customFormat="1"/>
    <row r="21" s="58" customFormat="1"/>
    <row r="22" s="58" customFormat="1"/>
    <row r="23" s="58" customFormat="1"/>
    <row r="24" s="58" customFormat="1"/>
    <row r="25" s="58" customFormat="1"/>
    <row r="26" s="58" customFormat="1"/>
    <row r="27" s="58" customFormat="1"/>
    <row r="43" ht="33.6" customHeight="1"/>
    <row r="56" spans="5:5">
      <c r="E56" s="60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D7E1-EAE6-491A-B7DB-A2C806C94821}">
  <sheetPr>
    <tabColor rgb="FFC00000"/>
  </sheetPr>
  <dimension ref="A1:AG25"/>
  <sheetViews>
    <sheetView view="pageBreakPreview" zoomScale="110" zoomScaleNormal="100" zoomScaleSheetLayoutView="110" workbookViewId="0">
      <selection activeCell="I30" sqref="I30"/>
    </sheetView>
  </sheetViews>
  <sheetFormatPr defaultColWidth="9" defaultRowHeight="10.199999999999999"/>
  <cols>
    <col min="1" max="1" width="15.88671875" style="2" customWidth="1"/>
    <col min="2" max="2" width="3.88671875" style="2" bestFit="1" customWidth="1"/>
    <col min="3" max="4" width="10.6640625" style="2" customWidth="1"/>
    <col min="5" max="5" width="13.88671875" style="354" customWidth="1"/>
    <col min="6" max="8" width="7.33203125" style="2" customWidth="1"/>
    <col min="9" max="9" width="10.44140625" style="2" bestFit="1" customWidth="1"/>
    <col min="10" max="10" width="7" style="2" bestFit="1" customWidth="1"/>
    <col min="11" max="11" width="5.88671875" style="2" bestFit="1" customWidth="1"/>
    <col min="12" max="12" width="8.77734375" style="2" bestFit="1" customWidth="1"/>
    <col min="13" max="14" width="8.44140625" style="2" bestFit="1" customWidth="1"/>
    <col min="15" max="15" width="8.441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17.21875" style="2" customWidth="1"/>
    <col min="20" max="20" width="11" style="2" bestFit="1" customWidth="1"/>
    <col min="21" max="21" width="8.21875" style="2" bestFit="1" customWidth="1"/>
    <col min="22" max="23" width="8.21875" style="2" customWidth="1"/>
    <col min="24" max="24" width="8.21875" style="2" bestFit="1" customWidth="1"/>
    <col min="25" max="259" width="9" style="2"/>
    <col min="260" max="260" width="15.88671875" style="2" customWidth="1"/>
    <col min="261" max="261" width="3.88671875" style="2" bestFit="1" customWidth="1"/>
    <col min="262" max="262" width="38.21875" style="2" customWidth="1"/>
    <col min="263" max="263" width="13.88671875" style="2" bestFit="1" customWidth="1"/>
    <col min="264" max="264" width="13.88671875" style="2" customWidth="1"/>
    <col min="265" max="265" width="13.109375" style="2" bestFit="1" customWidth="1"/>
    <col min="266" max="266" width="5.88671875" style="2" bestFit="1" customWidth="1"/>
    <col min="267" max="267" width="12.109375" style="2" bestFit="1" customWidth="1"/>
    <col min="268" max="268" width="10.44140625" style="2" bestFit="1" customWidth="1"/>
    <col min="269" max="269" width="7" style="2" bestFit="1" customWidth="1"/>
    <col min="270" max="270" width="5.88671875" style="2" bestFit="1" customWidth="1"/>
    <col min="271" max="271" width="8.77734375" style="2" bestFit="1" customWidth="1"/>
    <col min="272" max="273" width="8.44140625" style="2" bestFit="1" customWidth="1"/>
    <col min="274" max="274" width="14.33203125" style="2" bestFit="1" customWidth="1"/>
    <col min="275" max="275" width="10" style="2" bestFit="1" customWidth="1"/>
    <col min="276" max="276" width="6" style="2" customWidth="1"/>
    <col min="277" max="277" width="25.21875" style="2" bestFit="1" customWidth="1"/>
    <col min="278" max="278" width="11" style="2" bestFit="1" customWidth="1"/>
    <col min="279" max="280" width="8.21875" style="2" bestFit="1" customWidth="1"/>
    <col min="281" max="515" width="9" style="2"/>
    <col min="516" max="516" width="15.88671875" style="2" customWidth="1"/>
    <col min="517" max="517" width="3.88671875" style="2" bestFit="1" customWidth="1"/>
    <col min="518" max="518" width="38.21875" style="2" customWidth="1"/>
    <col min="519" max="519" width="13.88671875" style="2" bestFit="1" customWidth="1"/>
    <col min="520" max="520" width="13.88671875" style="2" customWidth="1"/>
    <col min="521" max="521" width="13.109375" style="2" bestFit="1" customWidth="1"/>
    <col min="522" max="522" width="5.88671875" style="2" bestFit="1" customWidth="1"/>
    <col min="523" max="523" width="12.109375" style="2" bestFit="1" customWidth="1"/>
    <col min="524" max="524" width="10.44140625" style="2" bestFit="1" customWidth="1"/>
    <col min="525" max="525" width="7" style="2" bestFit="1" customWidth="1"/>
    <col min="526" max="526" width="5.88671875" style="2" bestFit="1" customWidth="1"/>
    <col min="527" max="527" width="8.77734375" style="2" bestFit="1" customWidth="1"/>
    <col min="528" max="529" width="8.44140625" style="2" bestFit="1" customWidth="1"/>
    <col min="530" max="530" width="14.33203125" style="2" bestFit="1" customWidth="1"/>
    <col min="531" max="531" width="10" style="2" bestFit="1" customWidth="1"/>
    <col min="532" max="532" width="6" style="2" customWidth="1"/>
    <col min="533" max="533" width="25.21875" style="2" bestFit="1" customWidth="1"/>
    <col min="534" max="534" width="11" style="2" bestFit="1" customWidth="1"/>
    <col min="535" max="536" width="8.21875" style="2" bestFit="1" customWidth="1"/>
    <col min="537" max="771" width="9" style="2"/>
    <col min="772" max="772" width="15.88671875" style="2" customWidth="1"/>
    <col min="773" max="773" width="3.88671875" style="2" bestFit="1" customWidth="1"/>
    <col min="774" max="774" width="38.21875" style="2" customWidth="1"/>
    <col min="775" max="775" width="13.88671875" style="2" bestFit="1" customWidth="1"/>
    <col min="776" max="776" width="13.88671875" style="2" customWidth="1"/>
    <col min="777" max="777" width="13.109375" style="2" bestFit="1" customWidth="1"/>
    <col min="778" max="778" width="5.88671875" style="2" bestFit="1" customWidth="1"/>
    <col min="779" max="779" width="12.109375" style="2" bestFit="1" customWidth="1"/>
    <col min="780" max="780" width="10.44140625" style="2" bestFit="1" customWidth="1"/>
    <col min="781" max="781" width="7" style="2" bestFit="1" customWidth="1"/>
    <col min="782" max="782" width="5.88671875" style="2" bestFit="1" customWidth="1"/>
    <col min="783" max="783" width="8.77734375" style="2" bestFit="1" customWidth="1"/>
    <col min="784" max="785" width="8.44140625" style="2" bestFit="1" customWidth="1"/>
    <col min="786" max="786" width="14.33203125" style="2" bestFit="1" customWidth="1"/>
    <col min="787" max="787" width="10" style="2" bestFit="1" customWidth="1"/>
    <col min="788" max="788" width="6" style="2" customWidth="1"/>
    <col min="789" max="789" width="25.21875" style="2" bestFit="1" customWidth="1"/>
    <col min="790" max="790" width="11" style="2" bestFit="1" customWidth="1"/>
    <col min="791" max="792" width="8.21875" style="2" bestFit="1" customWidth="1"/>
    <col min="793" max="1027" width="9" style="2"/>
    <col min="1028" max="1028" width="15.88671875" style="2" customWidth="1"/>
    <col min="1029" max="1029" width="3.88671875" style="2" bestFit="1" customWidth="1"/>
    <col min="1030" max="1030" width="38.21875" style="2" customWidth="1"/>
    <col min="1031" max="1031" width="13.88671875" style="2" bestFit="1" customWidth="1"/>
    <col min="1032" max="1032" width="13.88671875" style="2" customWidth="1"/>
    <col min="1033" max="1033" width="13.109375" style="2" bestFit="1" customWidth="1"/>
    <col min="1034" max="1034" width="5.88671875" style="2" bestFit="1" customWidth="1"/>
    <col min="1035" max="1035" width="12.109375" style="2" bestFit="1" customWidth="1"/>
    <col min="1036" max="1036" width="10.44140625" style="2" bestFit="1" customWidth="1"/>
    <col min="1037" max="1037" width="7" style="2" bestFit="1" customWidth="1"/>
    <col min="1038" max="1038" width="5.88671875" style="2" bestFit="1" customWidth="1"/>
    <col min="1039" max="1039" width="8.77734375" style="2" bestFit="1" customWidth="1"/>
    <col min="1040" max="1041" width="8.44140625" style="2" bestFit="1" customWidth="1"/>
    <col min="1042" max="1042" width="14.33203125" style="2" bestFit="1" customWidth="1"/>
    <col min="1043" max="1043" width="10" style="2" bestFit="1" customWidth="1"/>
    <col min="1044" max="1044" width="6" style="2" customWidth="1"/>
    <col min="1045" max="1045" width="25.21875" style="2" bestFit="1" customWidth="1"/>
    <col min="1046" max="1046" width="11" style="2" bestFit="1" customWidth="1"/>
    <col min="1047" max="1048" width="8.21875" style="2" bestFit="1" customWidth="1"/>
    <col min="1049" max="1283" width="9" style="2"/>
    <col min="1284" max="1284" width="15.88671875" style="2" customWidth="1"/>
    <col min="1285" max="1285" width="3.88671875" style="2" bestFit="1" customWidth="1"/>
    <col min="1286" max="1286" width="38.21875" style="2" customWidth="1"/>
    <col min="1287" max="1287" width="13.88671875" style="2" bestFit="1" customWidth="1"/>
    <col min="1288" max="1288" width="13.88671875" style="2" customWidth="1"/>
    <col min="1289" max="1289" width="13.109375" style="2" bestFit="1" customWidth="1"/>
    <col min="1290" max="1290" width="5.88671875" style="2" bestFit="1" customWidth="1"/>
    <col min="1291" max="1291" width="12.109375" style="2" bestFit="1" customWidth="1"/>
    <col min="1292" max="1292" width="10.44140625" style="2" bestFit="1" customWidth="1"/>
    <col min="1293" max="1293" width="7" style="2" bestFit="1" customWidth="1"/>
    <col min="1294" max="1294" width="5.88671875" style="2" bestFit="1" customWidth="1"/>
    <col min="1295" max="1295" width="8.77734375" style="2" bestFit="1" customWidth="1"/>
    <col min="1296" max="1297" width="8.44140625" style="2" bestFit="1" customWidth="1"/>
    <col min="1298" max="1298" width="14.33203125" style="2" bestFit="1" customWidth="1"/>
    <col min="1299" max="1299" width="10" style="2" bestFit="1" customWidth="1"/>
    <col min="1300" max="1300" width="6" style="2" customWidth="1"/>
    <col min="1301" max="1301" width="25.21875" style="2" bestFit="1" customWidth="1"/>
    <col min="1302" max="1302" width="11" style="2" bestFit="1" customWidth="1"/>
    <col min="1303" max="1304" width="8.21875" style="2" bestFit="1" customWidth="1"/>
    <col min="1305" max="1539" width="9" style="2"/>
    <col min="1540" max="1540" width="15.88671875" style="2" customWidth="1"/>
    <col min="1541" max="1541" width="3.88671875" style="2" bestFit="1" customWidth="1"/>
    <col min="1542" max="1542" width="38.21875" style="2" customWidth="1"/>
    <col min="1543" max="1543" width="13.88671875" style="2" bestFit="1" customWidth="1"/>
    <col min="1544" max="1544" width="13.88671875" style="2" customWidth="1"/>
    <col min="1545" max="1545" width="13.109375" style="2" bestFit="1" customWidth="1"/>
    <col min="1546" max="1546" width="5.88671875" style="2" bestFit="1" customWidth="1"/>
    <col min="1547" max="1547" width="12.109375" style="2" bestFit="1" customWidth="1"/>
    <col min="1548" max="1548" width="10.44140625" style="2" bestFit="1" customWidth="1"/>
    <col min="1549" max="1549" width="7" style="2" bestFit="1" customWidth="1"/>
    <col min="1550" max="1550" width="5.88671875" style="2" bestFit="1" customWidth="1"/>
    <col min="1551" max="1551" width="8.77734375" style="2" bestFit="1" customWidth="1"/>
    <col min="1552" max="1553" width="8.44140625" style="2" bestFit="1" customWidth="1"/>
    <col min="1554" max="1554" width="14.33203125" style="2" bestFit="1" customWidth="1"/>
    <col min="1555" max="1555" width="10" style="2" bestFit="1" customWidth="1"/>
    <col min="1556" max="1556" width="6" style="2" customWidth="1"/>
    <col min="1557" max="1557" width="25.21875" style="2" bestFit="1" customWidth="1"/>
    <col min="1558" max="1558" width="11" style="2" bestFit="1" customWidth="1"/>
    <col min="1559" max="1560" width="8.21875" style="2" bestFit="1" customWidth="1"/>
    <col min="1561" max="1795" width="9" style="2"/>
    <col min="1796" max="1796" width="15.88671875" style="2" customWidth="1"/>
    <col min="1797" max="1797" width="3.88671875" style="2" bestFit="1" customWidth="1"/>
    <col min="1798" max="1798" width="38.21875" style="2" customWidth="1"/>
    <col min="1799" max="1799" width="13.88671875" style="2" bestFit="1" customWidth="1"/>
    <col min="1800" max="1800" width="13.88671875" style="2" customWidth="1"/>
    <col min="1801" max="1801" width="13.109375" style="2" bestFit="1" customWidth="1"/>
    <col min="1802" max="1802" width="5.88671875" style="2" bestFit="1" customWidth="1"/>
    <col min="1803" max="1803" width="12.109375" style="2" bestFit="1" customWidth="1"/>
    <col min="1804" max="1804" width="10.44140625" style="2" bestFit="1" customWidth="1"/>
    <col min="1805" max="1805" width="7" style="2" bestFit="1" customWidth="1"/>
    <col min="1806" max="1806" width="5.88671875" style="2" bestFit="1" customWidth="1"/>
    <col min="1807" max="1807" width="8.77734375" style="2" bestFit="1" customWidth="1"/>
    <col min="1808" max="1809" width="8.44140625" style="2" bestFit="1" customWidth="1"/>
    <col min="1810" max="1810" width="14.33203125" style="2" bestFit="1" customWidth="1"/>
    <col min="1811" max="1811" width="10" style="2" bestFit="1" customWidth="1"/>
    <col min="1812" max="1812" width="6" style="2" customWidth="1"/>
    <col min="1813" max="1813" width="25.21875" style="2" bestFit="1" customWidth="1"/>
    <col min="1814" max="1814" width="11" style="2" bestFit="1" customWidth="1"/>
    <col min="1815" max="1816" width="8.21875" style="2" bestFit="1" customWidth="1"/>
    <col min="1817" max="2051" width="9" style="2"/>
    <col min="2052" max="2052" width="15.88671875" style="2" customWidth="1"/>
    <col min="2053" max="2053" width="3.88671875" style="2" bestFit="1" customWidth="1"/>
    <col min="2054" max="2054" width="38.21875" style="2" customWidth="1"/>
    <col min="2055" max="2055" width="13.88671875" style="2" bestFit="1" customWidth="1"/>
    <col min="2056" max="2056" width="13.88671875" style="2" customWidth="1"/>
    <col min="2057" max="2057" width="13.109375" style="2" bestFit="1" customWidth="1"/>
    <col min="2058" max="2058" width="5.88671875" style="2" bestFit="1" customWidth="1"/>
    <col min="2059" max="2059" width="12.109375" style="2" bestFit="1" customWidth="1"/>
    <col min="2060" max="2060" width="10.44140625" style="2" bestFit="1" customWidth="1"/>
    <col min="2061" max="2061" width="7" style="2" bestFit="1" customWidth="1"/>
    <col min="2062" max="2062" width="5.88671875" style="2" bestFit="1" customWidth="1"/>
    <col min="2063" max="2063" width="8.77734375" style="2" bestFit="1" customWidth="1"/>
    <col min="2064" max="2065" width="8.44140625" style="2" bestFit="1" customWidth="1"/>
    <col min="2066" max="2066" width="14.33203125" style="2" bestFit="1" customWidth="1"/>
    <col min="2067" max="2067" width="10" style="2" bestFit="1" customWidth="1"/>
    <col min="2068" max="2068" width="6" style="2" customWidth="1"/>
    <col min="2069" max="2069" width="25.21875" style="2" bestFit="1" customWidth="1"/>
    <col min="2070" max="2070" width="11" style="2" bestFit="1" customWidth="1"/>
    <col min="2071" max="2072" width="8.21875" style="2" bestFit="1" customWidth="1"/>
    <col min="2073" max="2307" width="9" style="2"/>
    <col min="2308" max="2308" width="15.88671875" style="2" customWidth="1"/>
    <col min="2309" max="2309" width="3.88671875" style="2" bestFit="1" customWidth="1"/>
    <col min="2310" max="2310" width="38.21875" style="2" customWidth="1"/>
    <col min="2311" max="2311" width="13.88671875" style="2" bestFit="1" customWidth="1"/>
    <col min="2312" max="2312" width="13.88671875" style="2" customWidth="1"/>
    <col min="2313" max="2313" width="13.109375" style="2" bestFit="1" customWidth="1"/>
    <col min="2314" max="2314" width="5.88671875" style="2" bestFit="1" customWidth="1"/>
    <col min="2315" max="2315" width="12.109375" style="2" bestFit="1" customWidth="1"/>
    <col min="2316" max="2316" width="10.44140625" style="2" bestFit="1" customWidth="1"/>
    <col min="2317" max="2317" width="7" style="2" bestFit="1" customWidth="1"/>
    <col min="2318" max="2318" width="5.88671875" style="2" bestFit="1" customWidth="1"/>
    <col min="2319" max="2319" width="8.77734375" style="2" bestFit="1" customWidth="1"/>
    <col min="2320" max="2321" width="8.44140625" style="2" bestFit="1" customWidth="1"/>
    <col min="2322" max="2322" width="14.33203125" style="2" bestFit="1" customWidth="1"/>
    <col min="2323" max="2323" width="10" style="2" bestFit="1" customWidth="1"/>
    <col min="2324" max="2324" width="6" style="2" customWidth="1"/>
    <col min="2325" max="2325" width="25.21875" style="2" bestFit="1" customWidth="1"/>
    <col min="2326" max="2326" width="11" style="2" bestFit="1" customWidth="1"/>
    <col min="2327" max="2328" width="8.21875" style="2" bestFit="1" customWidth="1"/>
    <col min="2329" max="2563" width="9" style="2"/>
    <col min="2564" max="2564" width="15.88671875" style="2" customWidth="1"/>
    <col min="2565" max="2565" width="3.88671875" style="2" bestFit="1" customWidth="1"/>
    <col min="2566" max="2566" width="38.21875" style="2" customWidth="1"/>
    <col min="2567" max="2567" width="13.88671875" style="2" bestFit="1" customWidth="1"/>
    <col min="2568" max="2568" width="13.88671875" style="2" customWidth="1"/>
    <col min="2569" max="2569" width="13.109375" style="2" bestFit="1" customWidth="1"/>
    <col min="2570" max="2570" width="5.88671875" style="2" bestFit="1" customWidth="1"/>
    <col min="2571" max="2571" width="12.109375" style="2" bestFit="1" customWidth="1"/>
    <col min="2572" max="2572" width="10.44140625" style="2" bestFit="1" customWidth="1"/>
    <col min="2573" max="2573" width="7" style="2" bestFit="1" customWidth="1"/>
    <col min="2574" max="2574" width="5.88671875" style="2" bestFit="1" customWidth="1"/>
    <col min="2575" max="2575" width="8.77734375" style="2" bestFit="1" customWidth="1"/>
    <col min="2576" max="2577" width="8.44140625" style="2" bestFit="1" customWidth="1"/>
    <col min="2578" max="2578" width="14.33203125" style="2" bestFit="1" customWidth="1"/>
    <col min="2579" max="2579" width="10" style="2" bestFit="1" customWidth="1"/>
    <col min="2580" max="2580" width="6" style="2" customWidth="1"/>
    <col min="2581" max="2581" width="25.21875" style="2" bestFit="1" customWidth="1"/>
    <col min="2582" max="2582" width="11" style="2" bestFit="1" customWidth="1"/>
    <col min="2583" max="2584" width="8.21875" style="2" bestFit="1" customWidth="1"/>
    <col min="2585" max="2819" width="9" style="2"/>
    <col min="2820" max="2820" width="15.88671875" style="2" customWidth="1"/>
    <col min="2821" max="2821" width="3.88671875" style="2" bestFit="1" customWidth="1"/>
    <col min="2822" max="2822" width="38.21875" style="2" customWidth="1"/>
    <col min="2823" max="2823" width="13.88671875" style="2" bestFit="1" customWidth="1"/>
    <col min="2824" max="2824" width="13.88671875" style="2" customWidth="1"/>
    <col min="2825" max="2825" width="13.109375" style="2" bestFit="1" customWidth="1"/>
    <col min="2826" max="2826" width="5.88671875" style="2" bestFit="1" customWidth="1"/>
    <col min="2827" max="2827" width="12.109375" style="2" bestFit="1" customWidth="1"/>
    <col min="2828" max="2828" width="10.44140625" style="2" bestFit="1" customWidth="1"/>
    <col min="2829" max="2829" width="7" style="2" bestFit="1" customWidth="1"/>
    <col min="2830" max="2830" width="5.88671875" style="2" bestFit="1" customWidth="1"/>
    <col min="2831" max="2831" width="8.77734375" style="2" bestFit="1" customWidth="1"/>
    <col min="2832" max="2833" width="8.44140625" style="2" bestFit="1" customWidth="1"/>
    <col min="2834" max="2834" width="14.33203125" style="2" bestFit="1" customWidth="1"/>
    <col min="2835" max="2835" width="10" style="2" bestFit="1" customWidth="1"/>
    <col min="2836" max="2836" width="6" style="2" customWidth="1"/>
    <col min="2837" max="2837" width="25.21875" style="2" bestFit="1" customWidth="1"/>
    <col min="2838" max="2838" width="11" style="2" bestFit="1" customWidth="1"/>
    <col min="2839" max="2840" width="8.21875" style="2" bestFit="1" customWidth="1"/>
    <col min="2841" max="3075" width="9" style="2"/>
    <col min="3076" max="3076" width="15.88671875" style="2" customWidth="1"/>
    <col min="3077" max="3077" width="3.88671875" style="2" bestFit="1" customWidth="1"/>
    <col min="3078" max="3078" width="38.21875" style="2" customWidth="1"/>
    <col min="3079" max="3079" width="13.88671875" style="2" bestFit="1" customWidth="1"/>
    <col min="3080" max="3080" width="13.88671875" style="2" customWidth="1"/>
    <col min="3081" max="3081" width="13.109375" style="2" bestFit="1" customWidth="1"/>
    <col min="3082" max="3082" width="5.88671875" style="2" bestFit="1" customWidth="1"/>
    <col min="3083" max="3083" width="12.109375" style="2" bestFit="1" customWidth="1"/>
    <col min="3084" max="3084" width="10.44140625" style="2" bestFit="1" customWidth="1"/>
    <col min="3085" max="3085" width="7" style="2" bestFit="1" customWidth="1"/>
    <col min="3086" max="3086" width="5.88671875" style="2" bestFit="1" customWidth="1"/>
    <col min="3087" max="3087" width="8.77734375" style="2" bestFit="1" customWidth="1"/>
    <col min="3088" max="3089" width="8.44140625" style="2" bestFit="1" customWidth="1"/>
    <col min="3090" max="3090" width="14.33203125" style="2" bestFit="1" customWidth="1"/>
    <col min="3091" max="3091" width="10" style="2" bestFit="1" customWidth="1"/>
    <col min="3092" max="3092" width="6" style="2" customWidth="1"/>
    <col min="3093" max="3093" width="25.21875" style="2" bestFit="1" customWidth="1"/>
    <col min="3094" max="3094" width="11" style="2" bestFit="1" customWidth="1"/>
    <col min="3095" max="3096" width="8.21875" style="2" bestFit="1" customWidth="1"/>
    <col min="3097" max="3331" width="9" style="2"/>
    <col min="3332" max="3332" width="15.88671875" style="2" customWidth="1"/>
    <col min="3333" max="3333" width="3.88671875" style="2" bestFit="1" customWidth="1"/>
    <col min="3334" max="3334" width="38.21875" style="2" customWidth="1"/>
    <col min="3335" max="3335" width="13.88671875" style="2" bestFit="1" customWidth="1"/>
    <col min="3336" max="3336" width="13.88671875" style="2" customWidth="1"/>
    <col min="3337" max="3337" width="13.109375" style="2" bestFit="1" customWidth="1"/>
    <col min="3338" max="3338" width="5.88671875" style="2" bestFit="1" customWidth="1"/>
    <col min="3339" max="3339" width="12.109375" style="2" bestFit="1" customWidth="1"/>
    <col min="3340" max="3340" width="10.44140625" style="2" bestFit="1" customWidth="1"/>
    <col min="3341" max="3341" width="7" style="2" bestFit="1" customWidth="1"/>
    <col min="3342" max="3342" width="5.88671875" style="2" bestFit="1" customWidth="1"/>
    <col min="3343" max="3343" width="8.77734375" style="2" bestFit="1" customWidth="1"/>
    <col min="3344" max="3345" width="8.44140625" style="2" bestFit="1" customWidth="1"/>
    <col min="3346" max="3346" width="14.33203125" style="2" bestFit="1" customWidth="1"/>
    <col min="3347" max="3347" width="10" style="2" bestFit="1" customWidth="1"/>
    <col min="3348" max="3348" width="6" style="2" customWidth="1"/>
    <col min="3349" max="3349" width="25.21875" style="2" bestFit="1" customWidth="1"/>
    <col min="3350" max="3350" width="11" style="2" bestFit="1" customWidth="1"/>
    <col min="3351" max="3352" width="8.21875" style="2" bestFit="1" customWidth="1"/>
    <col min="3353" max="3587" width="9" style="2"/>
    <col min="3588" max="3588" width="15.88671875" style="2" customWidth="1"/>
    <col min="3589" max="3589" width="3.88671875" style="2" bestFit="1" customWidth="1"/>
    <col min="3590" max="3590" width="38.21875" style="2" customWidth="1"/>
    <col min="3591" max="3591" width="13.88671875" style="2" bestFit="1" customWidth="1"/>
    <col min="3592" max="3592" width="13.88671875" style="2" customWidth="1"/>
    <col min="3593" max="3593" width="13.109375" style="2" bestFit="1" customWidth="1"/>
    <col min="3594" max="3594" width="5.88671875" style="2" bestFit="1" customWidth="1"/>
    <col min="3595" max="3595" width="12.109375" style="2" bestFit="1" customWidth="1"/>
    <col min="3596" max="3596" width="10.44140625" style="2" bestFit="1" customWidth="1"/>
    <col min="3597" max="3597" width="7" style="2" bestFit="1" customWidth="1"/>
    <col min="3598" max="3598" width="5.88671875" style="2" bestFit="1" customWidth="1"/>
    <col min="3599" max="3599" width="8.77734375" style="2" bestFit="1" customWidth="1"/>
    <col min="3600" max="3601" width="8.44140625" style="2" bestFit="1" customWidth="1"/>
    <col min="3602" max="3602" width="14.33203125" style="2" bestFit="1" customWidth="1"/>
    <col min="3603" max="3603" width="10" style="2" bestFit="1" customWidth="1"/>
    <col min="3604" max="3604" width="6" style="2" customWidth="1"/>
    <col min="3605" max="3605" width="25.21875" style="2" bestFit="1" customWidth="1"/>
    <col min="3606" max="3606" width="11" style="2" bestFit="1" customWidth="1"/>
    <col min="3607" max="3608" width="8.21875" style="2" bestFit="1" customWidth="1"/>
    <col min="3609" max="3843" width="9" style="2"/>
    <col min="3844" max="3844" width="15.88671875" style="2" customWidth="1"/>
    <col min="3845" max="3845" width="3.88671875" style="2" bestFit="1" customWidth="1"/>
    <col min="3846" max="3846" width="38.21875" style="2" customWidth="1"/>
    <col min="3847" max="3847" width="13.88671875" style="2" bestFit="1" customWidth="1"/>
    <col min="3848" max="3848" width="13.88671875" style="2" customWidth="1"/>
    <col min="3849" max="3849" width="13.109375" style="2" bestFit="1" customWidth="1"/>
    <col min="3850" max="3850" width="5.88671875" style="2" bestFit="1" customWidth="1"/>
    <col min="3851" max="3851" width="12.109375" style="2" bestFit="1" customWidth="1"/>
    <col min="3852" max="3852" width="10.44140625" style="2" bestFit="1" customWidth="1"/>
    <col min="3853" max="3853" width="7" style="2" bestFit="1" customWidth="1"/>
    <col min="3854" max="3854" width="5.88671875" style="2" bestFit="1" customWidth="1"/>
    <col min="3855" max="3855" width="8.77734375" style="2" bestFit="1" customWidth="1"/>
    <col min="3856" max="3857" width="8.44140625" style="2" bestFit="1" customWidth="1"/>
    <col min="3858" max="3858" width="14.33203125" style="2" bestFit="1" customWidth="1"/>
    <col min="3859" max="3859" width="10" style="2" bestFit="1" customWidth="1"/>
    <col min="3860" max="3860" width="6" style="2" customWidth="1"/>
    <col min="3861" max="3861" width="25.21875" style="2" bestFit="1" customWidth="1"/>
    <col min="3862" max="3862" width="11" style="2" bestFit="1" customWidth="1"/>
    <col min="3863" max="3864" width="8.21875" style="2" bestFit="1" customWidth="1"/>
    <col min="3865" max="4099" width="9" style="2"/>
    <col min="4100" max="4100" width="15.88671875" style="2" customWidth="1"/>
    <col min="4101" max="4101" width="3.88671875" style="2" bestFit="1" customWidth="1"/>
    <col min="4102" max="4102" width="38.21875" style="2" customWidth="1"/>
    <col min="4103" max="4103" width="13.88671875" style="2" bestFit="1" customWidth="1"/>
    <col min="4104" max="4104" width="13.88671875" style="2" customWidth="1"/>
    <col min="4105" max="4105" width="13.109375" style="2" bestFit="1" customWidth="1"/>
    <col min="4106" max="4106" width="5.88671875" style="2" bestFit="1" customWidth="1"/>
    <col min="4107" max="4107" width="12.109375" style="2" bestFit="1" customWidth="1"/>
    <col min="4108" max="4108" width="10.44140625" style="2" bestFit="1" customWidth="1"/>
    <col min="4109" max="4109" width="7" style="2" bestFit="1" customWidth="1"/>
    <col min="4110" max="4110" width="5.88671875" style="2" bestFit="1" customWidth="1"/>
    <col min="4111" max="4111" width="8.77734375" style="2" bestFit="1" customWidth="1"/>
    <col min="4112" max="4113" width="8.44140625" style="2" bestFit="1" customWidth="1"/>
    <col min="4114" max="4114" width="14.33203125" style="2" bestFit="1" customWidth="1"/>
    <col min="4115" max="4115" width="10" style="2" bestFit="1" customWidth="1"/>
    <col min="4116" max="4116" width="6" style="2" customWidth="1"/>
    <col min="4117" max="4117" width="25.21875" style="2" bestFit="1" customWidth="1"/>
    <col min="4118" max="4118" width="11" style="2" bestFit="1" customWidth="1"/>
    <col min="4119" max="4120" width="8.21875" style="2" bestFit="1" customWidth="1"/>
    <col min="4121" max="4355" width="9" style="2"/>
    <col min="4356" max="4356" width="15.88671875" style="2" customWidth="1"/>
    <col min="4357" max="4357" width="3.88671875" style="2" bestFit="1" customWidth="1"/>
    <col min="4358" max="4358" width="38.21875" style="2" customWidth="1"/>
    <col min="4359" max="4359" width="13.88671875" style="2" bestFit="1" customWidth="1"/>
    <col min="4360" max="4360" width="13.88671875" style="2" customWidth="1"/>
    <col min="4361" max="4361" width="13.109375" style="2" bestFit="1" customWidth="1"/>
    <col min="4362" max="4362" width="5.88671875" style="2" bestFit="1" customWidth="1"/>
    <col min="4363" max="4363" width="12.109375" style="2" bestFit="1" customWidth="1"/>
    <col min="4364" max="4364" width="10.44140625" style="2" bestFit="1" customWidth="1"/>
    <col min="4365" max="4365" width="7" style="2" bestFit="1" customWidth="1"/>
    <col min="4366" max="4366" width="5.88671875" style="2" bestFit="1" customWidth="1"/>
    <col min="4367" max="4367" width="8.77734375" style="2" bestFit="1" customWidth="1"/>
    <col min="4368" max="4369" width="8.44140625" style="2" bestFit="1" customWidth="1"/>
    <col min="4370" max="4370" width="14.33203125" style="2" bestFit="1" customWidth="1"/>
    <col min="4371" max="4371" width="10" style="2" bestFit="1" customWidth="1"/>
    <col min="4372" max="4372" width="6" style="2" customWidth="1"/>
    <col min="4373" max="4373" width="25.21875" style="2" bestFit="1" customWidth="1"/>
    <col min="4374" max="4374" width="11" style="2" bestFit="1" customWidth="1"/>
    <col min="4375" max="4376" width="8.21875" style="2" bestFit="1" customWidth="1"/>
    <col min="4377" max="4611" width="9" style="2"/>
    <col min="4612" max="4612" width="15.88671875" style="2" customWidth="1"/>
    <col min="4613" max="4613" width="3.88671875" style="2" bestFit="1" customWidth="1"/>
    <col min="4614" max="4614" width="38.21875" style="2" customWidth="1"/>
    <col min="4615" max="4615" width="13.88671875" style="2" bestFit="1" customWidth="1"/>
    <col min="4616" max="4616" width="13.88671875" style="2" customWidth="1"/>
    <col min="4617" max="4617" width="13.109375" style="2" bestFit="1" customWidth="1"/>
    <col min="4618" max="4618" width="5.88671875" style="2" bestFit="1" customWidth="1"/>
    <col min="4619" max="4619" width="12.109375" style="2" bestFit="1" customWidth="1"/>
    <col min="4620" max="4620" width="10.44140625" style="2" bestFit="1" customWidth="1"/>
    <col min="4621" max="4621" width="7" style="2" bestFit="1" customWidth="1"/>
    <col min="4622" max="4622" width="5.88671875" style="2" bestFit="1" customWidth="1"/>
    <col min="4623" max="4623" width="8.77734375" style="2" bestFit="1" customWidth="1"/>
    <col min="4624" max="4625" width="8.44140625" style="2" bestFit="1" customWidth="1"/>
    <col min="4626" max="4626" width="14.33203125" style="2" bestFit="1" customWidth="1"/>
    <col min="4627" max="4627" width="10" style="2" bestFit="1" customWidth="1"/>
    <col min="4628" max="4628" width="6" style="2" customWidth="1"/>
    <col min="4629" max="4629" width="25.21875" style="2" bestFit="1" customWidth="1"/>
    <col min="4630" max="4630" width="11" style="2" bestFit="1" customWidth="1"/>
    <col min="4631" max="4632" width="8.21875" style="2" bestFit="1" customWidth="1"/>
    <col min="4633" max="4867" width="9" style="2"/>
    <col min="4868" max="4868" width="15.88671875" style="2" customWidth="1"/>
    <col min="4869" max="4869" width="3.88671875" style="2" bestFit="1" customWidth="1"/>
    <col min="4870" max="4870" width="38.21875" style="2" customWidth="1"/>
    <col min="4871" max="4871" width="13.88671875" style="2" bestFit="1" customWidth="1"/>
    <col min="4872" max="4872" width="13.88671875" style="2" customWidth="1"/>
    <col min="4873" max="4873" width="13.109375" style="2" bestFit="1" customWidth="1"/>
    <col min="4874" max="4874" width="5.88671875" style="2" bestFit="1" customWidth="1"/>
    <col min="4875" max="4875" width="12.109375" style="2" bestFit="1" customWidth="1"/>
    <col min="4876" max="4876" width="10.44140625" style="2" bestFit="1" customWidth="1"/>
    <col min="4877" max="4877" width="7" style="2" bestFit="1" customWidth="1"/>
    <col min="4878" max="4878" width="5.88671875" style="2" bestFit="1" customWidth="1"/>
    <col min="4879" max="4879" width="8.77734375" style="2" bestFit="1" customWidth="1"/>
    <col min="4880" max="4881" width="8.44140625" style="2" bestFit="1" customWidth="1"/>
    <col min="4882" max="4882" width="14.33203125" style="2" bestFit="1" customWidth="1"/>
    <col min="4883" max="4883" width="10" style="2" bestFit="1" customWidth="1"/>
    <col min="4884" max="4884" width="6" style="2" customWidth="1"/>
    <col min="4885" max="4885" width="25.21875" style="2" bestFit="1" customWidth="1"/>
    <col min="4886" max="4886" width="11" style="2" bestFit="1" customWidth="1"/>
    <col min="4887" max="4888" width="8.21875" style="2" bestFit="1" customWidth="1"/>
    <col min="4889" max="5123" width="9" style="2"/>
    <col min="5124" max="5124" width="15.88671875" style="2" customWidth="1"/>
    <col min="5125" max="5125" width="3.88671875" style="2" bestFit="1" customWidth="1"/>
    <col min="5126" max="5126" width="38.21875" style="2" customWidth="1"/>
    <col min="5127" max="5127" width="13.88671875" style="2" bestFit="1" customWidth="1"/>
    <col min="5128" max="5128" width="13.88671875" style="2" customWidth="1"/>
    <col min="5129" max="5129" width="13.109375" style="2" bestFit="1" customWidth="1"/>
    <col min="5130" max="5130" width="5.88671875" style="2" bestFit="1" customWidth="1"/>
    <col min="5131" max="5131" width="12.109375" style="2" bestFit="1" customWidth="1"/>
    <col min="5132" max="5132" width="10.44140625" style="2" bestFit="1" customWidth="1"/>
    <col min="5133" max="5133" width="7" style="2" bestFit="1" customWidth="1"/>
    <col min="5134" max="5134" width="5.88671875" style="2" bestFit="1" customWidth="1"/>
    <col min="5135" max="5135" width="8.77734375" style="2" bestFit="1" customWidth="1"/>
    <col min="5136" max="5137" width="8.44140625" style="2" bestFit="1" customWidth="1"/>
    <col min="5138" max="5138" width="14.33203125" style="2" bestFit="1" customWidth="1"/>
    <col min="5139" max="5139" width="10" style="2" bestFit="1" customWidth="1"/>
    <col min="5140" max="5140" width="6" style="2" customWidth="1"/>
    <col min="5141" max="5141" width="25.21875" style="2" bestFit="1" customWidth="1"/>
    <col min="5142" max="5142" width="11" style="2" bestFit="1" customWidth="1"/>
    <col min="5143" max="5144" width="8.21875" style="2" bestFit="1" customWidth="1"/>
    <col min="5145" max="5379" width="9" style="2"/>
    <col min="5380" max="5380" width="15.88671875" style="2" customWidth="1"/>
    <col min="5381" max="5381" width="3.88671875" style="2" bestFit="1" customWidth="1"/>
    <col min="5382" max="5382" width="38.21875" style="2" customWidth="1"/>
    <col min="5383" max="5383" width="13.88671875" style="2" bestFit="1" customWidth="1"/>
    <col min="5384" max="5384" width="13.88671875" style="2" customWidth="1"/>
    <col min="5385" max="5385" width="13.109375" style="2" bestFit="1" customWidth="1"/>
    <col min="5386" max="5386" width="5.88671875" style="2" bestFit="1" customWidth="1"/>
    <col min="5387" max="5387" width="12.109375" style="2" bestFit="1" customWidth="1"/>
    <col min="5388" max="5388" width="10.44140625" style="2" bestFit="1" customWidth="1"/>
    <col min="5389" max="5389" width="7" style="2" bestFit="1" customWidth="1"/>
    <col min="5390" max="5390" width="5.88671875" style="2" bestFit="1" customWidth="1"/>
    <col min="5391" max="5391" width="8.77734375" style="2" bestFit="1" customWidth="1"/>
    <col min="5392" max="5393" width="8.44140625" style="2" bestFit="1" customWidth="1"/>
    <col min="5394" max="5394" width="14.33203125" style="2" bestFit="1" customWidth="1"/>
    <col min="5395" max="5395" width="10" style="2" bestFit="1" customWidth="1"/>
    <col min="5396" max="5396" width="6" style="2" customWidth="1"/>
    <col min="5397" max="5397" width="25.21875" style="2" bestFit="1" customWidth="1"/>
    <col min="5398" max="5398" width="11" style="2" bestFit="1" customWidth="1"/>
    <col min="5399" max="5400" width="8.21875" style="2" bestFit="1" customWidth="1"/>
    <col min="5401" max="5635" width="9" style="2"/>
    <col min="5636" max="5636" width="15.88671875" style="2" customWidth="1"/>
    <col min="5637" max="5637" width="3.88671875" style="2" bestFit="1" customWidth="1"/>
    <col min="5638" max="5638" width="38.21875" style="2" customWidth="1"/>
    <col min="5639" max="5639" width="13.88671875" style="2" bestFit="1" customWidth="1"/>
    <col min="5640" max="5640" width="13.88671875" style="2" customWidth="1"/>
    <col min="5641" max="5641" width="13.109375" style="2" bestFit="1" customWidth="1"/>
    <col min="5642" max="5642" width="5.88671875" style="2" bestFit="1" customWidth="1"/>
    <col min="5643" max="5643" width="12.109375" style="2" bestFit="1" customWidth="1"/>
    <col min="5644" max="5644" width="10.44140625" style="2" bestFit="1" customWidth="1"/>
    <col min="5645" max="5645" width="7" style="2" bestFit="1" customWidth="1"/>
    <col min="5646" max="5646" width="5.88671875" style="2" bestFit="1" customWidth="1"/>
    <col min="5647" max="5647" width="8.77734375" style="2" bestFit="1" customWidth="1"/>
    <col min="5648" max="5649" width="8.44140625" style="2" bestFit="1" customWidth="1"/>
    <col min="5650" max="5650" width="14.33203125" style="2" bestFit="1" customWidth="1"/>
    <col min="5651" max="5651" width="10" style="2" bestFit="1" customWidth="1"/>
    <col min="5652" max="5652" width="6" style="2" customWidth="1"/>
    <col min="5653" max="5653" width="25.21875" style="2" bestFit="1" customWidth="1"/>
    <col min="5654" max="5654" width="11" style="2" bestFit="1" customWidth="1"/>
    <col min="5655" max="5656" width="8.21875" style="2" bestFit="1" customWidth="1"/>
    <col min="5657" max="5891" width="9" style="2"/>
    <col min="5892" max="5892" width="15.88671875" style="2" customWidth="1"/>
    <col min="5893" max="5893" width="3.88671875" style="2" bestFit="1" customWidth="1"/>
    <col min="5894" max="5894" width="38.21875" style="2" customWidth="1"/>
    <col min="5895" max="5895" width="13.88671875" style="2" bestFit="1" customWidth="1"/>
    <col min="5896" max="5896" width="13.88671875" style="2" customWidth="1"/>
    <col min="5897" max="5897" width="13.109375" style="2" bestFit="1" customWidth="1"/>
    <col min="5898" max="5898" width="5.88671875" style="2" bestFit="1" customWidth="1"/>
    <col min="5899" max="5899" width="12.109375" style="2" bestFit="1" customWidth="1"/>
    <col min="5900" max="5900" width="10.44140625" style="2" bestFit="1" customWidth="1"/>
    <col min="5901" max="5901" width="7" style="2" bestFit="1" customWidth="1"/>
    <col min="5902" max="5902" width="5.88671875" style="2" bestFit="1" customWidth="1"/>
    <col min="5903" max="5903" width="8.77734375" style="2" bestFit="1" customWidth="1"/>
    <col min="5904" max="5905" width="8.44140625" style="2" bestFit="1" customWidth="1"/>
    <col min="5906" max="5906" width="14.33203125" style="2" bestFit="1" customWidth="1"/>
    <col min="5907" max="5907" width="10" style="2" bestFit="1" customWidth="1"/>
    <col min="5908" max="5908" width="6" style="2" customWidth="1"/>
    <col min="5909" max="5909" width="25.21875" style="2" bestFit="1" customWidth="1"/>
    <col min="5910" max="5910" width="11" style="2" bestFit="1" customWidth="1"/>
    <col min="5911" max="5912" width="8.21875" style="2" bestFit="1" customWidth="1"/>
    <col min="5913" max="6147" width="9" style="2"/>
    <col min="6148" max="6148" width="15.88671875" style="2" customWidth="1"/>
    <col min="6149" max="6149" width="3.88671875" style="2" bestFit="1" customWidth="1"/>
    <col min="6150" max="6150" width="38.21875" style="2" customWidth="1"/>
    <col min="6151" max="6151" width="13.88671875" style="2" bestFit="1" customWidth="1"/>
    <col min="6152" max="6152" width="13.88671875" style="2" customWidth="1"/>
    <col min="6153" max="6153" width="13.109375" style="2" bestFit="1" customWidth="1"/>
    <col min="6154" max="6154" width="5.88671875" style="2" bestFit="1" customWidth="1"/>
    <col min="6155" max="6155" width="12.109375" style="2" bestFit="1" customWidth="1"/>
    <col min="6156" max="6156" width="10.44140625" style="2" bestFit="1" customWidth="1"/>
    <col min="6157" max="6157" width="7" style="2" bestFit="1" customWidth="1"/>
    <col min="6158" max="6158" width="5.88671875" style="2" bestFit="1" customWidth="1"/>
    <col min="6159" max="6159" width="8.77734375" style="2" bestFit="1" customWidth="1"/>
    <col min="6160" max="6161" width="8.44140625" style="2" bestFit="1" customWidth="1"/>
    <col min="6162" max="6162" width="14.33203125" style="2" bestFit="1" customWidth="1"/>
    <col min="6163" max="6163" width="10" style="2" bestFit="1" customWidth="1"/>
    <col min="6164" max="6164" width="6" style="2" customWidth="1"/>
    <col min="6165" max="6165" width="25.21875" style="2" bestFit="1" customWidth="1"/>
    <col min="6166" max="6166" width="11" style="2" bestFit="1" customWidth="1"/>
    <col min="6167" max="6168" width="8.21875" style="2" bestFit="1" customWidth="1"/>
    <col min="6169" max="6403" width="9" style="2"/>
    <col min="6404" max="6404" width="15.88671875" style="2" customWidth="1"/>
    <col min="6405" max="6405" width="3.88671875" style="2" bestFit="1" customWidth="1"/>
    <col min="6406" max="6406" width="38.21875" style="2" customWidth="1"/>
    <col min="6407" max="6407" width="13.88671875" style="2" bestFit="1" customWidth="1"/>
    <col min="6408" max="6408" width="13.88671875" style="2" customWidth="1"/>
    <col min="6409" max="6409" width="13.109375" style="2" bestFit="1" customWidth="1"/>
    <col min="6410" max="6410" width="5.88671875" style="2" bestFit="1" customWidth="1"/>
    <col min="6411" max="6411" width="12.109375" style="2" bestFit="1" customWidth="1"/>
    <col min="6412" max="6412" width="10.44140625" style="2" bestFit="1" customWidth="1"/>
    <col min="6413" max="6413" width="7" style="2" bestFit="1" customWidth="1"/>
    <col min="6414" max="6414" width="5.88671875" style="2" bestFit="1" customWidth="1"/>
    <col min="6415" max="6415" width="8.77734375" style="2" bestFit="1" customWidth="1"/>
    <col min="6416" max="6417" width="8.44140625" style="2" bestFit="1" customWidth="1"/>
    <col min="6418" max="6418" width="14.33203125" style="2" bestFit="1" customWidth="1"/>
    <col min="6419" max="6419" width="10" style="2" bestFit="1" customWidth="1"/>
    <col min="6420" max="6420" width="6" style="2" customWidth="1"/>
    <col min="6421" max="6421" width="25.21875" style="2" bestFit="1" customWidth="1"/>
    <col min="6422" max="6422" width="11" style="2" bestFit="1" customWidth="1"/>
    <col min="6423" max="6424" width="8.21875" style="2" bestFit="1" customWidth="1"/>
    <col min="6425" max="6659" width="9" style="2"/>
    <col min="6660" max="6660" width="15.88671875" style="2" customWidth="1"/>
    <col min="6661" max="6661" width="3.88671875" style="2" bestFit="1" customWidth="1"/>
    <col min="6662" max="6662" width="38.21875" style="2" customWidth="1"/>
    <col min="6663" max="6663" width="13.88671875" style="2" bestFit="1" customWidth="1"/>
    <col min="6664" max="6664" width="13.88671875" style="2" customWidth="1"/>
    <col min="6665" max="6665" width="13.109375" style="2" bestFit="1" customWidth="1"/>
    <col min="6666" max="6666" width="5.88671875" style="2" bestFit="1" customWidth="1"/>
    <col min="6667" max="6667" width="12.109375" style="2" bestFit="1" customWidth="1"/>
    <col min="6668" max="6668" width="10.44140625" style="2" bestFit="1" customWidth="1"/>
    <col min="6669" max="6669" width="7" style="2" bestFit="1" customWidth="1"/>
    <col min="6670" max="6670" width="5.88671875" style="2" bestFit="1" customWidth="1"/>
    <col min="6671" max="6671" width="8.77734375" style="2" bestFit="1" customWidth="1"/>
    <col min="6672" max="6673" width="8.44140625" style="2" bestFit="1" customWidth="1"/>
    <col min="6674" max="6674" width="14.33203125" style="2" bestFit="1" customWidth="1"/>
    <col min="6675" max="6675" width="10" style="2" bestFit="1" customWidth="1"/>
    <col min="6676" max="6676" width="6" style="2" customWidth="1"/>
    <col min="6677" max="6677" width="25.21875" style="2" bestFit="1" customWidth="1"/>
    <col min="6678" max="6678" width="11" style="2" bestFit="1" customWidth="1"/>
    <col min="6679" max="6680" width="8.21875" style="2" bestFit="1" customWidth="1"/>
    <col min="6681" max="6915" width="9" style="2"/>
    <col min="6916" max="6916" width="15.88671875" style="2" customWidth="1"/>
    <col min="6917" max="6917" width="3.88671875" style="2" bestFit="1" customWidth="1"/>
    <col min="6918" max="6918" width="38.21875" style="2" customWidth="1"/>
    <col min="6919" max="6919" width="13.88671875" style="2" bestFit="1" customWidth="1"/>
    <col min="6920" max="6920" width="13.88671875" style="2" customWidth="1"/>
    <col min="6921" max="6921" width="13.109375" style="2" bestFit="1" customWidth="1"/>
    <col min="6922" max="6922" width="5.88671875" style="2" bestFit="1" customWidth="1"/>
    <col min="6923" max="6923" width="12.109375" style="2" bestFit="1" customWidth="1"/>
    <col min="6924" max="6924" width="10.44140625" style="2" bestFit="1" customWidth="1"/>
    <col min="6925" max="6925" width="7" style="2" bestFit="1" customWidth="1"/>
    <col min="6926" max="6926" width="5.88671875" style="2" bestFit="1" customWidth="1"/>
    <col min="6927" max="6927" width="8.77734375" style="2" bestFit="1" customWidth="1"/>
    <col min="6928" max="6929" width="8.44140625" style="2" bestFit="1" customWidth="1"/>
    <col min="6930" max="6930" width="14.33203125" style="2" bestFit="1" customWidth="1"/>
    <col min="6931" max="6931" width="10" style="2" bestFit="1" customWidth="1"/>
    <col min="6932" max="6932" width="6" style="2" customWidth="1"/>
    <col min="6933" max="6933" width="25.21875" style="2" bestFit="1" customWidth="1"/>
    <col min="6934" max="6934" width="11" style="2" bestFit="1" customWidth="1"/>
    <col min="6935" max="6936" width="8.21875" style="2" bestFit="1" customWidth="1"/>
    <col min="6937" max="7171" width="9" style="2"/>
    <col min="7172" max="7172" width="15.88671875" style="2" customWidth="1"/>
    <col min="7173" max="7173" width="3.88671875" style="2" bestFit="1" customWidth="1"/>
    <col min="7174" max="7174" width="38.21875" style="2" customWidth="1"/>
    <col min="7175" max="7175" width="13.88671875" style="2" bestFit="1" customWidth="1"/>
    <col min="7176" max="7176" width="13.88671875" style="2" customWidth="1"/>
    <col min="7177" max="7177" width="13.109375" style="2" bestFit="1" customWidth="1"/>
    <col min="7178" max="7178" width="5.88671875" style="2" bestFit="1" customWidth="1"/>
    <col min="7179" max="7179" width="12.109375" style="2" bestFit="1" customWidth="1"/>
    <col min="7180" max="7180" width="10.44140625" style="2" bestFit="1" customWidth="1"/>
    <col min="7181" max="7181" width="7" style="2" bestFit="1" customWidth="1"/>
    <col min="7182" max="7182" width="5.88671875" style="2" bestFit="1" customWidth="1"/>
    <col min="7183" max="7183" width="8.77734375" style="2" bestFit="1" customWidth="1"/>
    <col min="7184" max="7185" width="8.44140625" style="2" bestFit="1" customWidth="1"/>
    <col min="7186" max="7186" width="14.33203125" style="2" bestFit="1" customWidth="1"/>
    <col min="7187" max="7187" width="10" style="2" bestFit="1" customWidth="1"/>
    <col min="7188" max="7188" width="6" style="2" customWidth="1"/>
    <col min="7189" max="7189" width="25.21875" style="2" bestFit="1" customWidth="1"/>
    <col min="7190" max="7190" width="11" style="2" bestFit="1" customWidth="1"/>
    <col min="7191" max="7192" width="8.21875" style="2" bestFit="1" customWidth="1"/>
    <col min="7193" max="7427" width="9" style="2"/>
    <col min="7428" max="7428" width="15.88671875" style="2" customWidth="1"/>
    <col min="7429" max="7429" width="3.88671875" style="2" bestFit="1" customWidth="1"/>
    <col min="7430" max="7430" width="38.21875" style="2" customWidth="1"/>
    <col min="7431" max="7431" width="13.88671875" style="2" bestFit="1" customWidth="1"/>
    <col min="7432" max="7432" width="13.88671875" style="2" customWidth="1"/>
    <col min="7433" max="7433" width="13.109375" style="2" bestFit="1" customWidth="1"/>
    <col min="7434" max="7434" width="5.88671875" style="2" bestFit="1" customWidth="1"/>
    <col min="7435" max="7435" width="12.109375" style="2" bestFit="1" customWidth="1"/>
    <col min="7436" max="7436" width="10.44140625" style="2" bestFit="1" customWidth="1"/>
    <col min="7437" max="7437" width="7" style="2" bestFit="1" customWidth="1"/>
    <col min="7438" max="7438" width="5.88671875" style="2" bestFit="1" customWidth="1"/>
    <col min="7439" max="7439" width="8.77734375" style="2" bestFit="1" customWidth="1"/>
    <col min="7440" max="7441" width="8.44140625" style="2" bestFit="1" customWidth="1"/>
    <col min="7442" max="7442" width="14.33203125" style="2" bestFit="1" customWidth="1"/>
    <col min="7443" max="7443" width="10" style="2" bestFit="1" customWidth="1"/>
    <col min="7444" max="7444" width="6" style="2" customWidth="1"/>
    <col min="7445" max="7445" width="25.21875" style="2" bestFit="1" customWidth="1"/>
    <col min="7446" max="7446" width="11" style="2" bestFit="1" customWidth="1"/>
    <col min="7447" max="7448" width="8.21875" style="2" bestFit="1" customWidth="1"/>
    <col min="7449" max="7683" width="9" style="2"/>
    <col min="7684" max="7684" width="15.88671875" style="2" customWidth="1"/>
    <col min="7685" max="7685" width="3.88671875" style="2" bestFit="1" customWidth="1"/>
    <col min="7686" max="7686" width="38.21875" style="2" customWidth="1"/>
    <col min="7687" max="7687" width="13.88671875" style="2" bestFit="1" customWidth="1"/>
    <col min="7688" max="7688" width="13.88671875" style="2" customWidth="1"/>
    <col min="7689" max="7689" width="13.109375" style="2" bestFit="1" customWidth="1"/>
    <col min="7690" max="7690" width="5.88671875" style="2" bestFit="1" customWidth="1"/>
    <col min="7691" max="7691" width="12.109375" style="2" bestFit="1" customWidth="1"/>
    <col min="7692" max="7692" width="10.44140625" style="2" bestFit="1" customWidth="1"/>
    <col min="7693" max="7693" width="7" style="2" bestFit="1" customWidth="1"/>
    <col min="7694" max="7694" width="5.88671875" style="2" bestFit="1" customWidth="1"/>
    <col min="7695" max="7695" width="8.77734375" style="2" bestFit="1" customWidth="1"/>
    <col min="7696" max="7697" width="8.44140625" style="2" bestFit="1" customWidth="1"/>
    <col min="7698" max="7698" width="14.33203125" style="2" bestFit="1" customWidth="1"/>
    <col min="7699" max="7699" width="10" style="2" bestFit="1" customWidth="1"/>
    <col min="7700" max="7700" width="6" style="2" customWidth="1"/>
    <col min="7701" max="7701" width="25.21875" style="2" bestFit="1" customWidth="1"/>
    <col min="7702" max="7702" width="11" style="2" bestFit="1" customWidth="1"/>
    <col min="7703" max="7704" width="8.21875" style="2" bestFit="1" customWidth="1"/>
    <col min="7705" max="7939" width="9" style="2"/>
    <col min="7940" max="7940" width="15.88671875" style="2" customWidth="1"/>
    <col min="7941" max="7941" width="3.88671875" style="2" bestFit="1" customWidth="1"/>
    <col min="7942" max="7942" width="38.21875" style="2" customWidth="1"/>
    <col min="7943" max="7943" width="13.88671875" style="2" bestFit="1" customWidth="1"/>
    <col min="7944" max="7944" width="13.88671875" style="2" customWidth="1"/>
    <col min="7945" max="7945" width="13.109375" style="2" bestFit="1" customWidth="1"/>
    <col min="7946" max="7946" width="5.88671875" style="2" bestFit="1" customWidth="1"/>
    <col min="7947" max="7947" width="12.109375" style="2" bestFit="1" customWidth="1"/>
    <col min="7948" max="7948" width="10.44140625" style="2" bestFit="1" customWidth="1"/>
    <col min="7949" max="7949" width="7" style="2" bestFit="1" customWidth="1"/>
    <col min="7950" max="7950" width="5.88671875" style="2" bestFit="1" customWidth="1"/>
    <col min="7951" max="7951" width="8.77734375" style="2" bestFit="1" customWidth="1"/>
    <col min="7952" max="7953" width="8.44140625" style="2" bestFit="1" customWidth="1"/>
    <col min="7954" max="7954" width="14.33203125" style="2" bestFit="1" customWidth="1"/>
    <col min="7955" max="7955" width="10" style="2" bestFit="1" customWidth="1"/>
    <col min="7956" max="7956" width="6" style="2" customWidth="1"/>
    <col min="7957" max="7957" width="25.21875" style="2" bestFit="1" customWidth="1"/>
    <col min="7958" max="7958" width="11" style="2" bestFit="1" customWidth="1"/>
    <col min="7959" max="7960" width="8.21875" style="2" bestFit="1" customWidth="1"/>
    <col min="7961" max="8195" width="9" style="2"/>
    <col min="8196" max="8196" width="15.88671875" style="2" customWidth="1"/>
    <col min="8197" max="8197" width="3.88671875" style="2" bestFit="1" customWidth="1"/>
    <col min="8198" max="8198" width="38.21875" style="2" customWidth="1"/>
    <col min="8199" max="8199" width="13.88671875" style="2" bestFit="1" customWidth="1"/>
    <col min="8200" max="8200" width="13.88671875" style="2" customWidth="1"/>
    <col min="8201" max="8201" width="13.109375" style="2" bestFit="1" customWidth="1"/>
    <col min="8202" max="8202" width="5.88671875" style="2" bestFit="1" customWidth="1"/>
    <col min="8203" max="8203" width="12.109375" style="2" bestFit="1" customWidth="1"/>
    <col min="8204" max="8204" width="10.44140625" style="2" bestFit="1" customWidth="1"/>
    <col min="8205" max="8205" width="7" style="2" bestFit="1" customWidth="1"/>
    <col min="8206" max="8206" width="5.88671875" style="2" bestFit="1" customWidth="1"/>
    <col min="8207" max="8207" width="8.77734375" style="2" bestFit="1" customWidth="1"/>
    <col min="8208" max="8209" width="8.44140625" style="2" bestFit="1" customWidth="1"/>
    <col min="8210" max="8210" width="14.33203125" style="2" bestFit="1" customWidth="1"/>
    <col min="8211" max="8211" width="10" style="2" bestFit="1" customWidth="1"/>
    <col min="8212" max="8212" width="6" style="2" customWidth="1"/>
    <col min="8213" max="8213" width="25.21875" style="2" bestFit="1" customWidth="1"/>
    <col min="8214" max="8214" width="11" style="2" bestFit="1" customWidth="1"/>
    <col min="8215" max="8216" width="8.21875" style="2" bestFit="1" customWidth="1"/>
    <col min="8217" max="8451" width="9" style="2"/>
    <col min="8452" max="8452" width="15.88671875" style="2" customWidth="1"/>
    <col min="8453" max="8453" width="3.88671875" style="2" bestFit="1" customWidth="1"/>
    <col min="8454" max="8454" width="38.21875" style="2" customWidth="1"/>
    <col min="8455" max="8455" width="13.88671875" style="2" bestFit="1" customWidth="1"/>
    <col min="8456" max="8456" width="13.88671875" style="2" customWidth="1"/>
    <col min="8457" max="8457" width="13.109375" style="2" bestFit="1" customWidth="1"/>
    <col min="8458" max="8458" width="5.88671875" style="2" bestFit="1" customWidth="1"/>
    <col min="8459" max="8459" width="12.109375" style="2" bestFit="1" customWidth="1"/>
    <col min="8460" max="8460" width="10.44140625" style="2" bestFit="1" customWidth="1"/>
    <col min="8461" max="8461" width="7" style="2" bestFit="1" customWidth="1"/>
    <col min="8462" max="8462" width="5.88671875" style="2" bestFit="1" customWidth="1"/>
    <col min="8463" max="8463" width="8.77734375" style="2" bestFit="1" customWidth="1"/>
    <col min="8464" max="8465" width="8.44140625" style="2" bestFit="1" customWidth="1"/>
    <col min="8466" max="8466" width="14.33203125" style="2" bestFit="1" customWidth="1"/>
    <col min="8467" max="8467" width="10" style="2" bestFit="1" customWidth="1"/>
    <col min="8468" max="8468" width="6" style="2" customWidth="1"/>
    <col min="8469" max="8469" width="25.21875" style="2" bestFit="1" customWidth="1"/>
    <col min="8470" max="8470" width="11" style="2" bestFit="1" customWidth="1"/>
    <col min="8471" max="8472" width="8.21875" style="2" bestFit="1" customWidth="1"/>
    <col min="8473" max="8707" width="9" style="2"/>
    <col min="8708" max="8708" width="15.88671875" style="2" customWidth="1"/>
    <col min="8709" max="8709" width="3.88671875" style="2" bestFit="1" customWidth="1"/>
    <col min="8710" max="8710" width="38.21875" style="2" customWidth="1"/>
    <col min="8711" max="8711" width="13.88671875" style="2" bestFit="1" customWidth="1"/>
    <col min="8712" max="8712" width="13.88671875" style="2" customWidth="1"/>
    <col min="8713" max="8713" width="13.109375" style="2" bestFit="1" customWidth="1"/>
    <col min="8714" max="8714" width="5.88671875" style="2" bestFit="1" customWidth="1"/>
    <col min="8715" max="8715" width="12.109375" style="2" bestFit="1" customWidth="1"/>
    <col min="8716" max="8716" width="10.44140625" style="2" bestFit="1" customWidth="1"/>
    <col min="8717" max="8717" width="7" style="2" bestFit="1" customWidth="1"/>
    <col min="8718" max="8718" width="5.88671875" style="2" bestFit="1" customWidth="1"/>
    <col min="8719" max="8719" width="8.77734375" style="2" bestFit="1" customWidth="1"/>
    <col min="8720" max="8721" width="8.44140625" style="2" bestFit="1" customWidth="1"/>
    <col min="8722" max="8722" width="14.33203125" style="2" bestFit="1" customWidth="1"/>
    <col min="8723" max="8723" width="10" style="2" bestFit="1" customWidth="1"/>
    <col min="8724" max="8724" width="6" style="2" customWidth="1"/>
    <col min="8725" max="8725" width="25.21875" style="2" bestFit="1" customWidth="1"/>
    <col min="8726" max="8726" width="11" style="2" bestFit="1" customWidth="1"/>
    <col min="8727" max="8728" width="8.21875" style="2" bestFit="1" customWidth="1"/>
    <col min="8729" max="8963" width="9" style="2"/>
    <col min="8964" max="8964" width="15.88671875" style="2" customWidth="1"/>
    <col min="8965" max="8965" width="3.88671875" style="2" bestFit="1" customWidth="1"/>
    <col min="8966" max="8966" width="38.21875" style="2" customWidth="1"/>
    <col min="8967" max="8967" width="13.88671875" style="2" bestFit="1" customWidth="1"/>
    <col min="8968" max="8968" width="13.88671875" style="2" customWidth="1"/>
    <col min="8969" max="8969" width="13.109375" style="2" bestFit="1" customWidth="1"/>
    <col min="8970" max="8970" width="5.88671875" style="2" bestFit="1" customWidth="1"/>
    <col min="8971" max="8971" width="12.109375" style="2" bestFit="1" customWidth="1"/>
    <col min="8972" max="8972" width="10.44140625" style="2" bestFit="1" customWidth="1"/>
    <col min="8973" max="8973" width="7" style="2" bestFit="1" customWidth="1"/>
    <col min="8974" max="8974" width="5.88671875" style="2" bestFit="1" customWidth="1"/>
    <col min="8975" max="8975" width="8.77734375" style="2" bestFit="1" customWidth="1"/>
    <col min="8976" max="8977" width="8.44140625" style="2" bestFit="1" customWidth="1"/>
    <col min="8978" max="8978" width="14.33203125" style="2" bestFit="1" customWidth="1"/>
    <col min="8979" max="8979" width="10" style="2" bestFit="1" customWidth="1"/>
    <col min="8980" max="8980" width="6" style="2" customWidth="1"/>
    <col min="8981" max="8981" width="25.21875" style="2" bestFit="1" customWidth="1"/>
    <col min="8982" max="8982" width="11" style="2" bestFit="1" customWidth="1"/>
    <col min="8983" max="8984" width="8.21875" style="2" bestFit="1" customWidth="1"/>
    <col min="8985" max="9219" width="9" style="2"/>
    <col min="9220" max="9220" width="15.88671875" style="2" customWidth="1"/>
    <col min="9221" max="9221" width="3.88671875" style="2" bestFit="1" customWidth="1"/>
    <col min="9222" max="9222" width="38.21875" style="2" customWidth="1"/>
    <col min="9223" max="9223" width="13.88671875" style="2" bestFit="1" customWidth="1"/>
    <col min="9224" max="9224" width="13.88671875" style="2" customWidth="1"/>
    <col min="9225" max="9225" width="13.109375" style="2" bestFit="1" customWidth="1"/>
    <col min="9226" max="9226" width="5.88671875" style="2" bestFit="1" customWidth="1"/>
    <col min="9227" max="9227" width="12.109375" style="2" bestFit="1" customWidth="1"/>
    <col min="9228" max="9228" width="10.44140625" style="2" bestFit="1" customWidth="1"/>
    <col min="9229" max="9229" width="7" style="2" bestFit="1" customWidth="1"/>
    <col min="9230" max="9230" width="5.88671875" style="2" bestFit="1" customWidth="1"/>
    <col min="9231" max="9231" width="8.77734375" style="2" bestFit="1" customWidth="1"/>
    <col min="9232" max="9233" width="8.44140625" style="2" bestFit="1" customWidth="1"/>
    <col min="9234" max="9234" width="14.33203125" style="2" bestFit="1" customWidth="1"/>
    <col min="9235" max="9235" width="10" style="2" bestFit="1" customWidth="1"/>
    <col min="9236" max="9236" width="6" style="2" customWidth="1"/>
    <col min="9237" max="9237" width="25.21875" style="2" bestFit="1" customWidth="1"/>
    <col min="9238" max="9238" width="11" style="2" bestFit="1" customWidth="1"/>
    <col min="9239" max="9240" width="8.21875" style="2" bestFit="1" customWidth="1"/>
    <col min="9241" max="9475" width="9" style="2"/>
    <col min="9476" max="9476" width="15.88671875" style="2" customWidth="1"/>
    <col min="9477" max="9477" width="3.88671875" style="2" bestFit="1" customWidth="1"/>
    <col min="9478" max="9478" width="38.21875" style="2" customWidth="1"/>
    <col min="9479" max="9479" width="13.88671875" style="2" bestFit="1" customWidth="1"/>
    <col min="9480" max="9480" width="13.88671875" style="2" customWidth="1"/>
    <col min="9481" max="9481" width="13.109375" style="2" bestFit="1" customWidth="1"/>
    <col min="9482" max="9482" width="5.88671875" style="2" bestFit="1" customWidth="1"/>
    <col min="9483" max="9483" width="12.109375" style="2" bestFit="1" customWidth="1"/>
    <col min="9484" max="9484" width="10.44140625" style="2" bestFit="1" customWidth="1"/>
    <col min="9485" max="9485" width="7" style="2" bestFit="1" customWidth="1"/>
    <col min="9486" max="9486" width="5.88671875" style="2" bestFit="1" customWidth="1"/>
    <col min="9487" max="9487" width="8.77734375" style="2" bestFit="1" customWidth="1"/>
    <col min="9488" max="9489" width="8.44140625" style="2" bestFit="1" customWidth="1"/>
    <col min="9490" max="9490" width="14.33203125" style="2" bestFit="1" customWidth="1"/>
    <col min="9491" max="9491" width="10" style="2" bestFit="1" customWidth="1"/>
    <col min="9492" max="9492" width="6" style="2" customWidth="1"/>
    <col min="9493" max="9493" width="25.21875" style="2" bestFit="1" customWidth="1"/>
    <col min="9494" max="9494" width="11" style="2" bestFit="1" customWidth="1"/>
    <col min="9495" max="9496" width="8.21875" style="2" bestFit="1" customWidth="1"/>
    <col min="9497" max="9731" width="9" style="2"/>
    <col min="9732" max="9732" width="15.88671875" style="2" customWidth="1"/>
    <col min="9733" max="9733" width="3.88671875" style="2" bestFit="1" customWidth="1"/>
    <col min="9734" max="9734" width="38.21875" style="2" customWidth="1"/>
    <col min="9735" max="9735" width="13.88671875" style="2" bestFit="1" customWidth="1"/>
    <col min="9736" max="9736" width="13.88671875" style="2" customWidth="1"/>
    <col min="9737" max="9737" width="13.109375" style="2" bestFit="1" customWidth="1"/>
    <col min="9738" max="9738" width="5.88671875" style="2" bestFit="1" customWidth="1"/>
    <col min="9739" max="9739" width="12.109375" style="2" bestFit="1" customWidth="1"/>
    <col min="9740" max="9740" width="10.44140625" style="2" bestFit="1" customWidth="1"/>
    <col min="9741" max="9741" width="7" style="2" bestFit="1" customWidth="1"/>
    <col min="9742" max="9742" width="5.88671875" style="2" bestFit="1" customWidth="1"/>
    <col min="9743" max="9743" width="8.77734375" style="2" bestFit="1" customWidth="1"/>
    <col min="9744" max="9745" width="8.44140625" style="2" bestFit="1" customWidth="1"/>
    <col min="9746" max="9746" width="14.33203125" style="2" bestFit="1" customWidth="1"/>
    <col min="9747" max="9747" width="10" style="2" bestFit="1" customWidth="1"/>
    <col min="9748" max="9748" width="6" style="2" customWidth="1"/>
    <col min="9749" max="9749" width="25.21875" style="2" bestFit="1" customWidth="1"/>
    <col min="9750" max="9750" width="11" style="2" bestFit="1" customWidth="1"/>
    <col min="9751" max="9752" width="8.21875" style="2" bestFit="1" customWidth="1"/>
    <col min="9753" max="9987" width="9" style="2"/>
    <col min="9988" max="9988" width="15.88671875" style="2" customWidth="1"/>
    <col min="9989" max="9989" width="3.88671875" style="2" bestFit="1" customWidth="1"/>
    <col min="9990" max="9990" width="38.21875" style="2" customWidth="1"/>
    <col min="9991" max="9991" width="13.88671875" style="2" bestFit="1" customWidth="1"/>
    <col min="9992" max="9992" width="13.88671875" style="2" customWidth="1"/>
    <col min="9993" max="9993" width="13.109375" style="2" bestFit="1" customWidth="1"/>
    <col min="9994" max="9994" width="5.88671875" style="2" bestFit="1" customWidth="1"/>
    <col min="9995" max="9995" width="12.109375" style="2" bestFit="1" customWidth="1"/>
    <col min="9996" max="9996" width="10.44140625" style="2" bestFit="1" customWidth="1"/>
    <col min="9997" max="9997" width="7" style="2" bestFit="1" customWidth="1"/>
    <col min="9998" max="9998" width="5.88671875" style="2" bestFit="1" customWidth="1"/>
    <col min="9999" max="9999" width="8.77734375" style="2" bestFit="1" customWidth="1"/>
    <col min="10000" max="10001" width="8.44140625" style="2" bestFit="1" customWidth="1"/>
    <col min="10002" max="10002" width="14.33203125" style="2" bestFit="1" customWidth="1"/>
    <col min="10003" max="10003" width="10" style="2" bestFit="1" customWidth="1"/>
    <col min="10004" max="10004" width="6" style="2" customWidth="1"/>
    <col min="10005" max="10005" width="25.21875" style="2" bestFit="1" customWidth="1"/>
    <col min="10006" max="10006" width="11" style="2" bestFit="1" customWidth="1"/>
    <col min="10007" max="10008" width="8.21875" style="2" bestFit="1" customWidth="1"/>
    <col min="10009" max="10243" width="9" style="2"/>
    <col min="10244" max="10244" width="15.88671875" style="2" customWidth="1"/>
    <col min="10245" max="10245" width="3.88671875" style="2" bestFit="1" customWidth="1"/>
    <col min="10246" max="10246" width="38.21875" style="2" customWidth="1"/>
    <col min="10247" max="10247" width="13.88671875" style="2" bestFit="1" customWidth="1"/>
    <col min="10248" max="10248" width="13.88671875" style="2" customWidth="1"/>
    <col min="10249" max="10249" width="13.109375" style="2" bestFit="1" customWidth="1"/>
    <col min="10250" max="10250" width="5.88671875" style="2" bestFit="1" customWidth="1"/>
    <col min="10251" max="10251" width="12.109375" style="2" bestFit="1" customWidth="1"/>
    <col min="10252" max="10252" width="10.44140625" style="2" bestFit="1" customWidth="1"/>
    <col min="10253" max="10253" width="7" style="2" bestFit="1" customWidth="1"/>
    <col min="10254" max="10254" width="5.88671875" style="2" bestFit="1" customWidth="1"/>
    <col min="10255" max="10255" width="8.77734375" style="2" bestFit="1" customWidth="1"/>
    <col min="10256" max="10257" width="8.44140625" style="2" bestFit="1" customWidth="1"/>
    <col min="10258" max="10258" width="14.33203125" style="2" bestFit="1" customWidth="1"/>
    <col min="10259" max="10259" width="10" style="2" bestFit="1" customWidth="1"/>
    <col min="10260" max="10260" width="6" style="2" customWidth="1"/>
    <col min="10261" max="10261" width="25.21875" style="2" bestFit="1" customWidth="1"/>
    <col min="10262" max="10262" width="11" style="2" bestFit="1" customWidth="1"/>
    <col min="10263" max="10264" width="8.21875" style="2" bestFit="1" customWidth="1"/>
    <col min="10265" max="10499" width="9" style="2"/>
    <col min="10500" max="10500" width="15.88671875" style="2" customWidth="1"/>
    <col min="10501" max="10501" width="3.88671875" style="2" bestFit="1" customWidth="1"/>
    <col min="10502" max="10502" width="38.21875" style="2" customWidth="1"/>
    <col min="10503" max="10503" width="13.88671875" style="2" bestFit="1" customWidth="1"/>
    <col min="10504" max="10504" width="13.88671875" style="2" customWidth="1"/>
    <col min="10505" max="10505" width="13.109375" style="2" bestFit="1" customWidth="1"/>
    <col min="10506" max="10506" width="5.88671875" style="2" bestFit="1" customWidth="1"/>
    <col min="10507" max="10507" width="12.109375" style="2" bestFit="1" customWidth="1"/>
    <col min="10508" max="10508" width="10.44140625" style="2" bestFit="1" customWidth="1"/>
    <col min="10509" max="10509" width="7" style="2" bestFit="1" customWidth="1"/>
    <col min="10510" max="10510" width="5.88671875" style="2" bestFit="1" customWidth="1"/>
    <col min="10511" max="10511" width="8.77734375" style="2" bestFit="1" customWidth="1"/>
    <col min="10512" max="10513" width="8.44140625" style="2" bestFit="1" customWidth="1"/>
    <col min="10514" max="10514" width="14.33203125" style="2" bestFit="1" customWidth="1"/>
    <col min="10515" max="10515" width="10" style="2" bestFit="1" customWidth="1"/>
    <col min="10516" max="10516" width="6" style="2" customWidth="1"/>
    <col min="10517" max="10517" width="25.21875" style="2" bestFit="1" customWidth="1"/>
    <col min="10518" max="10518" width="11" style="2" bestFit="1" customWidth="1"/>
    <col min="10519" max="10520" width="8.21875" style="2" bestFit="1" customWidth="1"/>
    <col min="10521" max="10755" width="9" style="2"/>
    <col min="10756" max="10756" width="15.88671875" style="2" customWidth="1"/>
    <col min="10757" max="10757" width="3.88671875" style="2" bestFit="1" customWidth="1"/>
    <col min="10758" max="10758" width="38.21875" style="2" customWidth="1"/>
    <col min="10759" max="10759" width="13.88671875" style="2" bestFit="1" customWidth="1"/>
    <col min="10760" max="10760" width="13.88671875" style="2" customWidth="1"/>
    <col min="10761" max="10761" width="13.109375" style="2" bestFit="1" customWidth="1"/>
    <col min="10762" max="10762" width="5.88671875" style="2" bestFit="1" customWidth="1"/>
    <col min="10763" max="10763" width="12.109375" style="2" bestFit="1" customWidth="1"/>
    <col min="10764" max="10764" width="10.44140625" style="2" bestFit="1" customWidth="1"/>
    <col min="10765" max="10765" width="7" style="2" bestFit="1" customWidth="1"/>
    <col min="10766" max="10766" width="5.88671875" style="2" bestFit="1" customWidth="1"/>
    <col min="10767" max="10767" width="8.77734375" style="2" bestFit="1" customWidth="1"/>
    <col min="10768" max="10769" width="8.44140625" style="2" bestFit="1" customWidth="1"/>
    <col min="10770" max="10770" width="14.33203125" style="2" bestFit="1" customWidth="1"/>
    <col min="10771" max="10771" width="10" style="2" bestFit="1" customWidth="1"/>
    <col min="10772" max="10772" width="6" style="2" customWidth="1"/>
    <col min="10773" max="10773" width="25.21875" style="2" bestFit="1" customWidth="1"/>
    <col min="10774" max="10774" width="11" style="2" bestFit="1" customWidth="1"/>
    <col min="10775" max="10776" width="8.21875" style="2" bestFit="1" customWidth="1"/>
    <col min="10777" max="11011" width="9" style="2"/>
    <col min="11012" max="11012" width="15.88671875" style="2" customWidth="1"/>
    <col min="11013" max="11013" width="3.88671875" style="2" bestFit="1" customWidth="1"/>
    <col min="11014" max="11014" width="38.21875" style="2" customWidth="1"/>
    <col min="11015" max="11015" width="13.88671875" style="2" bestFit="1" customWidth="1"/>
    <col min="11016" max="11016" width="13.88671875" style="2" customWidth="1"/>
    <col min="11017" max="11017" width="13.109375" style="2" bestFit="1" customWidth="1"/>
    <col min="11018" max="11018" width="5.88671875" style="2" bestFit="1" customWidth="1"/>
    <col min="11019" max="11019" width="12.109375" style="2" bestFit="1" customWidth="1"/>
    <col min="11020" max="11020" width="10.44140625" style="2" bestFit="1" customWidth="1"/>
    <col min="11021" max="11021" width="7" style="2" bestFit="1" customWidth="1"/>
    <col min="11022" max="11022" width="5.88671875" style="2" bestFit="1" customWidth="1"/>
    <col min="11023" max="11023" width="8.77734375" style="2" bestFit="1" customWidth="1"/>
    <col min="11024" max="11025" width="8.44140625" style="2" bestFit="1" customWidth="1"/>
    <col min="11026" max="11026" width="14.33203125" style="2" bestFit="1" customWidth="1"/>
    <col min="11027" max="11027" width="10" style="2" bestFit="1" customWidth="1"/>
    <col min="11028" max="11028" width="6" style="2" customWidth="1"/>
    <col min="11029" max="11029" width="25.21875" style="2" bestFit="1" customWidth="1"/>
    <col min="11030" max="11030" width="11" style="2" bestFit="1" customWidth="1"/>
    <col min="11031" max="11032" width="8.21875" style="2" bestFit="1" customWidth="1"/>
    <col min="11033" max="11267" width="9" style="2"/>
    <col min="11268" max="11268" width="15.88671875" style="2" customWidth="1"/>
    <col min="11269" max="11269" width="3.88671875" style="2" bestFit="1" customWidth="1"/>
    <col min="11270" max="11270" width="38.21875" style="2" customWidth="1"/>
    <col min="11271" max="11271" width="13.88671875" style="2" bestFit="1" customWidth="1"/>
    <col min="11272" max="11272" width="13.88671875" style="2" customWidth="1"/>
    <col min="11273" max="11273" width="13.109375" style="2" bestFit="1" customWidth="1"/>
    <col min="11274" max="11274" width="5.88671875" style="2" bestFit="1" customWidth="1"/>
    <col min="11275" max="11275" width="12.109375" style="2" bestFit="1" customWidth="1"/>
    <col min="11276" max="11276" width="10.44140625" style="2" bestFit="1" customWidth="1"/>
    <col min="11277" max="11277" width="7" style="2" bestFit="1" customWidth="1"/>
    <col min="11278" max="11278" width="5.88671875" style="2" bestFit="1" customWidth="1"/>
    <col min="11279" max="11279" width="8.77734375" style="2" bestFit="1" customWidth="1"/>
    <col min="11280" max="11281" width="8.44140625" style="2" bestFit="1" customWidth="1"/>
    <col min="11282" max="11282" width="14.33203125" style="2" bestFit="1" customWidth="1"/>
    <col min="11283" max="11283" width="10" style="2" bestFit="1" customWidth="1"/>
    <col min="11284" max="11284" width="6" style="2" customWidth="1"/>
    <col min="11285" max="11285" width="25.21875" style="2" bestFit="1" customWidth="1"/>
    <col min="11286" max="11286" width="11" style="2" bestFit="1" customWidth="1"/>
    <col min="11287" max="11288" width="8.21875" style="2" bestFit="1" customWidth="1"/>
    <col min="11289" max="11523" width="9" style="2"/>
    <col min="11524" max="11524" width="15.88671875" style="2" customWidth="1"/>
    <col min="11525" max="11525" width="3.88671875" style="2" bestFit="1" customWidth="1"/>
    <col min="11526" max="11526" width="38.21875" style="2" customWidth="1"/>
    <col min="11527" max="11527" width="13.88671875" style="2" bestFit="1" customWidth="1"/>
    <col min="11528" max="11528" width="13.88671875" style="2" customWidth="1"/>
    <col min="11529" max="11529" width="13.109375" style="2" bestFit="1" customWidth="1"/>
    <col min="11530" max="11530" width="5.88671875" style="2" bestFit="1" customWidth="1"/>
    <col min="11531" max="11531" width="12.109375" style="2" bestFit="1" customWidth="1"/>
    <col min="11532" max="11532" width="10.44140625" style="2" bestFit="1" customWidth="1"/>
    <col min="11533" max="11533" width="7" style="2" bestFit="1" customWidth="1"/>
    <col min="11534" max="11534" width="5.88671875" style="2" bestFit="1" customWidth="1"/>
    <col min="11535" max="11535" width="8.77734375" style="2" bestFit="1" customWidth="1"/>
    <col min="11536" max="11537" width="8.44140625" style="2" bestFit="1" customWidth="1"/>
    <col min="11538" max="11538" width="14.33203125" style="2" bestFit="1" customWidth="1"/>
    <col min="11539" max="11539" width="10" style="2" bestFit="1" customWidth="1"/>
    <col min="11540" max="11540" width="6" style="2" customWidth="1"/>
    <col min="11541" max="11541" width="25.21875" style="2" bestFit="1" customWidth="1"/>
    <col min="11542" max="11542" width="11" style="2" bestFit="1" customWidth="1"/>
    <col min="11543" max="11544" width="8.21875" style="2" bestFit="1" customWidth="1"/>
    <col min="11545" max="11779" width="9" style="2"/>
    <col min="11780" max="11780" width="15.88671875" style="2" customWidth="1"/>
    <col min="11781" max="11781" width="3.88671875" style="2" bestFit="1" customWidth="1"/>
    <col min="11782" max="11782" width="38.21875" style="2" customWidth="1"/>
    <col min="11783" max="11783" width="13.88671875" style="2" bestFit="1" customWidth="1"/>
    <col min="11784" max="11784" width="13.88671875" style="2" customWidth="1"/>
    <col min="11785" max="11785" width="13.109375" style="2" bestFit="1" customWidth="1"/>
    <col min="11786" max="11786" width="5.88671875" style="2" bestFit="1" customWidth="1"/>
    <col min="11787" max="11787" width="12.109375" style="2" bestFit="1" customWidth="1"/>
    <col min="11788" max="11788" width="10.44140625" style="2" bestFit="1" customWidth="1"/>
    <col min="11789" max="11789" width="7" style="2" bestFit="1" customWidth="1"/>
    <col min="11790" max="11790" width="5.88671875" style="2" bestFit="1" customWidth="1"/>
    <col min="11791" max="11791" width="8.77734375" style="2" bestFit="1" customWidth="1"/>
    <col min="11792" max="11793" width="8.44140625" style="2" bestFit="1" customWidth="1"/>
    <col min="11794" max="11794" width="14.33203125" style="2" bestFit="1" customWidth="1"/>
    <col min="11795" max="11795" width="10" style="2" bestFit="1" customWidth="1"/>
    <col min="11796" max="11796" width="6" style="2" customWidth="1"/>
    <col min="11797" max="11797" width="25.21875" style="2" bestFit="1" customWidth="1"/>
    <col min="11798" max="11798" width="11" style="2" bestFit="1" customWidth="1"/>
    <col min="11799" max="11800" width="8.21875" style="2" bestFit="1" customWidth="1"/>
    <col min="11801" max="12035" width="9" style="2"/>
    <col min="12036" max="12036" width="15.88671875" style="2" customWidth="1"/>
    <col min="12037" max="12037" width="3.88671875" style="2" bestFit="1" customWidth="1"/>
    <col min="12038" max="12038" width="38.21875" style="2" customWidth="1"/>
    <col min="12039" max="12039" width="13.88671875" style="2" bestFit="1" customWidth="1"/>
    <col min="12040" max="12040" width="13.88671875" style="2" customWidth="1"/>
    <col min="12041" max="12041" width="13.109375" style="2" bestFit="1" customWidth="1"/>
    <col min="12042" max="12042" width="5.88671875" style="2" bestFit="1" customWidth="1"/>
    <col min="12043" max="12043" width="12.109375" style="2" bestFit="1" customWidth="1"/>
    <col min="12044" max="12044" width="10.44140625" style="2" bestFit="1" customWidth="1"/>
    <col min="12045" max="12045" width="7" style="2" bestFit="1" customWidth="1"/>
    <col min="12046" max="12046" width="5.88671875" style="2" bestFit="1" customWidth="1"/>
    <col min="12047" max="12047" width="8.77734375" style="2" bestFit="1" customWidth="1"/>
    <col min="12048" max="12049" width="8.44140625" style="2" bestFit="1" customWidth="1"/>
    <col min="12050" max="12050" width="14.33203125" style="2" bestFit="1" customWidth="1"/>
    <col min="12051" max="12051" width="10" style="2" bestFit="1" customWidth="1"/>
    <col min="12052" max="12052" width="6" style="2" customWidth="1"/>
    <col min="12053" max="12053" width="25.21875" style="2" bestFit="1" customWidth="1"/>
    <col min="12054" max="12054" width="11" style="2" bestFit="1" customWidth="1"/>
    <col min="12055" max="12056" width="8.21875" style="2" bestFit="1" customWidth="1"/>
    <col min="12057" max="12291" width="9" style="2"/>
    <col min="12292" max="12292" width="15.88671875" style="2" customWidth="1"/>
    <col min="12293" max="12293" width="3.88671875" style="2" bestFit="1" customWidth="1"/>
    <col min="12294" max="12294" width="38.21875" style="2" customWidth="1"/>
    <col min="12295" max="12295" width="13.88671875" style="2" bestFit="1" customWidth="1"/>
    <col min="12296" max="12296" width="13.88671875" style="2" customWidth="1"/>
    <col min="12297" max="12297" width="13.109375" style="2" bestFit="1" customWidth="1"/>
    <col min="12298" max="12298" width="5.88671875" style="2" bestFit="1" customWidth="1"/>
    <col min="12299" max="12299" width="12.109375" style="2" bestFit="1" customWidth="1"/>
    <col min="12300" max="12300" width="10.44140625" style="2" bestFit="1" customWidth="1"/>
    <col min="12301" max="12301" width="7" style="2" bestFit="1" customWidth="1"/>
    <col min="12302" max="12302" width="5.88671875" style="2" bestFit="1" customWidth="1"/>
    <col min="12303" max="12303" width="8.77734375" style="2" bestFit="1" customWidth="1"/>
    <col min="12304" max="12305" width="8.44140625" style="2" bestFit="1" customWidth="1"/>
    <col min="12306" max="12306" width="14.33203125" style="2" bestFit="1" customWidth="1"/>
    <col min="12307" max="12307" width="10" style="2" bestFit="1" customWidth="1"/>
    <col min="12308" max="12308" width="6" style="2" customWidth="1"/>
    <col min="12309" max="12309" width="25.21875" style="2" bestFit="1" customWidth="1"/>
    <col min="12310" max="12310" width="11" style="2" bestFit="1" customWidth="1"/>
    <col min="12311" max="12312" width="8.21875" style="2" bestFit="1" customWidth="1"/>
    <col min="12313" max="12547" width="9" style="2"/>
    <col min="12548" max="12548" width="15.88671875" style="2" customWidth="1"/>
    <col min="12549" max="12549" width="3.88671875" style="2" bestFit="1" customWidth="1"/>
    <col min="12550" max="12550" width="38.21875" style="2" customWidth="1"/>
    <col min="12551" max="12551" width="13.88671875" style="2" bestFit="1" customWidth="1"/>
    <col min="12552" max="12552" width="13.88671875" style="2" customWidth="1"/>
    <col min="12553" max="12553" width="13.109375" style="2" bestFit="1" customWidth="1"/>
    <col min="12554" max="12554" width="5.88671875" style="2" bestFit="1" customWidth="1"/>
    <col min="12555" max="12555" width="12.109375" style="2" bestFit="1" customWidth="1"/>
    <col min="12556" max="12556" width="10.44140625" style="2" bestFit="1" customWidth="1"/>
    <col min="12557" max="12557" width="7" style="2" bestFit="1" customWidth="1"/>
    <col min="12558" max="12558" width="5.88671875" style="2" bestFit="1" customWidth="1"/>
    <col min="12559" max="12559" width="8.77734375" style="2" bestFit="1" customWidth="1"/>
    <col min="12560" max="12561" width="8.44140625" style="2" bestFit="1" customWidth="1"/>
    <col min="12562" max="12562" width="14.33203125" style="2" bestFit="1" customWidth="1"/>
    <col min="12563" max="12563" width="10" style="2" bestFit="1" customWidth="1"/>
    <col min="12564" max="12564" width="6" style="2" customWidth="1"/>
    <col min="12565" max="12565" width="25.21875" style="2" bestFit="1" customWidth="1"/>
    <col min="12566" max="12566" width="11" style="2" bestFit="1" customWidth="1"/>
    <col min="12567" max="12568" width="8.21875" style="2" bestFit="1" customWidth="1"/>
    <col min="12569" max="12803" width="9" style="2"/>
    <col min="12804" max="12804" width="15.88671875" style="2" customWidth="1"/>
    <col min="12805" max="12805" width="3.88671875" style="2" bestFit="1" customWidth="1"/>
    <col min="12806" max="12806" width="38.21875" style="2" customWidth="1"/>
    <col min="12807" max="12807" width="13.88671875" style="2" bestFit="1" customWidth="1"/>
    <col min="12808" max="12808" width="13.88671875" style="2" customWidth="1"/>
    <col min="12809" max="12809" width="13.109375" style="2" bestFit="1" customWidth="1"/>
    <col min="12810" max="12810" width="5.88671875" style="2" bestFit="1" customWidth="1"/>
    <col min="12811" max="12811" width="12.109375" style="2" bestFit="1" customWidth="1"/>
    <col min="12812" max="12812" width="10.44140625" style="2" bestFit="1" customWidth="1"/>
    <col min="12813" max="12813" width="7" style="2" bestFit="1" customWidth="1"/>
    <col min="12814" max="12814" width="5.88671875" style="2" bestFit="1" customWidth="1"/>
    <col min="12815" max="12815" width="8.77734375" style="2" bestFit="1" customWidth="1"/>
    <col min="12816" max="12817" width="8.44140625" style="2" bestFit="1" customWidth="1"/>
    <col min="12818" max="12818" width="14.33203125" style="2" bestFit="1" customWidth="1"/>
    <col min="12819" max="12819" width="10" style="2" bestFit="1" customWidth="1"/>
    <col min="12820" max="12820" width="6" style="2" customWidth="1"/>
    <col min="12821" max="12821" width="25.21875" style="2" bestFit="1" customWidth="1"/>
    <col min="12822" max="12822" width="11" style="2" bestFit="1" customWidth="1"/>
    <col min="12823" max="12824" width="8.21875" style="2" bestFit="1" customWidth="1"/>
    <col min="12825" max="13059" width="9" style="2"/>
    <col min="13060" max="13060" width="15.88671875" style="2" customWidth="1"/>
    <col min="13061" max="13061" width="3.88671875" style="2" bestFit="1" customWidth="1"/>
    <col min="13062" max="13062" width="38.21875" style="2" customWidth="1"/>
    <col min="13063" max="13063" width="13.88671875" style="2" bestFit="1" customWidth="1"/>
    <col min="13064" max="13064" width="13.88671875" style="2" customWidth="1"/>
    <col min="13065" max="13065" width="13.109375" style="2" bestFit="1" customWidth="1"/>
    <col min="13066" max="13066" width="5.88671875" style="2" bestFit="1" customWidth="1"/>
    <col min="13067" max="13067" width="12.109375" style="2" bestFit="1" customWidth="1"/>
    <col min="13068" max="13068" width="10.44140625" style="2" bestFit="1" customWidth="1"/>
    <col min="13069" max="13069" width="7" style="2" bestFit="1" customWidth="1"/>
    <col min="13070" max="13070" width="5.88671875" style="2" bestFit="1" customWidth="1"/>
    <col min="13071" max="13071" width="8.77734375" style="2" bestFit="1" customWidth="1"/>
    <col min="13072" max="13073" width="8.44140625" style="2" bestFit="1" customWidth="1"/>
    <col min="13074" max="13074" width="14.33203125" style="2" bestFit="1" customWidth="1"/>
    <col min="13075" max="13075" width="10" style="2" bestFit="1" customWidth="1"/>
    <col min="13076" max="13076" width="6" style="2" customWidth="1"/>
    <col min="13077" max="13077" width="25.21875" style="2" bestFit="1" customWidth="1"/>
    <col min="13078" max="13078" width="11" style="2" bestFit="1" customWidth="1"/>
    <col min="13079" max="13080" width="8.21875" style="2" bestFit="1" customWidth="1"/>
    <col min="13081" max="13315" width="9" style="2"/>
    <col min="13316" max="13316" width="15.88671875" style="2" customWidth="1"/>
    <col min="13317" max="13317" width="3.88671875" style="2" bestFit="1" customWidth="1"/>
    <col min="13318" max="13318" width="38.21875" style="2" customWidth="1"/>
    <col min="13319" max="13319" width="13.88671875" style="2" bestFit="1" customWidth="1"/>
    <col min="13320" max="13320" width="13.88671875" style="2" customWidth="1"/>
    <col min="13321" max="13321" width="13.109375" style="2" bestFit="1" customWidth="1"/>
    <col min="13322" max="13322" width="5.88671875" style="2" bestFit="1" customWidth="1"/>
    <col min="13323" max="13323" width="12.109375" style="2" bestFit="1" customWidth="1"/>
    <col min="13324" max="13324" width="10.44140625" style="2" bestFit="1" customWidth="1"/>
    <col min="13325" max="13325" width="7" style="2" bestFit="1" customWidth="1"/>
    <col min="13326" max="13326" width="5.88671875" style="2" bestFit="1" customWidth="1"/>
    <col min="13327" max="13327" width="8.77734375" style="2" bestFit="1" customWidth="1"/>
    <col min="13328" max="13329" width="8.44140625" style="2" bestFit="1" customWidth="1"/>
    <col min="13330" max="13330" width="14.33203125" style="2" bestFit="1" customWidth="1"/>
    <col min="13331" max="13331" width="10" style="2" bestFit="1" customWidth="1"/>
    <col min="13332" max="13332" width="6" style="2" customWidth="1"/>
    <col min="13333" max="13333" width="25.21875" style="2" bestFit="1" customWidth="1"/>
    <col min="13334" max="13334" width="11" style="2" bestFit="1" customWidth="1"/>
    <col min="13335" max="13336" width="8.21875" style="2" bestFit="1" customWidth="1"/>
    <col min="13337" max="13571" width="9" style="2"/>
    <col min="13572" max="13572" width="15.88671875" style="2" customWidth="1"/>
    <col min="13573" max="13573" width="3.88671875" style="2" bestFit="1" customWidth="1"/>
    <col min="13574" max="13574" width="38.21875" style="2" customWidth="1"/>
    <col min="13575" max="13575" width="13.88671875" style="2" bestFit="1" customWidth="1"/>
    <col min="13576" max="13576" width="13.88671875" style="2" customWidth="1"/>
    <col min="13577" max="13577" width="13.109375" style="2" bestFit="1" customWidth="1"/>
    <col min="13578" max="13578" width="5.88671875" style="2" bestFit="1" customWidth="1"/>
    <col min="13579" max="13579" width="12.109375" style="2" bestFit="1" customWidth="1"/>
    <col min="13580" max="13580" width="10.44140625" style="2" bestFit="1" customWidth="1"/>
    <col min="13581" max="13581" width="7" style="2" bestFit="1" customWidth="1"/>
    <col min="13582" max="13582" width="5.88671875" style="2" bestFit="1" customWidth="1"/>
    <col min="13583" max="13583" width="8.77734375" style="2" bestFit="1" customWidth="1"/>
    <col min="13584" max="13585" width="8.44140625" style="2" bestFit="1" customWidth="1"/>
    <col min="13586" max="13586" width="14.33203125" style="2" bestFit="1" customWidth="1"/>
    <col min="13587" max="13587" width="10" style="2" bestFit="1" customWidth="1"/>
    <col min="13588" max="13588" width="6" style="2" customWidth="1"/>
    <col min="13589" max="13589" width="25.21875" style="2" bestFit="1" customWidth="1"/>
    <col min="13590" max="13590" width="11" style="2" bestFit="1" customWidth="1"/>
    <col min="13591" max="13592" width="8.21875" style="2" bestFit="1" customWidth="1"/>
    <col min="13593" max="13827" width="9" style="2"/>
    <col min="13828" max="13828" width="15.88671875" style="2" customWidth="1"/>
    <col min="13829" max="13829" width="3.88671875" style="2" bestFit="1" customWidth="1"/>
    <col min="13830" max="13830" width="38.21875" style="2" customWidth="1"/>
    <col min="13831" max="13831" width="13.88671875" style="2" bestFit="1" customWidth="1"/>
    <col min="13832" max="13832" width="13.88671875" style="2" customWidth="1"/>
    <col min="13833" max="13833" width="13.109375" style="2" bestFit="1" customWidth="1"/>
    <col min="13834" max="13834" width="5.88671875" style="2" bestFit="1" customWidth="1"/>
    <col min="13835" max="13835" width="12.109375" style="2" bestFit="1" customWidth="1"/>
    <col min="13836" max="13836" width="10.44140625" style="2" bestFit="1" customWidth="1"/>
    <col min="13837" max="13837" width="7" style="2" bestFit="1" customWidth="1"/>
    <col min="13838" max="13838" width="5.88671875" style="2" bestFit="1" customWidth="1"/>
    <col min="13839" max="13839" width="8.77734375" style="2" bestFit="1" customWidth="1"/>
    <col min="13840" max="13841" width="8.44140625" style="2" bestFit="1" customWidth="1"/>
    <col min="13842" max="13842" width="14.33203125" style="2" bestFit="1" customWidth="1"/>
    <col min="13843" max="13843" width="10" style="2" bestFit="1" customWidth="1"/>
    <col min="13844" max="13844" width="6" style="2" customWidth="1"/>
    <col min="13845" max="13845" width="25.21875" style="2" bestFit="1" customWidth="1"/>
    <col min="13846" max="13846" width="11" style="2" bestFit="1" customWidth="1"/>
    <col min="13847" max="13848" width="8.21875" style="2" bestFit="1" customWidth="1"/>
    <col min="13849" max="14083" width="9" style="2"/>
    <col min="14084" max="14084" width="15.88671875" style="2" customWidth="1"/>
    <col min="14085" max="14085" width="3.88671875" style="2" bestFit="1" customWidth="1"/>
    <col min="14086" max="14086" width="38.21875" style="2" customWidth="1"/>
    <col min="14087" max="14087" width="13.88671875" style="2" bestFit="1" customWidth="1"/>
    <col min="14088" max="14088" width="13.88671875" style="2" customWidth="1"/>
    <col min="14089" max="14089" width="13.109375" style="2" bestFit="1" customWidth="1"/>
    <col min="14090" max="14090" width="5.88671875" style="2" bestFit="1" customWidth="1"/>
    <col min="14091" max="14091" width="12.109375" style="2" bestFit="1" customWidth="1"/>
    <col min="14092" max="14092" width="10.44140625" style="2" bestFit="1" customWidth="1"/>
    <col min="14093" max="14093" width="7" style="2" bestFit="1" customWidth="1"/>
    <col min="14094" max="14094" width="5.88671875" style="2" bestFit="1" customWidth="1"/>
    <col min="14095" max="14095" width="8.77734375" style="2" bestFit="1" customWidth="1"/>
    <col min="14096" max="14097" width="8.44140625" style="2" bestFit="1" customWidth="1"/>
    <col min="14098" max="14098" width="14.33203125" style="2" bestFit="1" customWidth="1"/>
    <col min="14099" max="14099" width="10" style="2" bestFit="1" customWidth="1"/>
    <col min="14100" max="14100" width="6" style="2" customWidth="1"/>
    <col min="14101" max="14101" width="25.21875" style="2" bestFit="1" customWidth="1"/>
    <col min="14102" max="14102" width="11" style="2" bestFit="1" customWidth="1"/>
    <col min="14103" max="14104" width="8.21875" style="2" bestFit="1" customWidth="1"/>
    <col min="14105" max="14339" width="9" style="2"/>
    <col min="14340" max="14340" width="15.88671875" style="2" customWidth="1"/>
    <col min="14341" max="14341" width="3.88671875" style="2" bestFit="1" customWidth="1"/>
    <col min="14342" max="14342" width="38.21875" style="2" customWidth="1"/>
    <col min="14343" max="14343" width="13.88671875" style="2" bestFit="1" customWidth="1"/>
    <col min="14344" max="14344" width="13.88671875" style="2" customWidth="1"/>
    <col min="14345" max="14345" width="13.109375" style="2" bestFit="1" customWidth="1"/>
    <col min="14346" max="14346" width="5.88671875" style="2" bestFit="1" customWidth="1"/>
    <col min="14347" max="14347" width="12.109375" style="2" bestFit="1" customWidth="1"/>
    <col min="14348" max="14348" width="10.44140625" style="2" bestFit="1" customWidth="1"/>
    <col min="14349" max="14349" width="7" style="2" bestFit="1" customWidth="1"/>
    <col min="14350" max="14350" width="5.88671875" style="2" bestFit="1" customWidth="1"/>
    <col min="14351" max="14351" width="8.77734375" style="2" bestFit="1" customWidth="1"/>
    <col min="14352" max="14353" width="8.44140625" style="2" bestFit="1" customWidth="1"/>
    <col min="14354" max="14354" width="14.33203125" style="2" bestFit="1" customWidth="1"/>
    <col min="14355" max="14355" width="10" style="2" bestFit="1" customWidth="1"/>
    <col min="14356" max="14356" width="6" style="2" customWidth="1"/>
    <col min="14357" max="14357" width="25.21875" style="2" bestFit="1" customWidth="1"/>
    <col min="14358" max="14358" width="11" style="2" bestFit="1" customWidth="1"/>
    <col min="14359" max="14360" width="8.21875" style="2" bestFit="1" customWidth="1"/>
    <col min="14361" max="14595" width="9" style="2"/>
    <col min="14596" max="14596" width="15.88671875" style="2" customWidth="1"/>
    <col min="14597" max="14597" width="3.88671875" style="2" bestFit="1" customWidth="1"/>
    <col min="14598" max="14598" width="38.21875" style="2" customWidth="1"/>
    <col min="14599" max="14599" width="13.88671875" style="2" bestFit="1" customWidth="1"/>
    <col min="14600" max="14600" width="13.88671875" style="2" customWidth="1"/>
    <col min="14601" max="14601" width="13.109375" style="2" bestFit="1" customWidth="1"/>
    <col min="14602" max="14602" width="5.88671875" style="2" bestFit="1" customWidth="1"/>
    <col min="14603" max="14603" width="12.109375" style="2" bestFit="1" customWidth="1"/>
    <col min="14604" max="14604" width="10.44140625" style="2" bestFit="1" customWidth="1"/>
    <col min="14605" max="14605" width="7" style="2" bestFit="1" customWidth="1"/>
    <col min="14606" max="14606" width="5.88671875" style="2" bestFit="1" customWidth="1"/>
    <col min="14607" max="14607" width="8.77734375" style="2" bestFit="1" customWidth="1"/>
    <col min="14608" max="14609" width="8.44140625" style="2" bestFit="1" customWidth="1"/>
    <col min="14610" max="14610" width="14.33203125" style="2" bestFit="1" customWidth="1"/>
    <col min="14611" max="14611" width="10" style="2" bestFit="1" customWidth="1"/>
    <col min="14612" max="14612" width="6" style="2" customWidth="1"/>
    <col min="14613" max="14613" width="25.21875" style="2" bestFit="1" customWidth="1"/>
    <col min="14614" max="14614" width="11" style="2" bestFit="1" customWidth="1"/>
    <col min="14615" max="14616" width="8.21875" style="2" bestFit="1" customWidth="1"/>
    <col min="14617" max="14851" width="9" style="2"/>
    <col min="14852" max="14852" width="15.88671875" style="2" customWidth="1"/>
    <col min="14853" max="14853" width="3.88671875" style="2" bestFit="1" customWidth="1"/>
    <col min="14854" max="14854" width="38.21875" style="2" customWidth="1"/>
    <col min="14855" max="14855" width="13.88671875" style="2" bestFit="1" customWidth="1"/>
    <col min="14856" max="14856" width="13.88671875" style="2" customWidth="1"/>
    <col min="14857" max="14857" width="13.109375" style="2" bestFit="1" customWidth="1"/>
    <col min="14858" max="14858" width="5.88671875" style="2" bestFit="1" customWidth="1"/>
    <col min="14859" max="14859" width="12.109375" style="2" bestFit="1" customWidth="1"/>
    <col min="14860" max="14860" width="10.44140625" style="2" bestFit="1" customWidth="1"/>
    <col min="14861" max="14861" width="7" style="2" bestFit="1" customWidth="1"/>
    <col min="14862" max="14862" width="5.88671875" style="2" bestFit="1" customWidth="1"/>
    <col min="14863" max="14863" width="8.77734375" style="2" bestFit="1" customWidth="1"/>
    <col min="14864" max="14865" width="8.44140625" style="2" bestFit="1" customWidth="1"/>
    <col min="14866" max="14866" width="14.33203125" style="2" bestFit="1" customWidth="1"/>
    <col min="14867" max="14867" width="10" style="2" bestFit="1" customWidth="1"/>
    <col min="14868" max="14868" width="6" style="2" customWidth="1"/>
    <col min="14869" max="14869" width="25.21875" style="2" bestFit="1" customWidth="1"/>
    <col min="14870" max="14870" width="11" style="2" bestFit="1" customWidth="1"/>
    <col min="14871" max="14872" width="8.21875" style="2" bestFit="1" customWidth="1"/>
    <col min="14873" max="15107" width="9" style="2"/>
    <col min="15108" max="15108" width="15.88671875" style="2" customWidth="1"/>
    <col min="15109" max="15109" width="3.88671875" style="2" bestFit="1" customWidth="1"/>
    <col min="15110" max="15110" width="38.21875" style="2" customWidth="1"/>
    <col min="15111" max="15111" width="13.88671875" style="2" bestFit="1" customWidth="1"/>
    <col min="15112" max="15112" width="13.88671875" style="2" customWidth="1"/>
    <col min="15113" max="15113" width="13.109375" style="2" bestFit="1" customWidth="1"/>
    <col min="15114" max="15114" width="5.88671875" style="2" bestFit="1" customWidth="1"/>
    <col min="15115" max="15115" width="12.109375" style="2" bestFit="1" customWidth="1"/>
    <col min="15116" max="15116" width="10.44140625" style="2" bestFit="1" customWidth="1"/>
    <col min="15117" max="15117" width="7" style="2" bestFit="1" customWidth="1"/>
    <col min="15118" max="15118" width="5.88671875" style="2" bestFit="1" customWidth="1"/>
    <col min="15119" max="15119" width="8.77734375" style="2" bestFit="1" customWidth="1"/>
    <col min="15120" max="15121" width="8.44140625" style="2" bestFit="1" customWidth="1"/>
    <col min="15122" max="15122" width="14.33203125" style="2" bestFit="1" customWidth="1"/>
    <col min="15123" max="15123" width="10" style="2" bestFit="1" customWidth="1"/>
    <col min="15124" max="15124" width="6" style="2" customWidth="1"/>
    <col min="15125" max="15125" width="25.21875" style="2" bestFit="1" customWidth="1"/>
    <col min="15126" max="15126" width="11" style="2" bestFit="1" customWidth="1"/>
    <col min="15127" max="15128" width="8.21875" style="2" bestFit="1" customWidth="1"/>
    <col min="15129" max="15363" width="9" style="2"/>
    <col min="15364" max="15364" width="15.88671875" style="2" customWidth="1"/>
    <col min="15365" max="15365" width="3.88671875" style="2" bestFit="1" customWidth="1"/>
    <col min="15366" max="15366" width="38.21875" style="2" customWidth="1"/>
    <col min="15367" max="15367" width="13.88671875" style="2" bestFit="1" customWidth="1"/>
    <col min="15368" max="15368" width="13.88671875" style="2" customWidth="1"/>
    <col min="15369" max="15369" width="13.109375" style="2" bestFit="1" customWidth="1"/>
    <col min="15370" max="15370" width="5.88671875" style="2" bestFit="1" customWidth="1"/>
    <col min="15371" max="15371" width="12.109375" style="2" bestFit="1" customWidth="1"/>
    <col min="15372" max="15372" width="10.44140625" style="2" bestFit="1" customWidth="1"/>
    <col min="15373" max="15373" width="7" style="2" bestFit="1" customWidth="1"/>
    <col min="15374" max="15374" width="5.88671875" style="2" bestFit="1" customWidth="1"/>
    <col min="15375" max="15375" width="8.77734375" style="2" bestFit="1" customWidth="1"/>
    <col min="15376" max="15377" width="8.44140625" style="2" bestFit="1" customWidth="1"/>
    <col min="15378" max="15378" width="14.33203125" style="2" bestFit="1" customWidth="1"/>
    <col min="15379" max="15379" width="10" style="2" bestFit="1" customWidth="1"/>
    <col min="15380" max="15380" width="6" style="2" customWidth="1"/>
    <col min="15381" max="15381" width="25.21875" style="2" bestFit="1" customWidth="1"/>
    <col min="15382" max="15382" width="11" style="2" bestFit="1" customWidth="1"/>
    <col min="15383" max="15384" width="8.21875" style="2" bestFit="1" customWidth="1"/>
    <col min="15385" max="15619" width="9" style="2"/>
    <col min="15620" max="15620" width="15.88671875" style="2" customWidth="1"/>
    <col min="15621" max="15621" width="3.88671875" style="2" bestFit="1" customWidth="1"/>
    <col min="15622" max="15622" width="38.21875" style="2" customWidth="1"/>
    <col min="15623" max="15623" width="13.88671875" style="2" bestFit="1" customWidth="1"/>
    <col min="15624" max="15624" width="13.88671875" style="2" customWidth="1"/>
    <col min="15625" max="15625" width="13.109375" style="2" bestFit="1" customWidth="1"/>
    <col min="15626" max="15626" width="5.88671875" style="2" bestFit="1" customWidth="1"/>
    <col min="15627" max="15627" width="12.109375" style="2" bestFit="1" customWidth="1"/>
    <col min="15628" max="15628" width="10.44140625" style="2" bestFit="1" customWidth="1"/>
    <col min="15629" max="15629" width="7" style="2" bestFit="1" customWidth="1"/>
    <col min="15630" max="15630" width="5.88671875" style="2" bestFit="1" customWidth="1"/>
    <col min="15631" max="15631" width="8.77734375" style="2" bestFit="1" customWidth="1"/>
    <col min="15632" max="15633" width="8.44140625" style="2" bestFit="1" customWidth="1"/>
    <col min="15634" max="15634" width="14.33203125" style="2" bestFit="1" customWidth="1"/>
    <col min="15635" max="15635" width="10" style="2" bestFit="1" customWidth="1"/>
    <col min="15636" max="15636" width="6" style="2" customWidth="1"/>
    <col min="15637" max="15637" width="25.21875" style="2" bestFit="1" customWidth="1"/>
    <col min="15638" max="15638" width="11" style="2" bestFit="1" customWidth="1"/>
    <col min="15639" max="15640" width="8.21875" style="2" bestFit="1" customWidth="1"/>
    <col min="15641" max="15875" width="9" style="2"/>
    <col min="15876" max="15876" width="15.88671875" style="2" customWidth="1"/>
    <col min="15877" max="15877" width="3.88671875" style="2" bestFit="1" customWidth="1"/>
    <col min="15878" max="15878" width="38.21875" style="2" customWidth="1"/>
    <col min="15879" max="15879" width="13.88671875" style="2" bestFit="1" customWidth="1"/>
    <col min="15880" max="15880" width="13.88671875" style="2" customWidth="1"/>
    <col min="15881" max="15881" width="13.109375" style="2" bestFit="1" customWidth="1"/>
    <col min="15882" max="15882" width="5.88671875" style="2" bestFit="1" customWidth="1"/>
    <col min="15883" max="15883" width="12.109375" style="2" bestFit="1" customWidth="1"/>
    <col min="15884" max="15884" width="10.44140625" style="2" bestFit="1" customWidth="1"/>
    <col min="15885" max="15885" width="7" style="2" bestFit="1" customWidth="1"/>
    <col min="15886" max="15886" width="5.88671875" style="2" bestFit="1" customWidth="1"/>
    <col min="15887" max="15887" width="8.77734375" style="2" bestFit="1" customWidth="1"/>
    <col min="15888" max="15889" width="8.44140625" style="2" bestFit="1" customWidth="1"/>
    <col min="15890" max="15890" width="14.33203125" style="2" bestFit="1" customWidth="1"/>
    <col min="15891" max="15891" width="10" style="2" bestFit="1" customWidth="1"/>
    <col min="15892" max="15892" width="6" style="2" customWidth="1"/>
    <col min="15893" max="15893" width="25.21875" style="2" bestFit="1" customWidth="1"/>
    <col min="15894" max="15894" width="11" style="2" bestFit="1" customWidth="1"/>
    <col min="15895" max="15896" width="8.21875" style="2" bestFit="1" customWidth="1"/>
    <col min="15897" max="16131" width="9" style="2"/>
    <col min="16132" max="16132" width="15.88671875" style="2" customWidth="1"/>
    <col min="16133" max="16133" width="3.88671875" style="2" bestFit="1" customWidth="1"/>
    <col min="16134" max="16134" width="38.21875" style="2" customWidth="1"/>
    <col min="16135" max="16135" width="13.88671875" style="2" bestFit="1" customWidth="1"/>
    <col min="16136" max="16136" width="13.88671875" style="2" customWidth="1"/>
    <col min="16137" max="16137" width="13.109375" style="2" bestFit="1" customWidth="1"/>
    <col min="16138" max="16138" width="5.88671875" style="2" bestFit="1" customWidth="1"/>
    <col min="16139" max="16139" width="12.109375" style="2" bestFit="1" customWidth="1"/>
    <col min="16140" max="16140" width="10.44140625" style="2" bestFit="1" customWidth="1"/>
    <col min="16141" max="16141" width="7" style="2" bestFit="1" customWidth="1"/>
    <col min="16142" max="16142" width="5.88671875" style="2" bestFit="1" customWidth="1"/>
    <col min="16143" max="16143" width="8.77734375" style="2" bestFit="1" customWidth="1"/>
    <col min="16144" max="16145" width="8.44140625" style="2" bestFit="1" customWidth="1"/>
    <col min="16146" max="16146" width="14.33203125" style="2" bestFit="1" customWidth="1"/>
    <col min="16147" max="16147" width="10" style="2" bestFit="1" customWidth="1"/>
    <col min="16148" max="16148" width="6" style="2" customWidth="1"/>
    <col min="16149" max="16149" width="25.21875" style="2" bestFit="1" customWidth="1"/>
    <col min="16150" max="16150" width="11" style="2" bestFit="1" customWidth="1"/>
    <col min="16151" max="16152" width="8.21875" style="2" bestFit="1" customWidth="1"/>
    <col min="16153" max="16384" width="9" style="2"/>
  </cols>
  <sheetData>
    <row r="1" spans="1:33" ht="15.6">
      <c r="A1" s="1"/>
      <c r="B1" s="1"/>
      <c r="R1" s="4"/>
    </row>
    <row r="2" spans="1:33" ht="15">
      <c r="E2" s="2"/>
      <c r="F2" s="6"/>
      <c r="J2" s="7" t="s">
        <v>0</v>
      </c>
      <c r="K2" s="7"/>
      <c r="L2" s="7"/>
      <c r="M2" s="7"/>
      <c r="N2" s="7"/>
      <c r="O2" s="7"/>
      <c r="P2" s="7"/>
      <c r="Q2" s="7"/>
      <c r="R2" s="427" t="s">
        <v>1</v>
      </c>
      <c r="S2" s="428"/>
      <c r="T2" s="8"/>
      <c r="U2" s="8"/>
      <c r="V2" s="8"/>
      <c r="W2" s="8"/>
      <c r="X2" s="8"/>
    </row>
    <row r="3" spans="1:33" ht="15.6">
      <c r="A3" s="9" t="s">
        <v>2</v>
      </c>
      <c r="B3" s="10"/>
      <c r="E3" s="2"/>
      <c r="J3" s="7"/>
      <c r="R3" s="11"/>
      <c r="S3" s="429" t="s">
        <v>3</v>
      </c>
      <c r="T3" s="429"/>
      <c r="U3" s="429"/>
      <c r="V3" s="429"/>
      <c r="W3" s="429"/>
      <c r="X3" s="429"/>
      <c r="Z3" s="12" t="s">
        <v>4</v>
      </c>
      <c r="AA3" s="13"/>
      <c r="AB3" s="14" t="s">
        <v>5</v>
      </c>
      <c r="AC3" s="15"/>
      <c r="AD3" s="15"/>
      <c r="AE3" s="16" t="s">
        <v>6</v>
      </c>
      <c r="AF3" s="15"/>
      <c r="AG3" s="17"/>
    </row>
    <row r="4" spans="1:33" ht="12" customHeight="1" thickBot="1">
      <c r="A4" s="362" t="s">
        <v>7</v>
      </c>
      <c r="B4" s="371" t="s">
        <v>8</v>
      </c>
      <c r="C4" s="430"/>
      <c r="D4" s="433"/>
      <c r="E4" s="565"/>
      <c r="F4" s="371" t="s">
        <v>9</v>
      </c>
      <c r="G4" s="437"/>
      <c r="H4" s="359" t="s">
        <v>10</v>
      </c>
      <c r="I4" s="359" t="s">
        <v>11</v>
      </c>
      <c r="J4" s="365" t="s">
        <v>12</v>
      </c>
      <c r="K4" s="407" t="s">
        <v>455</v>
      </c>
      <c r="L4" s="408"/>
      <c r="M4" s="408"/>
      <c r="N4" s="408"/>
      <c r="O4" s="409"/>
      <c r="P4" s="398" t="s">
        <v>14</v>
      </c>
      <c r="Q4" s="410" t="s">
        <v>540</v>
      </c>
      <c r="R4" s="411"/>
      <c r="S4" s="412"/>
      <c r="T4" s="416" t="s">
        <v>16</v>
      </c>
      <c r="U4" s="418" t="s">
        <v>17</v>
      </c>
      <c r="V4" s="398" t="s">
        <v>18</v>
      </c>
      <c r="W4" s="401" t="s">
        <v>19</v>
      </c>
      <c r="X4" s="402"/>
      <c r="Z4" s="360" t="s">
        <v>539</v>
      </c>
      <c r="AA4" s="360" t="s">
        <v>538</v>
      </c>
      <c r="AB4" s="359" t="s">
        <v>22</v>
      </c>
      <c r="AC4" s="385" t="s">
        <v>23</v>
      </c>
      <c r="AD4" s="385" t="s">
        <v>24</v>
      </c>
      <c r="AE4" s="359" t="s">
        <v>22</v>
      </c>
      <c r="AF4" s="385" t="s">
        <v>23</v>
      </c>
      <c r="AG4" s="385" t="s">
        <v>25</v>
      </c>
    </row>
    <row r="5" spans="1:33" ht="11.25" customHeight="1">
      <c r="A5" s="363"/>
      <c r="B5" s="372"/>
      <c r="C5" s="431"/>
      <c r="D5" s="434"/>
      <c r="E5" s="566"/>
      <c r="F5" s="373"/>
      <c r="G5" s="438"/>
      <c r="H5" s="363"/>
      <c r="I5" s="363"/>
      <c r="J5" s="372"/>
      <c r="K5" s="567" t="s">
        <v>26</v>
      </c>
      <c r="L5" s="569" t="s">
        <v>537</v>
      </c>
      <c r="M5" s="562" t="s">
        <v>536</v>
      </c>
      <c r="N5" s="395" t="s">
        <v>29</v>
      </c>
      <c r="O5" s="395" t="s">
        <v>30</v>
      </c>
      <c r="P5" s="405"/>
      <c r="Q5" s="413"/>
      <c r="R5" s="414"/>
      <c r="S5" s="415"/>
      <c r="T5" s="417"/>
      <c r="U5" s="419"/>
      <c r="V5" s="421"/>
      <c r="W5" s="398" t="s">
        <v>23</v>
      </c>
      <c r="X5" s="398" t="s">
        <v>24</v>
      </c>
      <c r="Z5" s="360"/>
      <c r="AA5" s="360"/>
      <c r="AB5" s="360"/>
      <c r="AC5" s="386"/>
      <c r="AD5" s="386"/>
      <c r="AE5" s="360"/>
      <c r="AF5" s="386"/>
      <c r="AG5" s="386"/>
    </row>
    <row r="6" spans="1:33">
      <c r="A6" s="363"/>
      <c r="B6" s="372"/>
      <c r="C6" s="431"/>
      <c r="D6" s="362" t="s">
        <v>31</v>
      </c>
      <c r="E6" s="439" t="s">
        <v>32</v>
      </c>
      <c r="F6" s="362" t="s">
        <v>31</v>
      </c>
      <c r="G6" s="359" t="s">
        <v>33</v>
      </c>
      <c r="H6" s="363"/>
      <c r="I6" s="363"/>
      <c r="J6" s="372"/>
      <c r="K6" s="568"/>
      <c r="L6" s="570"/>
      <c r="M6" s="563"/>
      <c r="N6" s="396"/>
      <c r="O6" s="396"/>
      <c r="P6" s="405"/>
      <c r="Q6" s="398" t="s">
        <v>34</v>
      </c>
      <c r="R6" s="398" t="s">
        <v>35</v>
      </c>
      <c r="S6" s="423" t="s">
        <v>36</v>
      </c>
      <c r="T6" s="424" t="s">
        <v>37</v>
      </c>
      <c r="U6" s="419"/>
      <c r="V6" s="421"/>
      <c r="W6" s="399"/>
      <c r="X6" s="399"/>
      <c r="Z6" s="360"/>
      <c r="AA6" s="360"/>
      <c r="AB6" s="360"/>
      <c r="AC6" s="386"/>
      <c r="AD6" s="386"/>
      <c r="AE6" s="360"/>
      <c r="AF6" s="386"/>
      <c r="AG6" s="386"/>
    </row>
    <row r="7" spans="1:33">
      <c r="A7" s="363"/>
      <c r="B7" s="372"/>
      <c r="C7" s="431"/>
      <c r="D7" s="363"/>
      <c r="E7" s="363"/>
      <c r="F7" s="363"/>
      <c r="G7" s="363"/>
      <c r="H7" s="363"/>
      <c r="I7" s="363"/>
      <c r="J7" s="372"/>
      <c r="K7" s="568"/>
      <c r="L7" s="570"/>
      <c r="M7" s="563"/>
      <c r="N7" s="396"/>
      <c r="O7" s="396"/>
      <c r="P7" s="405"/>
      <c r="Q7" s="405"/>
      <c r="R7" s="405"/>
      <c r="S7" s="421"/>
      <c r="T7" s="425"/>
      <c r="U7" s="419"/>
      <c r="V7" s="421"/>
      <c r="W7" s="399"/>
      <c r="X7" s="399"/>
      <c r="Z7" s="360"/>
      <c r="AA7" s="360"/>
      <c r="AB7" s="360"/>
      <c r="AC7" s="386"/>
      <c r="AD7" s="386"/>
      <c r="AE7" s="360"/>
      <c r="AF7" s="386"/>
      <c r="AG7" s="386"/>
    </row>
    <row r="8" spans="1:33">
      <c r="A8" s="364"/>
      <c r="B8" s="373"/>
      <c r="C8" s="432"/>
      <c r="D8" s="364"/>
      <c r="E8" s="364"/>
      <c r="F8" s="364"/>
      <c r="G8" s="364"/>
      <c r="H8" s="364"/>
      <c r="I8" s="364"/>
      <c r="J8" s="373"/>
      <c r="K8" s="568"/>
      <c r="L8" s="570"/>
      <c r="M8" s="451"/>
      <c r="N8" s="397"/>
      <c r="O8" s="397"/>
      <c r="P8" s="406"/>
      <c r="Q8" s="406"/>
      <c r="R8" s="406"/>
      <c r="S8" s="422"/>
      <c r="T8" s="426"/>
      <c r="U8" s="420"/>
      <c r="V8" s="422"/>
      <c r="W8" s="400"/>
      <c r="X8" s="400"/>
      <c r="Z8" s="361"/>
      <c r="AA8" s="361"/>
      <c r="AB8" s="361"/>
      <c r="AC8" s="387"/>
      <c r="AD8" s="387"/>
      <c r="AE8" s="361"/>
      <c r="AF8" s="387"/>
      <c r="AG8" s="387"/>
    </row>
    <row r="9" spans="1:33" ht="12.75" customHeight="1">
      <c r="A9" s="574" t="s">
        <v>733</v>
      </c>
      <c r="B9" s="574" t="s">
        <v>732</v>
      </c>
      <c r="C9" s="574"/>
      <c r="D9" s="572" t="s">
        <v>731</v>
      </c>
      <c r="E9" s="172" t="s">
        <v>255</v>
      </c>
      <c r="F9" s="572">
        <v>46344732</v>
      </c>
      <c r="G9" s="572">
        <v>1.956</v>
      </c>
      <c r="H9" s="572" t="s">
        <v>730</v>
      </c>
      <c r="I9" s="30" t="str">
        <f t="shared" ref="I9:I14" si="0">IF(Z9="","",(IF(AA9-Z9&gt;0,CONCATENATE(TEXT(Z9,"#,##0"),"~",TEXT(AA9,"#,##0")),TEXT(Z9,"#,##0"))))</f>
        <v>1,780</v>
      </c>
      <c r="J9" s="571">
        <v>7</v>
      </c>
      <c r="K9" s="31">
        <v>14.5</v>
      </c>
      <c r="L9" s="32">
        <f t="shared" ref="L9:L14" si="1">IF(K9&gt;0,1/K9*37.7*68.6,"")</f>
        <v>178.35999999999999</v>
      </c>
      <c r="M9" s="357">
        <f t="shared" ref="M9:M14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12.299999999999999</v>
      </c>
      <c r="N9" s="34">
        <f t="shared" ref="N9:N14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15.9</v>
      </c>
      <c r="O9" s="356" t="str">
        <f t="shared" ref="O9:O14" si="4">IF(Z9="","",IF(AE9="",TEXT(AB9,"#,##0.0"),(IF(AB9-AE9&gt;0,CONCATENATE(TEXT(AE9,"#,##0.0"),"~",TEXT(AB9,"#,##0.0")),TEXT(AB9,"#,##0.0")))))</f>
        <v>23.5</v>
      </c>
      <c r="P9" s="572" t="s">
        <v>729</v>
      </c>
      <c r="Q9" s="573" t="s">
        <v>44</v>
      </c>
      <c r="R9" s="159" t="s">
        <v>50</v>
      </c>
      <c r="S9" s="38"/>
      <c r="T9" s="355" t="str">
        <f t="shared" ref="T9:T14" si="5">IF((LEFT(E9,1)="6"),"☆☆☆☆☆",IF((LEFT(E9,1)="5"),"☆☆☆☆",IF((LEFT(E9,1)="4"),"☆☆☆"," ")))</f>
        <v xml:space="preserve"> </v>
      </c>
      <c r="U9" s="40">
        <f t="shared" ref="U9:U14" si="6">IFERROR(IF(K9&lt;M9,"",(ROUNDDOWN(K9/M9*100,0))),"")</f>
        <v>117</v>
      </c>
      <c r="V9" s="41" t="str">
        <f t="shared" ref="V9:V14" si="7">IFERROR(IF(K9&lt;N9,"",(ROUNDDOWN(K9/N9*100,0))),"")</f>
        <v/>
      </c>
      <c r="W9" s="41">
        <f t="shared" ref="W9:W14" si="8">IF(AC9&lt;55,"",IF(AA9="",AC9,IF(AF9-AC9&gt;0,CONCATENATE(AC9,"~",AF9),AC9)))</f>
        <v>61</v>
      </c>
      <c r="X9" s="42" t="str">
        <f t="shared" ref="X9:X14" si="9">IF(AC9&lt;55,"",AD9)</f>
        <v>★1.0</v>
      </c>
      <c r="Z9" s="327">
        <v>1780</v>
      </c>
      <c r="AA9" s="43"/>
      <c r="AB9" s="168">
        <f t="shared" ref="AB9:AB14" si="10">IF(Z9="","",ROUNDUP(ROUND(IF(Z9&gt;=2759,9.5,IF(Z9&lt;2759,(-2.47/1000000*Z9*Z9)-(8.52/10000*Z9)+30.65)),1)*1.1,1))</f>
        <v>23.5</v>
      </c>
      <c r="AC9" s="27">
        <f t="shared" ref="AC9:AC14" si="11">IF(K9="","",ROUNDDOWN(K9/AB9*100,0))</f>
        <v>61</v>
      </c>
      <c r="AD9" s="27" t="str">
        <f t="shared" ref="AD9:AD14" si="12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★1.0</v>
      </c>
      <c r="AE9" s="168" t="str">
        <f t="shared" ref="AE9:AE14" si="13">IF(AA9="","",ROUNDUP(ROUND(IF(AA9&gt;=2759,9.5,IF(AA9&lt;2759,(-2.47/1000000*AA9*AA9)-(8.52/10000*AA9)+30.65)),1)*1.1,1))</f>
        <v/>
      </c>
      <c r="AF9" s="27" t="str">
        <f t="shared" ref="AF9:AF14" si="14">IF(AE9="","",IF(K9="","",ROUNDDOWN(K9/AE9*100,0)))</f>
        <v/>
      </c>
      <c r="AG9" s="27" t="str">
        <f t="shared" ref="AG9:AG14" si="15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3.2">
      <c r="A10" s="574"/>
      <c r="B10" s="574"/>
      <c r="C10" s="574"/>
      <c r="D10" s="572"/>
      <c r="E10" s="173" t="s">
        <v>254</v>
      </c>
      <c r="F10" s="572"/>
      <c r="G10" s="572"/>
      <c r="H10" s="572"/>
      <c r="I10" s="30" t="str">
        <f t="shared" si="0"/>
        <v>1,870</v>
      </c>
      <c r="J10" s="571"/>
      <c r="K10" s="31">
        <v>13.9</v>
      </c>
      <c r="L10" s="32">
        <f t="shared" si="1"/>
        <v>186.05899280575539</v>
      </c>
      <c r="M10" s="357">
        <f t="shared" si="2"/>
        <v>12.299999999999999</v>
      </c>
      <c r="N10" s="34">
        <f t="shared" si="3"/>
        <v>15.9</v>
      </c>
      <c r="O10" s="356" t="str">
        <f t="shared" si="4"/>
        <v>22.5</v>
      </c>
      <c r="P10" s="572"/>
      <c r="Q10" s="573"/>
      <c r="R10" s="159" t="s">
        <v>50</v>
      </c>
      <c r="S10" s="38"/>
      <c r="T10" s="355" t="str">
        <f t="shared" si="5"/>
        <v xml:space="preserve"> </v>
      </c>
      <c r="U10" s="40">
        <f t="shared" si="6"/>
        <v>113</v>
      </c>
      <c r="V10" s="41" t="str">
        <f t="shared" si="7"/>
        <v/>
      </c>
      <c r="W10" s="41">
        <f t="shared" si="8"/>
        <v>61</v>
      </c>
      <c r="X10" s="42" t="str">
        <f t="shared" si="9"/>
        <v>★1.0</v>
      </c>
      <c r="Z10" s="327">
        <v>1870</v>
      </c>
      <c r="AA10" s="46"/>
      <c r="AB10" s="168">
        <f t="shared" si="10"/>
        <v>22.5</v>
      </c>
      <c r="AC10" s="27">
        <f t="shared" si="11"/>
        <v>61</v>
      </c>
      <c r="AD10" s="27" t="str">
        <f t="shared" si="12"/>
        <v>★1.0</v>
      </c>
      <c r="AE10" s="168" t="str">
        <f t="shared" si="13"/>
        <v/>
      </c>
      <c r="AF10" s="27" t="str">
        <f t="shared" si="14"/>
        <v/>
      </c>
      <c r="AG10" s="27" t="str">
        <f t="shared" si="15"/>
        <v/>
      </c>
    </row>
    <row r="11" spans="1:33" ht="13.2">
      <c r="A11" s="574"/>
      <c r="B11" s="574"/>
      <c r="C11" s="574"/>
      <c r="D11" s="572"/>
      <c r="E11" s="173" t="s">
        <v>728</v>
      </c>
      <c r="F11" s="572"/>
      <c r="G11" s="572"/>
      <c r="H11" s="572"/>
      <c r="I11" s="30" t="str">
        <f t="shared" si="0"/>
        <v>1,890</v>
      </c>
      <c r="J11" s="571"/>
      <c r="K11" s="31">
        <v>13.9</v>
      </c>
      <c r="L11" s="32">
        <f t="shared" si="1"/>
        <v>186.05899280575539</v>
      </c>
      <c r="M11" s="357">
        <f t="shared" si="2"/>
        <v>11.299999999999999</v>
      </c>
      <c r="N11" s="34">
        <f t="shared" si="3"/>
        <v>14.9</v>
      </c>
      <c r="O11" s="356" t="str">
        <f t="shared" si="4"/>
        <v>22.3</v>
      </c>
      <c r="P11" s="572"/>
      <c r="Q11" s="573"/>
      <c r="R11" s="159" t="s">
        <v>50</v>
      </c>
      <c r="S11" s="49"/>
      <c r="T11" s="355" t="str">
        <f t="shared" si="5"/>
        <v xml:space="preserve"> </v>
      </c>
      <c r="U11" s="40">
        <f t="shared" si="6"/>
        <v>123</v>
      </c>
      <c r="V11" s="41" t="str">
        <f t="shared" si="7"/>
        <v/>
      </c>
      <c r="W11" s="41">
        <f t="shared" si="8"/>
        <v>62</v>
      </c>
      <c r="X11" s="42" t="str">
        <f t="shared" si="9"/>
        <v>★1.0</v>
      </c>
      <c r="Z11" s="327">
        <v>1890</v>
      </c>
      <c r="AA11" s="46"/>
      <c r="AB11" s="168">
        <f t="shared" si="10"/>
        <v>22.3</v>
      </c>
      <c r="AC11" s="27">
        <f t="shared" si="11"/>
        <v>62</v>
      </c>
      <c r="AD11" s="27" t="str">
        <f t="shared" si="12"/>
        <v>★1.0</v>
      </c>
      <c r="AE11" s="168" t="str">
        <f t="shared" si="13"/>
        <v/>
      </c>
      <c r="AF11" s="27" t="str">
        <f t="shared" si="14"/>
        <v/>
      </c>
      <c r="AG11" s="27" t="str">
        <f t="shared" si="15"/>
        <v/>
      </c>
    </row>
    <row r="12" spans="1:33" ht="13.2">
      <c r="A12" s="574"/>
      <c r="B12" s="574"/>
      <c r="C12" s="574"/>
      <c r="D12" s="572"/>
      <c r="E12" s="173" t="s">
        <v>169</v>
      </c>
      <c r="F12" s="572"/>
      <c r="G12" s="572"/>
      <c r="H12" s="572"/>
      <c r="I12" s="30" t="str">
        <f t="shared" si="0"/>
        <v>1,780</v>
      </c>
      <c r="J12" s="571"/>
      <c r="K12" s="31">
        <v>14.7</v>
      </c>
      <c r="L12" s="32">
        <f t="shared" si="1"/>
        <v>175.93333333333334</v>
      </c>
      <c r="M12" s="357">
        <f t="shared" si="2"/>
        <v>12.299999999999999</v>
      </c>
      <c r="N12" s="34">
        <f t="shared" si="3"/>
        <v>15.9</v>
      </c>
      <c r="O12" s="356" t="str">
        <f t="shared" si="4"/>
        <v>23.5</v>
      </c>
      <c r="P12" s="572"/>
      <c r="Q12" s="573"/>
      <c r="R12" s="159" t="s">
        <v>50</v>
      </c>
      <c r="S12" s="49"/>
      <c r="T12" s="355" t="str">
        <f t="shared" si="5"/>
        <v xml:space="preserve"> </v>
      </c>
      <c r="U12" s="40">
        <f t="shared" si="6"/>
        <v>119</v>
      </c>
      <c r="V12" s="41" t="str">
        <f t="shared" si="7"/>
        <v/>
      </c>
      <c r="W12" s="41">
        <f t="shared" si="8"/>
        <v>62</v>
      </c>
      <c r="X12" s="42" t="str">
        <f t="shared" si="9"/>
        <v>★1.0</v>
      </c>
      <c r="Z12" s="327">
        <v>1780</v>
      </c>
      <c r="AA12" s="46"/>
      <c r="AB12" s="168">
        <f t="shared" si="10"/>
        <v>23.5</v>
      </c>
      <c r="AC12" s="27">
        <f t="shared" si="11"/>
        <v>62</v>
      </c>
      <c r="AD12" s="27" t="str">
        <f t="shared" si="12"/>
        <v>★1.0</v>
      </c>
      <c r="AE12" s="168" t="str">
        <f t="shared" si="13"/>
        <v/>
      </c>
      <c r="AF12" s="27" t="str">
        <f t="shared" si="14"/>
        <v/>
      </c>
      <c r="AG12" s="27" t="str">
        <f t="shared" si="15"/>
        <v/>
      </c>
    </row>
    <row r="13" spans="1:33" ht="13.2">
      <c r="A13" s="574"/>
      <c r="B13" s="574"/>
      <c r="C13" s="574"/>
      <c r="D13" s="572"/>
      <c r="E13" s="173" t="s">
        <v>168</v>
      </c>
      <c r="F13" s="572"/>
      <c r="G13" s="572"/>
      <c r="H13" s="572"/>
      <c r="I13" s="30" t="str">
        <f t="shared" si="0"/>
        <v>1,870</v>
      </c>
      <c r="J13" s="571"/>
      <c r="K13" s="31">
        <v>14.4</v>
      </c>
      <c r="L13" s="32">
        <f t="shared" si="1"/>
        <v>179.59861111111113</v>
      </c>
      <c r="M13" s="357">
        <f t="shared" si="2"/>
        <v>12.299999999999999</v>
      </c>
      <c r="N13" s="34">
        <f t="shared" si="3"/>
        <v>15.9</v>
      </c>
      <c r="O13" s="356" t="str">
        <f t="shared" si="4"/>
        <v>22.5</v>
      </c>
      <c r="P13" s="572"/>
      <c r="Q13" s="573"/>
      <c r="R13" s="159" t="s">
        <v>50</v>
      </c>
      <c r="S13" s="49"/>
      <c r="T13" s="355" t="str">
        <f t="shared" si="5"/>
        <v xml:space="preserve"> </v>
      </c>
      <c r="U13" s="40">
        <f t="shared" si="6"/>
        <v>117</v>
      </c>
      <c r="V13" s="41" t="str">
        <f t="shared" si="7"/>
        <v/>
      </c>
      <c r="W13" s="41">
        <f t="shared" si="8"/>
        <v>64</v>
      </c>
      <c r="X13" s="42" t="str">
        <f t="shared" si="9"/>
        <v>★1.0</v>
      </c>
      <c r="Z13" s="327">
        <v>1870</v>
      </c>
      <c r="AA13" s="46"/>
      <c r="AB13" s="168">
        <f t="shared" si="10"/>
        <v>22.5</v>
      </c>
      <c r="AC13" s="27">
        <f t="shared" si="11"/>
        <v>64</v>
      </c>
      <c r="AD13" s="27" t="str">
        <f t="shared" si="12"/>
        <v>★1.0</v>
      </c>
      <c r="AE13" s="168" t="str">
        <f t="shared" si="13"/>
        <v/>
      </c>
      <c r="AF13" s="27" t="str">
        <f t="shared" si="14"/>
        <v/>
      </c>
      <c r="AG13" s="27" t="str">
        <f t="shared" si="15"/>
        <v/>
      </c>
    </row>
    <row r="14" spans="1:33" ht="13.8" thickBot="1">
      <c r="A14" s="574"/>
      <c r="B14" s="574"/>
      <c r="C14" s="574"/>
      <c r="D14" s="572"/>
      <c r="E14" s="173" t="s">
        <v>167</v>
      </c>
      <c r="F14" s="572"/>
      <c r="G14" s="572"/>
      <c r="H14" s="572"/>
      <c r="I14" s="30" t="str">
        <f t="shared" si="0"/>
        <v>1,890</v>
      </c>
      <c r="J14" s="571"/>
      <c r="K14" s="358">
        <v>14.4</v>
      </c>
      <c r="L14" s="54">
        <f t="shared" si="1"/>
        <v>179.59861111111113</v>
      </c>
      <c r="M14" s="357">
        <f t="shared" si="2"/>
        <v>11.299999999999999</v>
      </c>
      <c r="N14" s="34">
        <f t="shared" si="3"/>
        <v>14.9</v>
      </c>
      <c r="O14" s="356" t="str">
        <f t="shared" si="4"/>
        <v>22.3</v>
      </c>
      <c r="P14" s="572"/>
      <c r="Q14" s="573"/>
      <c r="R14" s="159" t="s">
        <v>50</v>
      </c>
      <c r="S14" s="49"/>
      <c r="T14" s="355" t="str">
        <f t="shared" si="5"/>
        <v xml:space="preserve"> </v>
      </c>
      <c r="U14" s="40">
        <f t="shared" si="6"/>
        <v>127</v>
      </c>
      <c r="V14" s="41" t="str">
        <f t="shared" si="7"/>
        <v/>
      </c>
      <c r="W14" s="41">
        <f t="shared" si="8"/>
        <v>64</v>
      </c>
      <c r="X14" s="42" t="str">
        <f t="shared" si="9"/>
        <v>★1.0</v>
      </c>
      <c r="Z14" s="327">
        <v>1890</v>
      </c>
      <c r="AA14" s="46"/>
      <c r="AB14" s="168">
        <f t="shared" si="10"/>
        <v>22.3</v>
      </c>
      <c r="AC14" s="27">
        <f t="shared" si="11"/>
        <v>64</v>
      </c>
      <c r="AD14" s="27" t="str">
        <f t="shared" si="12"/>
        <v>★1.0</v>
      </c>
      <c r="AE14" s="168" t="str">
        <f t="shared" si="13"/>
        <v/>
      </c>
      <c r="AF14" s="27" t="str">
        <f t="shared" si="14"/>
        <v/>
      </c>
      <c r="AG14" s="27" t="str">
        <f t="shared" si="15"/>
        <v/>
      </c>
    </row>
    <row r="15" spans="1:33">
      <c r="E15" s="2"/>
    </row>
    <row r="16" spans="1:33">
      <c r="B16" s="2" t="s">
        <v>58</v>
      </c>
      <c r="E16" s="2"/>
    </row>
    <row r="17" spans="2:15">
      <c r="B17" s="2" t="s">
        <v>59</v>
      </c>
      <c r="E17" s="2"/>
    </row>
    <row r="18" spans="2:15" ht="13.2">
      <c r="B18" s="2" t="s">
        <v>60</v>
      </c>
      <c r="E18" s="2"/>
      <c r="K18" s="56"/>
      <c r="N18" s="56"/>
      <c r="O18" s="56"/>
    </row>
    <row r="19" spans="2:15" ht="13.2">
      <c r="B19" s="2" t="s">
        <v>61</v>
      </c>
      <c r="E19" s="2"/>
      <c r="K19" s="56"/>
      <c r="N19" s="56"/>
      <c r="O19" s="56"/>
    </row>
    <row r="20" spans="2:15" ht="13.2">
      <c r="B20" s="2" t="s">
        <v>62</v>
      </c>
      <c r="E20" s="2"/>
      <c r="K20" s="57"/>
      <c r="N20" s="57"/>
      <c r="O20" s="57"/>
    </row>
    <row r="21" spans="2:15">
      <c r="B21" s="2" t="s">
        <v>63</v>
      </c>
      <c r="E21" s="2"/>
    </row>
    <row r="22" spans="2:15">
      <c r="B22" s="2" t="s">
        <v>64</v>
      </c>
      <c r="E22" s="2"/>
    </row>
    <row r="23" spans="2:15">
      <c r="B23" s="2" t="s">
        <v>65</v>
      </c>
      <c r="E23" s="2"/>
    </row>
    <row r="24" spans="2:15">
      <c r="B24" s="2" t="s">
        <v>66</v>
      </c>
      <c r="E24" s="2"/>
    </row>
    <row r="25" spans="2:15">
      <c r="C25" s="2" t="s">
        <v>67</v>
      </c>
      <c r="E25" s="2"/>
    </row>
  </sheetData>
  <mergeCells count="49">
    <mergeCell ref="H9:H14"/>
    <mergeCell ref="A9:A14"/>
    <mergeCell ref="B9:C14"/>
    <mergeCell ref="D9:D14"/>
    <mergeCell ref="F9:F14"/>
    <mergeCell ref="G9:G14"/>
    <mergeCell ref="Z4:Z8"/>
    <mergeCell ref="AA4:AA8"/>
    <mergeCell ref="AB4:AB8"/>
    <mergeCell ref="AC4:AC8"/>
    <mergeCell ref="J9:J14"/>
    <mergeCell ref="P9:P14"/>
    <mergeCell ref="Q9:Q14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S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ageMargins left="0.7" right="0.7" top="0.75" bottom="0.75" header="0.3" footer="0.3"/>
  <pageSetup paperSize="9"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1CFD-CF51-4D2F-817B-1523BD125A82}">
  <sheetPr>
    <tabColor indexed="13"/>
    <pageSetUpPr fitToPage="1"/>
  </sheetPr>
  <dimension ref="A1:AG84"/>
  <sheetViews>
    <sheetView view="pageBreakPreview" zoomScale="85" zoomScaleNormal="100" zoomScaleSheetLayoutView="85" workbookViewId="0">
      <selection activeCell="N9" sqref="N9"/>
    </sheetView>
  </sheetViews>
  <sheetFormatPr defaultRowHeight="10.199999999999999"/>
  <cols>
    <col min="1" max="1" width="15.88671875" style="203" customWidth="1"/>
    <col min="2" max="2" width="3.88671875" style="203" bestFit="1" customWidth="1"/>
    <col min="3" max="3" width="38.21875" style="203" customWidth="1"/>
    <col min="4" max="4" width="13.88671875" style="203" bestFit="1" customWidth="1"/>
    <col min="5" max="5" width="16.21875" style="203" customWidth="1"/>
    <col min="6" max="6" width="13.109375" style="203" customWidth="1"/>
    <col min="7" max="7" width="7.33203125" style="203" customWidth="1"/>
    <col min="8" max="8" width="12.109375" style="203" bestFit="1" customWidth="1"/>
    <col min="9" max="9" width="10.44140625" style="203" bestFit="1" customWidth="1"/>
    <col min="10" max="10" width="7" style="203" bestFit="1" customWidth="1"/>
    <col min="11" max="11" width="6.33203125" style="203" bestFit="1" customWidth="1"/>
    <col min="12" max="12" width="8.77734375" style="203" bestFit="1" customWidth="1"/>
    <col min="13" max="14" width="8.44140625" style="203" bestFit="1" customWidth="1"/>
    <col min="15" max="15" width="8.6640625" style="203" customWidth="1"/>
    <col min="16" max="16" width="14.33203125" style="203" bestFit="1" customWidth="1"/>
    <col min="17" max="17" width="13.44140625" style="203" customWidth="1"/>
    <col min="18" max="18" width="6" style="203" customWidth="1"/>
    <col min="19" max="19" width="17.21875" style="203" customWidth="1"/>
    <col min="20" max="20" width="11" style="203" bestFit="1" customWidth="1"/>
    <col min="21" max="22" width="8.21875" style="203" bestFit="1" customWidth="1"/>
    <col min="23" max="25" width="8.77734375" style="203"/>
    <col min="26" max="27" width="10.6640625" style="203" customWidth="1"/>
    <col min="28" max="33" width="9" style="203" customWidth="1"/>
    <col min="34" max="256" width="8.77734375" style="203"/>
    <col min="257" max="257" width="15.88671875" style="203" customWidth="1"/>
    <col min="258" max="258" width="3.88671875" style="203" bestFit="1" customWidth="1"/>
    <col min="259" max="259" width="38.21875" style="203" customWidth="1"/>
    <col min="260" max="260" width="13.88671875" style="203" bestFit="1" customWidth="1"/>
    <col min="261" max="261" width="16.21875" style="203" customWidth="1"/>
    <col min="262" max="262" width="13.109375" style="203" customWidth="1"/>
    <col min="263" max="263" width="7.33203125" style="203" customWidth="1"/>
    <col min="264" max="264" width="12.109375" style="203" bestFit="1" customWidth="1"/>
    <col min="265" max="265" width="10.44140625" style="203" bestFit="1" customWidth="1"/>
    <col min="266" max="266" width="7" style="203" bestFit="1" customWidth="1"/>
    <col min="267" max="267" width="5.88671875" style="203" bestFit="1" customWidth="1"/>
    <col min="268" max="268" width="8.77734375" style="203" bestFit="1" customWidth="1"/>
    <col min="269" max="270" width="8.44140625" style="203" bestFit="1" customWidth="1"/>
    <col min="271" max="271" width="8.6640625" style="203" customWidth="1"/>
    <col min="272" max="272" width="14.33203125" style="203" bestFit="1" customWidth="1"/>
    <col min="273" max="273" width="13.44140625" style="203" customWidth="1"/>
    <col min="274" max="274" width="6" style="203" customWidth="1"/>
    <col min="275" max="275" width="17.21875" style="203" customWidth="1"/>
    <col min="276" max="276" width="11" style="203" bestFit="1" customWidth="1"/>
    <col min="277" max="278" width="8.21875" style="203" bestFit="1" customWidth="1"/>
    <col min="279" max="512" width="8.77734375" style="203"/>
    <col min="513" max="513" width="15.88671875" style="203" customWidth="1"/>
    <col min="514" max="514" width="3.88671875" style="203" bestFit="1" customWidth="1"/>
    <col min="515" max="515" width="38.21875" style="203" customWidth="1"/>
    <col min="516" max="516" width="13.88671875" style="203" bestFit="1" customWidth="1"/>
    <col min="517" max="517" width="16.21875" style="203" customWidth="1"/>
    <col min="518" max="518" width="13.109375" style="203" customWidth="1"/>
    <col min="519" max="519" width="7.33203125" style="203" customWidth="1"/>
    <col min="520" max="520" width="12.109375" style="203" bestFit="1" customWidth="1"/>
    <col min="521" max="521" width="10.44140625" style="203" bestFit="1" customWidth="1"/>
    <col min="522" max="522" width="7" style="203" bestFit="1" customWidth="1"/>
    <col min="523" max="523" width="5.88671875" style="203" bestFit="1" customWidth="1"/>
    <col min="524" max="524" width="8.77734375" style="203" bestFit="1" customWidth="1"/>
    <col min="525" max="526" width="8.44140625" style="203" bestFit="1" customWidth="1"/>
    <col min="527" max="527" width="8.6640625" style="203" customWidth="1"/>
    <col min="528" max="528" width="14.33203125" style="203" bestFit="1" customWidth="1"/>
    <col min="529" max="529" width="13.44140625" style="203" customWidth="1"/>
    <col min="530" max="530" width="6" style="203" customWidth="1"/>
    <col min="531" max="531" width="17.21875" style="203" customWidth="1"/>
    <col min="532" max="532" width="11" style="203" bestFit="1" customWidth="1"/>
    <col min="533" max="534" width="8.21875" style="203" bestFit="1" customWidth="1"/>
    <col min="535" max="768" width="8.77734375" style="203"/>
    <col min="769" max="769" width="15.88671875" style="203" customWidth="1"/>
    <col min="770" max="770" width="3.88671875" style="203" bestFit="1" customWidth="1"/>
    <col min="771" max="771" width="38.21875" style="203" customWidth="1"/>
    <col min="772" max="772" width="13.88671875" style="203" bestFit="1" customWidth="1"/>
    <col min="773" max="773" width="16.21875" style="203" customWidth="1"/>
    <col min="774" max="774" width="13.109375" style="203" customWidth="1"/>
    <col min="775" max="775" width="7.33203125" style="203" customWidth="1"/>
    <col min="776" max="776" width="12.109375" style="203" bestFit="1" customWidth="1"/>
    <col min="777" max="777" width="10.44140625" style="203" bestFit="1" customWidth="1"/>
    <col min="778" max="778" width="7" style="203" bestFit="1" customWidth="1"/>
    <col min="779" max="779" width="5.88671875" style="203" bestFit="1" customWidth="1"/>
    <col min="780" max="780" width="8.77734375" style="203" bestFit="1" customWidth="1"/>
    <col min="781" max="782" width="8.44140625" style="203" bestFit="1" customWidth="1"/>
    <col min="783" max="783" width="8.6640625" style="203" customWidth="1"/>
    <col min="784" max="784" width="14.33203125" style="203" bestFit="1" customWidth="1"/>
    <col min="785" max="785" width="13.44140625" style="203" customWidth="1"/>
    <col min="786" max="786" width="6" style="203" customWidth="1"/>
    <col min="787" max="787" width="17.21875" style="203" customWidth="1"/>
    <col min="788" max="788" width="11" style="203" bestFit="1" customWidth="1"/>
    <col min="789" max="790" width="8.21875" style="203" bestFit="1" customWidth="1"/>
    <col min="791" max="1024" width="8.77734375" style="203"/>
    <col min="1025" max="1025" width="15.88671875" style="203" customWidth="1"/>
    <col min="1026" max="1026" width="3.88671875" style="203" bestFit="1" customWidth="1"/>
    <col min="1027" max="1027" width="38.21875" style="203" customWidth="1"/>
    <col min="1028" max="1028" width="13.88671875" style="203" bestFit="1" customWidth="1"/>
    <col min="1029" max="1029" width="16.21875" style="203" customWidth="1"/>
    <col min="1030" max="1030" width="13.109375" style="203" customWidth="1"/>
    <col min="1031" max="1031" width="7.33203125" style="203" customWidth="1"/>
    <col min="1032" max="1032" width="12.109375" style="203" bestFit="1" customWidth="1"/>
    <col min="1033" max="1033" width="10.44140625" style="203" bestFit="1" customWidth="1"/>
    <col min="1034" max="1034" width="7" style="203" bestFit="1" customWidth="1"/>
    <col min="1035" max="1035" width="5.88671875" style="203" bestFit="1" customWidth="1"/>
    <col min="1036" max="1036" width="8.77734375" style="203" bestFit="1" customWidth="1"/>
    <col min="1037" max="1038" width="8.44140625" style="203" bestFit="1" customWidth="1"/>
    <col min="1039" max="1039" width="8.6640625" style="203" customWidth="1"/>
    <col min="1040" max="1040" width="14.33203125" style="203" bestFit="1" customWidth="1"/>
    <col min="1041" max="1041" width="13.44140625" style="203" customWidth="1"/>
    <col min="1042" max="1042" width="6" style="203" customWidth="1"/>
    <col min="1043" max="1043" width="17.21875" style="203" customWidth="1"/>
    <col min="1044" max="1044" width="11" style="203" bestFit="1" customWidth="1"/>
    <col min="1045" max="1046" width="8.21875" style="203" bestFit="1" customWidth="1"/>
    <col min="1047" max="1280" width="8.77734375" style="203"/>
    <col min="1281" max="1281" width="15.88671875" style="203" customWidth="1"/>
    <col min="1282" max="1282" width="3.88671875" style="203" bestFit="1" customWidth="1"/>
    <col min="1283" max="1283" width="38.21875" style="203" customWidth="1"/>
    <col min="1284" max="1284" width="13.88671875" style="203" bestFit="1" customWidth="1"/>
    <col min="1285" max="1285" width="16.21875" style="203" customWidth="1"/>
    <col min="1286" max="1286" width="13.109375" style="203" customWidth="1"/>
    <col min="1287" max="1287" width="7.33203125" style="203" customWidth="1"/>
    <col min="1288" max="1288" width="12.109375" style="203" bestFit="1" customWidth="1"/>
    <col min="1289" max="1289" width="10.44140625" style="203" bestFit="1" customWidth="1"/>
    <col min="1290" max="1290" width="7" style="203" bestFit="1" customWidth="1"/>
    <col min="1291" max="1291" width="5.88671875" style="203" bestFit="1" customWidth="1"/>
    <col min="1292" max="1292" width="8.77734375" style="203" bestFit="1" customWidth="1"/>
    <col min="1293" max="1294" width="8.44140625" style="203" bestFit="1" customWidth="1"/>
    <col min="1295" max="1295" width="8.6640625" style="203" customWidth="1"/>
    <col min="1296" max="1296" width="14.33203125" style="203" bestFit="1" customWidth="1"/>
    <col min="1297" max="1297" width="13.44140625" style="203" customWidth="1"/>
    <col min="1298" max="1298" width="6" style="203" customWidth="1"/>
    <col min="1299" max="1299" width="17.21875" style="203" customWidth="1"/>
    <col min="1300" max="1300" width="11" style="203" bestFit="1" customWidth="1"/>
    <col min="1301" max="1302" width="8.21875" style="203" bestFit="1" customWidth="1"/>
    <col min="1303" max="1536" width="8.77734375" style="203"/>
    <col min="1537" max="1537" width="15.88671875" style="203" customWidth="1"/>
    <col min="1538" max="1538" width="3.88671875" style="203" bestFit="1" customWidth="1"/>
    <col min="1539" max="1539" width="38.21875" style="203" customWidth="1"/>
    <col min="1540" max="1540" width="13.88671875" style="203" bestFit="1" customWidth="1"/>
    <col min="1541" max="1541" width="16.21875" style="203" customWidth="1"/>
    <col min="1542" max="1542" width="13.109375" style="203" customWidth="1"/>
    <col min="1543" max="1543" width="7.33203125" style="203" customWidth="1"/>
    <col min="1544" max="1544" width="12.109375" style="203" bestFit="1" customWidth="1"/>
    <col min="1545" max="1545" width="10.44140625" style="203" bestFit="1" customWidth="1"/>
    <col min="1546" max="1546" width="7" style="203" bestFit="1" customWidth="1"/>
    <col min="1547" max="1547" width="5.88671875" style="203" bestFit="1" customWidth="1"/>
    <col min="1548" max="1548" width="8.77734375" style="203" bestFit="1" customWidth="1"/>
    <col min="1549" max="1550" width="8.44140625" style="203" bestFit="1" customWidth="1"/>
    <col min="1551" max="1551" width="8.6640625" style="203" customWidth="1"/>
    <col min="1552" max="1552" width="14.33203125" style="203" bestFit="1" customWidth="1"/>
    <col min="1553" max="1553" width="13.44140625" style="203" customWidth="1"/>
    <col min="1554" max="1554" width="6" style="203" customWidth="1"/>
    <col min="1555" max="1555" width="17.21875" style="203" customWidth="1"/>
    <col min="1556" max="1556" width="11" style="203" bestFit="1" customWidth="1"/>
    <col min="1557" max="1558" width="8.21875" style="203" bestFit="1" customWidth="1"/>
    <col min="1559" max="1792" width="8.77734375" style="203"/>
    <col min="1793" max="1793" width="15.88671875" style="203" customWidth="1"/>
    <col min="1794" max="1794" width="3.88671875" style="203" bestFit="1" customWidth="1"/>
    <col min="1795" max="1795" width="38.21875" style="203" customWidth="1"/>
    <col min="1796" max="1796" width="13.88671875" style="203" bestFit="1" customWidth="1"/>
    <col min="1797" max="1797" width="16.21875" style="203" customWidth="1"/>
    <col min="1798" max="1798" width="13.109375" style="203" customWidth="1"/>
    <col min="1799" max="1799" width="7.33203125" style="203" customWidth="1"/>
    <col min="1800" max="1800" width="12.109375" style="203" bestFit="1" customWidth="1"/>
    <col min="1801" max="1801" width="10.44140625" style="203" bestFit="1" customWidth="1"/>
    <col min="1802" max="1802" width="7" style="203" bestFit="1" customWidth="1"/>
    <col min="1803" max="1803" width="5.88671875" style="203" bestFit="1" customWidth="1"/>
    <col min="1804" max="1804" width="8.77734375" style="203" bestFit="1" customWidth="1"/>
    <col min="1805" max="1806" width="8.44140625" style="203" bestFit="1" customWidth="1"/>
    <col min="1807" max="1807" width="8.6640625" style="203" customWidth="1"/>
    <col min="1808" max="1808" width="14.33203125" style="203" bestFit="1" customWidth="1"/>
    <col min="1809" max="1809" width="13.44140625" style="203" customWidth="1"/>
    <col min="1810" max="1810" width="6" style="203" customWidth="1"/>
    <col min="1811" max="1811" width="17.21875" style="203" customWidth="1"/>
    <col min="1812" max="1812" width="11" style="203" bestFit="1" customWidth="1"/>
    <col min="1813" max="1814" width="8.21875" style="203" bestFit="1" customWidth="1"/>
    <col min="1815" max="2048" width="8.77734375" style="203"/>
    <col min="2049" max="2049" width="15.88671875" style="203" customWidth="1"/>
    <col min="2050" max="2050" width="3.88671875" style="203" bestFit="1" customWidth="1"/>
    <col min="2051" max="2051" width="38.21875" style="203" customWidth="1"/>
    <col min="2052" max="2052" width="13.88671875" style="203" bestFit="1" customWidth="1"/>
    <col min="2053" max="2053" width="16.21875" style="203" customWidth="1"/>
    <col min="2054" max="2054" width="13.109375" style="203" customWidth="1"/>
    <col min="2055" max="2055" width="7.33203125" style="203" customWidth="1"/>
    <col min="2056" max="2056" width="12.109375" style="203" bestFit="1" customWidth="1"/>
    <col min="2057" max="2057" width="10.44140625" style="203" bestFit="1" customWidth="1"/>
    <col min="2058" max="2058" width="7" style="203" bestFit="1" customWidth="1"/>
    <col min="2059" max="2059" width="5.88671875" style="203" bestFit="1" customWidth="1"/>
    <col min="2060" max="2060" width="8.77734375" style="203" bestFit="1" customWidth="1"/>
    <col min="2061" max="2062" width="8.44140625" style="203" bestFit="1" customWidth="1"/>
    <col min="2063" max="2063" width="8.6640625" style="203" customWidth="1"/>
    <col min="2064" max="2064" width="14.33203125" style="203" bestFit="1" customWidth="1"/>
    <col min="2065" max="2065" width="13.44140625" style="203" customWidth="1"/>
    <col min="2066" max="2066" width="6" style="203" customWidth="1"/>
    <col min="2067" max="2067" width="17.21875" style="203" customWidth="1"/>
    <col min="2068" max="2068" width="11" style="203" bestFit="1" customWidth="1"/>
    <col min="2069" max="2070" width="8.21875" style="203" bestFit="1" customWidth="1"/>
    <col min="2071" max="2304" width="8.77734375" style="203"/>
    <col min="2305" max="2305" width="15.88671875" style="203" customWidth="1"/>
    <col min="2306" max="2306" width="3.88671875" style="203" bestFit="1" customWidth="1"/>
    <col min="2307" max="2307" width="38.21875" style="203" customWidth="1"/>
    <col min="2308" max="2308" width="13.88671875" style="203" bestFit="1" customWidth="1"/>
    <col min="2309" max="2309" width="16.21875" style="203" customWidth="1"/>
    <col min="2310" max="2310" width="13.109375" style="203" customWidth="1"/>
    <col min="2311" max="2311" width="7.33203125" style="203" customWidth="1"/>
    <col min="2312" max="2312" width="12.109375" style="203" bestFit="1" customWidth="1"/>
    <col min="2313" max="2313" width="10.44140625" style="203" bestFit="1" customWidth="1"/>
    <col min="2314" max="2314" width="7" style="203" bestFit="1" customWidth="1"/>
    <col min="2315" max="2315" width="5.88671875" style="203" bestFit="1" customWidth="1"/>
    <col min="2316" max="2316" width="8.77734375" style="203" bestFit="1" customWidth="1"/>
    <col min="2317" max="2318" width="8.44140625" style="203" bestFit="1" customWidth="1"/>
    <col min="2319" max="2319" width="8.6640625" style="203" customWidth="1"/>
    <col min="2320" max="2320" width="14.33203125" style="203" bestFit="1" customWidth="1"/>
    <col min="2321" max="2321" width="13.44140625" style="203" customWidth="1"/>
    <col min="2322" max="2322" width="6" style="203" customWidth="1"/>
    <col min="2323" max="2323" width="17.21875" style="203" customWidth="1"/>
    <col min="2324" max="2324" width="11" style="203" bestFit="1" customWidth="1"/>
    <col min="2325" max="2326" width="8.21875" style="203" bestFit="1" customWidth="1"/>
    <col min="2327" max="2560" width="8.77734375" style="203"/>
    <col min="2561" max="2561" width="15.88671875" style="203" customWidth="1"/>
    <col min="2562" max="2562" width="3.88671875" style="203" bestFit="1" customWidth="1"/>
    <col min="2563" max="2563" width="38.21875" style="203" customWidth="1"/>
    <col min="2564" max="2564" width="13.88671875" style="203" bestFit="1" customWidth="1"/>
    <col min="2565" max="2565" width="16.21875" style="203" customWidth="1"/>
    <col min="2566" max="2566" width="13.109375" style="203" customWidth="1"/>
    <col min="2567" max="2567" width="7.33203125" style="203" customWidth="1"/>
    <col min="2568" max="2568" width="12.109375" style="203" bestFit="1" customWidth="1"/>
    <col min="2569" max="2569" width="10.44140625" style="203" bestFit="1" customWidth="1"/>
    <col min="2570" max="2570" width="7" style="203" bestFit="1" customWidth="1"/>
    <col min="2571" max="2571" width="5.88671875" style="203" bestFit="1" customWidth="1"/>
    <col min="2572" max="2572" width="8.77734375" style="203" bestFit="1" customWidth="1"/>
    <col min="2573" max="2574" width="8.44140625" style="203" bestFit="1" customWidth="1"/>
    <col min="2575" max="2575" width="8.6640625" style="203" customWidth="1"/>
    <col min="2576" max="2576" width="14.33203125" style="203" bestFit="1" customWidth="1"/>
    <col min="2577" max="2577" width="13.44140625" style="203" customWidth="1"/>
    <col min="2578" max="2578" width="6" style="203" customWidth="1"/>
    <col min="2579" max="2579" width="17.21875" style="203" customWidth="1"/>
    <col min="2580" max="2580" width="11" style="203" bestFit="1" customWidth="1"/>
    <col min="2581" max="2582" width="8.21875" style="203" bestFit="1" customWidth="1"/>
    <col min="2583" max="2816" width="8.77734375" style="203"/>
    <col min="2817" max="2817" width="15.88671875" style="203" customWidth="1"/>
    <col min="2818" max="2818" width="3.88671875" style="203" bestFit="1" customWidth="1"/>
    <col min="2819" max="2819" width="38.21875" style="203" customWidth="1"/>
    <col min="2820" max="2820" width="13.88671875" style="203" bestFit="1" customWidth="1"/>
    <col min="2821" max="2821" width="16.21875" style="203" customWidth="1"/>
    <col min="2822" max="2822" width="13.109375" style="203" customWidth="1"/>
    <col min="2823" max="2823" width="7.33203125" style="203" customWidth="1"/>
    <col min="2824" max="2824" width="12.109375" style="203" bestFit="1" customWidth="1"/>
    <col min="2825" max="2825" width="10.44140625" style="203" bestFit="1" customWidth="1"/>
    <col min="2826" max="2826" width="7" style="203" bestFit="1" customWidth="1"/>
    <col min="2827" max="2827" width="5.88671875" style="203" bestFit="1" customWidth="1"/>
    <col min="2828" max="2828" width="8.77734375" style="203" bestFit="1" customWidth="1"/>
    <col min="2829" max="2830" width="8.44140625" style="203" bestFit="1" customWidth="1"/>
    <col min="2831" max="2831" width="8.6640625" style="203" customWidth="1"/>
    <col min="2832" max="2832" width="14.33203125" style="203" bestFit="1" customWidth="1"/>
    <col min="2833" max="2833" width="13.44140625" style="203" customWidth="1"/>
    <col min="2834" max="2834" width="6" style="203" customWidth="1"/>
    <col min="2835" max="2835" width="17.21875" style="203" customWidth="1"/>
    <col min="2836" max="2836" width="11" style="203" bestFit="1" customWidth="1"/>
    <col min="2837" max="2838" width="8.21875" style="203" bestFit="1" customWidth="1"/>
    <col min="2839" max="3072" width="8.77734375" style="203"/>
    <col min="3073" max="3073" width="15.88671875" style="203" customWidth="1"/>
    <col min="3074" max="3074" width="3.88671875" style="203" bestFit="1" customWidth="1"/>
    <col min="3075" max="3075" width="38.21875" style="203" customWidth="1"/>
    <col min="3076" max="3076" width="13.88671875" style="203" bestFit="1" customWidth="1"/>
    <col min="3077" max="3077" width="16.21875" style="203" customWidth="1"/>
    <col min="3078" max="3078" width="13.109375" style="203" customWidth="1"/>
    <col min="3079" max="3079" width="7.33203125" style="203" customWidth="1"/>
    <col min="3080" max="3080" width="12.109375" style="203" bestFit="1" customWidth="1"/>
    <col min="3081" max="3081" width="10.44140625" style="203" bestFit="1" customWidth="1"/>
    <col min="3082" max="3082" width="7" style="203" bestFit="1" customWidth="1"/>
    <col min="3083" max="3083" width="5.88671875" style="203" bestFit="1" customWidth="1"/>
    <col min="3084" max="3084" width="8.77734375" style="203" bestFit="1" customWidth="1"/>
    <col min="3085" max="3086" width="8.44140625" style="203" bestFit="1" customWidth="1"/>
    <col min="3087" max="3087" width="8.6640625" style="203" customWidth="1"/>
    <col min="3088" max="3088" width="14.33203125" style="203" bestFit="1" customWidth="1"/>
    <col min="3089" max="3089" width="13.44140625" style="203" customWidth="1"/>
    <col min="3090" max="3090" width="6" style="203" customWidth="1"/>
    <col min="3091" max="3091" width="17.21875" style="203" customWidth="1"/>
    <col min="3092" max="3092" width="11" style="203" bestFit="1" customWidth="1"/>
    <col min="3093" max="3094" width="8.21875" style="203" bestFit="1" customWidth="1"/>
    <col min="3095" max="3328" width="8.77734375" style="203"/>
    <col min="3329" max="3329" width="15.88671875" style="203" customWidth="1"/>
    <col min="3330" max="3330" width="3.88671875" style="203" bestFit="1" customWidth="1"/>
    <col min="3331" max="3331" width="38.21875" style="203" customWidth="1"/>
    <col min="3332" max="3332" width="13.88671875" style="203" bestFit="1" customWidth="1"/>
    <col min="3333" max="3333" width="16.21875" style="203" customWidth="1"/>
    <col min="3334" max="3334" width="13.109375" style="203" customWidth="1"/>
    <col min="3335" max="3335" width="7.33203125" style="203" customWidth="1"/>
    <col min="3336" max="3336" width="12.109375" style="203" bestFit="1" customWidth="1"/>
    <col min="3337" max="3337" width="10.44140625" style="203" bestFit="1" customWidth="1"/>
    <col min="3338" max="3338" width="7" style="203" bestFit="1" customWidth="1"/>
    <col min="3339" max="3339" width="5.88671875" style="203" bestFit="1" customWidth="1"/>
    <col min="3340" max="3340" width="8.77734375" style="203" bestFit="1" customWidth="1"/>
    <col min="3341" max="3342" width="8.44140625" style="203" bestFit="1" customWidth="1"/>
    <col min="3343" max="3343" width="8.6640625" style="203" customWidth="1"/>
    <col min="3344" max="3344" width="14.33203125" style="203" bestFit="1" customWidth="1"/>
    <col min="3345" max="3345" width="13.44140625" style="203" customWidth="1"/>
    <col min="3346" max="3346" width="6" style="203" customWidth="1"/>
    <col min="3347" max="3347" width="17.21875" style="203" customWidth="1"/>
    <col min="3348" max="3348" width="11" style="203" bestFit="1" customWidth="1"/>
    <col min="3349" max="3350" width="8.21875" style="203" bestFit="1" customWidth="1"/>
    <col min="3351" max="3584" width="8.77734375" style="203"/>
    <col min="3585" max="3585" width="15.88671875" style="203" customWidth="1"/>
    <col min="3586" max="3586" width="3.88671875" style="203" bestFit="1" customWidth="1"/>
    <col min="3587" max="3587" width="38.21875" style="203" customWidth="1"/>
    <col min="3588" max="3588" width="13.88671875" style="203" bestFit="1" customWidth="1"/>
    <col min="3589" max="3589" width="16.21875" style="203" customWidth="1"/>
    <col min="3590" max="3590" width="13.109375" style="203" customWidth="1"/>
    <col min="3591" max="3591" width="7.33203125" style="203" customWidth="1"/>
    <col min="3592" max="3592" width="12.109375" style="203" bestFit="1" customWidth="1"/>
    <col min="3593" max="3593" width="10.44140625" style="203" bestFit="1" customWidth="1"/>
    <col min="3594" max="3594" width="7" style="203" bestFit="1" customWidth="1"/>
    <col min="3595" max="3595" width="5.88671875" style="203" bestFit="1" customWidth="1"/>
    <col min="3596" max="3596" width="8.77734375" style="203" bestFit="1" customWidth="1"/>
    <col min="3597" max="3598" width="8.44140625" style="203" bestFit="1" customWidth="1"/>
    <col min="3599" max="3599" width="8.6640625" style="203" customWidth="1"/>
    <col min="3600" max="3600" width="14.33203125" style="203" bestFit="1" customWidth="1"/>
    <col min="3601" max="3601" width="13.44140625" style="203" customWidth="1"/>
    <col min="3602" max="3602" width="6" style="203" customWidth="1"/>
    <col min="3603" max="3603" width="17.21875" style="203" customWidth="1"/>
    <col min="3604" max="3604" width="11" style="203" bestFit="1" customWidth="1"/>
    <col min="3605" max="3606" width="8.21875" style="203" bestFit="1" customWidth="1"/>
    <col min="3607" max="3840" width="8.77734375" style="203"/>
    <col min="3841" max="3841" width="15.88671875" style="203" customWidth="1"/>
    <col min="3842" max="3842" width="3.88671875" style="203" bestFit="1" customWidth="1"/>
    <col min="3843" max="3843" width="38.21875" style="203" customWidth="1"/>
    <col min="3844" max="3844" width="13.88671875" style="203" bestFit="1" customWidth="1"/>
    <col min="3845" max="3845" width="16.21875" style="203" customWidth="1"/>
    <col min="3846" max="3846" width="13.109375" style="203" customWidth="1"/>
    <col min="3847" max="3847" width="7.33203125" style="203" customWidth="1"/>
    <col min="3848" max="3848" width="12.109375" style="203" bestFit="1" customWidth="1"/>
    <col min="3849" max="3849" width="10.44140625" style="203" bestFit="1" customWidth="1"/>
    <col min="3850" max="3850" width="7" style="203" bestFit="1" customWidth="1"/>
    <col min="3851" max="3851" width="5.88671875" style="203" bestFit="1" customWidth="1"/>
    <col min="3852" max="3852" width="8.77734375" style="203" bestFit="1" customWidth="1"/>
    <col min="3853" max="3854" width="8.44140625" style="203" bestFit="1" customWidth="1"/>
    <col min="3855" max="3855" width="8.6640625" style="203" customWidth="1"/>
    <col min="3856" max="3856" width="14.33203125" style="203" bestFit="1" customWidth="1"/>
    <col min="3857" max="3857" width="13.44140625" style="203" customWidth="1"/>
    <col min="3858" max="3858" width="6" style="203" customWidth="1"/>
    <col min="3859" max="3859" width="17.21875" style="203" customWidth="1"/>
    <col min="3860" max="3860" width="11" style="203" bestFit="1" customWidth="1"/>
    <col min="3861" max="3862" width="8.21875" style="203" bestFit="1" customWidth="1"/>
    <col min="3863" max="4096" width="8.77734375" style="203"/>
    <col min="4097" max="4097" width="15.88671875" style="203" customWidth="1"/>
    <col min="4098" max="4098" width="3.88671875" style="203" bestFit="1" customWidth="1"/>
    <col min="4099" max="4099" width="38.21875" style="203" customWidth="1"/>
    <col min="4100" max="4100" width="13.88671875" style="203" bestFit="1" customWidth="1"/>
    <col min="4101" max="4101" width="16.21875" style="203" customWidth="1"/>
    <col min="4102" max="4102" width="13.109375" style="203" customWidth="1"/>
    <col min="4103" max="4103" width="7.33203125" style="203" customWidth="1"/>
    <col min="4104" max="4104" width="12.109375" style="203" bestFit="1" customWidth="1"/>
    <col min="4105" max="4105" width="10.44140625" style="203" bestFit="1" customWidth="1"/>
    <col min="4106" max="4106" width="7" style="203" bestFit="1" customWidth="1"/>
    <col min="4107" max="4107" width="5.88671875" style="203" bestFit="1" customWidth="1"/>
    <col min="4108" max="4108" width="8.77734375" style="203" bestFit="1" customWidth="1"/>
    <col min="4109" max="4110" width="8.44140625" style="203" bestFit="1" customWidth="1"/>
    <col min="4111" max="4111" width="8.6640625" style="203" customWidth="1"/>
    <col min="4112" max="4112" width="14.33203125" style="203" bestFit="1" customWidth="1"/>
    <col min="4113" max="4113" width="13.44140625" style="203" customWidth="1"/>
    <col min="4114" max="4114" width="6" style="203" customWidth="1"/>
    <col min="4115" max="4115" width="17.21875" style="203" customWidth="1"/>
    <col min="4116" max="4116" width="11" style="203" bestFit="1" customWidth="1"/>
    <col min="4117" max="4118" width="8.21875" style="203" bestFit="1" customWidth="1"/>
    <col min="4119" max="4352" width="8.77734375" style="203"/>
    <col min="4353" max="4353" width="15.88671875" style="203" customWidth="1"/>
    <col min="4354" max="4354" width="3.88671875" style="203" bestFit="1" customWidth="1"/>
    <col min="4355" max="4355" width="38.21875" style="203" customWidth="1"/>
    <col min="4356" max="4356" width="13.88671875" style="203" bestFit="1" customWidth="1"/>
    <col min="4357" max="4357" width="16.21875" style="203" customWidth="1"/>
    <col min="4358" max="4358" width="13.109375" style="203" customWidth="1"/>
    <col min="4359" max="4359" width="7.33203125" style="203" customWidth="1"/>
    <col min="4360" max="4360" width="12.109375" style="203" bestFit="1" customWidth="1"/>
    <col min="4361" max="4361" width="10.44140625" style="203" bestFit="1" customWidth="1"/>
    <col min="4362" max="4362" width="7" style="203" bestFit="1" customWidth="1"/>
    <col min="4363" max="4363" width="5.88671875" style="203" bestFit="1" customWidth="1"/>
    <col min="4364" max="4364" width="8.77734375" style="203" bestFit="1" customWidth="1"/>
    <col min="4365" max="4366" width="8.44140625" style="203" bestFit="1" customWidth="1"/>
    <col min="4367" max="4367" width="8.6640625" style="203" customWidth="1"/>
    <col min="4368" max="4368" width="14.33203125" style="203" bestFit="1" customWidth="1"/>
    <col min="4369" max="4369" width="13.44140625" style="203" customWidth="1"/>
    <col min="4370" max="4370" width="6" style="203" customWidth="1"/>
    <col min="4371" max="4371" width="17.21875" style="203" customWidth="1"/>
    <col min="4372" max="4372" width="11" style="203" bestFit="1" customWidth="1"/>
    <col min="4373" max="4374" width="8.21875" style="203" bestFit="1" customWidth="1"/>
    <col min="4375" max="4608" width="8.77734375" style="203"/>
    <col min="4609" max="4609" width="15.88671875" style="203" customWidth="1"/>
    <col min="4610" max="4610" width="3.88671875" style="203" bestFit="1" customWidth="1"/>
    <col min="4611" max="4611" width="38.21875" style="203" customWidth="1"/>
    <col min="4612" max="4612" width="13.88671875" style="203" bestFit="1" customWidth="1"/>
    <col min="4613" max="4613" width="16.21875" style="203" customWidth="1"/>
    <col min="4614" max="4614" width="13.109375" style="203" customWidth="1"/>
    <col min="4615" max="4615" width="7.33203125" style="203" customWidth="1"/>
    <col min="4616" max="4616" width="12.109375" style="203" bestFit="1" customWidth="1"/>
    <col min="4617" max="4617" width="10.44140625" style="203" bestFit="1" customWidth="1"/>
    <col min="4618" max="4618" width="7" style="203" bestFit="1" customWidth="1"/>
    <col min="4619" max="4619" width="5.88671875" style="203" bestFit="1" customWidth="1"/>
    <col min="4620" max="4620" width="8.77734375" style="203" bestFit="1" customWidth="1"/>
    <col min="4621" max="4622" width="8.44140625" style="203" bestFit="1" customWidth="1"/>
    <col min="4623" max="4623" width="8.6640625" style="203" customWidth="1"/>
    <col min="4624" max="4624" width="14.33203125" style="203" bestFit="1" customWidth="1"/>
    <col min="4625" max="4625" width="13.44140625" style="203" customWidth="1"/>
    <col min="4626" max="4626" width="6" style="203" customWidth="1"/>
    <col min="4627" max="4627" width="17.21875" style="203" customWidth="1"/>
    <col min="4628" max="4628" width="11" style="203" bestFit="1" customWidth="1"/>
    <col min="4629" max="4630" width="8.21875" style="203" bestFit="1" customWidth="1"/>
    <col min="4631" max="4864" width="8.77734375" style="203"/>
    <col min="4865" max="4865" width="15.88671875" style="203" customWidth="1"/>
    <col min="4866" max="4866" width="3.88671875" style="203" bestFit="1" customWidth="1"/>
    <col min="4867" max="4867" width="38.21875" style="203" customWidth="1"/>
    <col min="4868" max="4868" width="13.88671875" style="203" bestFit="1" customWidth="1"/>
    <col min="4869" max="4869" width="16.21875" style="203" customWidth="1"/>
    <col min="4870" max="4870" width="13.109375" style="203" customWidth="1"/>
    <col min="4871" max="4871" width="7.33203125" style="203" customWidth="1"/>
    <col min="4872" max="4872" width="12.109375" style="203" bestFit="1" customWidth="1"/>
    <col min="4873" max="4873" width="10.44140625" style="203" bestFit="1" customWidth="1"/>
    <col min="4874" max="4874" width="7" style="203" bestFit="1" customWidth="1"/>
    <col min="4875" max="4875" width="5.88671875" style="203" bestFit="1" customWidth="1"/>
    <col min="4876" max="4876" width="8.77734375" style="203" bestFit="1" customWidth="1"/>
    <col min="4877" max="4878" width="8.44140625" style="203" bestFit="1" customWidth="1"/>
    <col min="4879" max="4879" width="8.6640625" style="203" customWidth="1"/>
    <col min="4880" max="4880" width="14.33203125" style="203" bestFit="1" customWidth="1"/>
    <col min="4881" max="4881" width="13.44140625" style="203" customWidth="1"/>
    <col min="4882" max="4882" width="6" style="203" customWidth="1"/>
    <col min="4883" max="4883" width="17.21875" style="203" customWidth="1"/>
    <col min="4884" max="4884" width="11" style="203" bestFit="1" customWidth="1"/>
    <col min="4885" max="4886" width="8.21875" style="203" bestFit="1" customWidth="1"/>
    <col min="4887" max="5120" width="8.77734375" style="203"/>
    <col min="5121" max="5121" width="15.88671875" style="203" customWidth="1"/>
    <col min="5122" max="5122" width="3.88671875" style="203" bestFit="1" customWidth="1"/>
    <col min="5123" max="5123" width="38.21875" style="203" customWidth="1"/>
    <col min="5124" max="5124" width="13.88671875" style="203" bestFit="1" customWidth="1"/>
    <col min="5125" max="5125" width="16.21875" style="203" customWidth="1"/>
    <col min="5126" max="5126" width="13.109375" style="203" customWidth="1"/>
    <col min="5127" max="5127" width="7.33203125" style="203" customWidth="1"/>
    <col min="5128" max="5128" width="12.109375" style="203" bestFit="1" customWidth="1"/>
    <col min="5129" max="5129" width="10.44140625" style="203" bestFit="1" customWidth="1"/>
    <col min="5130" max="5130" width="7" style="203" bestFit="1" customWidth="1"/>
    <col min="5131" max="5131" width="5.88671875" style="203" bestFit="1" customWidth="1"/>
    <col min="5132" max="5132" width="8.77734375" style="203" bestFit="1" customWidth="1"/>
    <col min="5133" max="5134" width="8.44140625" style="203" bestFit="1" customWidth="1"/>
    <col min="5135" max="5135" width="8.6640625" style="203" customWidth="1"/>
    <col min="5136" max="5136" width="14.33203125" style="203" bestFit="1" customWidth="1"/>
    <col min="5137" max="5137" width="13.44140625" style="203" customWidth="1"/>
    <col min="5138" max="5138" width="6" style="203" customWidth="1"/>
    <col min="5139" max="5139" width="17.21875" style="203" customWidth="1"/>
    <col min="5140" max="5140" width="11" style="203" bestFit="1" customWidth="1"/>
    <col min="5141" max="5142" width="8.21875" style="203" bestFit="1" customWidth="1"/>
    <col min="5143" max="5376" width="8.77734375" style="203"/>
    <col min="5377" max="5377" width="15.88671875" style="203" customWidth="1"/>
    <col min="5378" max="5378" width="3.88671875" style="203" bestFit="1" customWidth="1"/>
    <col min="5379" max="5379" width="38.21875" style="203" customWidth="1"/>
    <col min="5380" max="5380" width="13.88671875" style="203" bestFit="1" customWidth="1"/>
    <col min="5381" max="5381" width="16.21875" style="203" customWidth="1"/>
    <col min="5382" max="5382" width="13.109375" style="203" customWidth="1"/>
    <col min="5383" max="5383" width="7.33203125" style="203" customWidth="1"/>
    <col min="5384" max="5384" width="12.109375" style="203" bestFit="1" customWidth="1"/>
    <col min="5385" max="5385" width="10.44140625" style="203" bestFit="1" customWidth="1"/>
    <col min="5386" max="5386" width="7" style="203" bestFit="1" customWidth="1"/>
    <col min="5387" max="5387" width="5.88671875" style="203" bestFit="1" customWidth="1"/>
    <col min="5388" max="5388" width="8.77734375" style="203" bestFit="1" customWidth="1"/>
    <col min="5389" max="5390" width="8.44140625" style="203" bestFit="1" customWidth="1"/>
    <col min="5391" max="5391" width="8.6640625" style="203" customWidth="1"/>
    <col min="5392" max="5392" width="14.33203125" style="203" bestFit="1" customWidth="1"/>
    <col min="5393" max="5393" width="13.44140625" style="203" customWidth="1"/>
    <col min="5394" max="5394" width="6" style="203" customWidth="1"/>
    <col min="5395" max="5395" width="17.21875" style="203" customWidth="1"/>
    <col min="5396" max="5396" width="11" style="203" bestFit="1" customWidth="1"/>
    <col min="5397" max="5398" width="8.21875" style="203" bestFit="1" customWidth="1"/>
    <col min="5399" max="5632" width="8.77734375" style="203"/>
    <col min="5633" max="5633" width="15.88671875" style="203" customWidth="1"/>
    <col min="5634" max="5634" width="3.88671875" style="203" bestFit="1" customWidth="1"/>
    <col min="5635" max="5635" width="38.21875" style="203" customWidth="1"/>
    <col min="5636" max="5636" width="13.88671875" style="203" bestFit="1" customWidth="1"/>
    <col min="5637" max="5637" width="16.21875" style="203" customWidth="1"/>
    <col min="5638" max="5638" width="13.109375" style="203" customWidth="1"/>
    <col min="5639" max="5639" width="7.33203125" style="203" customWidth="1"/>
    <col min="5640" max="5640" width="12.109375" style="203" bestFit="1" customWidth="1"/>
    <col min="5641" max="5641" width="10.44140625" style="203" bestFit="1" customWidth="1"/>
    <col min="5642" max="5642" width="7" style="203" bestFit="1" customWidth="1"/>
    <col min="5643" max="5643" width="5.88671875" style="203" bestFit="1" customWidth="1"/>
    <col min="5644" max="5644" width="8.77734375" style="203" bestFit="1" customWidth="1"/>
    <col min="5645" max="5646" width="8.44140625" style="203" bestFit="1" customWidth="1"/>
    <col min="5647" max="5647" width="8.6640625" style="203" customWidth="1"/>
    <col min="5648" max="5648" width="14.33203125" style="203" bestFit="1" customWidth="1"/>
    <col min="5649" max="5649" width="13.44140625" style="203" customWidth="1"/>
    <col min="5650" max="5650" width="6" style="203" customWidth="1"/>
    <col min="5651" max="5651" width="17.21875" style="203" customWidth="1"/>
    <col min="5652" max="5652" width="11" style="203" bestFit="1" customWidth="1"/>
    <col min="5653" max="5654" width="8.21875" style="203" bestFit="1" customWidth="1"/>
    <col min="5655" max="5888" width="8.77734375" style="203"/>
    <col min="5889" max="5889" width="15.88671875" style="203" customWidth="1"/>
    <col min="5890" max="5890" width="3.88671875" style="203" bestFit="1" customWidth="1"/>
    <col min="5891" max="5891" width="38.21875" style="203" customWidth="1"/>
    <col min="5892" max="5892" width="13.88671875" style="203" bestFit="1" customWidth="1"/>
    <col min="5893" max="5893" width="16.21875" style="203" customWidth="1"/>
    <col min="5894" max="5894" width="13.109375" style="203" customWidth="1"/>
    <col min="5895" max="5895" width="7.33203125" style="203" customWidth="1"/>
    <col min="5896" max="5896" width="12.109375" style="203" bestFit="1" customWidth="1"/>
    <col min="5897" max="5897" width="10.44140625" style="203" bestFit="1" customWidth="1"/>
    <col min="5898" max="5898" width="7" style="203" bestFit="1" customWidth="1"/>
    <col min="5899" max="5899" width="5.88671875" style="203" bestFit="1" customWidth="1"/>
    <col min="5900" max="5900" width="8.77734375" style="203" bestFit="1" customWidth="1"/>
    <col min="5901" max="5902" width="8.44140625" style="203" bestFit="1" customWidth="1"/>
    <col min="5903" max="5903" width="8.6640625" style="203" customWidth="1"/>
    <col min="5904" max="5904" width="14.33203125" style="203" bestFit="1" customWidth="1"/>
    <col min="5905" max="5905" width="13.44140625" style="203" customWidth="1"/>
    <col min="5906" max="5906" width="6" style="203" customWidth="1"/>
    <col min="5907" max="5907" width="17.21875" style="203" customWidth="1"/>
    <col min="5908" max="5908" width="11" style="203" bestFit="1" customWidth="1"/>
    <col min="5909" max="5910" width="8.21875" style="203" bestFit="1" customWidth="1"/>
    <col min="5911" max="6144" width="8.77734375" style="203"/>
    <col min="6145" max="6145" width="15.88671875" style="203" customWidth="1"/>
    <col min="6146" max="6146" width="3.88671875" style="203" bestFit="1" customWidth="1"/>
    <col min="6147" max="6147" width="38.21875" style="203" customWidth="1"/>
    <col min="6148" max="6148" width="13.88671875" style="203" bestFit="1" customWidth="1"/>
    <col min="6149" max="6149" width="16.21875" style="203" customWidth="1"/>
    <col min="6150" max="6150" width="13.109375" style="203" customWidth="1"/>
    <col min="6151" max="6151" width="7.33203125" style="203" customWidth="1"/>
    <col min="6152" max="6152" width="12.109375" style="203" bestFit="1" customWidth="1"/>
    <col min="6153" max="6153" width="10.44140625" style="203" bestFit="1" customWidth="1"/>
    <col min="6154" max="6154" width="7" style="203" bestFit="1" customWidth="1"/>
    <col min="6155" max="6155" width="5.88671875" style="203" bestFit="1" customWidth="1"/>
    <col min="6156" max="6156" width="8.77734375" style="203" bestFit="1" customWidth="1"/>
    <col min="6157" max="6158" width="8.44140625" style="203" bestFit="1" customWidth="1"/>
    <col min="6159" max="6159" width="8.6640625" style="203" customWidth="1"/>
    <col min="6160" max="6160" width="14.33203125" style="203" bestFit="1" customWidth="1"/>
    <col min="6161" max="6161" width="13.44140625" style="203" customWidth="1"/>
    <col min="6162" max="6162" width="6" style="203" customWidth="1"/>
    <col min="6163" max="6163" width="17.21875" style="203" customWidth="1"/>
    <col min="6164" max="6164" width="11" style="203" bestFit="1" customWidth="1"/>
    <col min="6165" max="6166" width="8.21875" style="203" bestFit="1" customWidth="1"/>
    <col min="6167" max="6400" width="8.77734375" style="203"/>
    <col min="6401" max="6401" width="15.88671875" style="203" customWidth="1"/>
    <col min="6402" max="6402" width="3.88671875" style="203" bestFit="1" customWidth="1"/>
    <col min="6403" max="6403" width="38.21875" style="203" customWidth="1"/>
    <col min="6404" max="6404" width="13.88671875" style="203" bestFit="1" customWidth="1"/>
    <col min="6405" max="6405" width="16.21875" style="203" customWidth="1"/>
    <col min="6406" max="6406" width="13.109375" style="203" customWidth="1"/>
    <col min="6407" max="6407" width="7.33203125" style="203" customWidth="1"/>
    <col min="6408" max="6408" width="12.109375" style="203" bestFit="1" customWidth="1"/>
    <col min="6409" max="6409" width="10.44140625" style="203" bestFit="1" customWidth="1"/>
    <col min="6410" max="6410" width="7" style="203" bestFit="1" customWidth="1"/>
    <col min="6411" max="6411" width="5.88671875" style="203" bestFit="1" customWidth="1"/>
    <col min="6412" max="6412" width="8.77734375" style="203" bestFit="1" customWidth="1"/>
    <col min="6413" max="6414" width="8.44140625" style="203" bestFit="1" customWidth="1"/>
    <col min="6415" max="6415" width="8.6640625" style="203" customWidth="1"/>
    <col min="6416" max="6416" width="14.33203125" style="203" bestFit="1" customWidth="1"/>
    <col min="6417" max="6417" width="13.44140625" style="203" customWidth="1"/>
    <col min="6418" max="6418" width="6" style="203" customWidth="1"/>
    <col min="6419" max="6419" width="17.21875" style="203" customWidth="1"/>
    <col min="6420" max="6420" width="11" style="203" bestFit="1" customWidth="1"/>
    <col min="6421" max="6422" width="8.21875" style="203" bestFit="1" customWidth="1"/>
    <col min="6423" max="6656" width="8.77734375" style="203"/>
    <col min="6657" max="6657" width="15.88671875" style="203" customWidth="1"/>
    <col min="6658" max="6658" width="3.88671875" style="203" bestFit="1" customWidth="1"/>
    <col min="6659" max="6659" width="38.21875" style="203" customWidth="1"/>
    <col min="6660" max="6660" width="13.88671875" style="203" bestFit="1" customWidth="1"/>
    <col min="6661" max="6661" width="16.21875" style="203" customWidth="1"/>
    <col min="6662" max="6662" width="13.109375" style="203" customWidth="1"/>
    <col min="6663" max="6663" width="7.33203125" style="203" customWidth="1"/>
    <col min="6664" max="6664" width="12.109375" style="203" bestFit="1" customWidth="1"/>
    <col min="6665" max="6665" width="10.44140625" style="203" bestFit="1" customWidth="1"/>
    <col min="6666" max="6666" width="7" style="203" bestFit="1" customWidth="1"/>
    <col min="6667" max="6667" width="5.88671875" style="203" bestFit="1" customWidth="1"/>
    <col min="6668" max="6668" width="8.77734375" style="203" bestFit="1" customWidth="1"/>
    <col min="6669" max="6670" width="8.44140625" style="203" bestFit="1" customWidth="1"/>
    <col min="6671" max="6671" width="8.6640625" style="203" customWidth="1"/>
    <col min="6672" max="6672" width="14.33203125" style="203" bestFit="1" customWidth="1"/>
    <col min="6673" max="6673" width="13.44140625" style="203" customWidth="1"/>
    <col min="6674" max="6674" width="6" style="203" customWidth="1"/>
    <col min="6675" max="6675" width="17.21875" style="203" customWidth="1"/>
    <col min="6676" max="6676" width="11" style="203" bestFit="1" customWidth="1"/>
    <col min="6677" max="6678" width="8.21875" style="203" bestFit="1" customWidth="1"/>
    <col min="6679" max="6912" width="8.77734375" style="203"/>
    <col min="6913" max="6913" width="15.88671875" style="203" customWidth="1"/>
    <col min="6914" max="6914" width="3.88671875" style="203" bestFit="1" customWidth="1"/>
    <col min="6915" max="6915" width="38.21875" style="203" customWidth="1"/>
    <col min="6916" max="6916" width="13.88671875" style="203" bestFit="1" customWidth="1"/>
    <col min="6917" max="6917" width="16.21875" style="203" customWidth="1"/>
    <col min="6918" max="6918" width="13.109375" style="203" customWidth="1"/>
    <col min="6919" max="6919" width="7.33203125" style="203" customWidth="1"/>
    <col min="6920" max="6920" width="12.109375" style="203" bestFit="1" customWidth="1"/>
    <col min="6921" max="6921" width="10.44140625" style="203" bestFit="1" customWidth="1"/>
    <col min="6922" max="6922" width="7" style="203" bestFit="1" customWidth="1"/>
    <col min="6923" max="6923" width="5.88671875" style="203" bestFit="1" customWidth="1"/>
    <col min="6924" max="6924" width="8.77734375" style="203" bestFit="1" customWidth="1"/>
    <col min="6925" max="6926" width="8.44140625" style="203" bestFit="1" customWidth="1"/>
    <col min="6927" max="6927" width="8.6640625" style="203" customWidth="1"/>
    <col min="6928" max="6928" width="14.33203125" style="203" bestFit="1" customWidth="1"/>
    <col min="6929" max="6929" width="13.44140625" style="203" customWidth="1"/>
    <col min="6930" max="6930" width="6" style="203" customWidth="1"/>
    <col min="6931" max="6931" width="17.21875" style="203" customWidth="1"/>
    <col min="6932" max="6932" width="11" style="203" bestFit="1" customWidth="1"/>
    <col min="6933" max="6934" width="8.21875" style="203" bestFit="1" customWidth="1"/>
    <col min="6935" max="7168" width="8.77734375" style="203"/>
    <col min="7169" max="7169" width="15.88671875" style="203" customWidth="1"/>
    <col min="7170" max="7170" width="3.88671875" style="203" bestFit="1" customWidth="1"/>
    <col min="7171" max="7171" width="38.21875" style="203" customWidth="1"/>
    <col min="7172" max="7172" width="13.88671875" style="203" bestFit="1" customWidth="1"/>
    <col min="7173" max="7173" width="16.21875" style="203" customWidth="1"/>
    <col min="7174" max="7174" width="13.109375" style="203" customWidth="1"/>
    <col min="7175" max="7175" width="7.33203125" style="203" customWidth="1"/>
    <col min="7176" max="7176" width="12.109375" style="203" bestFit="1" customWidth="1"/>
    <col min="7177" max="7177" width="10.44140625" style="203" bestFit="1" customWidth="1"/>
    <col min="7178" max="7178" width="7" style="203" bestFit="1" customWidth="1"/>
    <col min="7179" max="7179" width="5.88671875" style="203" bestFit="1" customWidth="1"/>
    <col min="7180" max="7180" width="8.77734375" style="203" bestFit="1" customWidth="1"/>
    <col min="7181" max="7182" width="8.44140625" style="203" bestFit="1" customWidth="1"/>
    <col min="7183" max="7183" width="8.6640625" style="203" customWidth="1"/>
    <col min="7184" max="7184" width="14.33203125" style="203" bestFit="1" customWidth="1"/>
    <col min="7185" max="7185" width="13.44140625" style="203" customWidth="1"/>
    <col min="7186" max="7186" width="6" style="203" customWidth="1"/>
    <col min="7187" max="7187" width="17.21875" style="203" customWidth="1"/>
    <col min="7188" max="7188" width="11" style="203" bestFit="1" customWidth="1"/>
    <col min="7189" max="7190" width="8.21875" style="203" bestFit="1" customWidth="1"/>
    <col min="7191" max="7424" width="8.77734375" style="203"/>
    <col min="7425" max="7425" width="15.88671875" style="203" customWidth="1"/>
    <col min="7426" max="7426" width="3.88671875" style="203" bestFit="1" customWidth="1"/>
    <col min="7427" max="7427" width="38.21875" style="203" customWidth="1"/>
    <col min="7428" max="7428" width="13.88671875" style="203" bestFit="1" customWidth="1"/>
    <col min="7429" max="7429" width="16.21875" style="203" customWidth="1"/>
    <col min="7430" max="7430" width="13.109375" style="203" customWidth="1"/>
    <col min="7431" max="7431" width="7.33203125" style="203" customWidth="1"/>
    <col min="7432" max="7432" width="12.109375" style="203" bestFit="1" customWidth="1"/>
    <col min="7433" max="7433" width="10.44140625" style="203" bestFit="1" customWidth="1"/>
    <col min="7434" max="7434" width="7" style="203" bestFit="1" customWidth="1"/>
    <col min="7435" max="7435" width="5.88671875" style="203" bestFit="1" customWidth="1"/>
    <col min="7436" max="7436" width="8.77734375" style="203" bestFit="1" customWidth="1"/>
    <col min="7437" max="7438" width="8.44140625" style="203" bestFit="1" customWidth="1"/>
    <col min="7439" max="7439" width="8.6640625" style="203" customWidth="1"/>
    <col min="7440" max="7440" width="14.33203125" style="203" bestFit="1" customWidth="1"/>
    <col min="7441" max="7441" width="13.44140625" style="203" customWidth="1"/>
    <col min="7442" max="7442" width="6" style="203" customWidth="1"/>
    <col min="7443" max="7443" width="17.21875" style="203" customWidth="1"/>
    <col min="7444" max="7444" width="11" style="203" bestFit="1" customWidth="1"/>
    <col min="7445" max="7446" width="8.21875" style="203" bestFit="1" customWidth="1"/>
    <col min="7447" max="7680" width="8.77734375" style="203"/>
    <col min="7681" max="7681" width="15.88671875" style="203" customWidth="1"/>
    <col min="7682" max="7682" width="3.88671875" style="203" bestFit="1" customWidth="1"/>
    <col min="7683" max="7683" width="38.21875" style="203" customWidth="1"/>
    <col min="7684" max="7684" width="13.88671875" style="203" bestFit="1" customWidth="1"/>
    <col min="7685" max="7685" width="16.21875" style="203" customWidth="1"/>
    <col min="7686" max="7686" width="13.109375" style="203" customWidth="1"/>
    <col min="7687" max="7687" width="7.33203125" style="203" customWidth="1"/>
    <col min="7688" max="7688" width="12.109375" style="203" bestFit="1" customWidth="1"/>
    <col min="7689" max="7689" width="10.44140625" style="203" bestFit="1" customWidth="1"/>
    <col min="7690" max="7690" width="7" style="203" bestFit="1" customWidth="1"/>
    <col min="7691" max="7691" width="5.88671875" style="203" bestFit="1" customWidth="1"/>
    <col min="7692" max="7692" width="8.77734375" style="203" bestFit="1" customWidth="1"/>
    <col min="7693" max="7694" width="8.44140625" style="203" bestFit="1" customWidth="1"/>
    <col min="7695" max="7695" width="8.6640625" style="203" customWidth="1"/>
    <col min="7696" max="7696" width="14.33203125" style="203" bestFit="1" customWidth="1"/>
    <col min="7697" max="7697" width="13.44140625" style="203" customWidth="1"/>
    <col min="7698" max="7698" width="6" style="203" customWidth="1"/>
    <col min="7699" max="7699" width="17.21875" style="203" customWidth="1"/>
    <col min="7700" max="7700" width="11" style="203" bestFit="1" customWidth="1"/>
    <col min="7701" max="7702" width="8.21875" style="203" bestFit="1" customWidth="1"/>
    <col min="7703" max="7936" width="8.77734375" style="203"/>
    <col min="7937" max="7937" width="15.88671875" style="203" customWidth="1"/>
    <col min="7938" max="7938" width="3.88671875" style="203" bestFit="1" customWidth="1"/>
    <col min="7939" max="7939" width="38.21875" style="203" customWidth="1"/>
    <col min="7940" max="7940" width="13.88671875" style="203" bestFit="1" customWidth="1"/>
    <col min="7941" max="7941" width="16.21875" style="203" customWidth="1"/>
    <col min="7942" max="7942" width="13.109375" style="203" customWidth="1"/>
    <col min="7943" max="7943" width="7.33203125" style="203" customWidth="1"/>
    <col min="7944" max="7944" width="12.109375" style="203" bestFit="1" customWidth="1"/>
    <col min="7945" max="7945" width="10.44140625" style="203" bestFit="1" customWidth="1"/>
    <col min="7946" max="7946" width="7" style="203" bestFit="1" customWidth="1"/>
    <col min="7947" max="7947" width="5.88671875" style="203" bestFit="1" customWidth="1"/>
    <col min="7948" max="7948" width="8.77734375" style="203" bestFit="1" customWidth="1"/>
    <col min="7949" max="7950" width="8.44140625" style="203" bestFit="1" customWidth="1"/>
    <col min="7951" max="7951" width="8.6640625" style="203" customWidth="1"/>
    <col min="7952" max="7952" width="14.33203125" style="203" bestFit="1" customWidth="1"/>
    <col min="7953" max="7953" width="13.44140625" style="203" customWidth="1"/>
    <col min="7954" max="7954" width="6" style="203" customWidth="1"/>
    <col min="7955" max="7955" width="17.21875" style="203" customWidth="1"/>
    <col min="7956" max="7956" width="11" style="203" bestFit="1" customWidth="1"/>
    <col min="7957" max="7958" width="8.21875" style="203" bestFit="1" customWidth="1"/>
    <col min="7959" max="8192" width="8.77734375" style="203"/>
    <col min="8193" max="8193" width="15.88671875" style="203" customWidth="1"/>
    <col min="8194" max="8194" width="3.88671875" style="203" bestFit="1" customWidth="1"/>
    <col min="8195" max="8195" width="38.21875" style="203" customWidth="1"/>
    <col min="8196" max="8196" width="13.88671875" style="203" bestFit="1" customWidth="1"/>
    <col min="8197" max="8197" width="16.21875" style="203" customWidth="1"/>
    <col min="8198" max="8198" width="13.109375" style="203" customWidth="1"/>
    <col min="8199" max="8199" width="7.33203125" style="203" customWidth="1"/>
    <col min="8200" max="8200" width="12.109375" style="203" bestFit="1" customWidth="1"/>
    <col min="8201" max="8201" width="10.44140625" style="203" bestFit="1" customWidth="1"/>
    <col min="8202" max="8202" width="7" style="203" bestFit="1" customWidth="1"/>
    <col min="8203" max="8203" width="5.88671875" style="203" bestFit="1" customWidth="1"/>
    <col min="8204" max="8204" width="8.77734375" style="203" bestFit="1" customWidth="1"/>
    <col min="8205" max="8206" width="8.44140625" style="203" bestFit="1" customWidth="1"/>
    <col min="8207" max="8207" width="8.6640625" style="203" customWidth="1"/>
    <col min="8208" max="8208" width="14.33203125" style="203" bestFit="1" customWidth="1"/>
    <col min="8209" max="8209" width="13.44140625" style="203" customWidth="1"/>
    <col min="8210" max="8210" width="6" style="203" customWidth="1"/>
    <col min="8211" max="8211" width="17.21875" style="203" customWidth="1"/>
    <col min="8212" max="8212" width="11" style="203" bestFit="1" customWidth="1"/>
    <col min="8213" max="8214" width="8.21875" style="203" bestFit="1" customWidth="1"/>
    <col min="8215" max="8448" width="8.77734375" style="203"/>
    <col min="8449" max="8449" width="15.88671875" style="203" customWidth="1"/>
    <col min="8450" max="8450" width="3.88671875" style="203" bestFit="1" customWidth="1"/>
    <col min="8451" max="8451" width="38.21875" style="203" customWidth="1"/>
    <col min="8452" max="8452" width="13.88671875" style="203" bestFit="1" customWidth="1"/>
    <col min="8453" max="8453" width="16.21875" style="203" customWidth="1"/>
    <col min="8454" max="8454" width="13.109375" style="203" customWidth="1"/>
    <col min="8455" max="8455" width="7.33203125" style="203" customWidth="1"/>
    <col min="8456" max="8456" width="12.109375" style="203" bestFit="1" customWidth="1"/>
    <col min="8457" max="8457" width="10.44140625" style="203" bestFit="1" customWidth="1"/>
    <col min="8458" max="8458" width="7" style="203" bestFit="1" customWidth="1"/>
    <col min="8459" max="8459" width="5.88671875" style="203" bestFit="1" customWidth="1"/>
    <col min="8460" max="8460" width="8.77734375" style="203" bestFit="1" customWidth="1"/>
    <col min="8461" max="8462" width="8.44140625" style="203" bestFit="1" customWidth="1"/>
    <col min="8463" max="8463" width="8.6640625" style="203" customWidth="1"/>
    <col min="8464" max="8464" width="14.33203125" style="203" bestFit="1" customWidth="1"/>
    <col min="8465" max="8465" width="13.44140625" style="203" customWidth="1"/>
    <col min="8466" max="8466" width="6" style="203" customWidth="1"/>
    <col min="8467" max="8467" width="17.21875" style="203" customWidth="1"/>
    <col min="8468" max="8468" width="11" style="203" bestFit="1" customWidth="1"/>
    <col min="8469" max="8470" width="8.21875" style="203" bestFit="1" customWidth="1"/>
    <col min="8471" max="8704" width="8.77734375" style="203"/>
    <col min="8705" max="8705" width="15.88671875" style="203" customWidth="1"/>
    <col min="8706" max="8706" width="3.88671875" style="203" bestFit="1" customWidth="1"/>
    <col min="8707" max="8707" width="38.21875" style="203" customWidth="1"/>
    <col min="8708" max="8708" width="13.88671875" style="203" bestFit="1" customWidth="1"/>
    <col min="8709" max="8709" width="16.21875" style="203" customWidth="1"/>
    <col min="8710" max="8710" width="13.109375" style="203" customWidth="1"/>
    <col min="8711" max="8711" width="7.33203125" style="203" customWidth="1"/>
    <col min="8712" max="8712" width="12.109375" style="203" bestFit="1" customWidth="1"/>
    <col min="8713" max="8713" width="10.44140625" style="203" bestFit="1" customWidth="1"/>
    <col min="8714" max="8714" width="7" style="203" bestFit="1" customWidth="1"/>
    <col min="8715" max="8715" width="5.88671875" style="203" bestFit="1" customWidth="1"/>
    <col min="8716" max="8716" width="8.77734375" style="203" bestFit="1" customWidth="1"/>
    <col min="8717" max="8718" width="8.44140625" style="203" bestFit="1" customWidth="1"/>
    <col min="8719" max="8719" width="8.6640625" style="203" customWidth="1"/>
    <col min="8720" max="8720" width="14.33203125" style="203" bestFit="1" customWidth="1"/>
    <col min="8721" max="8721" width="13.44140625" style="203" customWidth="1"/>
    <col min="8722" max="8722" width="6" style="203" customWidth="1"/>
    <col min="8723" max="8723" width="17.21875" style="203" customWidth="1"/>
    <col min="8724" max="8724" width="11" style="203" bestFit="1" customWidth="1"/>
    <col min="8725" max="8726" width="8.21875" style="203" bestFit="1" customWidth="1"/>
    <col min="8727" max="8960" width="8.77734375" style="203"/>
    <col min="8961" max="8961" width="15.88671875" style="203" customWidth="1"/>
    <col min="8962" max="8962" width="3.88671875" style="203" bestFit="1" customWidth="1"/>
    <col min="8963" max="8963" width="38.21875" style="203" customWidth="1"/>
    <col min="8964" max="8964" width="13.88671875" style="203" bestFit="1" customWidth="1"/>
    <col min="8965" max="8965" width="16.21875" style="203" customWidth="1"/>
    <col min="8966" max="8966" width="13.109375" style="203" customWidth="1"/>
    <col min="8967" max="8967" width="7.33203125" style="203" customWidth="1"/>
    <col min="8968" max="8968" width="12.109375" style="203" bestFit="1" customWidth="1"/>
    <col min="8969" max="8969" width="10.44140625" style="203" bestFit="1" customWidth="1"/>
    <col min="8970" max="8970" width="7" style="203" bestFit="1" customWidth="1"/>
    <col min="8971" max="8971" width="5.88671875" style="203" bestFit="1" customWidth="1"/>
    <col min="8972" max="8972" width="8.77734375" style="203" bestFit="1" customWidth="1"/>
    <col min="8973" max="8974" width="8.44140625" style="203" bestFit="1" customWidth="1"/>
    <col min="8975" max="8975" width="8.6640625" style="203" customWidth="1"/>
    <col min="8976" max="8976" width="14.33203125" style="203" bestFit="1" customWidth="1"/>
    <col min="8977" max="8977" width="13.44140625" style="203" customWidth="1"/>
    <col min="8978" max="8978" width="6" style="203" customWidth="1"/>
    <col min="8979" max="8979" width="17.21875" style="203" customWidth="1"/>
    <col min="8980" max="8980" width="11" style="203" bestFit="1" customWidth="1"/>
    <col min="8981" max="8982" width="8.21875" style="203" bestFit="1" customWidth="1"/>
    <col min="8983" max="9216" width="8.77734375" style="203"/>
    <col min="9217" max="9217" width="15.88671875" style="203" customWidth="1"/>
    <col min="9218" max="9218" width="3.88671875" style="203" bestFit="1" customWidth="1"/>
    <col min="9219" max="9219" width="38.21875" style="203" customWidth="1"/>
    <col min="9220" max="9220" width="13.88671875" style="203" bestFit="1" customWidth="1"/>
    <col min="9221" max="9221" width="16.21875" style="203" customWidth="1"/>
    <col min="9222" max="9222" width="13.109375" style="203" customWidth="1"/>
    <col min="9223" max="9223" width="7.33203125" style="203" customWidth="1"/>
    <col min="9224" max="9224" width="12.109375" style="203" bestFit="1" customWidth="1"/>
    <col min="9225" max="9225" width="10.44140625" style="203" bestFit="1" customWidth="1"/>
    <col min="9226" max="9226" width="7" style="203" bestFit="1" customWidth="1"/>
    <col min="9227" max="9227" width="5.88671875" style="203" bestFit="1" customWidth="1"/>
    <col min="9228" max="9228" width="8.77734375" style="203" bestFit="1" customWidth="1"/>
    <col min="9229" max="9230" width="8.44140625" style="203" bestFit="1" customWidth="1"/>
    <col min="9231" max="9231" width="8.6640625" style="203" customWidth="1"/>
    <col min="9232" max="9232" width="14.33203125" style="203" bestFit="1" customWidth="1"/>
    <col min="9233" max="9233" width="13.44140625" style="203" customWidth="1"/>
    <col min="9234" max="9234" width="6" style="203" customWidth="1"/>
    <col min="9235" max="9235" width="17.21875" style="203" customWidth="1"/>
    <col min="9236" max="9236" width="11" style="203" bestFit="1" customWidth="1"/>
    <col min="9237" max="9238" width="8.21875" style="203" bestFit="1" customWidth="1"/>
    <col min="9239" max="9472" width="8.77734375" style="203"/>
    <col min="9473" max="9473" width="15.88671875" style="203" customWidth="1"/>
    <col min="9474" max="9474" width="3.88671875" style="203" bestFit="1" customWidth="1"/>
    <col min="9475" max="9475" width="38.21875" style="203" customWidth="1"/>
    <col min="9476" max="9476" width="13.88671875" style="203" bestFit="1" customWidth="1"/>
    <col min="9477" max="9477" width="16.21875" style="203" customWidth="1"/>
    <col min="9478" max="9478" width="13.109375" style="203" customWidth="1"/>
    <col min="9479" max="9479" width="7.33203125" style="203" customWidth="1"/>
    <col min="9480" max="9480" width="12.109375" style="203" bestFit="1" customWidth="1"/>
    <col min="9481" max="9481" width="10.44140625" style="203" bestFit="1" customWidth="1"/>
    <col min="9482" max="9482" width="7" style="203" bestFit="1" customWidth="1"/>
    <col min="9483" max="9483" width="5.88671875" style="203" bestFit="1" customWidth="1"/>
    <col min="9484" max="9484" width="8.77734375" style="203" bestFit="1" customWidth="1"/>
    <col min="9485" max="9486" width="8.44140625" style="203" bestFit="1" customWidth="1"/>
    <col min="9487" max="9487" width="8.6640625" style="203" customWidth="1"/>
    <col min="9488" max="9488" width="14.33203125" style="203" bestFit="1" customWidth="1"/>
    <col min="9489" max="9489" width="13.44140625" style="203" customWidth="1"/>
    <col min="9490" max="9490" width="6" style="203" customWidth="1"/>
    <col min="9491" max="9491" width="17.21875" style="203" customWidth="1"/>
    <col min="9492" max="9492" width="11" style="203" bestFit="1" customWidth="1"/>
    <col min="9493" max="9494" width="8.21875" style="203" bestFit="1" customWidth="1"/>
    <col min="9495" max="9728" width="8.77734375" style="203"/>
    <col min="9729" max="9729" width="15.88671875" style="203" customWidth="1"/>
    <col min="9730" max="9730" width="3.88671875" style="203" bestFit="1" customWidth="1"/>
    <col min="9731" max="9731" width="38.21875" style="203" customWidth="1"/>
    <col min="9732" max="9732" width="13.88671875" style="203" bestFit="1" customWidth="1"/>
    <col min="9733" max="9733" width="16.21875" style="203" customWidth="1"/>
    <col min="9734" max="9734" width="13.109375" style="203" customWidth="1"/>
    <col min="9735" max="9735" width="7.33203125" style="203" customWidth="1"/>
    <col min="9736" max="9736" width="12.109375" style="203" bestFit="1" customWidth="1"/>
    <col min="9737" max="9737" width="10.44140625" style="203" bestFit="1" customWidth="1"/>
    <col min="9738" max="9738" width="7" style="203" bestFit="1" customWidth="1"/>
    <col min="9739" max="9739" width="5.88671875" style="203" bestFit="1" customWidth="1"/>
    <col min="9740" max="9740" width="8.77734375" style="203" bestFit="1" customWidth="1"/>
    <col min="9741" max="9742" width="8.44140625" style="203" bestFit="1" customWidth="1"/>
    <col min="9743" max="9743" width="8.6640625" style="203" customWidth="1"/>
    <col min="9744" max="9744" width="14.33203125" style="203" bestFit="1" customWidth="1"/>
    <col min="9745" max="9745" width="13.44140625" style="203" customWidth="1"/>
    <col min="9746" max="9746" width="6" style="203" customWidth="1"/>
    <col min="9747" max="9747" width="17.21875" style="203" customWidth="1"/>
    <col min="9748" max="9748" width="11" style="203" bestFit="1" customWidth="1"/>
    <col min="9749" max="9750" width="8.21875" style="203" bestFit="1" customWidth="1"/>
    <col min="9751" max="9984" width="8.77734375" style="203"/>
    <col min="9985" max="9985" width="15.88671875" style="203" customWidth="1"/>
    <col min="9986" max="9986" width="3.88671875" style="203" bestFit="1" customWidth="1"/>
    <col min="9987" max="9987" width="38.21875" style="203" customWidth="1"/>
    <col min="9988" max="9988" width="13.88671875" style="203" bestFit="1" customWidth="1"/>
    <col min="9989" max="9989" width="16.21875" style="203" customWidth="1"/>
    <col min="9990" max="9990" width="13.109375" style="203" customWidth="1"/>
    <col min="9991" max="9991" width="7.33203125" style="203" customWidth="1"/>
    <col min="9992" max="9992" width="12.109375" style="203" bestFit="1" customWidth="1"/>
    <col min="9993" max="9993" width="10.44140625" style="203" bestFit="1" customWidth="1"/>
    <col min="9994" max="9994" width="7" style="203" bestFit="1" customWidth="1"/>
    <col min="9995" max="9995" width="5.88671875" style="203" bestFit="1" customWidth="1"/>
    <col min="9996" max="9996" width="8.77734375" style="203" bestFit="1" customWidth="1"/>
    <col min="9997" max="9998" width="8.44140625" style="203" bestFit="1" customWidth="1"/>
    <col min="9999" max="9999" width="8.6640625" style="203" customWidth="1"/>
    <col min="10000" max="10000" width="14.33203125" style="203" bestFit="1" customWidth="1"/>
    <col min="10001" max="10001" width="13.44140625" style="203" customWidth="1"/>
    <col min="10002" max="10002" width="6" style="203" customWidth="1"/>
    <col min="10003" max="10003" width="17.21875" style="203" customWidth="1"/>
    <col min="10004" max="10004" width="11" style="203" bestFit="1" customWidth="1"/>
    <col min="10005" max="10006" width="8.21875" style="203" bestFit="1" customWidth="1"/>
    <col min="10007" max="10240" width="8.77734375" style="203"/>
    <col min="10241" max="10241" width="15.88671875" style="203" customWidth="1"/>
    <col min="10242" max="10242" width="3.88671875" style="203" bestFit="1" customWidth="1"/>
    <col min="10243" max="10243" width="38.21875" style="203" customWidth="1"/>
    <col min="10244" max="10244" width="13.88671875" style="203" bestFit="1" customWidth="1"/>
    <col min="10245" max="10245" width="16.21875" style="203" customWidth="1"/>
    <col min="10246" max="10246" width="13.109375" style="203" customWidth="1"/>
    <col min="10247" max="10247" width="7.33203125" style="203" customWidth="1"/>
    <col min="10248" max="10248" width="12.109375" style="203" bestFit="1" customWidth="1"/>
    <col min="10249" max="10249" width="10.44140625" style="203" bestFit="1" customWidth="1"/>
    <col min="10250" max="10250" width="7" style="203" bestFit="1" customWidth="1"/>
    <col min="10251" max="10251" width="5.88671875" style="203" bestFit="1" customWidth="1"/>
    <col min="10252" max="10252" width="8.77734375" style="203" bestFit="1" customWidth="1"/>
    <col min="10253" max="10254" width="8.44140625" style="203" bestFit="1" customWidth="1"/>
    <col min="10255" max="10255" width="8.6640625" style="203" customWidth="1"/>
    <col min="10256" max="10256" width="14.33203125" style="203" bestFit="1" customWidth="1"/>
    <col min="10257" max="10257" width="13.44140625" style="203" customWidth="1"/>
    <col min="10258" max="10258" width="6" style="203" customWidth="1"/>
    <col min="10259" max="10259" width="17.21875" style="203" customWidth="1"/>
    <col min="10260" max="10260" width="11" style="203" bestFit="1" customWidth="1"/>
    <col min="10261" max="10262" width="8.21875" style="203" bestFit="1" customWidth="1"/>
    <col min="10263" max="10496" width="8.77734375" style="203"/>
    <col min="10497" max="10497" width="15.88671875" style="203" customWidth="1"/>
    <col min="10498" max="10498" width="3.88671875" style="203" bestFit="1" customWidth="1"/>
    <col min="10499" max="10499" width="38.21875" style="203" customWidth="1"/>
    <col min="10500" max="10500" width="13.88671875" style="203" bestFit="1" customWidth="1"/>
    <col min="10501" max="10501" width="16.21875" style="203" customWidth="1"/>
    <col min="10502" max="10502" width="13.109375" style="203" customWidth="1"/>
    <col min="10503" max="10503" width="7.33203125" style="203" customWidth="1"/>
    <col min="10504" max="10504" width="12.109375" style="203" bestFit="1" customWidth="1"/>
    <col min="10505" max="10505" width="10.44140625" style="203" bestFit="1" customWidth="1"/>
    <col min="10506" max="10506" width="7" style="203" bestFit="1" customWidth="1"/>
    <col min="10507" max="10507" width="5.88671875" style="203" bestFit="1" customWidth="1"/>
    <col min="10508" max="10508" width="8.77734375" style="203" bestFit="1" customWidth="1"/>
    <col min="10509" max="10510" width="8.44140625" style="203" bestFit="1" customWidth="1"/>
    <col min="10511" max="10511" width="8.6640625" style="203" customWidth="1"/>
    <col min="10512" max="10512" width="14.33203125" style="203" bestFit="1" customWidth="1"/>
    <col min="10513" max="10513" width="13.44140625" style="203" customWidth="1"/>
    <col min="10514" max="10514" width="6" style="203" customWidth="1"/>
    <col min="10515" max="10515" width="17.21875" style="203" customWidth="1"/>
    <col min="10516" max="10516" width="11" style="203" bestFit="1" customWidth="1"/>
    <col min="10517" max="10518" width="8.21875" style="203" bestFit="1" customWidth="1"/>
    <col min="10519" max="10752" width="8.77734375" style="203"/>
    <col min="10753" max="10753" width="15.88671875" style="203" customWidth="1"/>
    <col min="10754" max="10754" width="3.88671875" style="203" bestFit="1" customWidth="1"/>
    <col min="10755" max="10755" width="38.21875" style="203" customWidth="1"/>
    <col min="10756" max="10756" width="13.88671875" style="203" bestFit="1" customWidth="1"/>
    <col min="10757" max="10757" width="16.21875" style="203" customWidth="1"/>
    <col min="10758" max="10758" width="13.109375" style="203" customWidth="1"/>
    <col min="10759" max="10759" width="7.33203125" style="203" customWidth="1"/>
    <col min="10760" max="10760" width="12.109375" style="203" bestFit="1" customWidth="1"/>
    <col min="10761" max="10761" width="10.44140625" style="203" bestFit="1" customWidth="1"/>
    <col min="10762" max="10762" width="7" style="203" bestFit="1" customWidth="1"/>
    <col min="10763" max="10763" width="5.88671875" style="203" bestFit="1" customWidth="1"/>
    <col min="10764" max="10764" width="8.77734375" style="203" bestFit="1" customWidth="1"/>
    <col min="10765" max="10766" width="8.44140625" style="203" bestFit="1" customWidth="1"/>
    <col min="10767" max="10767" width="8.6640625" style="203" customWidth="1"/>
    <col min="10768" max="10768" width="14.33203125" style="203" bestFit="1" customWidth="1"/>
    <col min="10769" max="10769" width="13.44140625" style="203" customWidth="1"/>
    <col min="10770" max="10770" width="6" style="203" customWidth="1"/>
    <col min="10771" max="10771" width="17.21875" style="203" customWidth="1"/>
    <col min="10772" max="10772" width="11" style="203" bestFit="1" customWidth="1"/>
    <col min="10773" max="10774" width="8.21875" style="203" bestFit="1" customWidth="1"/>
    <col min="10775" max="11008" width="8.77734375" style="203"/>
    <col min="11009" max="11009" width="15.88671875" style="203" customWidth="1"/>
    <col min="11010" max="11010" width="3.88671875" style="203" bestFit="1" customWidth="1"/>
    <col min="11011" max="11011" width="38.21875" style="203" customWidth="1"/>
    <col min="11012" max="11012" width="13.88671875" style="203" bestFit="1" customWidth="1"/>
    <col min="11013" max="11013" width="16.21875" style="203" customWidth="1"/>
    <col min="11014" max="11014" width="13.109375" style="203" customWidth="1"/>
    <col min="11015" max="11015" width="7.33203125" style="203" customWidth="1"/>
    <col min="11016" max="11016" width="12.109375" style="203" bestFit="1" customWidth="1"/>
    <col min="11017" max="11017" width="10.44140625" style="203" bestFit="1" customWidth="1"/>
    <col min="11018" max="11018" width="7" style="203" bestFit="1" customWidth="1"/>
    <col min="11019" max="11019" width="5.88671875" style="203" bestFit="1" customWidth="1"/>
    <col min="11020" max="11020" width="8.77734375" style="203" bestFit="1" customWidth="1"/>
    <col min="11021" max="11022" width="8.44140625" style="203" bestFit="1" customWidth="1"/>
    <col min="11023" max="11023" width="8.6640625" style="203" customWidth="1"/>
    <col min="11024" max="11024" width="14.33203125" style="203" bestFit="1" customWidth="1"/>
    <col min="11025" max="11025" width="13.44140625" style="203" customWidth="1"/>
    <col min="11026" max="11026" width="6" style="203" customWidth="1"/>
    <col min="11027" max="11027" width="17.21875" style="203" customWidth="1"/>
    <col min="11028" max="11028" width="11" style="203" bestFit="1" customWidth="1"/>
    <col min="11029" max="11030" width="8.21875" style="203" bestFit="1" customWidth="1"/>
    <col min="11031" max="11264" width="8.77734375" style="203"/>
    <col min="11265" max="11265" width="15.88671875" style="203" customWidth="1"/>
    <col min="11266" max="11266" width="3.88671875" style="203" bestFit="1" customWidth="1"/>
    <col min="11267" max="11267" width="38.21875" style="203" customWidth="1"/>
    <col min="11268" max="11268" width="13.88671875" style="203" bestFit="1" customWidth="1"/>
    <col min="11269" max="11269" width="16.21875" style="203" customWidth="1"/>
    <col min="11270" max="11270" width="13.109375" style="203" customWidth="1"/>
    <col min="11271" max="11271" width="7.33203125" style="203" customWidth="1"/>
    <col min="11272" max="11272" width="12.109375" style="203" bestFit="1" customWidth="1"/>
    <col min="11273" max="11273" width="10.44140625" style="203" bestFit="1" customWidth="1"/>
    <col min="11274" max="11274" width="7" style="203" bestFit="1" customWidth="1"/>
    <col min="11275" max="11275" width="5.88671875" style="203" bestFit="1" customWidth="1"/>
    <col min="11276" max="11276" width="8.77734375" style="203" bestFit="1" customWidth="1"/>
    <col min="11277" max="11278" width="8.44140625" style="203" bestFit="1" customWidth="1"/>
    <col min="11279" max="11279" width="8.6640625" style="203" customWidth="1"/>
    <col min="11280" max="11280" width="14.33203125" style="203" bestFit="1" customWidth="1"/>
    <col min="11281" max="11281" width="13.44140625" style="203" customWidth="1"/>
    <col min="11282" max="11282" width="6" style="203" customWidth="1"/>
    <col min="11283" max="11283" width="17.21875" style="203" customWidth="1"/>
    <col min="11284" max="11284" width="11" style="203" bestFit="1" customWidth="1"/>
    <col min="11285" max="11286" width="8.21875" style="203" bestFit="1" customWidth="1"/>
    <col min="11287" max="11520" width="8.77734375" style="203"/>
    <col min="11521" max="11521" width="15.88671875" style="203" customWidth="1"/>
    <col min="11522" max="11522" width="3.88671875" style="203" bestFit="1" customWidth="1"/>
    <col min="11523" max="11523" width="38.21875" style="203" customWidth="1"/>
    <col min="11524" max="11524" width="13.88671875" style="203" bestFit="1" customWidth="1"/>
    <col min="11525" max="11525" width="16.21875" style="203" customWidth="1"/>
    <col min="11526" max="11526" width="13.109375" style="203" customWidth="1"/>
    <col min="11527" max="11527" width="7.33203125" style="203" customWidth="1"/>
    <col min="11528" max="11528" width="12.109375" style="203" bestFit="1" customWidth="1"/>
    <col min="11529" max="11529" width="10.44140625" style="203" bestFit="1" customWidth="1"/>
    <col min="11530" max="11530" width="7" style="203" bestFit="1" customWidth="1"/>
    <col min="11531" max="11531" width="5.88671875" style="203" bestFit="1" customWidth="1"/>
    <col min="11532" max="11532" width="8.77734375" style="203" bestFit="1" customWidth="1"/>
    <col min="11533" max="11534" width="8.44140625" style="203" bestFit="1" customWidth="1"/>
    <col min="11535" max="11535" width="8.6640625" style="203" customWidth="1"/>
    <col min="11536" max="11536" width="14.33203125" style="203" bestFit="1" customWidth="1"/>
    <col min="11537" max="11537" width="13.44140625" style="203" customWidth="1"/>
    <col min="11538" max="11538" width="6" style="203" customWidth="1"/>
    <col min="11539" max="11539" width="17.21875" style="203" customWidth="1"/>
    <col min="11540" max="11540" width="11" style="203" bestFit="1" customWidth="1"/>
    <col min="11541" max="11542" width="8.21875" style="203" bestFit="1" customWidth="1"/>
    <col min="11543" max="11776" width="8.77734375" style="203"/>
    <col min="11777" max="11777" width="15.88671875" style="203" customWidth="1"/>
    <col min="11778" max="11778" width="3.88671875" style="203" bestFit="1" customWidth="1"/>
    <col min="11779" max="11779" width="38.21875" style="203" customWidth="1"/>
    <col min="11780" max="11780" width="13.88671875" style="203" bestFit="1" customWidth="1"/>
    <col min="11781" max="11781" width="16.21875" style="203" customWidth="1"/>
    <col min="11782" max="11782" width="13.109375" style="203" customWidth="1"/>
    <col min="11783" max="11783" width="7.33203125" style="203" customWidth="1"/>
    <col min="11784" max="11784" width="12.109375" style="203" bestFit="1" customWidth="1"/>
    <col min="11785" max="11785" width="10.44140625" style="203" bestFit="1" customWidth="1"/>
    <col min="11786" max="11786" width="7" style="203" bestFit="1" customWidth="1"/>
    <col min="11787" max="11787" width="5.88671875" style="203" bestFit="1" customWidth="1"/>
    <col min="11788" max="11788" width="8.77734375" style="203" bestFit="1" customWidth="1"/>
    <col min="11789" max="11790" width="8.44140625" style="203" bestFit="1" customWidth="1"/>
    <col min="11791" max="11791" width="8.6640625" style="203" customWidth="1"/>
    <col min="11792" max="11792" width="14.33203125" style="203" bestFit="1" customWidth="1"/>
    <col min="11793" max="11793" width="13.44140625" style="203" customWidth="1"/>
    <col min="11794" max="11794" width="6" style="203" customWidth="1"/>
    <col min="11795" max="11795" width="17.21875" style="203" customWidth="1"/>
    <col min="11796" max="11796" width="11" style="203" bestFit="1" customWidth="1"/>
    <col min="11797" max="11798" width="8.21875" style="203" bestFit="1" customWidth="1"/>
    <col min="11799" max="12032" width="8.77734375" style="203"/>
    <col min="12033" max="12033" width="15.88671875" style="203" customWidth="1"/>
    <col min="12034" max="12034" width="3.88671875" style="203" bestFit="1" customWidth="1"/>
    <col min="12035" max="12035" width="38.21875" style="203" customWidth="1"/>
    <col min="12036" max="12036" width="13.88671875" style="203" bestFit="1" customWidth="1"/>
    <col min="12037" max="12037" width="16.21875" style="203" customWidth="1"/>
    <col min="12038" max="12038" width="13.109375" style="203" customWidth="1"/>
    <col min="12039" max="12039" width="7.33203125" style="203" customWidth="1"/>
    <col min="12040" max="12040" width="12.109375" style="203" bestFit="1" customWidth="1"/>
    <col min="12041" max="12041" width="10.44140625" style="203" bestFit="1" customWidth="1"/>
    <col min="12042" max="12042" width="7" style="203" bestFit="1" customWidth="1"/>
    <col min="12043" max="12043" width="5.88671875" style="203" bestFit="1" customWidth="1"/>
    <col min="12044" max="12044" width="8.77734375" style="203" bestFit="1" customWidth="1"/>
    <col min="12045" max="12046" width="8.44140625" style="203" bestFit="1" customWidth="1"/>
    <col min="12047" max="12047" width="8.6640625" style="203" customWidth="1"/>
    <col min="12048" max="12048" width="14.33203125" style="203" bestFit="1" customWidth="1"/>
    <col min="12049" max="12049" width="13.44140625" style="203" customWidth="1"/>
    <col min="12050" max="12050" width="6" style="203" customWidth="1"/>
    <col min="12051" max="12051" width="17.21875" style="203" customWidth="1"/>
    <col min="12052" max="12052" width="11" style="203" bestFit="1" customWidth="1"/>
    <col min="12053" max="12054" width="8.21875" style="203" bestFit="1" customWidth="1"/>
    <col min="12055" max="12288" width="8.77734375" style="203"/>
    <col min="12289" max="12289" width="15.88671875" style="203" customWidth="1"/>
    <col min="12290" max="12290" width="3.88671875" style="203" bestFit="1" customWidth="1"/>
    <col min="12291" max="12291" width="38.21875" style="203" customWidth="1"/>
    <col min="12292" max="12292" width="13.88671875" style="203" bestFit="1" customWidth="1"/>
    <col min="12293" max="12293" width="16.21875" style="203" customWidth="1"/>
    <col min="12294" max="12294" width="13.109375" style="203" customWidth="1"/>
    <col min="12295" max="12295" width="7.33203125" style="203" customWidth="1"/>
    <col min="12296" max="12296" width="12.109375" style="203" bestFit="1" customWidth="1"/>
    <col min="12297" max="12297" width="10.44140625" style="203" bestFit="1" customWidth="1"/>
    <col min="12298" max="12298" width="7" style="203" bestFit="1" customWidth="1"/>
    <col min="12299" max="12299" width="5.88671875" style="203" bestFit="1" customWidth="1"/>
    <col min="12300" max="12300" width="8.77734375" style="203" bestFit="1" customWidth="1"/>
    <col min="12301" max="12302" width="8.44140625" style="203" bestFit="1" customWidth="1"/>
    <col min="12303" max="12303" width="8.6640625" style="203" customWidth="1"/>
    <col min="12304" max="12304" width="14.33203125" style="203" bestFit="1" customWidth="1"/>
    <col min="12305" max="12305" width="13.44140625" style="203" customWidth="1"/>
    <col min="12306" max="12306" width="6" style="203" customWidth="1"/>
    <col min="12307" max="12307" width="17.21875" style="203" customWidth="1"/>
    <col min="12308" max="12308" width="11" style="203" bestFit="1" customWidth="1"/>
    <col min="12309" max="12310" width="8.21875" style="203" bestFit="1" customWidth="1"/>
    <col min="12311" max="12544" width="8.77734375" style="203"/>
    <col min="12545" max="12545" width="15.88671875" style="203" customWidth="1"/>
    <col min="12546" max="12546" width="3.88671875" style="203" bestFit="1" customWidth="1"/>
    <col min="12547" max="12547" width="38.21875" style="203" customWidth="1"/>
    <col min="12548" max="12548" width="13.88671875" style="203" bestFit="1" customWidth="1"/>
    <col min="12549" max="12549" width="16.21875" style="203" customWidth="1"/>
    <col min="12550" max="12550" width="13.109375" style="203" customWidth="1"/>
    <col min="12551" max="12551" width="7.33203125" style="203" customWidth="1"/>
    <col min="12552" max="12552" width="12.109375" style="203" bestFit="1" customWidth="1"/>
    <col min="12553" max="12553" width="10.44140625" style="203" bestFit="1" customWidth="1"/>
    <col min="12554" max="12554" width="7" style="203" bestFit="1" customWidth="1"/>
    <col min="12555" max="12555" width="5.88671875" style="203" bestFit="1" customWidth="1"/>
    <col min="12556" max="12556" width="8.77734375" style="203" bestFit="1" customWidth="1"/>
    <col min="12557" max="12558" width="8.44140625" style="203" bestFit="1" customWidth="1"/>
    <col min="12559" max="12559" width="8.6640625" style="203" customWidth="1"/>
    <col min="12560" max="12560" width="14.33203125" style="203" bestFit="1" customWidth="1"/>
    <col min="12561" max="12561" width="13.44140625" style="203" customWidth="1"/>
    <col min="12562" max="12562" width="6" style="203" customWidth="1"/>
    <col min="12563" max="12563" width="17.21875" style="203" customWidth="1"/>
    <col min="12564" max="12564" width="11" style="203" bestFit="1" customWidth="1"/>
    <col min="12565" max="12566" width="8.21875" style="203" bestFit="1" customWidth="1"/>
    <col min="12567" max="12800" width="8.77734375" style="203"/>
    <col min="12801" max="12801" width="15.88671875" style="203" customWidth="1"/>
    <col min="12802" max="12802" width="3.88671875" style="203" bestFit="1" customWidth="1"/>
    <col min="12803" max="12803" width="38.21875" style="203" customWidth="1"/>
    <col min="12804" max="12804" width="13.88671875" style="203" bestFit="1" customWidth="1"/>
    <col min="12805" max="12805" width="16.21875" style="203" customWidth="1"/>
    <col min="12806" max="12806" width="13.109375" style="203" customWidth="1"/>
    <col min="12807" max="12807" width="7.33203125" style="203" customWidth="1"/>
    <col min="12808" max="12808" width="12.109375" style="203" bestFit="1" customWidth="1"/>
    <col min="12809" max="12809" width="10.44140625" style="203" bestFit="1" customWidth="1"/>
    <col min="12810" max="12810" width="7" style="203" bestFit="1" customWidth="1"/>
    <col min="12811" max="12811" width="5.88671875" style="203" bestFit="1" customWidth="1"/>
    <col min="12812" max="12812" width="8.77734375" style="203" bestFit="1" customWidth="1"/>
    <col min="12813" max="12814" width="8.44140625" style="203" bestFit="1" customWidth="1"/>
    <col min="12815" max="12815" width="8.6640625" style="203" customWidth="1"/>
    <col min="12816" max="12816" width="14.33203125" style="203" bestFit="1" customWidth="1"/>
    <col min="12817" max="12817" width="13.44140625" style="203" customWidth="1"/>
    <col min="12818" max="12818" width="6" style="203" customWidth="1"/>
    <col min="12819" max="12819" width="17.21875" style="203" customWidth="1"/>
    <col min="12820" max="12820" width="11" style="203" bestFit="1" customWidth="1"/>
    <col min="12821" max="12822" width="8.21875" style="203" bestFit="1" customWidth="1"/>
    <col min="12823" max="13056" width="8.77734375" style="203"/>
    <col min="13057" max="13057" width="15.88671875" style="203" customWidth="1"/>
    <col min="13058" max="13058" width="3.88671875" style="203" bestFit="1" customWidth="1"/>
    <col min="13059" max="13059" width="38.21875" style="203" customWidth="1"/>
    <col min="13060" max="13060" width="13.88671875" style="203" bestFit="1" customWidth="1"/>
    <col min="13061" max="13061" width="16.21875" style="203" customWidth="1"/>
    <col min="13062" max="13062" width="13.109375" style="203" customWidth="1"/>
    <col min="13063" max="13063" width="7.33203125" style="203" customWidth="1"/>
    <col min="13064" max="13064" width="12.109375" style="203" bestFit="1" customWidth="1"/>
    <col min="13065" max="13065" width="10.44140625" style="203" bestFit="1" customWidth="1"/>
    <col min="13066" max="13066" width="7" style="203" bestFit="1" customWidth="1"/>
    <col min="13067" max="13067" width="5.88671875" style="203" bestFit="1" customWidth="1"/>
    <col min="13068" max="13068" width="8.77734375" style="203" bestFit="1" customWidth="1"/>
    <col min="13069" max="13070" width="8.44140625" style="203" bestFit="1" customWidth="1"/>
    <col min="13071" max="13071" width="8.6640625" style="203" customWidth="1"/>
    <col min="13072" max="13072" width="14.33203125" style="203" bestFit="1" customWidth="1"/>
    <col min="13073" max="13073" width="13.44140625" style="203" customWidth="1"/>
    <col min="13074" max="13074" width="6" style="203" customWidth="1"/>
    <col min="13075" max="13075" width="17.21875" style="203" customWidth="1"/>
    <col min="13076" max="13076" width="11" style="203" bestFit="1" customWidth="1"/>
    <col min="13077" max="13078" width="8.21875" style="203" bestFit="1" customWidth="1"/>
    <col min="13079" max="13312" width="8.77734375" style="203"/>
    <col min="13313" max="13313" width="15.88671875" style="203" customWidth="1"/>
    <col min="13314" max="13314" width="3.88671875" style="203" bestFit="1" customWidth="1"/>
    <col min="13315" max="13315" width="38.21875" style="203" customWidth="1"/>
    <col min="13316" max="13316" width="13.88671875" style="203" bestFit="1" customWidth="1"/>
    <col min="13317" max="13317" width="16.21875" style="203" customWidth="1"/>
    <col min="13318" max="13318" width="13.109375" style="203" customWidth="1"/>
    <col min="13319" max="13319" width="7.33203125" style="203" customWidth="1"/>
    <col min="13320" max="13320" width="12.109375" style="203" bestFit="1" customWidth="1"/>
    <col min="13321" max="13321" width="10.44140625" style="203" bestFit="1" customWidth="1"/>
    <col min="13322" max="13322" width="7" style="203" bestFit="1" customWidth="1"/>
    <col min="13323" max="13323" width="5.88671875" style="203" bestFit="1" customWidth="1"/>
    <col min="13324" max="13324" width="8.77734375" style="203" bestFit="1" customWidth="1"/>
    <col min="13325" max="13326" width="8.44140625" style="203" bestFit="1" customWidth="1"/>
    <col min="13327" max="13327" width="8.6640625" style="203" customWidth="1"/>
    <col min="13328" max="13328" width="14.33203125" style="203" bestFit="1" customWidth="1"/>
    <col min="13329" max="13329" width="13.44140625" style="203" customWidth="1"/>
    <col min="13330" max="13330" width="6" style="203" customWidth="1"/>
    <col min="13331" max="13331" width="17.21875" style="203" customWidth="1"/>
    <col min="13332" max="13332" width="11" style="203" bestFit="1" customWidth="1"/>
    <col min="13333" max="13334" width="8.21875" style="203" bestFit="1" customWidth="1"/>
    <col min="13335" max="13568" width="8.77734375" style="203"/>
    <col min="13569" max="13569" width="15.88671875" style="203" customWidth="1"/>
    <col min="13570" max="13570" width="3.88671875" style="203" bestFit="1" customWidth="1"/>
    <col min="13571" max="13571" width="38.21875" style="203" customWidth="1"/>
    <col min="13572" max="13572" width="13.88671875" style="203" bestFit="1" customWidth="1"/>
    <col min="13573" max="13573" width="16.21875" style="203" customWidth="1"/>
    <col min="13574" max="13574" width="13.109375" style="203" customWidth="1"/>
    <col min="13575" max="13575" width="7.33203125" style="203" customWidth="1"/>
    <col min="13576" max="13576" width="12.109375" style="203" bestFit="1" customWidth="1"/>
    <col min="13577" max="13577" width="10.44140625" style="203" bestFit="1" customWidth="1"/>
    <col min="13578" max="13578" width="7" style="203" bestFit="1" customWidth="1"/>
    <col min="13579" max="13579" width="5.88671875" style="203" bestFit="1" customWidth="1"/>
    <col min="13580" max="13580" width="8.77734375" style="203" bestFit="1" customWidth="1"/>
    <col min="13581" max="13582" width="8.44140625" style="203" bestFit="1" customWidth="1"/>
    <col min="13583" max="13583" width="8.6640625" style="203" customWidth="1"/>
    <col min="13584" max="13584" width="14.33203125" style="203" bestFit="1" customWidth="1"/>
    <col min="13585" max="13585" width="13.44140625" style="203" customWidth="1"/>
    <col min="13586" max="13586" width="6" style="203" customWidth="1"/>
    <col min="13587" max="13587" width="17.21875" style="203" customWidth="1"/>
    <col min="13588" max="13588" width="11" style="203" bestFit="1" customWidth="1"/>
    <col min="13589" max="13590" width="8.21875" style="203" bestFit="1" customWidth="1"/>
    <col min="13591" max="13824" width="8.77734375" style="203"/>
    <col min="13825" max="13825" width="15.88671875" style="203" customWidth="1"/>
    <col min="13826" max="13826" width="3.88671875" style="203" bestFit="1" customWidth="1"/>
    <col min="13827" max="13827" width="38.21875" style="203" customWidth="1"/>
    <col min="13828" max="13828" width="13.88671875" style="203" bestFit="1" customWidth="1"/>
    <col min="13829" max="13829" width="16.21875" style="203" customWidth="1"/>
    <col min="13830" max="13830" width="13.109375" style="203" customWidth="1"/>
    <col min="13831" max="13831" width="7.33203125" style="203" customWidth="1"/>
    <col min="13832" max="13832" width="12.109375" style="203" bestFit="1" customWidth="1"/>
    <col min="13833" max="13833" width="10.44140625" style="203" bestFit="1" customWidth="1"/>
    <col min="13834" max="13834" width="7" style="203" bestFit="1" customWidth="1"/>
    <col min="13835" max="13835" width="5.88671875" style="203" bestFit="1" customWidth="1"/>
    <col min="13836" max="13836" width="8.77734375" style="203" bestFit="1" customWidth="1"/>
    <col min="13837" max="13838" width="8.44140625" style="203" bestFit="1" customWidth="1"/>
    <col min="13839" max="13839" width="8.6640625" style="203" customWidth="1"/>
    <col min="13840" max="13840" width="14.33203125" style="203" bestFit="1" customWidth="1"/>
    <col min="13841" max="13841" width="13.44140625" style="203" customWidth="1"/>
    <col min="13842" max="13842" width="6" style="203" customWidth="1"/>
    <col min="13843" max="13843" width="17.21875" style="203" customWidth="1"/>
    <col min="13844" max="13844" width="11" style="203" bestFit="1" customWidth="1"/>
    <col min="13845" max="13846" width="8.21875" style="203" bestFit="1" customWidth="1"/>
    <col min="13847" max="14080" width="8.77734375" style="203"/>
    <col min="14081" max="14081" width="15.88671875" style="203" customWidth="1"/>
    <col min="14082" max="14082" width="3.88671875" style="203" bestFit="1" customWidth="1"/>
    <col min="14083" max="14083" width="38.21875" style="203" customWidth="1"/>
    <col min="14084" max="14084" width="13.88671875" style="203" bestFit="1" customWidth="1"/>
    <col min="14085" max="14085" width="16.21875" style="203" customWidth="1"/>
    <col min="14086" max="14086" width="13.109375" style="203" customWidth="1"/>
    <col min="14087" max="14087" width="7.33203125" style="203" customWidth="1"/>
    <col min="14088" max="14088" width="12.109375" style="203" bestFit="1" customWidth="1"/>
    <col min="14089" max="14089" width="10.44140625" style="203" bestFit="1" customWidth="1"/>
    <col min="14090" max="14090" width="7" style="203" bestFit="1" customWidth="1"/>
    <col min="14091" max="14091" width="5.88671875" style="203" bestFit="1" customWidth="1"/>
    <col min="14092" max="14092" width="8.77734375" style="203" bestFit="1" customWidth="1"/>
    <col min="14093" max="14094" width="8.44140625" style="203" bestFit="1" customWidth="1"/>
    <col min="14095" max="14095" width="8.6640625" style="203" customWidth="1"/>
    <col min="14096" max="14096" width="14.33203125" style="203" bestFit="1" customWidth="1"/>
    <col min="14097" max="14097" width="13.44140625" style="203" customWidth="1"/>
    <col min="14098" max="14098" width="6" style="203" customWidth="1"/>
    <col min="14099" max="14099" width="17.21875" style="203" customWidth="1"/>
    <col min="14100" max="14100" width="11" style="203" bestFit="1" customWidth="1"/>
    <col min="14101" max="14102" width="8.21875" style="203" bestFit="1" customWidth="1"/>
    <col min="14103" max="14336" width="8.77734375" style="203"/>
    <col min="14337" max="14337" width="15.88671875" style="203" customWidth="1"/>
    <col min="14338" max="14338" width="3.88671875" style="203" bestFit="1" customWidth="1"/>
    <col min="14339" max="14339" width="38.21875" style="203" customWidth="1"/>
    <col min="14340" max="14340" width="13.88671875" style="203" bestFit="1" customWidth="1"/>
    <col min="14341" max="14341" width="16.21875" style="203" customWidth="1"/>
    <col min="14342" max="14342" width="13.109375" style="203" customWidth="1"/>
    <col min="14343" max="14343" width="7.33203125" style="203" customWidth="1"/>
    <col min="14344" max="14344" width="12.109375" style="203" bestFit="1" customWidth="1"/>
    <col min="14345" max="14345" width="10.44140625" style="203" bestFit="1" customWidth="1"/>
    <col min="14346" max="14346" width="7" style="203" bestFit="1" customWidth="1"/>
    <col min="14347" max="14347" width="5.88671875" style="203" bestFit="1" customWidth="1"/>
    <col min="14348" max="14348" width="8.77734375" style="203" bestFit="1" customWidth="1"/>
    <col min="14349" max="14350" width="8.44140625" style="203" bestFit="1" customWidth="1"/>
    <col min="14351" max="14351" width="8.6640625" style="203" customWidth="1"/>
    <col min="14352" max="14352" width="14.33203125" style="203" bestFit="1" customWidth="1"/>
    <col min="14353" max="14353" width="13.44140625" style="203" customWidth="1"/>
    <col min="14354" max="14354" width="6" style="203" customWidth="1"/>
    <col min="14355" max="14355" width="17.21875" style="203" customWidth="1"/>
    <col min="14356" max="14356" width="11" style="203" bestFit="1" customWidth="1"/>
    <col min="14357" max="14358" width="8.21875" style="203" bestFit="1" customWidth="1"/>
    <col min="14359" max="14592" width="8.77734375" style="203"/>
    <col min="14593" max="14593" width="15.88671875" style="203" customWidth="1"/>
    <col min="14594" max="14594" width="3.88671875" style="203" bestFit="1" customWidth="1"/>
    <col min="14595" max="14595" width="38.21875" style="203" customWidth="1"/>
    <col min="14596" max="14596" width="13.88671875" style="203" bestFit="1" customWidth="1"/>
    <col min="14597" max="14597" width="16.21875" style="203" customWidth="1"/>
    <col min="14598" max="14598" width="13.109375" style="203" customWidth="1"/>
    <col min="14599" max="14599" width="7.33203125" style="203" customWidth="1"/>
    <col min="14600" max="14600" width="12.109375" style="203" bestFit="1" customWidth="1"/>
    <col min="14601" max="14601" width="10.44140625" style="203" bestFit="1" customWidth="1"/>
    <col min="14602" max="14602" width="7" style="203" bestFit="1" customWidth="1"/>
    <col min="14603" max="14603" width="5.88671875" style="203" bestFit="1" customWidth="1"/>
    <col min="14604" max="14604" width="8.77734375" style="203" bestFit="1" customWidth="1"/>
    <col min="14605" max="14606" width="8.44140625" style="203" bestFit="1" customWidth="1"/>
    <col min="14607" max="14607" width="8.6640625" style="203" customWidth="1"/>
    <col min="14608" max="14608" width="14.33203125" style="203" bestFit="1" customWidth="1"/>
    <col min="14609" max="14609" width="13.44140625" style="203" customWidth="1"/>
    <col min="14610" max="14610" width="6" style="203" customWidth="1"/>
    <col min="14611" max="14611" width="17.21875" style="203" customWidth="1"/>
    <col min="14612" max="14612" width="11" style="203" bestFit="1" customWidth="1"/>
    <col min="14613" max="14614" width="8.21875" style="203" bestFit="1" customWidth="1"/>
    <col min="14615" max="14848" width="8.77734375" style="203"/>
    <col min="14849" max="14849" width="15.88671875" style="203" customWidth="1"/>
    <col min="14850" max="14850" width="3.88671875" style="203" bestFit="1" customWidth="1"/>
    <col min="14851" max="14851" width="38.21875" style="203" customWidth="1"/>
    <col min="14852" max="14852" width="13.88671875" style="203" bestFit="1" customWidth="1"/>
    <col min="14853" max="14853" width="16.21875" style="203" customWidth="1"/>
    <col min="14854" max="14854" width="13.109375" style="203" customWidth="1"/>
    <col min="14855" max="14855" width="7.33203125" style="203" customWidth="1"/>
    <col min="14856" max="14856" width="12.109375" style="203" bestFit="1" customWidth="1"/>
    <col min="14857" max="14857" width="10.44140625" style="203" bestFit="1" customWidth="1"/>
    <col min="14858" max="14858" width="7" style="203" bestFit="1" customWidth="1"/>
    <col min="14859" max="14859" width="5.88671875" style="203" bestFit="1" customWidth="1"/>
    <col min="14860" max="14860" width="8.77734375" style="203" bestFit="1" customWidth="1"/>
    <col min="14861" max="14862" width="8.44140625" style="203" bestFit="1" customWidth="1"/>
    <col min="14863" max="14863" width="8.6640625" style="203" customWidth="1"/>
    <col min="14864" max="14864" width="14.33203125" style="203" bestFit="1" customWidth="1"/>
    <col min="14865" max="14865" width="13.44140625" style="203" customWidth="1"/>
    <col min="14866" max="14866" width="6" style="203" customWidth="1"/>
    <col min="14867" max="14867" width="17.21875" style="203" customWidth="1"/>
    <col min="14868" max="14868" width="11" style="203" bestFit="1" customWidth="1"/>
    <col min="14869" max="14870" width="8.21875" style="203" bestFit="1" customWidth="1"/>
    <col min="14871" max="15104" width="8.77734375" style="203"/>
    <col min="15105" max="15105" width="15.88671875" style="203" customWidth="1"/>
    <col min="15106" max="15106" width="3.88671875" style="203" bestFit="1" customWidth="1"/>
    <col min="15107" max="15107" width="38.21875" style="203" customWidth="1"/>
    <col min="15108" max="15108" width="13.88671875" style="203" bestFit="1" customWidth="1"/>
    <col min="15109" max="15109" width="16.21875" style="203" customWidth="1"/>
    <col min="15110" max="15110" width="13.109375" style="203" customWidth="1"/>
    <col min="15111" max="15111" width="7.33203125" style="203" customWidth="1"/>
    <col min="15112" max="15112" width="12.109375" style="203" bestFit="1" customWidth="1"/>
    <col min="15113" max="15113" width="10.44140625" style="203" bestFit="1" customWidth="1"/>
    <col min="15114" max="15114" width="7" style="203" bestFit="1" customWidth="1"/>
    <col min="15115" max="15115" width="5.88671875" style="203" bestFit="1" customWidth="1"/>
    <col min="15116" max="15116" width="8.77734375" style="203" bestFit="1" customWidth="1"/>
    <col min="15117" max="15118" width="8.44140625" style="203" bestFit="1" customWidth="1"/>
    <col min="15119" max="15119" width="8.6640625" style="203" customWidth="1"/>
    <col min="15120" max="15120" width="14.33203125" style="203" bestFit="1" customWidth="1"/>
    <col min="15121" max="15121" width="13.44140625" style="203" customWidth="1"/>
    <col min="15122" max="15122" width="6" style="203" customWidth="1"/>
    <col min="15123" max="15123" width="17.21875" style="203" customWidth="1"/>
    <col min="15124" max="15124" width="11" style="203" bestFit="1" customWidth="1"/>
    <col min="15125" max="15126" width="8.21875" style="203" bestFit="1" customWidth="1"/>
    <col min="15127" max="15360" width="8.77734375" style="203"/>
    <col min="15361" max="15361" width="15.88671875" style="203" customWidth="1"/>
    <col min="15362" max="15362" width="3.88671875" style="203" bestFit="1" customWidth="1"/>
    <col min="15363" max="15363" width="38.21875" style="203" customWidth="1"/>
    <col min="15364" max="15364" width="13.88671875" style="203" bestFit="1" customWidth="1"/>
    <col min="15365" max="15365" width="16.21875" style="203" customWidth="1"/>
    <col min="15366" max="15366" width="13.109375" style="203" customWidth="1"/>
    <col min="15367" max="15367" width="7.33203125" style="203" customWidth="1"/>
    <col min="15368" max="15368" width="12.109375" style="203" bestFit="1" customWidth="1"/>
    <col min="15369" max="15369" width="10.44140625" style="203" bestFit="1" customWidth="1"/>
    <col min="15370" max="15370" width="7" style="203" bestFit="1" customWidth="1"/>
    <col min="15371" max="15371" width="5.88671875" style="203" bestFit="1" customWidth="1"/>
    <col min="15372" max="15372" width="8.77734375" style="203" bestFit="1" customWidth="1"/>
    <col min="15373" max="15374" width="8.44140625" style="203" bestFit="1" customWidth="1"/>
    <col min="15375" max="15375" width="8.6640625" style="203" customWidth="1"/>
    <col min="15376" max="15376" width="14.33203125" style="203" bestFit="1" customWidth="1"/>
    <col min="15377" max="15377" width="13.44140625" style="203" customWidth="1"/>
    <col min="15378" max="15378" width="6" style="203" customWidth="1"/>
    <col min="15379" max="15379" width="17.21875" style="203" customWidth="1"/>
    <col min="15380" max="15380" width="11" style="203" bestFit="1" customWidth="1"/>
    <col min="15381" max="15382" width="8.21875" style="203" bestFit="1" customWidth="1"/>
    <col min="15383" max="15616" width="8.77734375" style="203"/>
    <col min="15617" max="15617" width="15.88671875" style="203" customWidth="1"/>
    <col min="15618" max="15618" width="3.88671875" style="203" bestFit="1" customWidth="1"/>
    <col min="15619" max="15619" width="38.21875" style="203" customWidth="1"/>
    <col min="15620" max="15620" width="13.88671875" style="203" bestFit="1" customWidth="1"/>
    <col min="15621" max="15621" width="16.21875" style="203" customWidth="1"/>
    <col min="15622" max="15622" width="13.109375" style="203" customWidth="1"/>
    <col min="15623" max="15623" width="7.33203125" style="203" customWidth="1"/>
    <col min="15624" max="15624" width="12.109375" style="203" bestFit="1" customWidth="1"/>
    <col min="15625" max="15625" width="10.44140625" style="203" bestFit="1" customWidth="1"/>
    <col min="15626" max="15626" width="7" style="203" bestFit="1" customWidth="1"/>
    <col min="15627" max="15627" width="5.88671875" style="203" bestFit="1" customWidth="1"/>
    <col min="15628" max="15628" width="8.77734375" style="203" bestFit="1" customWidth="1"/>
    <col min="15629" max="15630" width="8.44140625" style="203" bestFit="1" customWidth="1"/>
    <col min="15631" max="15631" width="8.6640625" style="203" customWidth="1"/>
    <col min="15632" max="15632" width="14.33203125" style="203" bestFit="1" customWidth="1"/>
    <col min="15633" max="15633" width="13.44140625" style="203" customWidth="1"/>
    <col min="15634" max="15634" width="6" style="203" customWidth="1"/>
    <col min="15635" max="15635" width="17.21875" style="203" customWidth="1"/>
    <col min="15636" max="15636" width="11" style="203" bestFit="1" customWidth="1"/>
    <col min="15637" max="15638" width="8.21875" style="203" bestFit="1" customWidth="1"/>
    <col min="15639" max="15872" width="8.77734375" style="203"/>
    <col min="15873" max="15873" width="15.88671875" style="203" customWidth="1"/>
    <col min="15874" max="15874" width="3.88671875" style="203" bestFit="1" customWidth="1"/>
    <col min="15875" max="15875" width="38.21875" style="203" customWidth="1"/>
    <col min="15876" max="15876" width="13.88671875" style="203" bestFit="1" customWidth="1"/>
    <col min="15877" max="15877" width="16.21875" style="203" customWidth="1"/>
    <col min="15878" max="15878" width="13.109375" style="203" customWidth="1"/>
    <col min="15879" max="15879" width="7.33203125" style="203" customWidth="1"/>
    <col min="15880" max="15880" width="12.109375" style="203" bestFit="1" customWidth="1"/>
    <col min="15881" max="15881" width="10.44140625" style="203" bestFit="1" customWidth="1"/>
    <col min="15882" max="15882" width="7" style="203" bestFit="1" customWidth="1"/>
    <col min="15883" max="15883" width="5.88671875" style="203" bestFit="1" customWidth="1"/>
    <col min="15884" max="15884" width="8.77734375" style="203" bestFit="1" customWidth="1"/>
    <col min="15885" max="15886" width="8.44140625" style="203" bestFit="1" customWidth="1"/>
    <col min="15887" max="15887" width="8.6640625" style="203" customWidth="1"/>
    <col min="15888" max="15888" width="14.33203125" style="203" bestFit="1" customWidth="1"/>
    <col min="15889" max="15889" width="13.44140625" style="203" customWidth="1"/>
    <col min="15890" max="15890" width="6" style="203" customWidth="1"/>
    <col min="15891" max="15891" width="17.21875" style="203" customWidth="1"/>
    <col min="15892" max="15892" width="11" style="203" bestFit="1" customWidth="1"/>
    <col min="15893" max="15894" width="8.21875" style="203" bestFit="1" customWidth="1"/>
    <col min="15895" max="16128" width="8.77734375" style="203"/>
    <col min="16129" max="16129" width="15.88671875" style="203" customWidth="1"/>
    <col min="16130" max="16130" width="3.88671875" style="203" bestFit="1" customWidth="1"/>
    <col min="16131" max="16131" width="38.21875" style="203" customWidth="1"/>
    <col min="16132" max="16132" width="13.88671875" style="203" bestFit="1" customWidth="1"/>
    <col min="16133" max="16133" width="16.21875" style="203" customWidth="1"/>
    <col min="16134" max="16134" width="13.109375" style="203" customWidth="1"/>
    <col min="16135" max="16135" width="7.33203125" style="203" customWidth="1"/>
    <col min="16136" max="16136" width="12.109375" style="203" bestFit="1" customWidth="1"/>
    <col min="16137" max="16137" width="10.44140625" style="203" bestFit="1" customWidth="1"/>
    <col min="16138" max="16138" width="7" style="203" bestFit="1" customWidth="1"/>
    <col min="16139" max="16139" width="5.88671875" style="203" bestFit="1" customWidth="1"/>
    <col min="16140" max="16140" width="8.77734375" style="203" bestFit="1" customWidth="1"/>
    <col min="16141" max="16142" width="8.44140625" style="203" bestFit="1" customWidth="1"/>
    <col min="16143" max="16143" width="8.6640625" style="203" customWidth="1"/>
    <col min="16144" max="16144" width="14.33203125" style="203" bestFit="1" customWidth="1"/>
    <col min="16145" max="16145" width="13.44140625" style="203" customWidth="1"/>
    <col min="16146" max="16146" width="6" style="203" customWidth="1"/>
    <col min="16147" max="16147" width="17.21875" style="203" customWidth="1"/>
    <col min="16148" max="16148" width="11" style="203" bestFit="1" customWidth="1"/>
    <col min="16149" max="16150" width="8.21875" style="203" bestFit="1" customWidth="1"/>
    <col min="16151" max="16384" width="8.77734375" style="203"/>
  </cols>
  <sheetData>
    <row r="1" spans="1:33" ht="7.95" customHeight="1">
      <c r="A1" s="282"/>
      <c r="B1" s="282"/>
      <c r="R1" s="281"/>
    </row>
    <row r="2" spans="1:33" ht="15">
      <c r="F2" s="280"/>
      <c r="J2" s="277" t="s">
        <v>541</v>
      </c>
      <c r="K2" s="277"/>
      <c r="L2" s="277"/>
      <c r="M2" s="277"/>
      <c r="N2" s="277"/>
      <c r="O2" s="277"/>
      <c r="P2" s="277"/>
      <c r="Q2" s="277"/>
      <c r="R2" s="512"/>
      <c r="S2" s="512"/>
      <c r="T2" s="512"/>
      <c r="U2" s="512"/>
      <c r="V2" s="512"/>
    </row>
    <row r="3" spans="1:33" ht="23.25" customHeight="1">
      <c r="A3" s="279" t="s">
        <v>2</v>
      </c>
      <c r="B3" s="278"/>
      <c r="J3" s="277"/>
      <c r="R3" s="276"/>
      <c r="S3" s="513" t="s">
        <v>114</v>
      </c>
      <c r="T3" s="513"/>
      <c r="U3" s="513"/>
      <c r="V3" s="513"/>
      <c r="W3" s="513"/>
      <c r="X3" s="513"/>
      <c r="Z3" s="275" t="s">
        <v>4</v>
      </c>
      <c r="AA3" s="274"/>
      <c r="AB3" s="273" t="s">
        <v>5</v>
      </c>
      <c r="AC3" s="271"/>
      <c r="AD3" s="271"/>
      <c r="AE3" s="272" t="s">
        <v>6</v>
      </c>
      <c r="AF3" s="271"/>
      <c r="AG3" s="270"/>
    </row>
    <row r="4" spans="1:33" ht="14.25" customHeight="1" thickBot="1">
      <c r="A4" s="492" t="s">
        <v>113</v>
      </c>
      <c r="B4" s="495" t="s">
        <v>112</v>
      </c>
      <c r="C4" s="496"/>
      <c r="D4" s="501"/>
      <c r="E4" s="503"/>
      <c r="F4" s="495" t="s">
        <v>111</v>
      </c>
      <c r="G4" s="505"/>
      <c r="H4" s="506" t="s">
        <v>110</v>
      </c>
      <c r="I4" s="542" t="s">
        <v>109</v>
      </c>
      <c r="J4" s="543" t="s">
        <v>108</v>
      </c>
      <c r="K4" s="529" t="s">
        <v>455</v>
      </c>
      <c r="L4" s="501"/>
      <c r="M4" s="501"/>
      <c r="N4" s="501"/>
      <c r="O4" s="503"/>
      <c r="P4" s="506" t="s">
        <v>14</v>
      </c>
      <c r="Q4" s="530" t="s">
        <v>540</v>
      </c>
      <c r="R4" s="531"/>
      <c r="S4" s="532"/>
      <c r="T4" s="536" t="s">
        <v>16</v>
      </c>
      <c r="U4" s="538" t="s">
        <v>17</v>
      </c>
      <c r="V4" s="506" t="s">
        <v>18</v>
      </c>
      <c r="W4" s="544" t="s">
        <v>19</v>
      </c>
      <c r="X4" s="545"/>
      <c r="Z4" s="515" t="s">
        <v>539</v>
      </c>
      <c r="AA4" s="515" t="s">
        <v>538</v>
      </c>
      <c r="AB4" s="514" t="s">
        <v>22</v>
      </c>
      <c r="AC4" s="517" t="s">
        <v>23</v>
      </c>
      <c r="AD4" s="517" t="s">
        <v>24</v>
      </c>
      <c r="AE4" s="514" t="s">
        <v>22</v>
      </c>
      <c r="AF4" s="517" t="s">
        <v>23</v>
      </c>
      <c r="AG4" s="517" t="s">
        <v>25</v>
      </c>
    </row>
    <row r="5" spans="1:33" ht="13.5" customHeight="1">
      <c r="A5" s="493"/>
      <c r="B5" s="497"/>
      <c r="C5" s="498"/>
      <c r="D5" s="502"/>
      <c r="E5" s="504"/>
      <c r="F5" s="499"/>
      <c r="G5" s="397"/>
      <c r="H5" s="493"/>
      <c r="I5" s="493"/>
      <c r="J5" s="497"/>
      <c r="K5" s="520" t="s">
        <v>26</v>
      </c>
      <c r="L5" s="523" t="s">
        <v>537</v>
      </c>
      <c r="M5" s="526" t="s">
        <v>536</v>
      </c>
      <c r="N5" s="395" t="s">
        <v>29</v>
      </c>
      <c r="O5" s="395" t="s">
        <v>30</v>
      </c>
      <c r="P5" s="510"/>
      <c r="Q5" s="533"/>
      <c r="R5" s="534"/>
      <c r="S5" s="535"/>
      <c r="T5" s="537"/>
      <c r="U5" s="539"/>
      <c r="V5" s="493"/>
      <c r="W5" s="506" t="s">
        <v>23</v>
      </c>
      <c r="X5" s="506" t="s">
        <v>24</v>
      </c>
      <c r="Z5" s="515"/>
      <c r="AA5" s="515"/>
      <c r="AB5" s="515"/>
      <c r="AC5" s="518"/>
      <c r="AD5" s="518"/>
      <c r="AE5" s="515"/>
      <c r="AF5" s="518"/>
      <c r="AG5" s="518"/>
    </row>
    <row r="6" spans="1:33" ht="13.5" customHeight="1">
      <c r="A6" s="493"/>
      <c r="B6" s="497"/>
      <c r="C6" s="498"/>
      <c r="D6" s="492" t="s">
        <v>107</v>
      </c>
      <c r="E6" s="541" t="s">
        <v>32</v>
      </c>
      <c r="F6" s="492" t="s">
        <v>107</v>
      </c>
      <c r="G6" s="542" t="s">
        <v>535</v>
      </c>
      <c r="H6" s="493"/>
      <c r="I6" s="493"/>
      <c r="J6" s="497"/>
      <c r="K6" s="521"/>
      <c r="L6" s="524"/>
      <c r="M6" s="521"/>
      <c r="N6" s="396"/>
      <c r="O6" s="396"/>
      <c r="P6" s="510"/>
      <c r="Q6" s="506" t="s">
        <v>34</v>
      </c>
      <c r="R6" s="506" t="s">
        <v>35</v>
      </c>
      <c r="S6" s="492" t="s">
        <v>36</v>
      </c>
      <c r="T6" s="507" t="s">
        <v>37</v>
      </c>
      <c r="U6" s="539"/>
      <c r="V6" s="493"/>
      <c r="W6" s="527"/>
      <c r="X6" s="527"/>
      <c r="Z6" s="515"/>
      <c r="AA6" s="515"/>
      <c r="AB6" s="515"/>
      <c r="AC6" s="518"/>
      <c r="AD6" s="518"/>
      <c r="AE6" s="515"/>
      <c r="AF6" s="518"/>
      <c r="AG6" s="518"/>
    </row>
    <row r="7" spans="1:33" ht="13.5" customHeight="1">
      <c r="A7" s="493"/>
      <c r="B7" s="497"/>
      <c r="C7" s="498"/>
      <c r="D7" s="493"/>
      <c r="E7" s="493"/>
      <c r="F7" s="493"/>
      <c r="G7" s="493"/>
      <c r="H7" s="493"/>
      <c r="I7" s="493"/>
      <c r="J7" s="497"/>
      <c r="K7" s="521"/>
      <c r="L7" s="524"/>
      <c r="M7" s="521"/>
      <c r="N7" s="396"/>
      <c r="O7" s="396"/>
      <c r="P7" s="510"/>
      <c r="Q7" s="510"/>
      <c r="R7" s="510"/>
      <c r="S7" s="493"/>
      <c r="T7" s="508"/>
      <c r="U7" s="539"/>
      <c r="V7" s="493"/>
      <c r="W7" s="527"/>
      <c r="X7" s="527"/>
      <c r="Z7" s="515"/>
      <c r="AA7" s="515"/>
      <c r="AB7" s="515"/>
      <c r="AC7" s="518"/>
      <c r="AD7" s="518"/>
      <c r="AE7" s="515"/>
      <c r="AF7" s="518"/>
      <c r="AG7" s="518"/>
    </row>
    <row r="8" spans="1:33" ht="13.5" customHeight="1">
      <c r="A8" s="494"/>
      <c r="B8" s="499"/>
      <c r="C8" s="500"/>
      <c r="D8" s="494"/>
      <c r="E8" s="494"/>
      <c r="F8" s="494"/>
      <c r="G8" s="494"/>
      <c r="H8" s="494"/>
      <c r="I8" s="494"/>
      <c r="J8" s="499"/>
      <c r="K8" s="522"/>
      <c r="L8" s="525"/>
      <c r="M8" s="522"/>
      <c r="N8" s="397"/>
      <c r="O8" s="397"/>
      <c r="P8" s="511"/>
      <c r="Q8" s="511"/>
      <c r="R8" s="511"/>
      <c r="S8" s="494"/>
      <c r="T8" s="509"/>
      <c r="U8" s="540"/>
      <c r="V8" s="494"/>
      <c r="W8" s="528"/>
      <c r="X8" s="528"/>
      <c r="Z8" s="516"/>
      <c r="AA8" s="516"/>
      <c r="AB8" s="516"/>
      <c r="AC8" s="519"/>
      <c r="AD8" s="519"/>
      <c r="AE8" s="516"/>
      <c r="AF8" s="519"/>
      <c r="AG8" s="519"/>
    </row>
    <row r="9" spans="1:33" ht="46.95" customHeight="1">
      <c r="A9" s="248" t="s">
        <v>534</v>
      </c>
      <c r="B9" s="242"/>
      <c r="C9" s="247" t="s">
        <v>533</v>
      </c>
      <c r="D9" s="236" t="s">
        <v>532</v>
      </c>
      <c r="E9" s="217" t="s">
        <v>41</v>
      </c>
      <c r="F9" s="267" t="s">
        <v>480</v>
      </c>
      <c r="G9" s="233">
        <v>2993</v>
      </c>
      <c r="H9" s="232" t="s">
        <v>474</v>
      </c>
      <c r="I9" s="230" t="s">
        <v>531</v>
      </c>
      <c r="J9" s="214">
        <v>5</v>
      </c>
      <c r="K9" s="101">
        <v>10.5</v>
      </c>
      <c r="L9" s="32">
        <f t="shared" ref="L9:L38" si="0">IF(K9&gt;0,1/K9*37.7*68.6,"")</f>
        <v>246.30666666666664</v>
      </c>
      <c r="M9" s="101">
        <f t="shared" ref="M9:M38" si="1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8.1999999999999993</v>
      </c>
      <c r="N9" s="100">
        <f t="shared" ref="N9:N38" si="2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11.7</v>
      </c>
      <c r="O9" s="99" t="str">
        <f t="shared" ref="O9:O38" si="3">IF(Z9="","",IF(AE9="",TEXT(AB9,"#,##0.0"),(IF(AB9-AE9&gt;0,CONCATENATE(TEXT(AE9,"#,##0.0"),"~",TEXT(AB9,"#,##0.0")),TEXT(AB9,"#,##0.0")))))</f>
        <v>11.4~11.7</v>
      </c>
      <c r="P9" s="104" t="s">
        <v>462</v>
      </c>
      <c r="Q9" s="213" t="s">
        <v>461</v>
      </c>
      <c r="R9" s="104" t="s">
        <v>50</v>
      </c>
      <c r="S9" s="96"/>
      <c r="T9" s="212"/>
      <c r="U9" s="95">
        <f t="shared" ref="U9:U38" si="4">IFERROR(IF(K9&lt;M9,"",(ROUNDDOWN(K9/M9*100,0))),"")</f>
        <v>128</v>
      </c>
      <c r="V9" s="94" t="str">
        <f t="shared" ref="V9:V21" si="5">IFERROR(IF(K9&lt;N9,"",(ROUNDDOWN(K9/N9*100,0))),"")</f>
        <v/>
      </c>
      <c r="W9" s="94" t="str">
        <f t="shared" ref="W9:W38" si="6">IF(AC9&lt;55,"",IF(AA9="",AC9,IF(AF9-AC9&gt;0,CONCATENATE(AC9,"~",AF9),AC9)))</f>
        <v>89~92</v>
      </c>
      <c r="X9" s="93" t="str">
        <f t="shared" ref="X9:X38" si="7">IF(AC9&lt;55,"",AD9)</f>
        <v>★3.5</v>
      </c>
      <c r="Z9" s="210">
        <v>2680</v>
      </c>
      <c r="AA9" s="211">
        <v>2700</v>
      </c>
      <c r="AB9" s="209">
        <f t="shared" ref="AB9:AB38" si="8">IF(Z9="","",ROUNDUP(ROUND(IF(Z9&gt;=2759,9.5,IF(Z9&lt;2759,(-2.47/1000000*Z9*Z9)-(8.52/10000*Z9)+30.65)),1)*1.1,1))</f>
        <v>11.7</v>
      </c>
      <c r="AC9" s="208">
        <f t="shared" ref="AC9:AC38" si="9">IF(K9="","",ROUNDDOWN(K9/AB9*100,0))</f>
        <v>89</v>
      </c>
      <c r="AD9" s="208" t="str">
        <f t="shared" ref="AD9:AD38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★3.5</v>
      </c>
      <c r="AE9" s="209">
        <f t="shared" ref="AE9:AE31" si="11">IF(AA9="","",ROUNDUP(ROUND(IF(AA9&gt;=2759,9.5,IF(AA9&lt;2759,(-2.47/1000000*AA9*AA9)-(8.52/10000*AA9)+30.65)),1)*1.1,1))</f>
        <v>11.4</v>
      </c>
      <c r="AF9" s="208">
        <f t="shared" ref="AF9:AF31" si="12">IF(AE9="","",IF(K9="","",ROUNDDOWN(K9/AE9*100,0)))</f>
        <v>92</v>
      </c>
      <c r="AG9" s="208" t="str">
        <f t="shared" ref="AG9:AG31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★4.0</v>
      </c>
    </row>
    <row r="10" spans="1:33" ht="46.95" customHeight="1">
      <c r="A10" s="225"/>
      <c r="B10" s="242"/>
      <c r="C10" s="265"/>
      <c r="D10" s="235"/>
      <c r="E10" s="217" t="s">
        <v>401</v>
      </c>
      <c r="F10" s="267" t="s">
        <v>480</v>
      </c>
      <c r="G10" s="233">
        <v>2993</v>
      </c>
      <c r="H10" s="232" t="s">
        <v>474</v>
      </c>
      <c r="I10" s="230">
        <v>2630</v>
      </c>
      <c r="J10" s="214">
        <v>5</v>
      </c>
      <c r="K10" s="101">
        <v>10.5</v>
      </c>
      <c r="L10" s="32">
        <f t="shared" si="0"/>
        <v>246.30666666666664</v>
      </c>
      <c r="M10" s="101">
        <f t="shared" si="1"/>
        <v>8.1999999999999993</v>
      </c>
      <c r="N10" s="100">
        <f t="shared" si="2"/>
        <v>11.7</v>
      </c>
      <c r="O10" s="99" t="str">
        <f t="shared" si="3"/>
        <v>12.5~12.7</v>
      </c>
      <c r="P10" s="104" t="s">
        <v>462</v>
      </c>
      <c r="Q10" s="213" t="s">
        <v>461</v>
      </c>
      <c r="R10" s="104" t="s">
        <v>50</v>
      </c>
      <c r="S10" s="96"/>
      <c r="T10" s="212"/>
      <c r="U10" s="95">
        <f t="shared" si="4"/>
        <v>128</v>
      </c>
      <c r="V10" s="94" t="str">
        <f t="shared" si="5"/>
        <v/>
      </c>
      <c r="W10" s="94" t="str">
        <f t="shared" si="6"/>
        <v>82~84</v>
      </c>
      <c r="X10" s="93" t="str">
        <f t="shared" si="7"/>
        <v>★3.0</v>
      </c>
      <c r="Z10" s="210">
        <v>2620</v>
      </c>
      <c r="AA10" s="211">
        <v>2630</v>
      </c>
      <c r="AB10" s="209">
        <f t="shared" si="8"/>
        <v>12.7</v>
      </c>
      <c r="AC10" s="208">
        <f t="shared" si="9"/>
        <v>82</v>
      </c>
      <c r="AD10" s="208" t="str">
        <f t="shared" si="10"/>
        <v>★3.0</v>
      </c>
      <c r="AE10" s="209">
        <f t="shared" si="11"/>
        <v>12.5</v>
      </c>
      <c r="AF10" s="208">
        <f t="shared" si="12"/>
        <v>84</v>
      </c>
      <c r="AG10" s="208" t="str">
        <f t="shared" si="13"/>
        <v>★3.0</v>
      </c>
    </row>
    <row r="11" spans="1:33" ht="46.95" customHeight="1">
      <c r="A11" s="225"/>
      <c r="B11" s="242"/>
      <c r="C11" s="265"/>
      <c r="D11" s="235"/>
      <c r="E11" s="217" t="s">
        <v>46</v>
      </c>
      <c r="F11" s="267" t="s">
        <v>480</v>
      </c>
      <c r="G11" s="233">
        <v>2993</v>
      </c>
      <c r="H11" s="232" t="s">
        <v>474</v>
      </c>
      <c r="I11" s="230" t="s">
        <v>530</v>
      </c>
      <c r="J11" s="214">
        <v>5</v>
      </c>
      <c r="K11" s="101">
        <v>10.5</v>
      </c>
      <c r="L11" s="32">
        <f t="shared" si="0"/>
        <v>246.30666666666664</v>
      </c>
      <c r="M11" s="101">
        <f t="shared" si="1"/>
        <v>8.1999999999999993</v>
      </c>
      <c r="N11" s="100">
        <f t="shared" si="2"/>
        <v>11.7</v>
      </c>
      <c r="O11" s="99" t="str">
        <f t="shared" si="3"/>
        <v>12.9~13.2</v>
      </c>
      <c r="P11" s="104" t="s">
        <v>462</v>
      </c>
      <c r="Q11" s="213" t="s">
        <v>461</v>
      </c>
      <c r="R11" s="104" t="s">
        <v>50</v>
      </c>
      <c r="S11" s="96"/>
      <c r="T11" s="212"/>
      <c r="U11" s="95">
        <f t="shared" si="4"/>
        <v>128</v>
      </c>
      <c r="V11" s="94" t="str">
        <f t="shared" si="5"/>
        <v/>
      </c>
      <c r="W11" s="94" t="str">
        <f t="shared" si="6"/>
        <v>79~81</v>
      </c>
      <c r="X11" s="93" t="str">
        <f t="shared" si="7"/>
        <v>★2.5</v>
      </c>
      <c r="Z11" s="210">
        <v>2580</v>
      </c>
      <c r="AA11" s="210">
        <v>2600</v>
      </c>
      <c r="AB11" s="209">
        <f t="shared" si="8"/>
        <v>13.2</v>
      </c>
      <c r="AC11" s="208">
        <f t="shared" si="9"/>
        <v>79</v>
      </c>
      <c r="AD11" s="208" t="str">
        <f t="shared" si="10"/>
        <v>★2.5</v>
      </c>
      <c r="AE11" s="209">
        <f t="shared" si="11"/>
        <v>12.9</v>
      </c>
      <c r="AF11" s="208">
        <f t="shared" si="12"/>
        <v>81</v>
      </c>
      <c r="AG11" s="208" t="str">
        <f t="shared" si="13"/>
        <v>★3.0</v>
      </c>
    </row>
    <row r="12" spans="1:33" ht="46.95" customHeight="1">
      <c r="A12" s="225"/>
      <c r="B12" s="242"/>
      <c r="C12" s="265"/>
      <c r="D12" s="235"/>
      <c r="E12" s="217" t="s">
        <v>529</v>
      </c>
      <c r="F12" s="267" t="s">
        <v>480</v>
      </c>
      <c r="G12" s="233">
        <v>2993</v>
      </c>
      <c r="H12" s="232" t="s">
        <v>474</v>
      </c>
      <c r="I12" s="230" t="s">
        <v>528</v>
      </c>
      <c r="J12" s="214">
        <v>5</v>
      </c>
      <c r="K12" s="101">
        <v>10.5</v>
      </c>
      <c r="L12" s="32">
        <f t="shared" si="0"/>
        <v>246.30666666666664</v>
      </c>
      <c r="M12" s="101">
        <f t="shared" si="1"/>
        <v>8.1999999999999993</v>
      </c>
      <c r="N12" s="100">
        <f t="shared" si="2"/>
        <v>11.7</v>
      </c>
      <c r="O12" s="99" t="str">
        <f t="shared" si="3"/>
        <v>13.7~15.1</v>
      </c>
      <c r="P12" s="104" t="s">
        <v>462</v>
      </c>
      <c r="Q12" s="213" t="s">
        <v>461</v>
      </c>
      <c r="R12" s="104" t="s">
        <v>50</v>
      </c>
      <c r="S12" s="96"/>
      <c r="T12" s="212"/>
      <c r="U12" s="95">
        <f t="shared" si="4"/>
        <v>128</v>
      </c>
      <c r="V12" s="94" t="str">
        <f t="shared" si="5"/>
        <v/>
      </c>
      <c r="W12" s="94" t="str">
        <f t="shared" si="6"/>
        <v>69~76</v>
      </c>
      <c r="X12" s="93" t="str">
        <f t="shared" si="7"/>
        <v>★1.5</v>
      </c>
      <c r="Z12" s="210">
        <v>2450</v>
      </c>
      <c r="AA12" s="210">
        <v>2550</v>
      </c>
      <c r="AB12" s="209">
        <f t="shared" si="8"/>
        <v>15.1</v>
      </c>
      <c r="AC12" s="208">
        <f t="shared" si="9"/>
        <v>69</v>
      </c>
      <c r="AD12" s="208" t="str">
        <f t="shared" si="10"/>
        <v>★1.5</v>
      </c>
      <c r="AE12" s="209">
        <f t="shared" si="11"/>
        <v>13.7</v>
      </c>
      <c r="AF12" s="208">
        <f t="shared" si="12"/>
        <v>76</v>
      </c>
      <c r="AG12" s="208" t="str">
        <f t="shared" si="13"/>
        <v>★2.5</v>
      </c>
    </row>
    <row r="13" spans="1:33" ht="46.95" customHeight="1">
      <c r="A13" s="225"/>
      <c r="B13" s="242"/>
      <c r="C13" s="265"/>
      <c r="D13" s="269" t="s">
        <v>525</v>
      </c>
      <c r="E13" s="268" t="s">
        <v>527</v>
      </c>
      <c r="F13" s="267" t="s">
        <v>520</v>
      </c>
      <c r="G13" s="233">
        <v>2993</v>
      </c>
      <c r="H13" s="232" t="s">
        <v>474</v>
      </c>
      <c r="I13" s="230" t="s">
        <v>526</v>
      </c>
      <c r="J13" s="214">
        <v>5</v>
      </c>
      <c r="K13" s="101">
        <v>11.4</v>
      </c>
      <c r="L13" s="32">
        <f t="shared" si="0"/>
        <v>226.8614035087719</v>
      </c>
      <c r="M13" s="101">
        <f t="shared" si="1"/>
        <v>8.1999999999999993</v>
      </c>
      <c r="N13" s="100">
        <f t="shared" si="2"/>
        <v>11.7</v>
      </c>
      <c r="O13" s="99" t="str">
        <f t="shared" si="3"/>
        <v>10.8~12.8</v>
      </c>
      <c r="P13" s="104" t="s">
        <v>462</v>
      </c>
      <c r="Q13" s="213" t="s">
        <v>461</v>
      </c>
      <c r="R13" s="104" t="s">
        <v>50</v>
      </c>
      <c r="S13" s="96"/>
      <c r="T13" s="212"/>
      <c r="U13" s="95">
        <f t="shared" si="4"/>
        <v>139</v>
      </c>
      <c r="V13" s="94" t="str">
        <f t="shared" si="5"/>
        <v/>
      </c>
      <c r="W13" s="94" t="str">
        <f t="shared" si="6"/>
        <v>89~105</v>
      </c>
      <c r="X13" s="93" t="str">
        <f t="shared" si="7"/>
        <v>★3.5</v>
      </c>
      <c r="Z13" s="210">
        <v>2610</v>
      </c>
      <c r="AA13" s="210">
        <v>2740</v>
      </c>
      <c r="AB13" s="209">
        <f t="shared" si="8"/>
        <v>12.799999999999999</v>
      </c>
      <c r="AC13" s="208">
        <f t="shared" si="9"/>
        <v>89</v>
      </c>
      <c r="AD13" s="208" t="str">
        <f t="shared" si="10"/>
        <v>★3.5</v>
      </c>
      <c r="AE13" s="209">
        <f t="shared" si="11"/>
        <v>10.799999999999999</v>
      </c>
      <c r="AF13" s="208">
        <f t="shared" si="12"/>
        <v>105</v>
      </c>
      <c r="AG13" s="208" t="str">
        <f t="shared" si="13"/>
        <v>★5.5</v>
      </c>
    </row>
    <row r="14" spans="1:33" ht="46.95" customHeight="1">
      <c r="A14" s="225"/>
      <c r="B14" s="242"/>
      <c r="C14" s="265"/>
      <c r="D14" s="269" t="s">
        <v>525</v>
      </c>
      <c r="E14" s="268" t="s">
        <v>524</v>
      </c>
      <c r="F14" s="267" t="s">
        <v>520</v>
      </c>
      <c r="G14" s="233">
        <v>2993</v>
      </c>
      <c r="H14" s="232" t="s">
        <v>474</v>
      </c>
      <c r="I14" s="230" t="s">
        <v>523</v>
      </c>
      <c r="J14" s="214">
        <v>5</v>
      </c>
      <c r="K14" s="101">
        <v>11.4</v>
      </c>
      <c r="L14" s="32">
        <f t="shared" si="0"/>
        <v>226.8614035087719</v>
      </c>
      <c r="M14" s="101">
        <f t="shared" si="1"/>
        <v>8.1999999999999993</v>
      </c>
      <c r="N14" s="100">
        <f t="shared" si="2"/>
        <v>11.7</v>
      </c>
      <c r="O14" s="99" t="str">
        <f t="shared" si="3"/>
        <v>11.4~12.8</v>
      </c>
      <c r="P14" s="104" t="s">
        <v>462</v>
      </c>
      <c r="Q14" s="213" t="s">
        <v>461</v>
      </c>
      <c r="R14" s="104" t="s">
        <v>50</v>
      </c>
      <c r="S14" s="96"/>
      <c r="T14" s="212"/>
      <c r="U14" s="95">
        <f t="shared" si="4"/>
        <v>139</v>
      </c>
      <c r="V14" s="94" t="str">
        <f t="shared" si="5"/>
        <v/>
      </c>
      <c r="W14" s="94" t="str">
        <f t="shared" si="6"/>
        <v>89~100</v>
      </c>
      <c r="X14" s="93" t="str">
        <f t="shared" si="7"/>
        <v>★3.5</v>
      </c>
      <c r="Z14" s="210">
        <v>2610</v>
      </c>
      <c r="AA14" s="210">
        <v>2700</v>
      </c>
      <c r="AB14" s="209">
        <f t="shared" si="8"/>
        <v>12.799999999999999</v>
      </c>
      <c r="AC14" s="208">
        <f t="shared" si="9"/>
        <v>89</v>
      </c>
      <c r="AD14" s="208" t="str">
        <f t="shared" si="10"/>
        <v>★3.5</v>
      </c>
      <c r="AE14" s="209">
        <f t="shared" si="11"/>
        <v>11.4</v>
      </c>
      <c r="AF14" s="208">
        <f t="shared" si="12"/>
        <v>100</v>
      </c>
      <c r="AG14" s="208" t="str">
        <f t="shared" si="13"/>
        <v>★5.0</v>
      </c>
    </row>
    <row r="15" spans="1:33" ht="46.95" customHeight="1">
      <c r="A15" s="225"/>
      <c r="B15" s="234"/>
      <c r="C15" s="263"/>
      <c r="D15" s="236" t="s">
        <v>522</v>
      </c>
      <c r="E15" s="217" t="s">
        <v>521</v>
      </c>
      <c r="F15" s="267" t="s">
        <v>520</v>
      </c>
      <c r="G15" s="233">
        <v>2993</v>
      </c>
      <c r="H15" s="232" t="s">
        <v>474</v>
      </c>
      <c r="I15" s="230" t="s">
        <v>519</v>
      </c>
      <c r="J15" s="214" t="s">
        <v>478</v>
      </c>
      <c r="K15" s="101">
        <v>11.4</v>
      </c>
      <c r="L15" s="32">
        <f t="shared" si="0"/>
        <v>226.8614035087719</v>
      </c>
      <c r="M15" s="101">
        <f t="shared" si="1"/>
        <v>8.1999999999999993</v>
      </c>
      <c r="N15" s="100">
        <f t="shared" si="2"/>
        <v>11.7</v>
      </c>
      <c r="O15" s="99" t="str">
        <f t="shared" si="3"/>
        <v>10.6~12.1</v>
      </c>
      <c r="P15" s="104" t="s">
        <v>462</v>
      </c>
      <c r="Q15" s="213" t="s">
        <v>461</v>
      </c>
      <c r="R15" s="104" t="s">
        <v>50</v>
      </c>
      <c r="S15" s="96"/>
      <c r="T15" s="212"/>
      <c r="U15" s="95">
        <f t="shared" si="4"/>
        <v>139</v>
      </c>
      <c r="V15" s="94" t="str">
        <f t="shared" si="5"/>
        <v/>
      </c>
      <c r="W15" s="94" t="str">
        <f t="shared" si="6"/>
        <v>94~107</v>
      </c>
      <c r="X15" s="93" t="str">
        <f t="shared" si="7"/>
        <v>★4.0</v>
      </c>
      <c r="Z15" s="210">
        <v>2650</v>
      </c>
      <c r="AA15" s="211">
        <v>2750</v>
      </c>
      <c r="AB15" s="209">
        <f t="shared" si="8"/>
        <v>12.1</v>
      </c>
      <c r="AC15" s="208">
        <f t="shared" si="9"/>
        <v>94</v>
      </c>
      <c r="AD15" s="208" t="str">
        <f t="shared" si="10"/>
        <v>★4.0</v>
      </c>
      <c r="AE15" s="209">
        <f t="shared" si="11"/>
        <v>10.6</v>
      </c>
      <c r="AF15" s="208">
        <f t="shared" si="12"/>
        <v>107</v>
      </c>
      <c r="AG15" s="208" t="str">
        <f t="shared" si="13"/>
        <v>★5.5</v>
      </c>
    </row>
    <row r="16" spans="1:33" ht="46.95" customHeight="1">
      <c r="A16" s="235"/>
      <c r="B16" s="242"/>
      <c r="C16" s="249" t="s">
        <v>518</v>
      </c>
      <c r="D16" s="236" t="s">
        <v>517</v>
      </c>
      <c r="E16" s="266" t="s">
        <v>255</v>
      </c>
      <c r="F16" s="213" t="s">
        <v>480</v>
      </c>
      <c r="G16" s="233">
        <v>2.9929999999999999</v>
      </c>
      <c r="H16" s="232" t="s">
        <v>474</v>
      </c>
      <c r="I16" s="230">
        <v>2530</v>
      </c>
      <c r="J16" s="214">
        <v>5</v>
      </c>
      <c r="K16" s="231">
        <v>11.3</v>
      </c>
      <c r="L16" s="32">
        <f t="shared" si="0"/>
        <v>228.86902654867257</v>
      </c>
      <c r="M16" s="101">
        <f t="shared" si="1"/>
        <v>8.1999999999999993</v>
      </c>
      <c r="N16" s="100">
        <f t="shared" si="2"/>
        <v>11.7</v>
      </c>
      <c r="O16" s="99" t="str">
        <f t="shared" si="3"/>
        <v>14.0</v>
      </c>
      <c r="P16" s="104" t="s">
        <v>462</v>
      </c>
      <c r="Q16" s="213" t="s">
        <v>461</v>
      </c>
      <c r="R16" s="104" t="s">
        <v>50</v>
      </c>
      <c r="S16" s="96"/>
      <c r="T16" s="212"/>
      <c r="U16" s="95">
        <f t="shared" si="4"/>
        <v>137</v>
      </c>
      <c r="V16" s="94" t="str">
        <f t="shared" si="5"/>
        <v/>
      </c>
      <c r="W16" s="94">
        <f t="shared" si="6"/>
        <v>80</v>
      </c>
      <c r="X16" s="93" t="str">
        <f t="shared" si="7"/>
        <v>★3.0</v>
      </c>
      <c r="Z16" s="210">
        <v>2530</v>
      </c>
      <c r="AA16" s="210"/>
      <c r="AB16" s="209">
        <f t="shared" si="8"/>
        <v>14</v>
      </c>
      <c r="AC16" s="208">
        <f t="shared" si="9"/>
        <v>80</v>
      </c>
      <c r="AD16" s="208" t="str">
        <f t="shared" si="10"/>
        <v>★3.0</v>
      </c>
      <c r="AE16" s="209" t="str">
        <f t="shared" si="11"/>
        <v/>
      </c>
      <c r="AF16" s="208" t="str">
        <f t="shared" si="12"/>
        <v/>
      </c>
      <c r="AG16" s="208" t="str">
        <f t="shared" si="13"/>
        <v/>
      </c>
    </row>
    <row r="17" spans="1:33" ht="46.95" customHeight="1">
      <c r="A17" s="235"/>
      <c r="B17" s="234"/>
      <c r="C17" s="249"/>
      <c r="D17" s="233"/>
      <c r="E17" s="266" t="s">
        <v>516</v>
      </c>
      <c r="F17" s="213" t="s">
        <v>480</v>
      </c>
      <c r="G17" s="233">
        <v>2.9929999999999999</v>
      </c>
      <c r="H17" s="232" t="s">
        <v>474</v>
      </c>
      <c r="I17" s="230" t="s">
        <v>515</v>
      </c>
      <c r="J17" s="214">
        <v>5</v>
      </c>
      <c r="K17" s="231">
        <v>11.3</v>
      </c>
      <c r="L17" s="32">
        <f t="shared" si="0"/>
        <v>228.86902654867257</v>
      </c>
      <c r="M17" s="101">
        <f t="shared" si="1"/>
        <v>8.1999999999999993</v>
      </c>
      <c r="N17" s="100">
        <f t="shared" si="2"/>
        <v>11.7</v>
      </c>
      <c r="O17" s="99" t="str">
        <f t="shared" si="3"/>
        <v>14.5~15.1</v>
      </c>
      <c r="P17" s="104" t="s">
        <v>462</v>
      </c>
      <c r="Q17" s="213" t="s">
        <v>461</v>
      </c>
      <c r="R17" s="104" t="s">
        <v>50</v>
      </c>
      <c r="S17" s="96"/>
      <c r="T17" s="212"/>
      <c r="U17" s="95">
        <f t="shared" si="4"/>
        <v>137</v>
      </c>
      <c r="V17" s="94" t="str">
        <f t="shared" si="5"/>
        <v/>
      </c>
      <c r="W17" s="94" t="str">
        <f t="shared" si="6"/>
        <v>74~77</v>
      </c>
      <c r="X17" s="93" t="str">
        <f t="shared" si="7"/>
        <v>★2.0</v>
      </c>
      <c r="Z17" s="210">
        <v>2450</v>
      </c>
      <c r="AA17" s="210">
        <v>2500</v>
      </c>
      <c r="AB17" s="209">
        <f t="shared" si="8"/>
        <v>15.1</v>
      </c>
      <c r="AC17" s="208">
        <f t="shared" si="9"/>
        <v>74</v>
      </c>
      <c r="AD17" s="208" t="str">
        <f t="shared" si="10"/>
        <v>★2.0</v>
      </c>
      <c r="AE17" s="209">
        <f t="shared" si="11"/>
        <v>14.5</v>
      </c>
      <c r="AF17" s="208">
        <f t="shared" si="12"/>
        <v>77</v>
      </c>
      <c r="AG17" s="208" t="str">
        <f t="shared" si="13"/>
        <v>★2.5</v>
      </c>
    </row>
    <row r="18" spans="1:33" ht="46.95" customHeight="1">
      <c r="A18" s="235"/>
      <c r="B18" s="237"/>
      <c r="C18" s="228" t="s">
        <v>514</v>
      </c>
      <c r="D18" s="236" t="s">
        <v>513</v>
      </c>
      <c r="E18" s="240" t="s">
        <v>512</v>
      </c>
      <c r="F18" s="213" t="s">
        <v>480</v>
      </c>
      <c r="G18" s="233">
        <v>2.9929999999999999</v>
      </c>
      <c r="H18" s="232" t="s">
        <v>474</v>
      </c>
      <c r="I18" s="230" t="s">
        <v>511</v>
      </c>
      <c r="J18" s="214">
        <v>7</v>
      </c>
      <c r="K18" s="231">
        <v>9.5</v>
      </c>
      <c r="L18" s="32">
        <f t="shared" si="0"/>
        <v>272.23368421052629</v>
      </c>
      <c r="M18" s="101">
        <f t="shared" si="1"/>
        <v>8.1999999999999993</v>
      </c>
      <c r="N18" s="100">
        <f t="shared" si="2"/>
        <v>11.7</v>
      </c>
      <c r="O18" s="99" t="str">
        <f t="shared" si="3"/>
        <v>14.3~14.6</v>
      </c>
      <c r="P18" s="104" t="s">
        <v>462</v>
      </c>
      <c r="Q18" s="213" t="s">
        <v>461</v>
      </c>
      <c r="R18" s="104" t="s">
        <v>50</v>
      </c>
      <c r="S18" s="96"/>
      <c r="T18" s="212"/>
      <c r="U18" s="95">
        <f t="shared" si="4"/>
        <v>115</v>
      </c>
      <c r="V18" s="94" t="str">
        <f t="shared" si="5"/>
        <v/>
      </c>
      <c r="W18" s="94" t="str">
        <f t="shared" si="6"/>
        <v>65~66</v>
      </c>
      <c r="X18" s="93" t="str">
        <f t="shared" si="7"/>
        <v>★1.5</v>
      </c>
      <c r="Z18" s="210">
        <v>2490</v>
      </c>
      <c r="AA18" s="210">
        <v>2510</v>
      </c>
      <c r="AB18" s="209">
        <f t="shared" si="8"/>
        <v>14.6</v>
      </c>
      <c r="AC18" s="208">
        <f t="shared" si="9"/>
        <v>65</v>
      </c>
      <c r="AD18" s="208" t="str">
        <f t="shared" si="10"/>
        <v>★1.5</v>
      </c>
      <c r="AE18" s="209">
        <f t="shared" si="11"/>
        <v>14.3</v>
      </c>
      <c r="AF18" s="208">
        <f t="shared" si="12"/>
        <v>66</v>
      </c>
      <c r="AG18" s="208" t="str">
        <f t="shared" si="13"/>
        <v>★1.5</v>
      </c>
    </row>
    <row r="19" spans="1:33" ht="46.95" customHeight="1">
      <c r="A19" s="235"/>
      <c r="B19" s="242"/>
      <c r="C19" s="265"/>
      <c r="D19" s="235"/>
      <c r="E19" s="264" t="s">
        <v>510</v>
      </c>
      <c r="F19" s="213" t="s">
        <v>480</v>
      </c>
      <c r="G19" s="233">
        <v>2.9929999999999999</v>
      </c>
      <c r="H19" s="232" t="s">
        <v>474</v>
      </c>
      <c r="I19" s="230">
        <v>2470</v>
      </c>
      <c r="J19" s="214">
        <v>7</v>
      </c>
      <c r="K19" s="231">
        <v>9.5</v>
      </c>
      <c r="L19" s="32">
        <f t="shared" si="0"/>
        <v>272.23368421052629</v>
      </c>
      <c r="M19" s="101">
        <f t="shared" si="1"/>
        <v>8.1999999999999993</v>
      </c>
      <c r="N19" s="100">
        <f t="shared" si="2"/>
        <v>11.7</v>
      </c>
      <c r="O19" s="99" t="str">
        <f t="shared" si="3"/>
        <v>14.9</v>
      </c>
      <c r="P19" s="104" t="s">
        <v>462</v>
      </c>
      <c r="Q19" s="213" t="s">
        <v>461</v>
      </c>
      <c r="R19" s="104" t="s">
        <v>50</v>
      </c>
      <c r="S19" s="96"/>
      <c r="T19" s="212"/>
      <c r="U19" s="95">
        <f t="shared" si="4"/>
        <v>115</v>
      </c>
      <c r="V19" s="94" t="str">
        <f t="shared" si="5"/>
        <v/>
      </c>
      <c r="W19" s="94">
        <f t="shared" si="6"/>
        <v>63</v>
      </c>
      <c r="X19" s="93" t="str">
        <f t="shared" si="7"/>
        <v>★1.0</v>
      </c>
      <c r="Z19" s="210">
        <v>2470</v>
      </c>
      <c r="AA19" s="210"/>
      <c r="AB19" s="209">
        <f t="shared" si="8"/>
        <v>14.9</v>
      </c>
      <c r="AC19" s="208">
        <f t="shared" si="9"/>
        <v>63</v>
      </c>
      <c r="AD19" s="208" t="str">
        <f t="shared" si="10"/>
        <v>★1.0</v>
      </c>
      <c r="AE19" s="209" t="str">
        <f t="shared" si="11"/>
        <v/>
      </c>
      <c r="AF19" s="208" t="str">
        <f t="shared" si="12"/>
        <v/>
      </c>
      <c r="AG19" s="208" t="str">
        <f t="shared" si="13"/>
        <v/>
      </c>
    </row>
    <row r="20" spans="1:33" ht="46.95" customHeight="1">
      <c r="A20" s="235"/>
      <c r="B20" s="234"/>
      <c r="C20" s="263"/>
      <c r="D20" s="233"/>
      <c r="E20" s="240" t="s">
        <v>509</v>
      </c>
      <c r="F20" s="213" t="s">
        <v>480</v>
      </c>
      <c r="G20" s="233">
        <v>2.9929999999999999</v>
      </c>
      <c r="H20" s="232" t="s">
        <v>474</v>
      </c>
      <c r="I20" s="230" t="s">
        <v>508</v>
      </c>
      <c r="J20" s="214">
        <v>7</v>
      </c>
      <c r="K20" s="231">
        <v>11.3</v>
      </c>
      <c r="L20" s="32">
        <f t="shared" si="0"/>
        <v>228.86902654867257</v>
      </c>
      <c r="M20" s="101">
        <f t="shared" si="1"/>
        <v>8.1999999999999993</v>
      </c>
      <c r="N20" s="100">
        <f t="shared" si="2"/>
        <v>11.7</v>
      </c>
      <c r="O20" s="99" t="str">
        <f t="shared" si="3"/>
        <v>14.1~14.9</v>
      </c>
      <c r="P20" s="104" t="s">
        <v>462</v>
      </c>
      <c r="Q20" s="213" t="s">
        <v>461</v>
      </c>
      <c r="R20" s="104" t="s">
        <v>50</v>
      </c>
      <c r="S20" s="96"/>
      <c r="T20" s="212"/>
      <c r="U20" s="95">
        <f t="shared" si="4"/>
        <v>137</v>
      </c>
      <c r="V20" s="94" t="str">
        <f t="shared" si="5"/>
        <v/>
      </c>
      <c r="W20" s="94" t="str">
        <f t="shared" si="6"/>
        <v>75~80</v>
      </c>
      <c r="X20" s="93" t="str">
        <f t="shared" si="7"/>
        <v>★2.5</v>
      </c>
      <c r="Z20" s="210">
        <v>2470</v>
      </c>
      <c r="AA20" s="210">
        <v>2520</v>
      </c>
      <c r="AB20" s="209">
        <f t="shared" si="8"/>
        <v>14.9</v>
      </c>
      <c r="AC20" s="208">
        <f t="shared" si="9"/>
        <v>75</v>
      </c>
      <c r="AD20" s="208" t="str">
        <f t="shared" si="10"/>
        <v>★2.5</v>
      </c>
      <c r="AE20" s="209">
        <f t="shared" si="11"/>
        <v>14.1</v>
      </c>
      <c r="AF20" s="208">
        <f t="shared" si="12"/>
        <v>80</v>
      </c>
      <c r="AG20" s="208" t="str">
        <f t="shared" si="13"/>
        <v>★3.0</v>
      </c>
    </row>
    <row r="21" spans="1:33" ht="46.95" customHeight="1">
      <c r="A21" s="235"/>
      <c r="B21" s="242"/>
      <c r="C21" s="228" t="s">
        <v>507</v>
      </c>
      <c r="D21" s="235" t="s">
        <v>506</v>
      </c>
      <c r="E21" s="240" t="s">
        <v>499</v>
      </c>
      <c r="F21" s="213" t="s">
        <v>480</v>
      </c>
      <c r="G21" s="233">
        <v>2.9929999999999999</v>
      </c>
      <c r="H21" s="232" t="s">
        <v>474</v>
      </c>
      <c r="I21" s="230" t="s">
        <v>505</v>
      </c>
      <c r="J21" s="214">
        <v>5</v>
      </c>
      <c r="K21" s="231">
        <v>11</v>
      </c>
      <c r="L21" s="32">
        <f t="shared" si="0"/>
        <v>235.1109090909091</v>
      </c>
      <c r="M21" s="101">
        <f t="shared" si="1"/>
        <v>8.1999999999999993</v>
      </c>
      <c r="N21" s="100">
        <f t="shared" si="2"/>
        <v>11.7</v>
      </c>
      <c r="O21" s="99" t="str">
        <f t="shared" si="3"/>
        <v>16.3~16.7</v>
      </c>
      <c r="P21" s="104" t="s">
        <v>462</v>
      </c>
      <c r="Q21" s="213" t="s">
        <v>495</v>
      </c>
      <c r="R21" s="104" t="s">
        <v>50</v>
      </c>
      <c r="S21" s="96"/>
      <c r="T21" s="212"/>
      <c r="U21" s="95">
        <f t="shared" si="4"/>
        <v>134</v>
      </c>
      <c r="V21" s="94" t="str">
        <f t="shared" si="5"/>
        <v/>
      </c>
      <c r="W21" s="94" t="str">
        <f t="shared" si="6"/>
        <v>65~67</v>
      </c>
      <c r="X21" s="93" t="str">
        <f t="shared" si="7"/>
        <v>★1.5</v>
      </c>
      <c r="Z21" s="210">
        <v>2340</v>
      </c>
      <c r="AA21" s="210">
        <v>2370</v>
      </c>
      <c r="AB21" s="209">
        <f t="shared" si="8"/>
        <v>16.700000000000003</v>
      </c>
      <c r="AC21" s="208">
        <f t="shared" si="9"/>
        <v>65</v>
      </c>
      <c r="AD21" s="208" t="str">
        <f t="shared" si="10"/>
        <v>★1.5</v>
      </c>
      <c r="AE21" s="209">
        <f t="shared" si="11"/>
        <v>16.3</v>
      </c>
      <c r="AF21" s="208">
        <f t="shared" si="12"/>
        <v>67</v>
      </c>
      <c r="AG21" s="208" t="str">
        <f t="shared" si="13"/>
        <v>★1.5</v>
      </c>
    </row>
    <row r="22" spans="1:33" s="250" customFormat="1" ht="47.55" customHeight="1">
      <c r="A22" s="261"/>
      <c r="B22" s="262"/>
      <c r="C22" s="134"/>
      <c r="D22" s="261"/>
      <c r="E22" s="260" t="s">
        <v>497</v>
      </c>
      <c r="F22" s="254" t="s">
        <v>504</v>
      </c>
      <c r="G22" s="259">
        <v>2.9929999999999999</v>
      </c>
      <c r="H22" s="258" t="s">
        <v>503</v>
      </c>
      <c r="I22" s="257" t="s">
        <v>502</v>
      </c>
      <c r="J22" s="256">
        <v>5</v>
      </c>
      <c r="K22" s="255">
        <v>11</v>
      </c>
      <c r="L22" s="78">
        <f t="shared" si="0"/>
        <v>235.1109090909091</v>
      </c>
      <c r="M22" s="77">
        <f t="shared" si="1"/>
        <v>8.1999999999999993</v>
      </c>
      <c r="N22" s="76">
        <f t="shared" si="2"/>
        <v>11.7</v>
      </c>
      <c r="O22" s="75" t="str">
        <f t="shared" si="3"/>
        <v>16.4~16.9</v>
      </c>
      <c r="P22" s="81" t="s">
        <v>462</v>
      </c>
      <c r="Q22" s="254" t="s">
        <v>495</v>
      </c>
      <c r="R22" s="81" t="s">
        <v>50</v>
      </c>
      <c r="S22" s="72"/>
      <c r="T22" s="253"/>
      <c r="U22" s="70">
        <f t="shared" si="4"/>
        <v>134</v>
      </c>
      <c r="V22" s="69"/>
      <c r="W22" s="69" t="str">
        <f t="shared" si="6"/>
        <v>65~67</v>
      </c>
      <c r="X22" s="68" t="str">
        <f t="shared" si="7"/>
        <v>★1.5</v>
      </c>
      <c r="Z22" s="137">
        <v>2330</v>
      </c>
      <c r="AA22" s="137">
        <v>2360</v>
      </c>
      <c r="AB22" s="252">
        <f t="shared" si="8"/>
        <v>16.900000000000002</v>
      </c>
      <c r="AC22" s="251">
        <f t="shared" si="9"/>
        <v>65</v>
      </c>
      <c r="AD22" s="251" t="str">
        <f t="shared" si="10"/>
        <v>★1.5</v>
      </c>
      <c r="AE22" s="252">
        <f t="shared" si="11"/>
        <v>16.400000000000002</v>
      </c>
      <c r="AF22" s="251">
        <f t="shared" si="12"/>
        <v>67</v>
      </c>
      <c r="AG22" s="251" t="str">
        <f t="shared" si="13"/>
        <v>★1.5</v>
      </c>
    </row>
    <row r="23" spans="1:33" ht="46.95" customHeight="1">
      <c r="A23" s="235"/>
      <c r="B23" s="237"/>
      <c r="C23" s="228" t="s">
        <v>501</v>
      </c>
      <c r="D23" s="236" t="s">
        <v>500</v>
      </c>
      <c r="E23" s="240" t="s">
        <v>499</v>
      </c>
      <c r="F23" s="213" t="s">
        <v>480</v>
      </c>
      <c r="G23" s="233">
        <v>2.9929999999999999</v>
      </c>
      <c r="H23" s="232" t="s">
        <v>474</v>
      </c>
      <c r="I23" s="230" t="s">
        <v>498</v>
      </c>
      <c r="J23" s="214">
        <v>5</v>
      </c>
      <c r="K23" s="231">
        <v>11</v>
      </c>
      <c r="L23" s="32">
        <f t="shared" si="0"/>
        <v>235.1109090909091</v>
      </c>
      <c r="M23" s="101">
        <f t="shared" si="1"/>
        <v>8.1999999999999993</v>
      </c>
      <c r="N23" s="100">
        <f t="shared" si="2"/>
        <v>11.7</v>
      </c>
      <c r="O23" s="99" t="str">
        <f t="shared" si="3"/>
        <v>16.4~16.9</v>
      </c>
      <c r="P23" s="104" t="s">
        <v>462</v>
      </c>
      <c r="Q23" s="213" t="s">
        <v>461</v>
      </c>
      <c r="R23" s="104" t="s">
        <v>50</v>
      </c>
      <c r="S23" s="96"/>
      <c r="T23" s="212"/>
      <c r="U23" s="95">
        <f t="shared" si="4"/>
        <v>134</v>
      </c>
      <c r="V23" s="94" t="str">
        <f>IFERROR(IF(K23&lt;N23,"",(ROUNDDOWN(K23/N23*100,0))),"")</f>
        <v/>
      </c>
      <c r="W23" s="94" t="str">
        <f t="shared" si="6"/>
        <v>65~67</v>
      </c>
      <c r="X23" s="93" t="str">
        <f t="shared" si="7"/>
        <v>★1.5</v>
      </c>
      <c r="Z23" s="210">
        <v>2330</v>
      </c>
      <c r="AA23" s="210">
        <v>2360</v>
      </c>
      <c r="AB23" s="209">
        <f t="shared" si="8"/>
        <v>16.900000000000002</v>
      </c>
      <c r="AC23" s="208">
        <f t="shared" si="9"/>
        <v>65</v>
      </c>
      <c r="AD23" s="208" t="str">
        <f t="shared" si="10"/>
        <v>★1.5</v>
      </c>
      <c r="AE23" s="209">
        <f t="shared" si="11"/>
        <v>16.400000000000002</v>
      </c>
      <c r="AF23" s="208">
        <f t="shared" si="12"/>
        <v>67</v>
      </c>
      <c r="AG23" s="208" t="str">
        <f t="shared" si="13"/>
        <v>★1.5</v>
      </c>
    </row>
    <row r="24" spans="1:33" ht="47.55" customHeight="1">
      <c r="A24" s="235"/>
      <c r="B24" s="242"/>
      <c r="C24" s="249"/>
      <c r="D24" s="233"/>
      <c r="E24" s="240" t="s">
        <v>497</v>
      </c>
      <c r="F24" s="213" t="s">
        <v>480</v>
      </c>
      <c r="G24" s="233">
        <v>2.9929999999999999</v>
      </c>
      <c r="H24" s="232" t="s">
        <v>474</v>
      </c>
      <c r="I24" s="230" t="s">
        <v>496</v>
      </c>
      <c r="J24" s="214">
        <v>5</v>
      </c>
      <c r="K24" s="231">
        <v>11</v>
      </c>
      <c r="L24" s="32">
        <f t="shared" si="0"/>
        <v>235.1109090909091</v>
      </c>
      <c r="M24" s="101">
        <f t="shared" si="1"/>
        <v>8.1999999999999993</v>
      </c>
      <c r="N24" s="100">
        <f t="shared" si="2"/>
        <v>11.7</v>
      </c>
      <c r="O24" s="99" t="str">
        <f t="shared" si="3"/>
        <v>16.4~16.9</v>
      </c>
      <c r="P24" s="104" t="s">
        <v>462</v>
      </c>
      <c r="Q24" s="213" t="s">
        <v>495</v>
      </c>
      <c r="R24" s="104" t="s">
        <v>50</v>
      </c>
      <c r="S24" s="96"/>
      <c r="T24" s="212"/>
      <c r="U24" s="95">
        <f t="shared" si="4"/>
        <v>134</v>
      </c>
      <c r="V24" s="94"/>
      <c r="W24" s="94" t="str">
        <f t="shared" si="6"/>
        <v>65~67</v>
      </c>
      <c r="X24" s="93" t="str">
        <f t="shared" si="7"/>
        <v>★1.5</v>
      </c>
      <c r="Z24" s="210">
        <v>2330</v>
      </c>
      <c r="AA24" s="210">
        <v>2360</v>
      </c>
      <c r="AB24" s="209">
        <f t="shared" si="8"/>
        <v>16.900000000000002</v>
      </c>
      <c r="AC24" s="208">
        <f t="shared" si="9"/>
        <v>65</v>
      </c>
      <c r="AD24" s="208" t="str">
        <f t="shared" si="10"/>
        <v>★1.5</v>
      </c>
      <c r="AE24" s="209">
        <f t="shared" si="11"/>
        <v>16.400000000000002</v>
      </c>
      <c r="AF24" s="208">
        <f t="shared" si="12"/>
        <v>67</v>
      </c>
      <c r="AG24" s="208" t="str">
        <f t="shared" si="13"/>
        <v>★1.5</v>
      </c>
    </row>
    <row r="25" spans="1:33" ht="46.95" customHeight="1">
      <c r="A25" s="235"/>
      <c r="B25" s="237"/>
      <c r="C25" s="247" t="s">
        <v>493</v>
      </c>
      <c r="D25" s="236" t="s">
        <v>489</v>
      </c>
      <c r="E25" s="240" t="s">
        <v>483</v>
      </c>
      <c r="F25" s="213" t="s">
        <v>480</v>
      </c>
      <c r="G25" s="233">
        <v>2.9929999999999999</v>
      </c>
      <c r="H25" s="232" t="s">
        <v>474</v>
      </c>
      <c r="I25" s="230" t="s">
        <v>494</v>
      </c>
      <c r="J25" s="214" t="s">
        <v>478</v>
      </c>
      <c r="K25" s="231">
        <v>10.5</v>
      </c>
      <c r="L25" s="32">
        <f t="shared" si="0"/>
        <v>246.30666666666664</v>
      </c>
      <c r="M25" s="101">
        <f t="shared" si="1"/>
        <v>8.1999999999999993</v>
      </c>
      <c r="N25" s="100">
        <f t="shared" si="2"/>
        <v>11.7</v>
      </c>
      <c r="O25" s="99" t="str">
        <f t="shared" si="3"/>
        <v>14.0~15.3</v>
      </c>
      <c r="P25" s="104" t="s">
        <v>462</v>
      </c>
      <c r="Q25" s="213" t="s">
        <v>461</v>
      </c>
      <c r="R25" s="104" t="s">
        <v>50</v>
      </c>
      <c r="S25" s="96"/>
      <c r="T25" s="212"/>
      <c r="U25" s="95">
        <f t="shared" si="4"/>
        <v>128</v>
      </c>
      <c r="V25" s="94" t="str">
        <f t="shared" ref="V25:V38" si="14">IFERROR(IF(K25&lt;N25,"",(ROUNDDOWN(K25/N25*100,0))),"")</f>
        <v/>
      </c>
      <c r="W25" s="94" t="str">
        <f t="shared" si="6"/>
        <v>68~75</v>
      </c>
      <c r="X25" s="93" t="str">
        <f t="shared" si="7"/>
        <v>★1.5</v>
      </c>
      <c r="Z25" s="210">
        <v>2440</v>
      </c>
      <c r="AA25" s="210">
        <v>2530</v>
      </c>
      <c r="AB25" s="209">
        <f t="shared" si="8"/>
        <v>15.299999999999999</v>
      </c>
      <c r="AC25" s="208">
        <f t="shared" si="9"/>
        <v>68</v>
      </c>
      <c r="AD25" s="208" t="str">
        <f t="shared" si="10"/>
        <v>★1.5</v>
      </c>
      <c r="AE25" s="209">
        <f t="shared" si="11"/>
        <v>14</v>
      </c>
      <c r="AF25" s="208">
        <f t="shared" si="12"/>
        <v>75</v>
      </c>
      <c r="AG25" s="208" t="str">
        <f t="shared" si="13"/>
        <v>★2.5</v>
      </c>
    </row>
    <row r="26" spans="1:33" ht="46.95" customHeight="1">
      <c r="A26" s="248"/>
      <c r="B26" s="234"/>
      <c r="C26" s="247" t="s">
        <v>493</v>
      </c>
      <c r="D26" s="236" t="s">
        <v>489</v>
      </c>
      <c r="E26" s="240" t="s">
        <v>481</v>
      </c>
      <c r="F26" s="213" t="s">
        <v>480</v>
      </c>
      <c r="G26" s="233">
        <v>2.9929999999999999</v>
      </c>
      <c r="H26" s="232" t="s">
        <v>474</v>
      </c>
      <c r="I26" s="230" t="s">
        <v>482</v>
      </c>
      <c r="J26" s="214" t="s">
        <v>478</v>
      </c>
      <c r="K26" s="231">
        <v>10.5</v>
      </c>
      <c r="L26" s="32">
        <f t="shared" si="0"/>
        <v>246.30666666666664</v>
      </c>
      <c r="M26" s="101">
        <f t="shared" si="1"/>
        <v>8.1999999999999993</v>
      </c>
      <c r="N26" s="100">
        <f t="shared" si="2"/>
        <v>11.7</v>
      </c>
      <c r="O26" s="99" t="str">
        <f t="shared" si="3"/>
        <v>14.0~15.3</v>
      </c>
      <c r="P26" s="104" t="s">
        <v>462</v>
      </c>
      <c r="Q26" s="213" t="s">
        <v>461</v>
      </c>
      <c r="R26" s="104" t="s">
        <v>50</v>
      </c>
      <c r="S26" s="96"/>
      <c r="T26" s="212"/>
      <c r="U26" s="95">
        <f t="shared" si="4"/>
        <v>128</v>
      </c>
      <c r="V26" s="94" t="str">
        <f t="shared" si="14"/>
        <v/>
      </c>
      <c r="W26" s="94" t="str">
        <f t="shared" si="6"/>
        <v>68~75</v>
      </c>
      <c r="X26" s="93" t="str">
        <f t="shared" si="7"/>
        <v>★1.5</v>
      </c>
      <c r="Z26" s="210">
        <v>2440</v>
      </c>
      <c r="AA26" s="210">
        <v>2530</v>
      </c>
      <c r="AB26" s="209">
        <f t="shared" si="8"/>
        <v>15.299999999999999</v>
      </c>
      <c r="AC26" s="208">
        <f t="shared" si="9"/>
        <v>68</v>
      </c>
      <c r="AD26" s="208" t="str">
        <f t="shared" si="10"/>
        <v>★1.5</v>
      </c>
      <c r="AE26" s="209">
        <f t="shared" si="11"/>
        <v>14</v>
      </c>
      <c r="AF26" s="208">
        <f t="shared" si="12"/>
        <v>75</v>
      </c>
      <c r="AG26" s="208" t="str">
        <f t="shared" si="13"/>
        <v>★2.5</v>
      </c>
    </row>
    <row r="27" spans="1:33" ht="46.95" customHeight="1">
      <c r="A27" s="235"/>
      <c r="B27" s="246"/>
      <c r="C27" s="245" t="s">
        <v>492</v>
      </c>
      <c r="D27" s="236" t="s">
        <v>489</v>
      </c>
      <c r="E27" s="240" t="s">
        <v>491</v>
      </c>
      <c r="F27" s="213" t="s">
        <v>480</v>
      </c>
      <c r="G27" s="233">
        <v>2.9929999999999999</v>
      </c>
      <c r="H27" s="232" t="s">
        <v>474</v>
      </c>
      <c r="I27" s="230">
        <v>2460</v>
      </c>
      <c r="J27" s="214">
        <v>5</v>
      </c>
      <c r="K27" s="231">
        <v>10.5</v>
      </c>
      <c r="L27" s="32">
        <f t="shared" si="0"/>
        <v>246.30666666666664</v>
      </c>
      <c r="M27" s="101">
        <f t="shared" si="1"/>
        <v>8.1999999999999993</v>
      </c>
      <c r="N27" s="100">
        <f t="shared" si="2"/>
        <v>11.7</v>
      </c>
      <c r="O27" s="99" t="str">
        <f t="shared" si="3"/>
        <v>14.0~15.3</v>
      </c>
      <c r="P27" s="104" t="s">
        <v>462</v>
      </c>
      <c r="Q27" s="213" t="s">
        <v>461</v>
      </c>
      <c r="R27" s="104" t="s">
        <v>50</v>
      </c>
      <c r="S27" s="96"/>
      <c r="T27" s="212"/>
      <c r="U27" s="95">
        <f t="shared" si="4"/>
        <v>128</v>
      </c>
      <c r="V27" s="94" t="str">
        <f t="shared" si="14"/>
        <v/>
      </c>
      <c r="W27" s="94" t="str">
        <f t="shared" si="6"/>
        <v>68~75</v>
      </c>
      <c r="X27" s="93" t="str">
        <f t="shared" si="7"/>
        <v>★1.5</v>
      </c>
      <c r="Z27" s="210">
        <v>2440</v>
      </c>
      <c r="AA27" s="210">
        <v>2530</v>
      </c>
      <c r="AB27" s="209">
        <f t="shared" si="8"/>
        <v>15.299999999999999</v>
      </c>
      <c r="AC27" s="208">
        <f t="shared" si="9"/>
        <v>68</v>
      </c>
      <c r="AD27" s="208" t="str">
        <f t="shared" si="10"/>
        <v>★1.5</v>
      </c>
      <c r="AE27" s="209">
        <f t="shared" si="11"/>
        <v>14</v>
      </c>
      <c r="AF27" s="208">
        <f t="shared" si="12"/>
        <v>75</v>
      </c>
      <c r="AG27" s="208" t="str">
        <f t="shared" si="13"/>
        <v>★2.5</v>
      </c>
    </row>
    <row r="28" spans="1:33" ht="46.95" customHeight="1">
      <c r="A28" s="235"/>
      <c r="B28" s="234"/>
      <c r="C28" s="244" t="s">
        <v>490</v>
      </c>
      <c r="D28" s="236" t="s">
        <v>489</v>
      </c>
      <c r="E28" s="240" t="s">
        <v>488</v>
      </c>
      <c r="F28" s="213" t="s">
        <v>480</v>
      </c>
      <c r="G28" s="233">
        <v>2.9929999999999999</v>
      </c>
      <c r="H28" s="232" t="s">
        <v>474</v>
      </c>
      <c r="I28" s="230" t="s">
        <v>487</v>
      </c>
      <c r="J28" s="243" t="s">
        <v>486</v>
      </c>
      <c r="K28" s="231">
        <v>10.5</v>
      </c>
      <c r="L28" s="32">
        <f t="shared" si="0"/>
        <v>246.30666666666664</v>
      </c>
      <c r="M28" s="101">
        <f t="shared" si="1"/>
        <v>8.1999999999999993</v>
      </c>
      <c r="N28" s="100">
        <f t="shared" si="2"/>
        <v>11.7</v>
      </c>
      <c r="O28" s="99" t="str">
        <f t="shared" si="3"/>
        <v>12.4~13.1</v>
      </c>
      <c r="P28" s="104" t="s">
        <v>462</v>
      </c>
      <c r="Q28" s="213" t="s">
        <v>461</v>
      </c>
      <c r="R28" s="104" t="s">
        <v>50</v>
      </c>
      <c r="S28" s="96"/>
      <c r="T28" s="212"/>
      <c r="U28" s="95">
        <f t="shared" si="4"/>
        <v>128</v>
      </c>
      <c r="V28" s="94" t="str">
        <f t="shared" si="14"/>
        <v/>
      </c>
      <c r="W28" s="94" t="str">
        <f t="shared" si="6"/>
        <v>80~84</v>
      </c>
      <c r="X28" s="93" t="str">
        <f t="shared" si="7"/>
        <v>★3.0</v>
      </c>
      <c r="Z28" s="210">
        <v>2590</v>
      </c>
      <c r="AA28" s="210">
        <v>2640</v>
      </c>
      <c r="AB28" s="209">
        <f t="shared" si="8"/>
        <v>13.1</v>
      </c>
      <c r="AC28" s="208">
        <f t="shared" si="9"/>
        <v>80</v>
      </c>
      <c r="AD28" s="208" t="str">
        <f t="shared" si="10"/>
        <v>★3.0</v>
      </c>
      <c r="AE28" s="209">
        <f t="shared" si="11"/>
        <v>12.4</v>
      </c>
      <c r="AF28" s="208">
        <f t="shared" si="12"/>
        <v>84</v>
      </c>
      <c r="AG28" s="208" t="str">
        <f t="shared" si="13"/>
        <v>★3.0</v>
      </c>
    </row>
    <row r="29" spans="1:33" ht="46.95" customHeight="1">
      <c r="A29" s="235"/>
      <c r="B29" s="242"/>
      <c r="C29" s="228" t="s">
        <v>485</v>
      </c>
      <c r="D29" s="236" t="s">
        <v>484</v>
      </c>
      <c r="E29" s="240" t="s">
        <v>483</v>
      </c>
      <c r="F29" s="213" t="s">
        <v>480</v>
      </c>
      <c r="G29" s="233">
        <v>2.9929999999999999</v>
      </c>
      <c r="H29" s="232" t="s">
        <v>474</v>
      </c>
      <c r="I29" s="230" t="s">
        <v>482</v>
      </c>
      <c r="J29" s="214" t="s">
        <v>478</v>
      </c>
      <c r="K29" s="231">
        <v>10.5</v>
      </c>
      <c r="L29" s="32">
        <f t="shared" si="0"/>
        <v>246.30666666666664</v>
      </c>
      <c r="M29" s="101">
        <f t="shared" si="1"/>
        <v>8.1999999999999993</v>
      </c>
      <c r="N29" s="100">
        <f t="shared" si="2"/>
        <v>11.7</v>
      </c>
      <c r="O29" s="99" t="str">
        <f t="shared" si="3"/>
        <v>14.1~15.4</v>
      </c>
      <c r="P29" s="104" t="s">
        <v>462</v>
      </c>
      <c r="Q29" s="213" t="s">
        <v>461</v>
      </c>
      <c r="R29" s="104" t="s">
        <v>50</v>
      </c>
      <c r="S29" s="96"/>
      <c r="T29" s="212"/>
      <c r="U29" s="95">
        <f t="shared" si="4"/>
        <v>128</v>
      </c>
      <c r="V29" s="94" t="str">
        <f t="shared" si="14"/>
        <v/>
      </c>
      <c r="W29" s="94" t="str">
        <f t="shared" si="6"/>
        <v>68~74</v>
      </c>
      <c r="X29" s="93" t="str">
        <f t="shared" si="7"/>
        <v>★1.5</v>
      </c>
      <c r="Z29" s="210">
        <v>2430</v>
      </c>
      <c r="AA29" s="210">
        <v>2520</v>
      </c>
      <c r="AB29" s="209">
        <f t="shared" si="8"/>
        <v>15.4</v>
      </c>
      <c r="AC29" s="208">
        <f t="shared" si="9"/>
        <v>68</v>
      </c>
      <c r="AD29" s="208" t="str">
        <f t="shared" si="10"/>
        <v>★1.5</v>
      </c>
      <c r="AE29" s="209">
        <f t="shared" si="11"/>
        <v>14.1</v>
      </c>
      <c r="AF29" s="208">
        <f t="shared" si="12"/>
        <v>74</v>
      </c>
      <c r="AG29" s="208" t="str">
        <f t="shared" si="13"/>
        <v>★2.0</v>
      </c>
    </row>
    <row r="30" spans="1:33" ht="46.95" customHeight="1">
      <c r="A30" s="225"/>
      <c r="B30" s="234"/>
      <c r="C30" s="241"/>
      <c r="D30" s="235"/>
      <c r="E30" s="240" t="s">
        <v>481</v>
      </c>
      <c r="F30" s="213" t="s">
        <v>480</v>
      </c>
      <c r="G30" s="233">
        <v>2.9929999999999999</v>
      </c>
      <c r="H30" s="232" t="s">
        <v>474</v>
      </c>
      <c r="I30" s="230" t="s">
        <v>479</v>
      </c>
      <c r="J30" s="214" t="s">
        <v>478</v>
      </c>
      <c r="K30" s="231">
        <v>10.5</v>
      </c>
      <c r="L30" s="32">
        <f t="shared" si="0"/>
        <v>246.30666666666664</v>
      </c>
      <c r="M30" s="101">
        <f t="shared" si="1"/>
        <v>8.1999999999999993</v>
      </c>
      <c r="N30" s="100">
        <f t="shared" si="2"/>
        <v>11.7</v>
      </c>
      <c r="O30" s="99" t="str">
        <f t="shared" si="3"/>
        <v>14.0~15.3</v>
      </c>
      <c r="P30" s="104" t="s">
        <v>462</v>
      </c>
      <c r="Q30" s="213" t="s">
        <v>461</v>
      </c>
      <c r="R30" s="104" t="s">
        <v>50</v>
      </c>
      <c r="S30" s="96"/>
      <c r="T30" s="212"/>
      <c r="U30" s="95">
        <f t="shared" si="4"/>
        <v>128</v>
      </c>
      <c r="V30" s="94" t="str">
        <f t="shared" si="14"/>
        <v/>
      </c>
      <c r="W30" s="94" t="str">
        <f t="shared" si="6"/>
        <v>68~75</v>
      </c>
      <c r="X30" s="93" t="str">
        <f t="shared" si="7"/>
        <v>★1.5</v>
      </c>
      <c r="Z30" s="210">
        <v>2440</v>
      </c>
      <c r="AA30" s="210">
        <v>2530</v>
      </c>
      <c r="AB30" s="209">
        <f t="shared" si="8"/>
        <v>15.299999999999999</v>
      </c>
      <c r="AC30" s="208">
        <f t="shared" si="9"/>
        <v>68</v>
      </c>
      <c r="AD30" s="208" t="str">
        <f t="shared" si="10"/>
        <v>★1.5</v>
      </c>
      <c r="AE30" s="209">
        <f t="shared" si="11"/>
        <v>14</v>
      </c>
      <c r="AF30" s="208">
        <f t="shared" si="12"/>
        <v>75</v>
      </c>
      <c r="AG30" s="208" t="str">
        <f t="shared" si="13"/>
        <v>★2.5</v>
      </c>
    </row>
    <row r="31" spans="1:33" ht="46.95" customHeight="1">
      <c r="A31" s="235"/>
      <c r="B31" s="237"/>
      <c r="C31" s="239" t="s">
        <v>476</v>
      </c>
      <c r="D31" s="236" t="s">
        <v>477</v>
      </c>
      <c r="E31" s="217" t="s">
        <v>393</v>
      </c>
      <c r="F31" s="213" t="s">
        <v>465</v>
      </c>
      <c r="G31" s="216">
        <v>1.9970000000000001</v>
      </c>
      <c r="H31" s="232" t="s">
        <v>474</v>
      </c>
      <c r="I31" s="230">
        <v>2100</v>
      </c>
      <c r="J31" s="214">
        <v>5</v>
      </c>
      <c r="K31" s="231">
        <v>13.6</v>
      </c>
      <c r="L31" s="32">
        <f t="shared" si="0"/>
        <v>190.16323529411767</v>
      </c>
      <c r="M31" s="101">
        <f t="shared" si="1"/>
        <v>10.4</v>
      </c>
      <c r="N31" s="100">
        <f t="shared" si="2"/>
        <v>14</v>
      </c>
      <c r="O31" s="99" t="str">
        <f t="shared" si="3"/>
        <v>19.8</v>
      </c>
      <c r="P31" s="104" t="s">
        <v>462</v>
      </c>
      <c r="Q31" s="213" t="s">
        <v>461</v>
      </c>
      <c r="R31" s="104" t="s">
        <v>50</v>
      </c>
      <c r="S31" s="96"/>
      <c r="T31" s="212"/>
      <c r="U31" s="95">
        <f t="shared" si="4"/>
        <v>130</v>
      </c>
      <c r="V31" s="94" t="str">
        <f t="shared" si="14"/>
        <v/>
      </c>
      <c r="W31" s="94">
        <f t="shared" si="6"/>
        <v>68</v>
      </c>
      <c r="X31" s="93" t="str">
        <f t="shared" si="7"/>
        <v>★1.5</v>
      </c>
      <c r="Z31" s="230">
        <v>2100</v>
      </c>
      <c r="AA31" s="210"/>
      <c r="AB31" s="209">
        <f t="shared" si="8"/>
        <v>19.8</v>
      </c>
      <c r="AC31" s="208">
        <f t="shared" si="9"/>
        <v>68</v>
      </c>
      <c r="AD31" s="208" t="str">
        <f t="shared" si="10"/>
        <v>★1.5</v>
      </c>
      <c r="AE31" s="209" t="str">
        <f t="shared" si="11"/>
        <v/>
      </c>
      <c r="AF31" s="208" t="str">
        <f t="shared" si="12"/>
        <v/>
      </c>
      <c r="AG31" s="208" t="str">
        <f t="shared" si="13"/>
        <v/>
      </c>
    </row>
    <row r="32" spans="1:33" ht="46.95" customHeight="1">
      <c r="A32" s="235"/>
      <c r="B32" s="234"/>
      <c r="C32" s="238"/>
      <c r="D32" s="233"/>
      <c r="E32" s="217" t="s">
        <v>471</v>
      </c>
      <c r="F32" s="213" t="s">
        <v>465</v>
      </c>
      <c r="G32" s="216">
        <v>1.9970000000000001</v>
      </c>
      <c r="H32" s="232" t="s">
        <v>474</v>
      </c>
      <c r="I32" s="230">
        <v>2100</v>
      </c>
      <c r="J32" s="214">
        <v>5</v>
      </c>
      <c r="K32" s="231">
        <v>13.6</v>
      </c>
      <c r="L32" s="32">
        <f t="shared" si="0"/>
        <v>190.16323529411767</v>
      </c>
      <c r="M32" s="101">
        <f t="shared" si="1"/>
        <v>10.4</v>
      </c>
      <c r="N32" s="100">
        <f t="shared" si="2"/>
        <v>14</v>
      </c>
      <c r="O32" s="99" t="str">
        <f t="shared" si="3"/>
        <v>19.8</v>
      </c>
      <c r="P32" s="104" t="s">
        <v>462</v>
      </c>
      <c r="Q32" s="213" t="s">
        <v>461</v>
      </c>
      <c r="R32" s="104" t="s">
        <v>50</v>
      </c>
      <c r="S32" s="96"/>
      <c r="T32" s="212"/>
      <c r="U32" s="95">
        <f t="shared" si="4"/>
        <v>130</v>
      </c>
      <c r="V32" s="94" t="str">
        <f t="shared" si="14"/>
        <v/>
      </c>
      <c r="W32" s="94">
        <f t="shared" si="6"/>
        <v>68</v>
      </c>
      <c r="X32" s="93" t="str">
        <f t="shared" si="7"/>
        <v>★1.5</v>
      </c>
      <c r="Z32" s="230">
        <v>2100</v>
      </c>
      <c r="AA32" s="210"/>
      <c r="AB32" s="209">
        <f t="shared" si="8"/>
        <v>19.8</v>
      </c>
      <c r="AC32" s="208">
        <f t="shared" si="9"/>
        <v>68</v>
      </c>
      <c r="AD32" s="208" t="str">
        <f t="shared" si="10"/>
        <v>★1.5</v>
      </c>
      <c r="AE32" s="209"/>
      <c r="AF32" s="208"/>
      <c r="AG32" s="208"/>
    </row>
    <row r="33" spans="1:33" ht="46.95" customHeight="1">
      <c r="A33" s="235"/>
      <c r="B33" s="237"/>
      <c r="C33" s="228" t="s">
        <v>476</v>
      </c>
      <c r="D33" s="236" t="s">
        <v>475</v>
      </c>
      <c r="E33" s="217" t="s">
        <v>393</v>
      </c>
      <c r="F33" s="213" t="s">
        <v>465</v>
      </c>
      <c r="G33" s="216">
        <v>1.9970000000000001</v>
      </c>
      <c r="H33" s="232" t="s">
        <v>474</v>
      </c>
      <c r="I33" s="230">
        <v>2090</v>
      </c>
      <c r="J33" s="214">
        <v>5</v>
      </c>
      <c r="K33" s="231">
        <v>13.6</v>
      </c>
      <c r="L33" s="32">
        <f t="shared" si="0"/>
        <v>190.16323529411767</v>
      </c>
      <c r="M33" s="101">
        <f t="shared" si="1"/>
        <v>10.4</v>
      </c>
      <c r="N33" s="100">
        <f t="shared" si="2"/>
        <v>14</v>
      </c>
      <c r="O33" s="99" t="str">
        <f t="shared" si="3"/>
        <v>20.0</v>
      </c>
      <c r="P33" s="104" t="s">
        <v>462</v>
      </c>
      <c r="Q33" s="213" t="s">
        <v>461</v>
      </c>
      <c r="R33" s="104" t="s">
        <v>50</v>
      </c>
      <c r="S33" s="96"/>
      <c r="T33" s="212"/>
      <c r="U33" s="95">
        <f t="shared" si="4"/>
        <v>130</v>
      </c>
      <c r="V33" s="94" t="str">
        <f t="shared" si="14"/>
        <v/>
      </c>
      <c r="W33" s="94">
        <f t="shared" si="6"/>
        <v>68</v>
      </c>
      <c r="X33" s="93" t="str">
        <f t="shared" si="7"/>
        <v>★1.5</v>
      </c>
      <c r="Z33" s="230">
        <v>2090</v>
      </c>
      <c r="AA33" s="210"/>
      <c r="AB33" s="209">
        <f t="shared" si="8"/>
        <v>20</v>
      </c>
      <c r="AC33" s="208">
        <f t="shared" si="9"/>
        <v>68</v>
      </c>
      <c r="AD33" s="208" t="str">
        <f t="shared" si="10"/>
        <v>★1.5</v>
      </c>
      <c r="AE33" s="209" t="str">
        <f>IF(AA33="","",ROUNDUP(ROUND(IF(AA33&gt;=2759,9.5,IF(AA33&lt;2759,(-2.47/1000000*AA33*AA33)-(8.52/10000*AA33)+30.65)),1)*1.1,1))</f>
        <v/>
      </c>
      <c r="AF33" s="208" t="str">
        <f>IF(AE33="","",IF(K33="","",ROUNDDOWN(K33/AE33*100,0)))</f>
        <v/>
      </c>
      <c r="AG33" s="208" t="str">
        <f>IF(AF33="","",IF(AF33&gt;=125,"★7.5",IF(AF33&gt;=120,"★7.0",IF(AF33&gt;=115,"★6.5",IF(AF33&gt;=110,"★6.0",IF(AF33&gt;=105,"★5.5",IF(AF33&gt;=100,"★5.0",IF(AF33&gt;=95,"★4.5",IF(AF33&gt;=90,"★4.0",IF(AF33&gt;=85,"★3.5",IF(AF33&gt;=80,"★3.0",IF(AF33&gt;=75,"★2.5",IF(AF33&gt;=70,"★2.0",IF(AF33&gt;=65,"★1.5",IF(AF33&gt;=60,"★1.0",IF(AF33&gt;=55,"★0.5"," "))))))))))))))))</f>
        <v/>
      </c>
    </row>
    <row r="34" spans="1:33" ht="46.95" customHeight="1">
      <c r="A34" s="235"/>
      <c r="B34" s="234"/>
      <c r="C34" s="226"/>
      <c r="D34" s="233"/>
      <c r="E34" s="217" t="s">
        <v>471</v>
      </c>
      <c r="F34" s="213" t="s">
        <v>465</v>
      </c>
      <c r="G34" s="216">
        <v>1.9970000000000001</v>
      </c>
      <c r="H34" s="232" t="s">
        <v>474</v>
      </c>
      <c r="I34" s="230">
        <v>2090</v>
      </c>
      <c r="J34" s="214">
        <v>5</v>
      </c>
      <c r="K34" s="231">
        <v>13.6</v>
      </c>
      <c r="L34" s="32">
        <f t="shared" si="0"/>
        <v>190.16323529411767</v>
      </c>
      <c r="M34" s="101">
        <f t="shared" si="1"/>
        <v>10.4</v>
      </c>
      <c r="N34" s="100">
        <f t="shared" si="2"/>
        <v>14</v>
      </c>
      <c r="O34" s="99" t="str">
        <f t="shared" si="3"/>
        <v>20.0</v>
      </c>
      <c r="P34" s="104" t="s">
        <v>462</v>
      </c>
      <c r="Q34" s="213" t="s">
        <v>461</v>
      </c>
      <c r="R34" s="104" t="s">
        <v>50</v>
      </c>
      <c r="S34" s="96"/>
      <c r="T34" s="212"/>
      <c r="U34" s="95">
        <f t="shared" si="4"/>
        <v>130</v>
      </c>
      <c r="V34" s="94" t="str">
        <f t="shared" si="14"/>
        <v/>
      </c>
      <c r="W34" s="94">
        <f t="shared" si="6"/>
        <v>68</v>
      </c>
      <c r="X34" s="93" t="str">
        <f t="shared" si="7"/>
        <v>★1.5</v>
      </c>
      <c r="Z34" s="230">
        <v>2090</v>
      </c>
      <c r="AA34" s="210"/>
      <c r="AB34" s="209">
        <f t="shared" si="8"/>
        <v>20</v>
      </c>
      <c r="AC34" s="208">
        <f t="shared" si="9"/>
        <v>68</v>
      </c>
      <c r="AD34" s="208" t="str">
        <f t="shared" si="10"/>
        <v>★1.5</v>
      </c>
      <c r="AE34" s="209"/>
      <c r="AF34" s="208"/>
      <c r="AG34" s="208"/>
    </row>
    <row r="35" spans="1:33" ht="46.95" customHeight="1">
      <c r="A35" s="225"/>
      <c r="B35" s="229"/>
      <c r="C35" s="228" t="s">
        <v>473</v>
      </c>
      <c r="D35" s="222" t="s">
        <v>472</v>
      </c>
      <c r="E35" s="217" t="s">
        <v>393</v>
      </c>
      <c r="F35" s="213" t="s">
        <v>465</v>
      </c>
      <c r="G35" s="216">
        <v>1.9970000000000001</v>
      </c>
      <c r="H35" s="215" t="s">
        <v>464</v>
      </c>
      <c r="I35" s="210">
        <v>2000</v>
      </c>
      <c r="J35" s="214">
        <v>5</v>
      </c>
      <c r="K35" s="101">
        <v>13.3</v>
      </c>
      <c r="L35" s="32">
        <f t="shared" si="0"/>
        <v>194.45263157894735</v>
      </c>
      <c r="M35" s="101">
        <f t="shared" si="1"/>
        <v>10.4</v>
      </c>
      <c r="N35" s="100">
        <f t="shared" si="2"/>
        <v>14</v>
      </c>
      <c r="O35" s="99" t="str">
        <f t="shared" si="3"/>
        <v>21.1</v>
      </c>
      <c r="P35" s="104" t="s">
        <v>462</v>
      </c>
      <c r="Q35" s="213" t="s">
        <v>461</v>
      </c>
      <c r="R35" s="104" t="s">
        <v>50</v>
      </c>
      <c r="S35" s="96"/>
      <c r="T35" s="212"/>
      <c r="U35" s="95">
        <f t="shared" si="4"/>
        <v>127</v>
      </c>
      <c r="V35" s="94" t="str">
        <f t="shared" si="14"/>
        <v/>
      </c>
      <c r="W35" s="94">
        <f t="shared" si="6"/>
        <v>63</v>
      </c>
      <c r="X35" s="93" t="str">
        <f t="shared" si="7"/>
        <v>★1.0</v>
      </c>
      <c r="Z35" s="210">
        <v>2000</v>
      </c>
      <c r="AA35" s="210"/>
      <c r="AB35" s="209">
        <f t="shared" si="8"/>
        <v>21.1</v>
      </c>
      <c r="AC35" s="208">
        <f t="shared" si="9"/>
        <v>63</v>
      </c>
      <c r="AD35" s="208" t="str">
        <f t="shared" si="10"/>
        <v>★1.0</v>
      </c>
      <c r="AE35" s="209" t="str">
        <f>IF(AA35="","",ROUNDUP(ROUND(IF(AA35&gt;=2759,9.5,IF(AA35&lt;2759,(-2.47/1000000*AA35*AA35)-(8.52/10000*AA35)+30.65)),1)*1.1,1))</f>
        <v/>
      </c>
      <c r="AF35" s="208" t="str">
        <f>IF(AE35="","",IF(K35="","",ROUNDDOWN(K35/AE35*100,0)))</f>
        <v/>
      </c>
      <c r="AG35" s="208" t="str">
        <f>IF(AF35="","",IF(AF35&gt;=125,"★7.5",IF(AF35&gt;=120,"★7.0",IF(AF35&gt;=115,"★6.5",IF(AF35&gt;=110,"★6.0",IF(AF35&gt;=105,"★5.5",IF(AF35&gt;=100,"★5.0",IF(AF35&gt;=95,"★4.5",IF(AF35&gt;=90,"★4.0",IF(AF35&gt;=85,"★3.5",IF(AF35&gt;=80,"★3.0",IF(AF35&gt;=75,"★2.5",IF(AF35&gt;=70,"★2.0",IF(AF35&gt;=65,"★1.5",IF(AF35&gt;=60,"★1.0",IF(AF35&gt;=55,"★0.5"," "))))))))))))))))</f>
        <v/>
      </c>
    </row>
    <row r="36" spans="1:33" ht="46.95" customHeight="1">
      <c r="A36" s="225"/>
      <c r="B36" s="227"/>
      <c r="C36" s="226"/>
      <c r="D36" s="218"/>
      <c r="E36" s="217" t="s">
        <v>471</v>
      </c>
      <c r="F36" s="213" t="s">
        <v>465</v>
      </c>
      <c r="G36" s="216">
        <v>1.9970000000000001</v>
      </c>
      <c r="H36" s="215" t="s">
        <v>464</v>
      </c>
      <c r="I36" s="210">
        <v>2000</v>
      </c>
      <c r="J36" s="214">
        <v>5</v>
      </c>
      <c r="K36" s="101">
        <v>13.3</v>
      </c>
      <c r="L36" s="32">
        <f t="shared" si="0"/>
        <v>194.45263157894735</v>
      </c>
      <c r="M36" s="101">
        <f t="shared" si="1"/>
        <v>10.4</v>
      </c>
      <c r="N36" s="100">
        <f t="shared" si="2"/>
        <v>14</v>
      </c>
      <c r="O36" s="99" t="str">
        <f t="shared" si="3"/>
        <v>21.1</v>
      </c>
      <c r="P36" s="104" t="s">
        <v>462</v>
      </c>
      <c r="Q36" s="213" t="s">
        <v>461</v>
      </c>
      <c r="R36" s="104" t="s">
        <v>50</v>
      </c>
      <c r="S36" s="96"/>
      <c r="T36" s="212"/>
      <c r="U36" s="95">
        <f t="shared" si="4"/>
        <v>127</v>
      </c>
      <c r="V36" s="94" t="str">
        <f t="shared" si="14"/>
        <v/>
      </c>
      <c r="W36" s="94">
        <f t="shared" si="6"/>
        <v>63</v>
      </c>
      <c r="X36" s="93" t="str">
        <f t="shared" si="7"/>
        <v>★1.0</v>
      </c>
      <c r="Z36" s="210">
        <v>2000</v>
      </c>
      <c r="AA36" s="210"/>
      <c r="AB36" s="209">
        <f t="shared" si="8"/>
        <v>21.1</v>
      </c>
      <c r="AC36" s="208">
        <f t="shared" si="9"/>
        <v>63</v>
      </c>
      <c r="AD36" s="208" t="str">
        <f t="shared" si="10"/>
        <v>★1.0</v>
      </c>
      <c r="AE36" s="209" t="str">
        <f>IF(AA36="","",ROUNDUP(ROUND(IF(AA36&gt;=2759,9.5,IF(AA36&lt;2759,(-2.47/1000000*AA36*AA36)-(8.52/10000*AA36)+30.65)),1)*1.1,1))</f>
        <v/>
      </c>
      <c r="AF36" s="208" t="str">
        <f>IF(AE36="","",IF(K36="","",ROUNDDOWN(K36/AE36*100,0)))</f>
        <v/>
      </c>
      <c r="AG36" s="208" t="str">
        <f>IF(AF36="","",IF(AF36&gt;=125,"★7.5",IF(AF36&gt;=120,"★7.0",IF(AF36&gt;=115,"★6.5",IF(AF36&gt;=110,"★6.0",IF(AF36&gt;=105,"★5.5",IF(AF36&gt;=100,"★5.0",IF(AF36&gt;=95,"★4.5",IF(AF36&gt;=90,"★4.0",IF(AF36&gt;=85,"★3.5",IF(AF36&gt;=80,"★3.0",IF(AF36&gt;=75,"★2.5",IF(AF36&gt;=70,"★2.0",IF(AF36&gt;=65,"★1.5",IF(AF36&gt;=60,"★1.0",IF(AF36&gt;=55,"★0.5"," "))))))))))))))))</f>
        <v/>
      </c>
    </row>
    <row r="37" spans="1:33" ht="46.95" customHeight="1">
      <c r="A37" s="225"/>
      <c r="B37" s="224"/>
      <c r="C37" s="223" t="s">
        <v>470</v>
      </c>
      <c r="D37" s="222" t="s">
        <v>469</v>
      </c>
      <c r="E37" s="217" t="s">
        <v>468</v>
      </c>
      <c r="F37" s="213" t="s">
        <v>465</v>
      </c>
      <c r="G37" s="216">
        <v>1.9970000000000001</v>
      </c>
      <c r="H37" s="215" t="s">
        <v>464</v>
      </c>
      <c r="I37" s="210" t="s">
        <v>467</v>
      </c>
      <c r="J37" s="214">
        <v>5</v>
      </c>
      <c r="K37" s="101">
        <v>13.2</v>
      </c>
      <c r="L37" s="32">
        <f t="shared" si="0"/>
        <v>195.92575757575759</v>
      </c>
      <c r="M37" s="101">
        <f t="shared" si="1"/>
        <v>10.4</v>
      </c>
      <c r="N37" s="100">
        <f t="shared" si="2"/>
        <v>14</v>
      </c>
      <c r="O37" s="99" t="str">
        <f t="shared" si="3"/>
        <v>19.8~20.1</v>
      </c>
      <c r="P37" s="104" t="s">
        <v>462</v>
      </c>
      <c r="Q37" s="213" t="s">
        <v>461</v>
      </c>
      <c r="R37" s="104" t="s">
        <v>50</v>
      </c>
      <c r="S37" s="96"/>
      <c r="T37" s="212"/>
      <c r="U37" s="95">
        <f t="shared" si="4"/>
        <v>126</v>
      </c>
      <c r="V37" s="94" t="str">
        <f t="shared" si="14"/>
        <v/>
      </c>
      <c r="W37" s="94" t="str">
        <f t="shared" si="6"/>
        <v>65~66</v>
      </c>
      <c r="X37" s="93" t="str">
        <f t="shared" si="7"/>
        <v>★1.5</v>
      </c>
      <c r="Z37" s="210">
        <v>2080</v>
      </c>
      <c r="AA37" s="210">
        <v>2100</v>
      </c>
      <c r="AB37" s="209">
        <f t="shared" si="8"/>
        <v>20.100000000000001</v>
      </c>
      <c r="AC37" s="208">
        <f t="shared" si="9"/>
        <v>65</v>
      </c>
      <c r="AD37" s="208" t="str">
        <f t="shared" si="10"/>
        <v>★1.5</v>
      </c>
      <c r="AE37" s="209">
        <f>IF(AA37="","",ROUNDUP(ROUND(IF(AA37&gt;=2759,9.5,IF(AA37&lt;2759,(-2.47/1000000*AA37*AA37)-(8.52/10000*AA37)+30.65)),1)*1.1,1))</f>
        <v>19.8</v>
      </c>
      <c r="AF37" s="208">
        <f>IF(AE37="","",IF(K37="","",ROUNDDOWN(K37/AE37*100,0)))</f>
        <v>66</v>
      </c>
      <c r="AG37" s="208" t="str">
        <f>IF(AF37="","",IF(AF37&gt;=125,"★7.5",IF(AF37&gt;=120,"★7.0",IF(AF37&gt;=115,"★6.5",IF(AF37&gt;=110,"★6.0",IF(AF37&gt;=105,"★5.5",IF(AF37&gt;=100,"★5.0",IF(AF37&gt;=95,"★4.5",IF(AF37&gt;=90,"★4.0",IF(AF37&gt;=85,"★3.5",IF(AF37&gt;=80,"★3.0",IF(AF37&gt;=75,"★2.5",IF(AF37&gt;=70,"★2.0",IF(AF37&gt;=65,"★1.5",IF(AF37&gt;=60,"★1.0",IF(AF37&gt;=55,"★0.5"," "))))))))))))))))</f>
        <v>★1.5</v>
      </c>
    </row>
    <row r="38" spans="1:33" ht="46.95" customHeight="1">
      <c r="A38" s="221"/>
      <c r="B38" s="220"/>
      <c r="C38" s="219"/>
      <c r="D38" s="218"/>
      <c r="E38" s="217" t="s">
        <v>466</v>
      </c>
      <c r="F38" s="213" t="s">
        <v>465</v>
      </c>
      <c r="G38" s="216">
        <v>1.9970000000000001</v>
      </c>
      <c r="H38" s="215" t="s">
        <v>464</v>
      </c>
      <c r="I38" s="211" t="s">
        <v>463</v>
      </c>
      <c r="J38" s="214">
        <v>7</v>
      </c>
      <c r="K38" s="101">
        <v>13.2</v>
      </c>
      <c r="L38" s="32">
        <f t="shared" si="0"/>
        <v>195.92575757575759</v>
      </c>
      <c r="M38" s="101">
        <f t="shared" si="1"/>
        <v>9.6</v>
      </c>
      <c r="N38" s="100">
        <f t="shared" si="2"/>
        <v>13.1</v>
      </c>
      <c r="O38" s="99" t="str">
        <f t="shared" si="3"/>
        <v>19.0~19.2</v>
      </c>
      <c r="P38" s="104" t="s">
        <v>462</v>
      </c>
      <c r="Q38" s="213" t="s">
        <v>461</v>
      </c>
      <c r="R38" s="104" t="s">
        <v>50</v>
      </c>
      <c r="S38" s="96"/>
      <c r="T38" s="212"/>
      <c r="U38" s="95">
        <f t="shared" si="4"/>
        <v>137</v>
      </c>
      <c r="V38" s="94">
        <f t="shared" si="14"/>
        <v>100</v>
      </c>
      <c r="W38" s="94" t="str">
        <f t="shared" si="6"/>
        <v>68~69</v>
      </c>
      <c r="X38" s="93" t="str">
        <f t="shared" si="7"/>
        <v>★1.5</v>
      </c>
      <c r="Z38" s="211">
        <v>2150</v>
      </c>
      <c r="AA38" s="210">
        <v>2170</v>
      </c>
      <c r="AB38" s="209">
        <f t="shared" si="8"/>
        <v>19.200000000000003</v>
      </c>
      <c r="AC38" s="208">
        <f t="shared" si="9"/>
        <v>68</v>
      </c>
      <c r="AD38" s="208" t="str">
        <f t="shared" si="10"/>
        <v>★1.5</v>
      </c>
      <c r="AE38" s="209">
        <f>IF(AA38="","",ROUNDUP(ROUND(IF(AA38&gt;=2759,9.5,IF(AA38&lt;2759,(-2.47/1000000*AA38*AA38)-(8.52/10000*AA38)+30.65)),1)*1.1,1))</f>
        <v>19</v>
      </c>
      <c r="AF38" s="208">
        <f>IF(AE38="","",IF(K38="","",ROUNDDOWN(K38/AE38*100,0)))</f>
        <v>69</v>
      </c>
      <c r="AG38" s="208" t="str">
        <f>IF(AF38="","",IF(AF38&gt;=125,"★7.5",IF(AF38&gt;=120,"★7.0",IF(AF38&gt;=115,"★6.5",IF(AF38&gt;=110,"★6.0",IF(AF38&gt;=105,"★5.5",IF(AF38&gt;=100,"★5.0",IF(AF38&gt;=95,"★4.5",IF(AF38&gt;=90,"★4.0",IF(AF38&gt;=85,"★3.5",IF(AF38&gt;=80,"★3.0",IF(AF38&gt;=75,"★2.5",IF(AF38&gt;=70,"★2.0",IF(AF38&gt;=65,"★1.5",IF(AF38&gt;=60,"★1.0",IF(AF38&gt;=55,"★0.5"," "))))))))))))))))</f>
        <v>★1.5</v>
      </c>
    </row>
    <row r="39" spans="1:33" ht="6" customHeight="1">
      <c r="J39" s="207"/>
      <c r="M39" s="206"/>
    </row>
    <row r="40" spans="1:33" ht="16.5" customHeight="1">
      <c r="C40" s="205" t="s">
        <v>460</v>
      </c>
    </row>
    <row r="71" s="203" customFormat="1" ht="33.6" customHeight="1"/>
    <row r="84" spans="5:5">
      <c r="E84" s="204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  <rowBreaks count="1" manualBreakCount="1">
    <brk id="25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26</vt:i4>
      </vt:variant>
    </vt:vector>
  </HeadingPairs>
  <TitlesOfParts>
    <vt:vector size="40" baseType="lpstr">
      <vt:lpstr>Alfa Romeo</vt:lpstr>
      <vt:lpstr>Audi</vt:lpstr>
      <vt:lpstr>BMW</vt:lpstr>
      <vt:lpstr>Citroen</vt:lpstr>
      <vt:lpstr>DS</vt:lpstr>
      <vt:lpstr>Fiat</vt:lpstr>
      <vt:lpstr>Jaguar</vt:lpstr>
      <vt:lpstr>Jeep</vt:lpstr>
      <vt:lpstr>Land Rover</vt:lpstr>
      <vt:lpstr>Mazda</vt:lpstr>
      <vt:lpstr>Mercedes-Benz</vt:lpstr>
      <vt:lpstr>Peugeot</vt:lpstr>
      <vt:lpstr>Renault</vt:lpstr>
      <vt:lpstr>Volkswagen</vt:lpstr>
      <vt:lpstr>'Alfa Romeo'!Print_Area</vt:lpstr>
      <vt:lpstr>Audi!Print_Area</vt:lpstr>
      <vt:lpstr>BMW!Print_Area</vt:lpstr>
      <vt:lpstr>Citroen!Print_Area</vt:lpstr>
      <vt:lpstr>DS!Print_Area</vt:lpstr>
      <vt:lpstr>Fiat!Print_Area</vt:lpstr>
      <vt:lpstr>Jaguar!Print_Area</vt:lpstr>
      <vt:lpstr>Jeep!Print_Area</vt:lpstr>
      <vt:lpstr>'Land Rover'!Print_Area</vt:lpstr>
      <vt:lpstr>Mazda!Print_Area</vt:lpstr>
      <vt:lpstr>'Mercedes-Benz'!Print_Area</vt:lpstr>
      <vt:lpstr>Peugeot!Print_Area</vt:lpstr>
      <vt:lpstr>Renault!Print_Area</vt:lpstr>
      <vt:lpstr>Volkswagen!Print_Area</vt:lpstr>
      <vt:lpstr>'Alfa Romeo'!Print_Titles</vt:lpstr>
      <vt:lpstr>Audi!Print_Titles</vt:lpstr>
      <vt:lpstr>BMW!Print_Titles</vt:lpstr>
      <vt:lpstr>Citroen!Print_Titles</vt:lpstr>
      <vt:lpstr>DS!Print_Titles</vt:lpstr>
      <vt:lpstr>Jaguar!Print_Titles</vt:lpstr>
      <vt:lpstr>'Land Rover'!Print_Titles</vt:lpstr>
      <vt:lpstr>Mazda!Print_Titles</vt:lpstr>
      <vt:lpstr>'Mercedes-Benz'!Print_Titles</vt:lpstr>
      <vt:lpstr>Peugeot!Print_Titles</vt:lpstr>
      <vt:lpstr>Renault!Print_Titles</vt:lpstr>
      <vt:lpstr>Volkswagen!Print_Titles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