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1_３月公表（自動車燃費一覧、燃費ランキング）\R6.3\5～13○\"/>
    </mc:Choice>
  </mc:AlternateContent>
  <xr:revisionPtr revIDLastSave="0" documentId="13_ncr:1_{23481DFD-0366-404F-ADF6-06E9A087EF75}" xr6:coauthVersionLast="47" xr6:coauthVersionMax="47" xr10:uidLastSave="{00000000-0000-0000-0000-000000000000}"/>
  <bookViews>
    <workbookView xWindow="-165" yWindow="-165" windowWidth="29130" windowHeight="15810" activeTab="8" xr2:uid="{8D05589B-A48F-4147-9887-2F655666CCC7}"/>
  </bookViews>
  <sheets>
    <sheet name="daihatsu" sheetId="5" r:id="rId1"/>
    <sheet name="honda" sheetId="2" r:id="rId2"/>
    <sheet name="lexus" sheetId="8" r:id="rId3"/>
    <sheet name="mazda" sheetId="1" r:id="rId4"/>
    <sheet name="mitsubishi" sheetId="7" r:id="rId5"/>
    <sheet name="nissan" sheetId="9" r:id="rId6"/>
    <sheet name="subaru" sheetId="3" r:id="rId7"/>
    <sheet name="suzuki" sheetId="4" r:id="rId8"/>
    <sheet name="toyota" sheetId="6" r:id="rId9"/>
  </sheets>
  <externalReferences>
    <externalReference r:id="rId10"/>
    <externalReference r:id="rId11"/>
    <externalReference r:id="rId12"/>
  </externalReferences>
  <definedNames>
    <definedName name="_xlnm._FilterDatabase" localSheetId="1" hidden="1">honda!$A$8:$V$30</definedName>
    <definedName name="_xlnm._FilterDatabase" localSheetId="5" hidden="1">nissan!$A$8:$AA$123</definedName>
    <definedName name="Module1.社内配布用印刷" localSheetId="0">[1]!Module1.社内配布用印刷</definedName>
    <definedName name="Module1.社内配布用印刷" localSheetId="1">[1]!Module1.社内配布用印刷</definedName>
    <definedName name="Module1.社内配布用印刷" localSheetId="5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 localSheetId="1">[1]!Module1.提出用印刷</definedName>
    <definedName name="Module1.提出用印刷" localSheetId="5">[1]!Module1.提出用印刷</definedName>
    <definedName name="Module1.提出用印刷">[1]!Module1.提出用印刷</definedName>
    <definedName name="_xlnm.Print_Area" localSheetId="0">daihatsu!$A$1:$X$22</definedName>
    <definedName name="_xlnm.Print_Area" localSheetId="1">honda!$A$2:$AA$69</definedName>
    <definedName name="_xlnm.Print_Area" localSheetId="2">lexus!$A$1:$X$107</definedName>
    <definedName name="_xlnm.Print_Area" localSheetId="3">mazda!$A$1:$X$57</definedName>
    <definedName name="_xlnm.Print_Area" localSheetId="4">mitsubishi!$A$1:$X$28</definedName>
    <definedName name="_xlnm.Print_Area" localSheetId="5">nissan!$A$2:$X$124</definedName>
    <definedName name="_xlnm.Print_Area" localSheetId="6">subaru!$A$1:$X$66</definedName>
    <definedName name="_xlnm.Print_Area" localSheetId="7">suzuki!$A$1:$X$34</definedName>
    <definedName name="_xlnm.Print_Area" localSheetId="8">toyota!$A$1:$X$258</definedName>
    <definedName name="_xlnm.Print_Titles" localSheetId="1">honda!$2:$8</definedName>
    <definedName name="_xlnm.Print_Titles" localSheetId="2">[2]乗用・ＲＶ車!$1:$7</definedName>
    <definedName name="_xlnm.Print_Titles" localSheetId="5">nissan!$2:$8</definedName>
    <definedName name="_xlnm.Print_Titles" localSheetId="6">subaru!$1:$8</definedName>
    <definedName name="_xlnm.Print_Titles" localSheetId="8">[2]乗用・ＲＶ車!$1:$7</definedName>
    <definedName name="_xlnm.Print_Titles">[2]乗用・ＲＶ車!$1:$7</definedName>
    <definedName name="ダイハツ">[2]乗用・ＲＶ車!$1:$7</definedName>
    <definedName name="っｄ" localSheetId="0">[3]!社内配布用印刷</definedName>
    <definedName name="っｄ">[3]!社内配布用印刷</definedName>
    <definedName name="削">[3]!社内配布用印刷</definedName>
    <definedName name="削除">[1]!Module1.社内配布用印刷</definedName>
    <definedName name="削除した">[1]!Module1.提出用印刷</definedName>
    <definedName name="削除したもの">[1]!新型構変選択</definedName>
    <definedName name="削除中">[1]!製作者選択</definedName>
    <definedName name="社内配布用印刷" localSheetId="0">[3]!社内配布用印刷</definedName>
    <definedName name="社内配布用印刷" localSheetId="1">[3]!社内配布用印刷</definedName>
    <definedName name="社内配布用印刷" localSheetId="5">[3]!社内配布用印刷</definedName>
    <definedName name="社内配布用印刷">[3]!社内配布用印刷</definedName>
    <definedName name="乗用115_以上" localSheetId="2">#REF!</definedName>
    <definedName name="乗用115_以上">#REF!</definedName>
    <definedName name="新型構変選択" localSheetId="0">[1]!新型構変選択</definedName>
    <definedName name="新型構変選択" localSheetId="1">[1]!新型構変選択</definedName>
    <definedName name="新型構変選択" localSheetId="5">[1]!新型構変選択</definedName>
    <definedName name="新型構変選択">[1]!新型構変選択</definedName>
    <definedName name="製作者選択" localSheetId="0">[1]!製作者選択</definedName>
    <definedName name="製作者選択" localSheetId="1">[1]!製作者選択</definedName>
    <definedName name="製作者選択" localSheetId="5">[1]!製作者選択</definedName>
    <definedName name="製作者選択">[1]!製作者選択</definedName>
    <definedName name="提出用印刷" localSheetId="0">[3]!提出用印刷</definedName>
    <definedName name="提出用印刷" localSheetId="1">[3]!提出用印刷</definedName>
    <definedName name="提出用印刷" localSheetId="5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9" l="1"/>
  <c r="Z9" i="9"/>
  <c r="AA9" i="9"/>
  <c r="AE9" i="9" s="1"/>
  <c r="AF9" i="9" s="1"/>
  <c r="AG9" i="9" s="1"/>
  <c r="L10" i="9"/>
  <c r="Z10" i="9"/>
  <c r="I10" i="9" s="1"/>
  <c r="AA10" i="9"/>
  <c r="AE10" i="9" s="1"/>
  <c r="AF10" i="9" s="1"/>
  <c r="AG10" i="9" s="1"/>
  <c r="L11" i="9"/>
  <c r="Z11" i="9"/>
  <c r="N11" i="9" s="1"/>
  <c r="V11" i="9" s="1"/>
  <c r="AA11" i="9"/>
  <c r="AE11" i="9" s="1"/>
  <c r="AF11" i="9" s="1"/>
  <c r="AG11" i="9" s="1"/>
  <c r="AB11" i="9"/>
  <c r="AC11" i="9" s="1"/>
  <c r="AD11" i="9" s="1"/>
  <c r="L12" i="9"/>
  <c r="Z12" i="9"/>
  <c r="AA12" i="9"/>
  <c r="AE12" i="9" s="1"/>
  <c r="AF12" i="9" s="1"/>
  <c r="AG12" i="9"/>
  <c r="L13" i="9"/>
  <c r="Z13" i="9"/>
  <c r="I13" i="9" s="1"/>
  <c r="AA13" i="9"/>
  <c r="AE13" i="9" s="1"/>
  <c r="AF13" i="9" s="1"/>
  <c r="AG13" i="9" s="1"/>
  <c r="AB13" i="9"/>
  <c r="AC13" i="9" s="1"/>
  <c r="L14" i="9"/>
  <c r="Z14" i="9"/>
  <c r="I14" i="9" s="1"/>
  <c r="AA14" i="9"/>
  <c r="AE14" i="9" s="1"/>
  <c r="AF14" i="9"/>
  <c r="AG14" i="9" s="1"/>
  <c r="L15" i="9"/>
  <c r="Z15" i="9"/>
  <c r="AA15" i="9"/>
  <c r="AE15" i="9" s="1"/>
  <c r="AF15" i="9" s="1"/>
  <c r="AG15" i="9" s="1"/>
  <c r="L16" i="9"/>
  <c r="M16" i="9"/>
  <c r="U16" i="9" s="1"/>
  <c r="N16" i="9"/>
  <c r="V16" i="9" s="1"/>
  <c r="Z16" i="9"/>
  <c r="AB16" i="9" s="1"/>
  <c r="AC16" i="9" s="1"/>
  <c r="AA16" i="9"/>
  <c r="AE16" i="9"/>
  <c r="L17" i="9"/>
  <c r="Z17" i="9"/>
  <c r="AB17" i="9" s="1"/>
  <c r="AC17" i="9" s="1"/>
  <c r="AD17" i="9" s="1"/>
  <c r="AA17" i="9"/>
  <c r="AE17" i="9" s="1"/>
  <c r="AF17" i="9" s="1"/>
  <c r="AG17" i="9" s="1"/>
  <c r="L18" i="9"/>
  <c r="M18" i="9"/>
  <c r="N18" i="9"/>
  <c r="V18" i="9" s="1"/>
  <c r="U18" i="9"/>
  <c r="Z18" i="9"/>
  <c r="AB18" i="9" s="1"/>
  <c r="AC18" i="9" s="1"/>
  <c r="AA18" i="9"/>
  <c r="AE18" i="9"/>
  <c r="AF18" i="9" s="1"/>
  <c r="AG18" i="9" s="1"/>
  <c r="L19" i="9"/>
  <c r="Z19" i="9"/>
  <c r="AA19" i="9"/>
  <c r="AE19" i="9" s="1"/>
  <c r="AF19" i="9"/>
  <c r="AG19" i="9" s="1"/>
  <c r="I20" i="9"/>
  <c r="L20" i="9"/>
  <c r="Z20" i="9"/>
  <c r="AA20" i="9"/>
  <c r="AE20" i="9" s="1"/>
  <c r="AF20" i="9" s="1"/>
  <c r="AG20" i="9" s="1"/>
  <c r="L21" i="9"/>
  <c r="Z21" i="9"/>
  <c r="AA21" i="9"/>
  <c r="AE21" i="9" s="1"/>
  <c r="AF21" i="9" s="1"/>
  <c r="AG21" i="9" s="1"/>
  <c r="L22" i="9"/>
  <c r="Z22" i="9"/>
  <c r="AA22" i="9"/>
  <c r="AE22" i="9" s="1"/>
  <c r="AF22" i="9" s="1"/>
  <c r="AG22" i="9" s="1"/>
  <c r="L23" i="9"/>
  <c r="Z23" i="9"/>
  <c r="AA23" i="9"/>
  <c r="AE23" i="9" s="1"/>
  <c r="AF23" i="9" s="1"/>
  <c r="AG23" i="9" s="1"/>
  <c r="I24" i="9"/>
  <c r="L24" i="9"/>
  <c r="M24" i="9"/>
  <c r="U24" i="9" s="1"/>
  <c r="Z24" i="9"/>
  <c r="N24" i="9" s="1"/>
  <c r="V24" i="9" s="1"/>
  <c r="AA24" i="9"/>
  <c r="AE24" i="9" s="1"/>
  <c r="L25" i="9"/>
  <c r="M25" i="9"/>
  <c r="U25" i="9" s="1"/>
  <c r="N25" i="9"/>
  <c r="V25" i="9" s="1"/>
  <c r="Z25" i="9"/>
  <c r="AB25" i="9" s="1"/>
  <c r="AA25" i="9"/>
  <c r="AE25" i="9" s="1"/>
  <c r="AF25" i="9"/>
  <c r="AG25" i="9" s="1"/>
  <c r="I26" i="9"/>
  <c r="L26" i="9"/>
  <c r="N26" i="9"/>
  <c r="V26" i="9" s="1"/>
  <c r="Z26" i="9"/>
  <c r="AA26" i="9"/>
  <c r="AE26" i="9"/>
  <c r="AF26" i="9" s="1"/>
  <c r="AG26" i="9" s="1"/>
  <c r="I27" i="9"/>
  <c r="L27" i="9"/>
  <c r="Z27" i="9"/>
  <c r="AB27" i="9" s="1"/>
  <c r="AC27" i="9" s="1"/>
  <c r="AA27" i="9"/>
  <c r="AE27" i="9" s="1"/>
  <c r="AF27" i="9" s="1"/>
  <c r="AG27" i="9" s="1"/>
  <c r="L28" i="9"/>
  <c r="M28" i="9"/>
  <c r="U28" i="9" s="1"/>
  <c r="N28" i="9"/>
  <c r="V28" i="9" s="1"/>
  <c r="Z28" i="9"/>
  <c r="AB28" i="9" s="1"/>
  <c r="AC28" i="9" s="1"/>
  <c r="W28" i="9" s="1"/>
  <c r="AA28" i="9"/>
  <c r="AE28" i="9"/>
  <c r="AF28" i="9"/>
  <c r="AG28" i="9" s="1"/>
  <c r="L29" i="9"/>
  <c r="Z29" i="9"/>
  <c r="M29" i="9" s="1"/>
  <c r="U29" i="9" s="1"/>
  <c r="AA29" i="9"/>
  <c r="AE29" i="9" s="1"/>
  <c r="AF29" i="9" s="1"/>
  <c r="AG29" i="9" s="1"/>
  <c r="AB29" i="9"/>
  <c r="AC29" i="9" s="1"/>
  <c r="AD29" i="9" s="1"/>
  <c r="L30" i="9"/>
  <c r="Z30" i="9"/>
  <c r="I30" i="9" s="1"/>
  <c r="AA30" i="9"/>
  <c r="AE30" i="9" s="1"/>
  <c r="AF30" i="9"/>
  <c r="AG30" i="9" s="1"/>
  <c r="I31" i="9"/>
  <c r="L31" i="9"/>
  <c r="Z31" i="9"/>
  <c r="AA31" i="9"/>
  <c r="AB31" i="9"/>
  <c r="AC31" i="9" s="1"/>
  <c r="AD31" i="9" s="1"/>
  <c r="AE31" i="9"/>
  <c r="AF31" i="9" s="1"/>
  <c r="AG31" i="9" s="1"/>
  <c r="L32" i="9"/>
  <c r="Z32" i="9"/>
  <c r="AA32" i="9"/>
  <c r="AE32" i="9" s="1"/>
  <c r="AF32" i="9" s="1"/>
  <c r="AG32" i="9" s="1"/>
  <c r="L33" i="9"/>
  <c r="Z33" i="9"/>
  <c r="AA33" i="9"/>
  <c r="AE33" i="9" s="1"/>
  <c r="L34" i="9"/>
  <c r="Z34" i="9"/>
  <c r="AA34" i="9"/>
  <c r="AE34" i="9"/>
  <c r="AF34" i="9" s="1"/>
  <c r="AG34" i="9" s="1"/>
  <c r="L35" i="9"/>
  <c r="Z35" i="9"/>
  <c r="AB35" i="9" s="1"/>
  <c r="AC35" i="9" s="1"/>
  <c r="AA35" i="9"/>
  <c r="AE35" i="9" s="1"/>
  <c r="AF35" i="9" s="1"/>
  <c r="AG35" i="9" s="1"/>
  <c r="L36" i="9"/>
  <c r="N36" i="9"/>
  <c r="V36" i="9" s="1"/>
  <c r="Z36" i="9"/>
  <c r="AB36" i="9" s="1"/>
  <c r="AC36" i="9" s="1"/>
  <c r="AA36" i="9"/>
  <c r="L37" i="9"/>
  <c r="Z37" i="9"/>
  <c r="AA37" i="9"/>
  <c r="AE37" i="9" s="1"/>
  <c r="AF37" i="9" s="1"/>
  <c r="AG37" i="9" s="1"/>
  <c r="L38" i="9"/>
  <c r="M38" i="9"/>
  <c r="U38" i="9" s="1"/>
  <c r="Z38" i="9"/>
  <c r="AA38" i="9"/>
  <c r="AE38" i="9" s="1"/>
  <c r="AF38" i="9" s="1"/>
  <c r="AG38" i="9" s="1"/>
  <c r="L39" i="9"/>
  <c r="Z39" i="9"/>
  <c r="AA39" i="9"/>
  <c r="AE39" i="9" s="1"/>
  <c r="AF39" i="9" s="1"/>
  <c r="AG39" i="9" s="1"/>
  <c r="L40" i="9"/>
  <c r="M40" i="9"/>
  <c r="U40" i="9" s="1"/>
  <c r="N40" i="9"/>
  <c r="V40" i="9" s="1"/>
  <c r="Z40" i="9"/>
  <c r="AA40" i="9"/>
  <c r="AE40" i="9" s="1"/>
  <c r="AF40" i="9" s="1"/>
  <c r="AB40" i="9"/>
  <c r="O40" i="9" s="1"/>
  <c r="AG40" i="9"/>
  <c r="L41" i="9"/>
  <c r="M41" i="9"/>
  <c r="U41" i="9" s="1"/>
  <c r="Z41" i="9"/>
  <c r="AA41" i="9"/>
  <c r="AB41" i="9"/>
  <c r="AC41" i="9" s="1"/>
  <c r="AD41" i="9"/>
  <c r="AE41" i="9"/>
  <c r="AF41" i="9" s="1"/>
  <c r="AG41" i="9" s="1"/>
  <c r="L42" i="9"/>
  <c r="N42" i="9"/>
  <c r="V42" i="9" s="1"/>
  <c r="Z42" i="9"/>
  <c r="AA42" i="9"/>
  <c r="I42" i="9" s="1"/>
  <c r="I43" i="9"/>
  <c r="L43" i="9"/>
  <c r="Z43" i="9"/>
  <c r="AB43" i="9" s="1"/>
  <c r="AC43" i="9" s="1"/>
  <c r="AD43" i="9" s="1"/>
  <c r="AA43" i="9"/>
  <c r="AE43" i="9" s="1"/>
  <c r="AF43" i="9" s="1"/>
  <c r="AG43" i="9"/>
  <c r="L44" i="9"/>
  <c r="Z44" i="9"/>
  <c r="AB44" i="9" s="1"/>
  <c r="AC44" i="9" s="1"/>
  <c r="AA44" i="9"/>
  <c r="AE44" i="9" s="1"/>
  <c r="AF44" i="9" s="1"/>
  <c r="AG44" i="9" s="1"/>
  <c r="L45" i="9"/>
  <c r="Z45" i="9"/>
  <c r="AA45" i="9"/>
  <c r="AE45" i="9" s="1"/>
  <c r="AF45" i="9" s="1"/>
  <c r="AG45" i="9" s="1"/>
  <c r="L46" i="9"/>
  <c r="Z46" i="9"/>
  <c r="I46" i="9" s="1"/>
  <c r="AA46" i="9"/>
  <c r="AE46" i="9" s="1"/>
  <c r="AF46" i="9" s="1"/>
  <c r="AG46" i="9" s="1"/>
  <c r="I47" i="9"/>
  <c r="L47" i="9"/>
  <c r="N47" i="9"/>
  <c r="V47" i="9" s="1"/>
  <c r="U47" i="9"/>
  <c r="Z47" i="9"/>
  <c r="M47" i="9" s="1"/>
  <c r="AA47" i="9"/>
  <c r="AB47" i="9"/>
  <c r="AC47" i="9" s="1"/>
  <c r="AD47" i="9" s="1"/>
  <c r="AE47" i="9"/>
  <c r="AF47" i="9" s="1"/>
  <c r="AG47" i="9" s="1"/>
  <c r="L48" i="9"/>
  <c r="Z48" i="9"/>
  <c r="AA48" i="9"/>
  <c r="AE48" i="9" s="1"/>
  <c r="AF48" i="9" s="1"/>
  <c r="AG48" i="9" s="1"/>
  <c r="L49" i="9"/>
  <c r="Z49" i="9"/>
  <c r="AB49" i="9" s="1"/>
  <c r="AC49" i="9" s="1"/>
  <c r="AA49" i="9"/>
  <c r="AE49" i="9" s="1"/>
  <c r="AF49" i="9" s="1"/>
  <c r="AG49" i="9" s="1"/>
  <c r="L50" i="9"/>
  <c r="Z50" i="9"/>
  <c r="AA50" i="9"/>
  <c r="AE50" i="9" s="1"/>
  <c r="AF50" i="9" s="1"/>
  <c r="AG50" i="9" s="1"/>
  <c r="L51" i="9"/>
  <c r="M51" i="9"/>
  <c r="U51" i="9" s="1"/>
  <c r="N51" i="9"/>
  <c r="V51" i="9" s="1"/>
  <c r="Z51" i="9"/>
  <c r="AB51" i="9" s="1"/>
  <c r="AA51" i="9"/>
  <c r="AE51" i="9" s="1"/>
  <c r="AF51" i="9"/>
  <c r="AG51" i="9" s="1"/>
  <c r="L52" i="9"/>
  <c r="N52" i="9"/>
  <c r="V52" i="9" s="1"/>
  <c r="Z52" i="9"/>
  <c r="AA52" i="9"/>
  <c r="AE52" i="9" s="1"/>
  <c r="AF52" i="9" s="1"/>
  <c r="AG52" i="9" s="1"/>
  <c r="I53" i="9"/>
  <c r="L53" i="9"/>
  <c r="Z53" i="9"/>
  <c r="AA53" i="9"/>
  <c r="AE53" i="9" s="1"/>
  <c r="AF53" i="9" s="1"/>
  <c r="AB53" i="9"/>
  <c r="AC53" i="9" s="1"/>
  <c r="AD53" i="9" s="1"/>
  <c r="AG53" i="9"/>
  <c r="I54" i="9"/>
  <c r="L54" i="9"/>
  <c r="M54" i="9"/>
  <c r="U54" i="9" s="1"/>
  <c r="Z54" i="9"/>
  <c r="AA54" i="9"/>
  <c r="AE54" i="9" s="1"/>
  <c r="AF54" i="9" s="1"/>
  <c r="AG54" i="9" s="1"/>
  <c r="L55" i="9"/>
  <c r="Z55" i="9"/>
  <c r="AA55" i="9"/>
  <c r="AE55" i="9" s="1"/>
  <c r="AF55" i="9" s="1"/>
  <c r="AG55" i="9" s="1"/>
  <c r="L56" i="9"/>
  <c r="N56" i="9"/>
  <c r="V56" i="9" s="1"/>
  <c r="Z56" i="9"/>
  <c r="AB56" i="9" s="1"/>
  <c r="AC56" i="9" s="1"/>
  <c r="AD56" i="9" s="1"/>
  <c r="AA56" i="9"/>
  <c r="AE56" i="9" s="1"/>
  <c r="L57" i="9"/>
  <c r="M57" i="9"/>
  <c r="U57" i="9" s="1"/>
  <c r="Z57" i="9"/>
  <c r="AA57" i="9"/>
  <c r="AE57" i="9" s="1"/>
  <c r="AB57" i="9"/>
  <c r="AC57" i="9" s="1"/>
  <c r="AD57" i="9" s="1"/>
  <c r="AF57" i="9"/>
  <c r="AG57" i="9"/>
  <c r="I58" i="9"/>
  <c r="L58" i="9"/>
  <c r="M58" i="9"/>
  <c r="U58" i="9" s="1"/>
  <c r="Z58" i="9"/>
  <c r="AA58" i="9"/>
  <c r="AE58" i="9" s="1"/>
  <c r="AF58" i="9" s="1"/>
  <c r="AB58" i="9"/>
  <c r="AC58" i="9" s="1"/>
  <c r="W58" i="9" s="1"/>
  <c r="AG58" i="9"/>
  <c r="L59" i="9"/>
  <c r="Z59" i="9"/>
  <c r="AA59" i="9"/>
  <c r="AE59" i="9" s="1"/>
  <c r="AF59" i="9" s="1"/>
  <c r="AG59" i="9" s="1"/>
  <c r="L60" i="9"/>
  <c r="Z60" i="9"/>
  <c r="AA60" i="9"/>
  <c r="AE60" i="9" s="1"/>
  <c r="AF60" i="9" s="1"/>
  <c r="AG60" i="9" s="1"/>
  <c r="L61" i="9"/>
  <c r="Z61" i="9"/>
  <c r="AA61" i="9"/>
  <c r="AE61" i="9" s="1"/>
  <c r="AF61" i="9" s="1"/>
  <c r="AG61" i="9" s="1"/>
  <c r="L62" i="9"/>
  <c r="Z62" i="9"/>
  <c r="AA62" i="9"/>
  <c r="AE62" i="9" s="1"/>
  <c r="AF62" i="9" s="1"/>
  <c r="AG62" i="9" s="1"/>
  <c r="L63" i="9"/>
  <c r="Z63" i="9"/>
  <c r="AA63" i="9"/>
  <c r="AE63" i="9" s="1"/>
  <c r="AF63" i="9" s="1"/>
  <c r="AG63" i="9" s="1"/>
  <c r="AB63" i="9"/>
  <c r="AC63" i="9" s="1"/>
  <c r="L64" i="9"/>
  <c r="Z64" i="9"/>
  <c r="M64" i="9" s="1"/>
  <c r="U64" i="9" s="1"/>
  <c r="AA64" i="9"/>
  <c r="AE64" i="9" s="1"/>
  <c r="AF64" i="9" s="1"/>
  <c r="AG64" i="9" s="1"/>
  <c r="AB64" i="9"/>
  <c r="AC64" i="9" s="1"/>
  <c r="AD64" i="9" s="1"/>
  <c r="L65" i="9"/>
  <c r="M65" i="9"/>
  <c r="U65" i="9" s="1"/>
  <c r="N65" i="9"/>
  <c r="V65" i="9" s="1"/>
  <c r="O65" i="9"/>
  <c r="Z65" i="9"/>
  <c r="AA65" i="9"/>
  <c r="AE65" i="9" s="1"/>
  <c r="AB65" i="9"/>
  <c r="AC65" i="9" s="1"/>
  <c r="AD65" i="9" s="1"/>
  <c r="AF65" i="9"/>
  <c r="AG65" i="9" s="1"/>
  <c r="L66" i="9"/>
  <c r="Z66" i="9"/>
  <c r="AA66" i="9"/>
  <c r="I66" i="9" s="1"/>
  <c r="I67" i="9"/>
  <c r="L67" i="9"/>
  <c r="Z67" i="9"/>
  <c r="AA67" i="9"/>
  <c r="AE67" i="9"/>
  <c r="AF67" i="9" s="1"/>
  <c r="AG67" i="9"/>
  <c r="I68" i="9"/>
  <c r="L68" i="9"/>
  <c r="Z68" i="9"/>
  <c r="AA68" i="9"/>
  <c r="AE68" i="9" s="1"/>
  <c r="AF68" i="9" s="1"/>
  <c r="AG68" i="9" s="1"/>
  <c r="L69" i="9"/>
  <c r="Z69" i="9"/>
  <c r="M69" i="9" s="1"/>
  <c r="U69" i="9" s="1"/>
  <c r="AA69" i="9"/>
  <c r="AE69" i="9" s="1"/>
  <c r="AF69" i="9" s="1"/>
  <c r="AG69" i="9" s="1"/>
  <c r="L70" i="9"/>
  <c r="Z70" i="9"/>
  <c r="AA70" i="9"/>
  <c r="AE70" i="9" s="1"/>
  <c r="L71" i="9"/>
  <c r="Z71" i="9"/>
  <c r="AA71" i="9"/>
  <c r="AE71" i="9" s="1"/>
  <c r="AF71" i="9" s="1"/>
  <c r="AG71" i="9" s="1"/>
  <c r="L72" i="9"/>
  <c r="Z72" i="9"/>
  <c r="AA72" i="9"/>
  <c r="AE72" i="9" s="1"/>
  <c r="AF72" i="9" s="1"/>
  <c r="AG72" i="9" s="1"/>
  <c r="L73" i="9"/>
  <c r="Z73" i="9"/>
  <c r="I73" i="9" s="1"/>
  <c r="AA73" i="9"/>
  <c r="AE73" i="9" s="1"/>
  <c r="AF73" i="9" s="1"/>
  <c r="AG73" i="9" s="1"/>
  <c r="L74" i="9"/>
  <c r="M74" i="9"/>
  <c r="U74" i="9" s="1"/>
  <c r="N74" i="9"/>
  <c r="V74" i="9" s="1"/>
  <c r="Z74" i="9"/>
  <c r="AA74" i="9"/>
  <c r="AB74" i="9"/>
  <c r="AC74" i="9" s="1"/>
  <c r="AE74" i="9"/>
  <c r="L75" i="9"/>
  <c r="Z75" i="9"/>
  <c r="M75" i="9" s="1"/>
  <c r="U75" i="9" s="1"/>
  <c r="AA75" i="9"/>
  <c r="AE75" i="9" s="1"/>
  <c r="AF75" i="9" s="1"/>
  <c r="AG75" i="9" s="1"/>
  <c r="I76" i="9"/>
  <c r="L76" i="9"/>
  <c r="Z76" i="9"/>
  <c r="AA76" i="9"/>
  <c r="AE76" i="9" s="1"/>
  <c r="AF76" i="9" s="1"/>
  <c r="AG76" i="9" s="1"/>
  <c r="L77" i="9"/>
  <c r="Z77" i="9"/>
  <c r="I77" i="9" s="1"/>
  <c r="AA77" i="9"/>
  <c r="AE77" i="9" s="1"/>
  <c r="AF77" i="9" s="1"/>
  <c r="AG77" i="9" s="1"/>
  <c r="L78" i="9"/>
  <c r="M78" i="9"/>
  <c r="U78" i="9" s="1"/>
  <c r="N78" i="9"/>
  <c r="V78" i="9" s="1"/>
  <c r="Z78" i="9"/>
  <c r="AA78" i="9"/>
  <c r="AE78" i="9" s="1"/>
  <c r="AB78" i="9"/>
  <c r="AC78" i="9"/>
  <c r="L79" i="9"/>
  <c r="Z79" i="9"/>
  <c r="AA79" i="9"/>
  <c r="AE79" i="9" s="1"/>
  <c r="AF79" i="9" s="1"/>
  <c r="AG79" i="9" s="1"/>
  <c r="I80" i="9"/>
  <c r="L80" i="9"/>
  <c r="M80" i="9"/>
  <c r="U80" i="9" s="1"/>
  <c r="Z80" i="9"/>
  <c r="AB80" i="9" s="1"/>
  <c r="AC80" i="9" s="1"/>
  <c r="AA80" i="9"/>
  <c r="AE80" i="9"/>
  <c r="AF80" i="9" s="1"/>
  <c r="AG80" i="9" s="1"/>
  <c r="I81" i="9"/>
  <c r="L81" i="9"/>
  <c r="Z81" i="9"/>
  <c r="AB81" i="9" s="1"/>
  <c r="AC81" i="9" s="1"/>
  <c r="AD81" i="9" s="1"/>
  <c r="AA81" i="9"/>
  <c r="AE81" i="9" s="1"/>
  <c r="AF81" i="9" s="1"/>
  <c r="AG81" i="9" s="1"/>
  <c r="L82" i="9"/>
  <c r="Z82" i="9"/>
  <c r="AA82" i="9"/>
  <c r="AE82" i="9" s="1"/>
  <c r="AF82" i="9" s="1"/>
  <c r="AG82" i="9" s="1"/>
  <c r="L83" i="9"/>
  <c r="Z83" i="9"/>
  <c r="I83" i="9" s="1"/>
  <c r="AA83" i="9"/>
  <c r="AE83" i="9" s="1"/>
  <c r="AF83" i="9" s="1"/>
  <c r="AG83" i="9" s="1"/>
  <c r="AB83" i="9"/>
  <c r="AC83" i="9" s="1"/>
  <c r="AD83" i="9" s="1"/>
  <c r="L84" i="9"/>
  <c r="Z84" i="9"/>
  <c r="M84" i="9" s="1"/>
  <c r="U84" i="9" s="1"/>
  <c r="AA84" i="9"/>
  <c r="AE84" i="9" s="1"/>
  <c r="L85" i="9"/>
  <c r="N85" i="9"/>
  <c r="V85" i="9" s="1"/>
  <c r="Z85" i="9"/>
  <c r="M85" i="9" s="1"/>
  <c r="U85" i="9" s="1"/>
  <c r="AA85" i="9"/>
  <c r="AE85" i="9" s="1"/>
  <c r="AB85" i="9"/>
  <c r="AC85" i="9"/>
  <c r="AD85" i="9" s="1"/>
  <c r="L86" i="9"/>
  <c r="N86" i="9"/>
  <c r="V86" i="9" s="1"/>
  <c r="Z86" i="9"/>
  <c r="M86" i="9" s="1"/>
  <c r="U86" i="9" s="1"/>
  <c r="AA86" i="9"/>
  <c r="I86" i="9" s="1"/>
  <c r="AB86" i="9"/>
  <c r="AC86" i="9" s="1"/>
  <c r="L87" i="9"/>
  <c r="N87" i="9"/>
  <c r="V87" i="9"/>
  <c r="Z87" i="9"/>
  <c r="AB87" i="9" s="1"/>
  <c r="AC87" i="9" s="1"/>
  <c r="AA87" i="9"/>
  <c r="AE87" i="9"/>
  <c r="AF87" i="9" s="1"/>
  <c r="AG87" i="9" s="1"/>
  <c r="L88" i="9"/>
  <c r="Z88" i="9"/>
  <c r="AA88" i="9"/>
  <c r="AE88" i="9" s="1"/>
  <c r="AF88" i="9" s="1"/>
  <c r="AG88" i="9" s="1"/>
  <c r="L89" i="9"/>
  <c r="Z89" i="9"/>
  <c r="I89" i="9" s="1"/>
  <c r="AA89" i="9"/>
  <c r="AE89" i="9" s="1"/>
  <c r="AF89" i="9" s="1"/>
  <c r="AG89" i="9" s="1"/>
  <c r="L90" i="9"/>
  <c r="Z90" i="9"/>
  <c r="AA90" i="9"/>
  <c r="AE90" i="9" s="1"/>
  <c r="AF90" i="9" s="1"/>
  <c r="AG90" i="9" s="1"/>
  <c r="I91" i="9"/>
  <c r="L91" i="9"/>
  <c r="M91" i="9"/>
  <c r="U91" i="9" s="1"/>
  <c r="N91" i="9"/>
  <c r="V91" i="9" s="1"/>
  <c r="Z91" i="9"/>
  <c r="AB91" i="9" s="1"/>
  <c r="AC91" i="9" s="1"/>
  <c r="AA91" i="9"/>
  <c r="AE91" i="9" s="1"/>
  <c r="AF91" i="9" s="1"/>
  <c r="AG91" i="9"/>
  <c r="I92" i="9"/>
  <c r="L92" i="9"/>
  <c r="Z92" i="9"/>
  <c r="AA92" i="9"/>
  <c r="AE92" i="9" s="1"/>
  <c r="AF92" i="9" s="1"/>
  <c r="AG92" i="9" s="1"/>
  <c r="L93" i="9"/>
  <c r="Z93" i="9"/>
  <c r="M93" i="9" s="1"/>
  <c r="U93" i="9" s="1"/>
  <c r="AA93" i="9"/>
  <c r="AE93" i="9" s="1"/>
  <c r="AF93" i="9" s="1"/>
  <c r="AG93" i="9" s="1"/>
  <c r="L94" i="9"/>
  <c r="M94" i="9"/>
  <c r="U94" i="9" s="1"/>
  <c r="N94" i="9"/>
  <c r="V94" i="9" s="1"/>
  <c r="Z94" i="9"/>
  <c r="AB94" i="9" s="1"/>
  <c r="AC94" i="9" s="1"/>
  <c r="W94" i="9" s="1"/>
  <c r="AA94" i="9"/>
  <c r="AE94" i="9" s="1"/>
  <c r="AF94" i="9" s="1"/>
  <c r="AG94" i="9" s="1"/>
  <c r="L95" i="9"/>
  <c r="Z95" i="9"/>
  <c r="AA95" i="9"/>
  <c r="AE95" i="9" s="1"/>
  <c r="AF95" i="9" s="1"/>
  <c r="AG95" i="9" s="1"/>
  <c r="L96" i="9"/>
  <c r="Z96" i="9"/>
  <c r="M96" i="9" s="1"/>
  <c r="U96" i="9" s="1"/>
  <c r="AA96" i="9"/>
  <c r="AE96" i="9" s="1"/>
  <c r="AB96" i="9"/>
  <c r="AC96" i="9"/>
  <c r="AD96" i="9" s="1"/>
  <c r="L97" i="9"/>
  <c r="Z97" i="9"/>
  <c r="AA97" i="9"/>
  <c r="AE97" i="9" s="1"/>
  <c r="AF97" i="9"/>
  <c r="L98" i="9"/>
  <c r="Z98" i="9"/>
  <c r="I98" i="9" s="1"/>
  <c r="AA98" i="9"/>
  <c r="AE98" i="9" s="1"/>
  <c r="AF98" i="9" s="1"/>
  <c r="AG98" i="9" s="1"/>
  <c r="L99" i="9"/>
  <c r="Z99" i="9"/>
  <c r="AA99" i="9"/>
  <c r="AE99" i="9" s="1"/>
  <c r="AF99" i="9" s="1"/>
  <c r="AG99" i="9" s="1"/>
  <c r="L100" i="9"/>
  <c r="Z100" i="9"/>
  <c r="AA100" i="9"/>
  <c r="AE100" i="9" s="1"/>
  <c r="AF100" i="9" s="1"/>
  <c r="AG100" i="9" s="1"/>
  <c r="L101" i="9"/>
  <c r="Z101" i="9"/>
  <c r="AA101" i="9"/>
  <c r="AE101" i="9" s="1"/>
  <c r="AF101" i="9" s="1"/>
  <c r="AG101" i="9" s="1"/>
  <c r="I102" i="9"/>
  <c r="L102" i="9"/>
  <c r="N102" i="9"/>
  <c r="V102" i="9" s="1"/>
  <c r="U102" i="9"/>
  <c r="Z102" i="9"/>
  <c r="M102" i="9" s="1"/>
  <c r="AA102" i="9"/>
  <c r="AB102" i="9"/>
  <c r="AC102" i="9" s="1"/>
  <c r="AD102" i="9"/>
  <c r="AE102" i="9"/>
  <c r="AF102" i="9" s="1"/>
  <c r="AG102" i="9" s="1"/>
  <c r="L103" i="9"/>
  <c r="X103" i="9"/>
  <c r="Z103" i="9"/>
  <c r="M103" i="9" s="1"/>
  <c r="U103" i="9" s="1"/>
  <c r="AA103" i="9"/>
  <c r="AE103" i="9" s="1"/>
  <c r="AF103" i="9" s="1"/>
  <c r="AG103" i="9" s="1"/>
  <c r="AB103" i="9"/>
  <c r="AC103" i="9" s="1"/>
  <c r="L104" i="9"/>
  <c r="N104" i="9"/>
  <c r="V104" i="9" s="1"/>
  <c r="Z104" i="9"/>
  <c r="AA104" i="9"/>
  <c r="AE104" i="9" s="1"/>
  <c r="AF104" i="9" s="1"/>
  <c r="AG104" i="9" s="1"/>
  <c r="L105" i="9"/>
  <c r="M105" i="9"/>
  <c r="N105" i="9"/>
  <c r="V105" i="9" s="1"/>
  <c r="U105" i="9"/>
  <c r="Z105" i="9"/>
  <c r="AB105" i="9" s="1"/>
  <c r="AC105" i="9" s="1"/>
  <c r="AA105" i="9"/>
  <c r="AE105" i="9" s="1"/>
  <c r="L106" i="9"/>
  <c r="M106" i="9"/>
  <c r="U106" i="9" s="1"/>
  <c r="N106" i="9"/>
  <c r="V106" i="9" s="1"/>
  <c r="Z106" i="9"/>
  <c r="I106" i="9" s="1"/>
  <c r="AA106" i="9"/>
  <c r="AE106" i="9" s="1"/>
  <c r="AF106" i="9"/>
  <c r="AG106" i="9"/>
  <c r="I107" i="9"/>
  <c r="L107" i="9"/>
  <c r="N107" i="9"/>
  <c r="V107" i="9" s="1"/>
  <c r="Z107" i="9"/>
  <c r="AA107" i="9"/>
  <c r="AE107" i="9" s="1"/>
  <c r="AF107" i="9"/>
  <c r="AG107" i="9"/>
  <c r="I108" i="9"/>
  <c r="L108" i="9"/>
  <c r="Z108" i="9"/>
  <c r="AA108" i="9"/>
  <c r="AE108" i="9"/>
  <c r="AF108" i="9" s="1"/>
  <c r="AG108" i="9" s="1"/>
  <c r="I109" i="9"/>
  <c r="L109" i="9"/>
  <c r="M109" i="9"/>
  <c r="U109" i="9" s="1"/>
  <c r="Z109" i="9"/>
  <c r="AA109" i="9"/>
  <c r="AE109" i="9" s="1"/>
  <c r="AF109" i="9" s="1"/>
  <c r="AG109" i="9" s="1"/>
  <c r="I110" i="9"/>
  <c r="L110" i="9"/>
  <c r="Z110" i="9"/>
  <c r="AA110" i="9"/>
  <c r="AE110" i="9" s="1"/>
  <c r="AF110" i="9"/>
  <c r="AG110" i="9" s="1"/>
  <c r="L111" i="9"/>
  <c r="M111" i="9"/>
  <c r="U111" i="9" s="1"/>
  <c r="N111" i="9"/>
  <c r="V111" i="9" s="1"/>
  <c r="Z111" i="9"/>
  <c r="AA111" i="9"/>
  <c r="I111" i="9" s="1"/>
  <c r="AB111" i="9"/>
  <c r="AC111" i="9" s="1"/>
  <c r="AD111" i="9" s="1"/>
  <c r="AE111" i="9"/>
  <c r="O111" i="9" s="1"/>
  <c r="AF111" i="9"/>
  <c r="AG111" i="9" s="1"/>
  <c r="L112" i="9"/>
  <c r="Z112" i="9"/>
  <c r="AA112" i="9"/>
  <c r="AE112" i="9" s="1"/>
  <c r="AF112" i="9" s="1"/>
  <c r="AG112" i="9" s="1"/>
  <c r="AB112" i="9"/>
  <c r="AC112" i="9" s="1"/>
  <c r="L113" i="9"/>
  <c r="Z113" i="9"/>
  <c r="I113" i="9" s="1"/>
  <c r="AA113" i="9"/>
  <c r="AE113" i="9" s="1"/>
  <c r="AF113" i="9" s="1"/>
  <c r="AG113" i="9" s="1"/>
  <c r="L114" i="9"/>
  <c r="N114" i="9"/>
  <c r="V114" i="9" s="1"/>
  <c r="Z114" i="9"/>
  <c r="AA114" i="9"/>
  <c r="AE114" i="9" s="1"/>
  <c r="AF114" i="9" s="1"/>
  <c r="AG114" i="9" s="1"/>
  <c r="AB114" i="9"/>
  <c r="AC114" i="9" s="1"/>
  <c r="AD114" i="9" s="1"/>
  <c r="L115" i="9"/>
  <c r="Z115" i="9"/>
  <c r="AA115" i="9"/>
  <c r="AE115" i="9" s="1"/>
  <c r="AF115" i="9" s="1"/>
  <c r="AG115" i="9" s="1"/>
  <c r="L116" i="9"/>
  <c r="M116" i="9"/>
  <c r="U116" i="9" s="1"/>
  <c r="N116" i="9"/>
  <c r="V116" i="9" s="1"/>
  <c r="Z116" i="9"/>
  <c r="AB116" i="9" s="1"/>
  <c r="AC116" i="9" s="1"/>
  <c r="AA116" i="9"/>
  <c r="AE116" i="9" s="1"/>
  <c r="AF116" i="9" s="1"/>
  <c r="AG116" i="9" s="1"/>
  <c r="L117" i="9"/>
  <c r="M117" i="9"/>
  <c r="U117" i="9" s="1"/>
  <c r="Z117" i="9"/>
  <c r="AA117" i="9"/>
  <c r="AE117" i="9" s="1"/>
  <c r="AF117" i="9" s="1"/>
  <c r="AG117" i="9" s="1"/>
  <c r="AB117" i="9"/>
  <c r="AC117" i="9" s="1"/>
  <c r="L118" i="9"/>
  <c r="Z118" i="9"/>
  <c r="AA118" i="9"/>
  <c r="AE118" i="9" s="1"/>
  <c r="AF118" i="9" s="1"/>
  <c r="AG118" i="9" s="1"/>
  <c r="AB118" i="9"/>
  <c r="AC118" i="9" s="1"/>
  <c r="AD118" i="9" s="1"/>
  <c r="L119" i="9"/>
  <c r="M119" i="9"/>
  <c r="U119" i="9" s="1"/>
  <c r="Z119" i="9"/>
  <c r="AA119" i="9"/>
  <c r="AE119" i="9" s="1"/>
  <c r="AF119" i="9"/>
  <c r="AG119" i="9"/>
  <c r="L120" i="9"/>
  <c r="Z120" i="9"/>
  <c r="AA120" i="9"/>
  <c r="AE120" i="9" s="1"/>
  <c r="AF120" i="9" s="1"/>
  <c r="AG120" i="9" s="1"/>
  <c r="I121" i="9"/>
  <c r="L121" i="9"/>
  <c r="Z121" i="9"/>
  <c r="M121" i="9" s="1"/>
  <c r="U121" i="9" s="1"/>
  <c r="AA121" i="9"/>
  <c r="AE121" i="9" s="1"/>
  <c r="AB121" i="9"/>
  <c r="AC121" i="9" s="1"/>
  <c r="L122" i="9"/>
  <c r="Z122" i="9"/>
  <c r="I122" i="9" s="1"/>
  <c r="AA122" i="9"/>
  <c r="AE122" i="9"/>
  <c r="AF122" i="9" s="1"/>
  <c r="AG122" i="9" s="1"/>
  <c r="L123" i="9"/>
  <c r="Z123" i="9"/>
  <c r="M123" i="9" s="1"/>
  <c r="U123" i="9" s="1"/>
  <c r="AA123" i="9"/>
  <c r="AE123" i="9" s="1"/>
  <c r="AF123" i="9" s="1"/>
  <c r="AG123" i="9" s="1"/>
  <c r="AB124" i="9"/>
  <c r="AC124" i="9"/>
  <c r="AD124" i="9"/>
  <c r="AE124" i="9"/>
  <c r="AF124" i="9" s="1"/>
  <c r="AG124" i="9"/>
  <c r="W116" i="9" l="1"/>
  <c r="AD116" i="9"/>
  <c r="AD121" i="9"/>
  <c r="W121" i="9"/>
  <c r="X121" i="9"/>
  <c r="AD117" i="9"/>
  <c r="W117" i="9"/>
  <c r="X117" i="9"/>
  <c r="I97" i="9"/>
  <c r="AB97" i="9"/>
  <c r="AC97" i="9" s="1"/>
  <c r="M97" i="9"/>
  <c r="U97" i="9" s="1"/>
  <c r="N97" i="9"/>
  <c r="V97" i="9" s="1"/>
  <c r="O97" i="9"/>
  <c r="O56" i="9"/>
  <c r="AF56" i="9"/>
  <c r="AG56" i="9" s="1"/>
  <c r="O51" i="9"/>
  <c r="AC51" i="9"/>
  <c r="AD51" i="9" s="1"/>
  <c r="N117" i="9"/>
  <c r="V117" i="9" s="1"/>
  <c r="O117" i="9"/>
  <c r="AB104" i="9"/>
  <c r="AC104" i="9" s="1"/>
  <c r="AD104" i="9" s="1"/>
  <c r="M104" i="9"/>
  <c r="U104" i="9" s="1"/>
  <c r="O104" i="9"/>
  <c r="AB99" i="9"/>
  <c r="AC99" i="9" s="1"/>
  <c r="I99" i="9"/>
  <c r="M99" i="9"/>
  <c r="U99" i="9" s="1"/>
  <c r="I95" i="9"/>
  <c r="X91" i="9"/>
  <c r="W91" i="9"/>
  <c r="AD91" i="9"/>
  <c r="X87" i="9"/>
  <c r="AD87" i="9"/>
  <c r="O78" i="9"/>
  <c r="AF78" i="9"/>
  <c r="AG78" i="9" s="1"/>
  <c r="AF74" i="9"/>
  <c r="AG74" i="9" s="1"/>
  <c r="O74" i="9"/>
  <c r="M39" i="9"/>
  <c r="U39" i="9" s="1"/>
  <c r="AB39" i="9"/>
  <c r="AC39" i="9" s="1"/>
  <c r="AD39" i="9" s="1"/>
  <c r="I39" i="9"/>
  <c r="N39" i="9"/>
  <c r="V39" i="9" s="1"/>
  <c r="M32" i="9"/>
  <c r="U32" i="9" s="1"/>
  <c r="AB32" i="9"/>
  <c r="AC32" i="9" s="1"/>
  <c r="N32" i="9"/>
  <c r="V32" i="9" s="1"/>
  <c r="O32" i="9"/>
  <c r="AD18" i="9"/>
  <c r="X18" i="9" s="1"/>
  <c r="X78" i="9"/>
  <c r="AD78" i="9"/>
  <c r="W78" i="9"/>
  <c r="AB71" i="9"/>
  <c r="AC71" i="9" s="1"/>
  <c r="W71" i="9" s="1"/>
  <c r="M71" i="9"/>
  <c r="U71" i="9" s="1"/>
  <c r="N71" i="9"/>
  <c r="V71" i="9" s="1"/>
  <c r="M61" i="9"/>
  <c r="U61" i="9" s="1"/>
  <c r="AB61" i="9"/>
  <c r="AC61" i="9" s="1"/>
  <c r="I61" i="9"/>
  <c r="W103" i="9"/>
  <c r="AD103" i="9"/>
  <c r="AF85" i="9"/>
  <c r="AG85" i="9" s="1"/>
  <c r="O85" i="9"/>
  <c r="N72" i="9"/>
  <c r="V72" i="9" s="1"/>
  <c r="AB72" i="9"/>
  <c r="AC72" i="9" s="1"/>
  <c r="I72" i="9"/>
  <c r="M72" i="9"/>
  <c r="U72" i="9" s="1"/>
  <c r="AB70" i="9"/>
  <c r="AC70" i="9" s="1"/>
  <c r="AD70" i="9" s="1"/>
  <c r="N70" i="9"/>
  <c r="V70" i="9" s="1"/>
  <c r="M70" i="9"/>
  <c r="U70" i="9" s="1"/>
  <c r="AB48" i="9"/>
  <c r="AC48" i="9" s="1"/>
  <c r="AD48" i="9" s="1"/>
  <c r="M48" i="9"/>
  <c r="U48" i="9" s="1"/>
  <c r="N48" i="9"/>
  <c r="V48" i="9" s="1"/>
  <c r="M110" i="9"/>
  <c r="U110" i="9" s="1"/>
  <c r="AB110" i="9"/>
  <c r="AC110" i="9" s="1"/>
  <c r="AD110" i="9" s="1"/>
  <c r="N110" i="9"/>
  <c r="V110" i="9" s="1"/>
  <c r="X86" i="9"/>
  <c r="AD86" i="9"/>
  <c r="M60" i="9"/>
  <c r="U60" i="9" s="1"/>
  <c r="AB60" i="9"/>
  <c r="AC60" i="9" s="1"/>
  <c r="AD60" i="9" s="1"/>
  <c r="N60" i="9"/>
  <c r="V60" i="9" s="1"/>
  <c r="I60" i="9"/>
  <c r="AB50" i="9"/>
  <c r="AC50" i="9" s="1"/>
  <c r="M50" i="9"/>
  <c r="U50" i="9" s="1"/>
  <c r="N50" i="9"/>
  <c r="V50" i="9" s="1"/>
  <c r="O28" i="9"/>
  <c r="O25" i="9"/>
  <c r="AC25" i="9"/>
  <c r="AD25" i="9" s="1"/>
  <c r="AB21" i="9"/>
  <c r="AC21" i="9" s="1"/>
  <c r="I21" i="9"/>
  <c r="M21" i="9"/>
  <c r="U21" i="9" s="1"/>
  <c r="I36" i="9"/>
  <c r="AE36" i="9"/>
  <c r="O36" i="9" s="1"/>
  <c r="O121" i="9"/>
  <c r="AF121" i="9"/>
  <c r="AG121" i="9" s="1"/>
  <c r="N121" i="9"/>
  <c r="V121" i="9" s="1"/>
  <c r="AB100" i="9"/>
  <c r="AC100" i="9" s="1"/>
  <c r="I100" i="9"/>
  <c r="M100" i="9"/>
  <c r="U100" i="9" s="1"/>
  <c r="AB33" i="9"/>
  <c r="AC33" i="9" s="1"/>
  <c r="AD33" i="9" s="1"/>
  <c r="M33" i="9"/>
  <c r="U33" i="9" s="1"/>
  <c r="AD13" i="9"/>
  <c r="X13" i="9" s="1"/>
  <c r="W13" i="9"/>
  <c r="W65" i="9"/>
  <c r="X65" i="9"/>
  <c r="AB62" i="9"/>
  <c r="AC62" i="9" s="1"/>
  <c r="N62" i="9"/>
  <c r="V62" i="9" s="1"/>
  <c r="M62" i="9"/>
  <c r="U62" i="9" s="1"/>
  <c r="W35" i="9"/>
  <c r="AD35" i="9"/>
  <c r="X35" i="9"/>
  <c r="AB23" i="9"/>
  <c r="AC23" i="9" s="1"/>
  <c r="I23" i="9"/>
  <c r="N23" i="9"/>
  <c r="V23" i="9" s="1"/>
  <c r="O114" i="9"/>
  <c r="I82" i="9"/>
  <c r="AE66" i="9"/>
  <c r="AF66" i="9" s="1"/>
  <c r="AG66" i="9" s="1"/>
  <c r="AD58" i="9"/>
  <c r="M56" i="9"/>
  <c r="U56" i="9" s="1"/>
  <c r="I44" i="9"/>
  <c r="AE42" i="9"/>
  <c r="AF42" i="9" s="1"/>
  <c r="AG42" i="9" s="1"/>
  <c r="AC40" i="9"/>
  <c r="M114" i="9"/>
  <c r="U114" i="9" s="1"/>
  <c r="N96" i="9"/>
  <c r="V96" i="9" s="1"/>
  <c r="M87" i="9"/>
  <c r="U87" i="9" s="1"/>
  <c r="N83" i="9"/>
  <c r="V83" i="9" s="1"/>
  <c r="I56" i="9"/>
  <c r="I51" i="9"/>
  <c r="M46" i="9"/>
  <c r="U46" i="9" s="1"/>
  <c r="M36" i="9"/>
  <c r="U36" i="9" s="1"/>
  <c r="N35" i="9"/>
  <c r="V35" i="9" s="1"/>
  <c r="AB24" i="9"/>
  <c r="AC24" i="9" s="1"/>
  <c r="AD24" i="9" s="1"/>
  <c r="X24" i="9" s="1"/>
  <c r="M11" i="9"/>
  <c r="U11" i="9" s="1"/>
  <c r="O87" i="9"/>
  <c r="I119" i="9"/>
  <c r="W111" i="9"/>
  <c r="AB106" i="9"/>
  <c r="N103" i="9"/>
  <c r="V103" i="9" s="1"/>
  <c r="M83" i="9"/>
  <c r="U83" i="9" s="1"/>
  <c r="N75" i="9"/>
  <c r="V75" i="9" s="1"/>
  <c r="I65" i="9"/>
  <c r="N64" i="9"/>
  <c r="V64" i="9" s="1"/>
  <c r="I52" i="9"/>
  <c r="I41" i="9"/>
  <c r="M35" i="9"/>
  <c r="U35" i="9" s="1"/>
  <c r="N29" i="9"/>
  <c r="V29" i="9" s="1"/>
  <c r="I16" i="9"/>
  <c r="M14" i="9"/>
  <c r="U14" i="9" s="1"/>
  <c r="I78" i="9"/>
  <c r="O116" i="9"/>
  <c r="I114" i="9"/>
  <c r="AB75" i="9"/>
  <c r="AC75" i="9" s="1"/>
  <c r="X57" i="9"/>
  <c r="X53" i="9"/>
  <c r="M13" i="9"/>
  <c r="U13" i="9" s="1"/>
  <c r="I11" i="9"/>
  <c r="W57" i="9"/>
  <c r="W53" i="9"/>
  <c r="I35" i="9"/>
  <c r="I19" i="9"/>
  <c r="I48" i="9"/>
  <c r="O47" i="9"/>
  <c r="W105" i="9"/>
  <c r="X105" i="9"/>
  <c r="AD105" i="9"/>
  <c r="AF105" i="9"/>
  <c r="AG105" i="9" s="1"/>
  <c r="O105" i="9"/>
  <c r="AF84" i="9"/>
  <c r="AG84" i="9" s="1"/>
  <c r="AF96" i="9"/>
  <c r="AG96" i="9" s="1"/>
  <c r="O96" i="9"/>
  <c r="W61" i="9"/>
  <c r="AD61" i="9"/>
  <c r="AF70" i="9"/>
  <c r="AG70" i="9" s="1"/>
  <c r="W63" i="9"/>
  <c r="AD63" i="9"/>
  <c r="X63" i="9" s="1"/>
  <c r="X112" i="9"/>
  <c r="AD112" i="9"/>
  <c r="I45" i="9"/>
  <c r="AB45" i="9"/>
  <c r="AC45" i="9" s="1"/>
  <c r="AB34" i="9"/>
  <c r="AC34" i="9" s="1"/>
  <c r="M34" i="9"/>
  <c r="U34" i="9" s="1"/>
  <c r="I118" i="9"/>
  <c r="W96" i="9"/>
  <c r="X96" i="9"/>
  <c r="N90" i="9"/>
  <c r="V90" i="9" s="1"/>
  <c r="N76" i="9"/>
  <c r="V76" i="9" s="1"/>
  <c r="AB76" i="9"/>
  <c r="AC76" i="9" s="1"/>
  <c r="M76" i="9"/>
  <c r="U76" i="9" s="1"/>
  <c r="I70" i="9"/>
  <c r="I50" i="9"/>
  <c r="M37" i="9"/>
  <c r="U37" i="9" s="1"/>
  <c r="N37" i="9"/>
  <c r="V37" i="9" s="1"/>
  <c r="AD36" i="9"/>
  <c r="N22" i="9"/>
  <c r="V22" i="9" s="1"/>
  <c r="AB22" i="9"/>
  <c r="AC22" i="9" s="1"/>
  <c r="I22" i="9"/>
  <c r="M19" i="9"/>
  <c r="U19" i="9" s="1"/>
  <c r="AB19" i="9"/>
  <c r="AC19" i="9" s="1"/>
  <c r="M15" i="9"/>
  <c r="U15" i="9" s="1"/>
  <c r="AB15" i="9"/>
  <c r="AC15" i="9" s="1"/>
  <c r="N15" i="9"/>
  <c r="V15" i="9" s="1"/>
  <c r="I9" i="9"/>
  <c r="M9" i="9"/>
  <c r="U9" i="9" s="1"/>
  <c r="AB9" i="9"/>
  <c r="AC9" i="9" s="1"/>
  <c r="I105" i="9"/>
  <c r="AD74" i="9"/>
  <c r="X74" i="9"/>
  <c r="M66" i="9"/>
  <c r="U66" i="9" s="1"/>
  <c r="AB66" i="9"/>
  <c r="AC66" i="9" s="1"/>
  <c r="I63" i="9"/>
  <c r="O48" i="9"/>
  <c r="W31" i="9"/>
  <c r="M120" i="9"/>
  <c r="U120" i="9" s="1"/>
  <c r="N120" i="9"/>
  <c r="V120" i="9" s="1"/>
  <c r="I103" i="9"/>
  <c r="M88" i="9"/>
  <c r="U88" i="9" s="1"/>
  <c r="AB88" i="9"/>
  <c r="AC88" i="9" s="1"/>
  <c r="I123" i="9"/>
  <c r="I115" i="9"/>
  <c r="O102" i="9"/>
  <c r="N101" i="9"/>
  <c r="V101" i="9" s="1"/>
  <c r="AB101" i="9"/>
  <c r="AC101" i="9" s="1"/>
  <c r="I79" i="9"/>
  <c r="M79" i="9"/>
  <c r="U79" i="9" s="1"/>
  <c r="AB79" i="9"/>
  <c r="AC79" i="9" s="1"/>
  <c r="N79" i="9"/>
  <c r="V79" i="9" s="1"/>
  <c r="O64" i="9"/>
  <c r="O60" i="9"/>
  <c r="N59" i="9"/>
  <c r="V59" i="9" s="1"/>
  <c r="AB59" i="9"/>
  <c r="AC59" i="9" s="1"/>
  <c r="W49" i="9"/>
  <c r="AD49" i="9"/>
  <c r="X49" i="9" s="1"/>
  <c r="X47" i="9"/>
  <c r="W47" i="9"/>
  <c r="AD44" i="9"/>
  <c r="X44" i="9" s="1"/>
  <c r="W44" i="9"/>
  <c r="X41" i="9"/>
  <c r="W41" i="9"/>
  <c r="W39" i="9"/>
  <c r="X39" i="9"/>
  <c r="O24" i="9"/>
  <c r="AF24" i="9"/>
  <c r="AG24" i="9" s="1"/>
  <c r="X17" i="9"/>
  <c r="W17" i="9"/>
  <c r="I12" i="9"/>
  <c r="AB12" i="9"/>
  <c r="AC12" i="9" s="1"/>
  <c r="O118" i="9"/>
  <c r="W114" i="9"/>
  <c r="X114" i="9"/>
  <c r="M108" i="9"/>
  <c r="U108" i="9" s="1"/>
  <c r="AB108" i="9"/>
  <c r="AC108" i="9" s="1"/>
  <c r="N108" i="9"/>
  <c r="V108" i="9" s="1"/>
  <c r="M98" i="9"/>
  <c r="U98" i="9" s="1"/>
  <c r="AB98" i="9"/>
  <c r="AC98" i="9" s="1"/>
  <c r="N98" i="9"/>
  <c r="V98" i="9" s="1"/>
  <c r="I94" i="9"/>
  <c r="M55" i="9"/>
  <c r="U55" i="9" s="1"/>
  <c r="I55" i="9"/>
  <c r="AB55" i="9"/>
  <c r="AC55" i="9" s="1"/>
  <c r="AF16" i="9"/>
  <c r="AG16" i="9" s="1"/>
  <c r="O16" i="9"/>
  <c r="X118" i="9"/>
  <c r="I116" i="9"/>
  <c r="N113" i="9"/>
  <c r="V113" i="9" s="1"/>
  <c r="I112" i="9"/>
  <c r="O112" i="9"/>
  <c r="X104" i="9"/>
  <c r="W104" i="9"/>
  <c r="W102" i="9"/>
  <c r="X102" i="9"/>
  <c r="N95" i="9"/>
  <c r="V95" i="9" s="1"/>
  <c r="N92" i="9"/>
  <c r="V92" i="9" s="1"/>
  <c r="AB92" i="9"/>
  <c r="AC92" i="9" s="1"/>
  <c r="W83" i="9"/>
  <c r="X83" i="9"/>
  <c r="N82" i="9"/>
  <c r="V82" i="9" s="1"/>
  <c r="O81" i="9"/>
  <c r="X70" i="9"/>
  <c r="N68" i="9"/>
  <c r="V68" i="9" s="1"/>
  <c r="AB68" i="9"/>
  <c r="AC68" i="9" s="1"/>
  <c r="O68" i="9"/>
  <c r="W64" i="9"/>
  <c r="X64" i="9"/>
  <c r="W60" i="9"/>
  <c r="X60" i="9"/>
  <c r="W51" i="9"/>
  <c r="X51" i="9"/>
  <c r="I49" i="9"/>
  <c r="M49" i="9"/>
  <c r="U49" i="9" s="1"/>
  <c r="N49" i="9"/>
  <c r="V49" i="9" s="1"/>
  <c r="W48" i="9"/>
  <c r="X29" i="9"/>
  <c r="O27" i="9"/>
  <c r="AD21" i="9"/>
  <c r="X21" i="9" s="1"/>
  <c r="W21" i="9"/>
  <c r="O18" i="9"/>
  <c r="AD16" i="9"/>
  <c r="W11" i="9"/>
  <c r="X11" i="9"/>
  <c r="W118" i="9"/>
  <c r="M113" i="9"/>
  <c r="U113" i="9" s="1"/>
  <c r="W112" i="9"/>
  <c r="O103" i="9"/>
  <c r="O100" i="9"/>
  <c r="I96" i="9"/>
  <c r="M95" i="9"/>
  <c r="U95" i="9" s="1"/>
  <c r="X94" i="9"/>
  <c r="N93" i="9"/>
  <c r="V93" i="9" s="1"/>
  <c r="M89" i="9"/>
  <c r="U89" i="9" s="1"/>
  <c r="AB89" i="9"/>
  <c r="N89" i="9"/>
  <c r="V89" i="9" s="1"/>
  <c r="X85" i="9"/>
  <c r="M82" i="9"/>
  <c r="U82" i="9" s="1"/>
  <c r="X81" i="9"/>
  <c r="W80" i="9"/>
  <c r="AD80" i="9"/>
  <c r="X80" i="9" s="1"/>
  <c r="N73" i="9"/>
  <c r="V73" i="9" s="1"/>
  <c r="AD71" i="9"/>
  <c r="X71" i="9" s="1"/>
  <c r="N69" i="9"/>
  <c r="V69" i="9" s="1"/>
  <c r="O63" i="9"/>
  <c r="I62" i="9"/>
  <c r="O61" i="9"/>
  <c r="O59" i="9"/>
  <c r="O58" i="9"/>
  <c r="X56" i="9"/>
  <c r="N45" i="9"/>
  <c r="V45" i="9" s="1"/>
  <c r="O44" i="9"/>
  <c r="N34" i="9"/>
  <c r="V34" i="9" s="1"/>
  <c r="M31" i="9"/>
  <c r="U31" i="9" s="1"/>
  <c r="O31" i="9"/>
  <c r="W29" i="9"/>
  <c r="W27" i="9"/>
  <c r="AB26" i="9"/>
  <c r="AC26" i="9" s="1"/>
  <c r="M26" i="9"/>
  <c r="U26" i="9" s="1"/>
  <c r="W18" i="9"/>
  <c r="I17" i="9"/>
  <c r="N122" i="9"/>
  <c r="V122" i="9" s="1"/>
  <c r="N119" i="9"/>
  <c r="V119" i="9" s="1"/>
  <c r="AB119" i="9"/>
  <c r="AC119" i="9" s="1"/>
  <c r="X116" i="9"/>
  <c r="N115" i="9"/>
  <c r="V115" i="9" s="1"/>
  <c r="M101" i="9"/>
  <c r="U101" i="9" s="1"/>
  <c r="X100" i="9"/>
  <c r="M90" i="9"/>
  <c r="U90" i="9" s="1"/>
  <c r="N88" i="9"/>
  <c r="V88" i="9" s="1"/>
  <c r="W86" i="9"/>
  <c r="W85" i="9"/>
  <c r="O83" i="9"/>
  <c r="W81" i="9"/>
  <c r="M77" i="9"/>
  <c r="U77" i="9" s="1"/>
  <c r="N77" i="9"/>
  <c r="V77" i="9" s="1"/>
  <c r="AB77" i="9"/>
  <c r="AC77" i="9" s="1"/>
  <c r="I74" i="9"/>
  <c r="M73" i="9"/>
  <c r="U73" i="9" s="1"/>
  <c r="X72" i="9"/>
  <c r="N63" i="9"/>
  <c r="V63" i="9" s="1"/>
  <c r="N61" i="9"/>
  <c r="V61" i="9" s="1"/>
  <c r="M59" i="9"/>
  <c r="U59" i="9" s="1"/>
  <c r="X58" i="9"/>
  <c r="M45" i="9"/>
  <c r="U45" i="9" s="1"/>
  <c r="N43" i="9"/>
  <c r="V43" i="9" s="1"/>
  <c r="M43" i="9"/>
  <c r="U43" i="9" s="1"/>
  <c r="O43" i="9"/>
  <c r="X36" i="9"/>
  <c r="X31" i="9"/>
  <c r="N30" i="9"/>
  <c r="V30" i="9" s="1"/>
  <c r="AB30" i="9"/>
  <c r="AC30" i="9" s="1"/>
  <c r="M30" i="9"/>
  <c r="U30" i="9" s="1"/>
  <c r="AD28" i="9"/>
  <c r="X28" i="9"/>
  <c r="N27" i="9"/>
  <c r="V27" i="9" s="1"/>
  <c r="X25" i="9"/>
  <c r="W25" i="9"/>
  <c r="O22" i="9"/>
  <c r="O21" i="9"/>
  <c r="N21" i="9"/>
  <c r="V21" i="9" s="1"/>
  <c r="O17" i="9"/>
  <c r="O15" i="9"/>
  <c r="N12" i="9"/>
  <c r="V12" i="9" s="1"/>
  <c r="N123" i="9"/>
  <c r="V123" i="9" s="1"/>
  <c r="AB122" i="9"/>
  <c r="AC122" i="9" s="1"/>
  <c r="M122" i="9"/>
  <c r="U122" i="9" s="1"/>
  <c r="AB120" i="9"/>
  <c r="AC120" i="9" s="1"/>
  <c r="N118" i="9"/>
  <c r="V118" i="9" s="1"/>
  <c r="I117" i="9"/>
  <c r="M115" i="9"/>
  <c r="U115" i="9" s="1"/>
  <c r="AB113" i="9"/>
  <c r="AC113" i="9" s="1"/>
  <c r="N112" i="9"/>
  <c r="V112" i="9" s="1"/>
  <c r="W110" i="9"/>
  <c r="M107" i="9"/>
  <c r="U107" i="9" s="1"/>
  <c r="AB107" i="9"/>
  <c r="I104" i="9"/>
  <c r="AB95" i="9"/>
  <c r="AC95" i="9" s="1"/>
  <c r="O94" i="9"/>
  <c r="AB93" i="9"/>
  <c r="AC93" i="9" s="1"/>
  <c r="I93" i="9"/>
  <c r="O91" i="9"/>
  <c r="AB82" i="9"/>
  <c r="AC82" i="9" s="1"/>
  <c r="N81" i="9"/>
  <c r="V81" i="9" s="1"/>
  <c r="N80" i="9"/>
  <c r="V80" i="9" s="1"/>
  <c r="O80" i="9"/>
  <c r="O76" i="9"/>
  <c r="W74" i="9"/>
  <c r="O72" i="9"/>
  <c r="AB69" i="9"/>
  <c r="AC69" i="9" s="1"/>
  <c r="I69" i="9"/>
  <c r="M67" i="9"/>
  <c r="U67" i="9" s="1"/>
  <c r="AB67" i="9"/>
  <c r="AC67" i="9" s="1"/>
  <c r="N67" i="9"/>
  <c r="V67" i="9" s="1"/>
  <c r="I64" i="9"/>
  <c r="M63" i="9"/>
  <c r="U63" i="9" s="1"/>
  <c r="N54" i="9"/>
  <c r="V54" i="9" s="1"/>
  <c r="AB54" i="9"/>
  <c r="O49" i="9"/>
  <c r="N46" i="9"/>
  <c r="V46" i="9" s="1"/>
  <c r="AB46" i="9"/>
  <c r="AC46" i="9" s="1"/>
  <c r="N44" i="9"/>
  <c r="V44" i="9" s="1"/>
  <c r="X43" i="9"/>
  <c r="O41" i="9"/>
  <c r="I40" i="9"/>
  <c r="I37" i="9"/>
  <c r="I34" i="9"/>
  <c r="M27" i="9"/>
  <c r="U27" i="9" s="1"/>
  <c r="M22" i="9"/>
  <c r="U22" i="9" s="1"/>
  <c r="M20" i="9"/>
  <c r="U20" i="9" s="1"/>
  <c r="AB20" i="9"/>
  <c r="AC20" i="9" s="1"/>
  <c r="N20" i="9"/>
  <c r="V20" i="9" s="1"/>
  <c r="O20" i="9"/>
  <c r="N19" i="9"/>
  <c r="V19" i="9" s="1"/>
  <c r="N17" i="9"/>
  <c r="V17" i="9" s="1"/>
  <c r="X16" i="9"/>
  <c r="M12" i="9"/>
  <c r="U12" i="9" s="1"/>
  <c r="M10" i="9"/>
  <c r="U10" i="9" s="1"/>
  <c r="AB10" i="9"/>
  <c r="AC10" i="9" s="1"/>
  <c r="N10" i="9"/>
  <c r="V10" i="9" s="1"/>
  <c r="O10" i="9"/>
  <c r="N9" i="9"/>
  <c r="V9" i="9" s="1"/>
  <c r="AB123" i="9"/>
  <c r="AC123" i="9" s="1"/>
  <c r="I120" i="9"/>
  <c r="M118" i="9"/>
  <c r="U118" i="9" s="1"/>
  <c r="AB115" i="9"/>
  <c r="AC115" i="9" s="1"/>
  <c r="M112" i="9"/>
  <c r="U112" i="9" s="1"/>
  <c r="X111" i="9"/>
  <c r="N109" i="9"/>
  <c r="V109" i="9" s="1"/>
  <c r="AB109" i="9"/>
  <c r="AC109" i="9" s="1"/>
  <c r="O109" i="9"/>
  <c r="I101" i="9"/>
  <c r="N100" i="9"/>
  <c r="V100" i="9" s="1"/>
  <c r="N99" i="9"/>
  <c r="V99" i="9" s="1"/>
  <c r="AD94" i="9"/>
  <c r="M92" i="9"/>
  <c r="U92" i="9" s="1"/>
  <c r="AB90" i="9"/>
  <c r="AC90" i="9" s="1"/>
  <c r="I90" i="9"/>
  <c r="I88" i="9"/>
  <c r="W87" i="9"/>
  <c r="AE86" i="9"/>
  <c r="M81" i="9"/>
  <c r="U81" i="9" s="1"/>
  <c r="AB73" i="9"/>
  <c r="AC73" i="9" s="1"/>
  <c r="I71" i="9"/>
  <c r="O71" i="9"/>
  <c r="M68" i="9"/>
  <c r="U68" i="9" s="1"/>
  <c r="N66" i="9"/>
  <c r="V66" i="9" s="1"/>
  <c r="I59" i="9"/>
  <c r="N58" i="9"/>
  <c r="V58" i="9" s="1"/>
  <c r="I57" i="9"/>
  <c r="N57" i="9"/>
  <c r="V57" i="9" s="1"/>
  <c r="O57" i="9"/>
  <c r="N55" i="9"/>
  <c r="V55" i="9" s="1"/>
  <c r="O53" i="9"/>
  <c r="N53" i="9"/>
  <c r="V53" i="9" s="1"/>
  <c r="M53" i="9"/>
  <c r="U53" i="9" s="1"/>
  <c r="X48" i="9"/>
  <c r="M44" i="9"/>
  <c r="U44" i="9" s="1"/>
  <c r="W43" i="9"/>
  <c r="N41" i="9"/>
  <c r="V41" i="9" s="1"/>
  <c r="O39" i="9"/>
  <c r="AB37" i="9"/>
  <c r="AC37" i="9" s="1"/>
  <c r="AF36" i="9"/>
  <c r="AG36" i="9" s="1"/>
  <c r="O35" i="9"/>
  <c r="AF33" i="9"/>
  <c r="AG33" i="9" s="1"/>
  <c r="I32" i="9"/>
  <c r="N31" i="9"/>
  <c r="V31" i="9" s="1"/>
  <c r="AD27" i="9"/>
  <c r="X27" i="9" s="1"/>
  <c r="M23" i="9"/>
  <c r="U23" i="9" s="1"/>
  <c r="O23" i="9"/>
  <c r="M17" i="9"/>
  <c r="U17" i="9" s="1"/>
  <c r="I15" i="9"/>
  <c r="O13" i="9"/>
  <c r="N13" i="9"/>
  <c r="V13" i="9" s="1"/>
  <c r="O11" i="9"/>
  <c r="N84" i="9"/>
  <c r="V84" i="9" s="1"/>
  <c r="AB84" i="9"/>
  <c r="AC84" i="9" s="1"/>
  <c r="I84" i="9"/>
  <c r="I33" i="9"/>
  <c r="N33" i="9"/>
  <c r="V33" i="9" s="1"/>
  <c r="I28" i="9"/>
  <c r="I25" i="9"/>
  <c r="N14" i="9"/>
  <c r="V14" i="9" s="1"/>
  <c r="AB14" i="9"/>
  <c r="I87" i="9"/>
  <c r="I85" i="9"/>
  <c r="O75" i="9"/>
  <c r="I75" i="9"/>
  <c r="M52" i="9"/>
  <c r="U52" i="9" s="1"/>
  <c r="AB52" i="9"/>
  <c r="M42" i="9"/>
  <c r="U42" i="9" s="1"/>
  <c r="AB42" i="9"/>
  <c r="AC42" i="9" s="1"/>
  <c r="O29" i="9"/>
  <c r="I29" i="9"/>
  <c r="I18" i="9"/>
  <c r="N38" i="9"/>
  <c r="V38" i="9" s="1"/>
  <c r="AB38" i="9"/>
  <c r="I38" i="9"/>
  <c r="L9" i="8"/>
  <c r="L10" i="8"/>
  <c r="L11" i="8"/>
  <c r="L12" i="8"/>
  <c r="L13" i="8"/>
  <c r="L14" i="8"/>
  <c r="L15" i="8"/>
  <c r="L16" i="8"/>
  <c r="AC16" i="8"/>
  <c r="AD16" i="8" s="1"/>
  <c r="AE16" i="8" s="1"/>
  <c r="AF16" i="8"/>
  <c r="AG16" i="8"/>
  <c r="AH16" i="8" s="1"/>
  <c r="L17" i="8"/>
  <c r="AC17" i="8"/>
  <c r="AD17" i="8" s="1"/>
  <c r="AE17" i="8" s="1"/>
  <c r="AF17" i="8"/>
  <c r="AG17" i="8" s="1"/>
  <c r="AH17" i="8" s="1"/>
  <c r="L18" i="8"/>
  <c r="AC18" i="8"/>
  <c r="AD18" i="8" s="1"/>
  <c r="AE18" i="8" s="1"/>
  <c r="AF18" i="8"/>
  <c r="AG18" i="8" s="1"/>
  <c r="AH18" i="8" s="1"/>
  <c r="L19" i="8"/>
  <c r="AC19" i="8"/>
  <c r="AD19" i="8" s="1"/>
  <c r="AE19" i="8" s="1"/>
  <c r="AF19" i="8"/>
  <c r="AG19" i="8"/>
  <c r="AH19" i="8" s="1"/>
  <c r="L20" i="8"/>
  <c r="AC20" i="8"/>
  <c r="AD20" i="8"/>
  <c r="AE20" i="8"/>
  <c r="AF20" i="8"/>
  <c r="AG20" i="8" s="1"/>
  <c r="AH20" i="8" s="1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AC53" i="8"/>
  <c r="AD53" i="8"/>
  <c r="AE53" i="8" s="1"/>
  <c r="AF53" i="8"/>
  <c r="AG53" i="8"/>
  <c r="AH53" i="8" s="1"/>
  <c r="L54" i="8"/>
  <c r="AC54" i="8"/>
  <c r="AD54" i="8" s="1"/>
  <c r="AE54" i="8" s="1"/>
  <c r="AF54" i="8"/>
  <c r="AG54" i="8" s="1"/>
  <c r="AH54" i="8" s="1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95" i="8"/>
  <c r="L96" i="8"/>
  <c r="L97" i="8"/>
  <c r="L98" i="8"/>
  <c r="L99" i="8"/>
  <c r="L100" i="8"/>
  <c r="L101" i="8"/>
  <c r="L102" i="8"/>
  <c r="L103" i="8"/>
  <c r="L104" i="8"/>
  <c r="L105" i="8"/>
  <c r="L106" i="8"/>
  <c r="AC107" i="8"/>
  <c r="AD107" i="8"/>
  <c r="AE107" i="8" s="1"/>
  <c r="AF107" i="8"/>
  <c r="AG107" i="8" s="1"/>
  <c r="AH107" i="8" s="1"/>
  <c r="L9" i="7"/>
  <c r="M9" i="7"/>
  <c r="U9" i="7" s="1"/>
  <c r="N9" i="7"/>
  <c r="V9" i="7" s="1"/>
  <c r="AB9" i="7"/>
  <c r="AC9" i="7" s="1"/>
  <c r="AD9" i="7" s="1"/>
  <c r="X9" i="7" s="1"/>
  <c r="AE9" i="7"/>
  <c r="L10" i="7"/>
  <c r="M10" i="7"/>
  <c r="U10" i="7" s="1"/>
  <c r="N10" i="7"/>
  <c r="V10" i="7" s="1"/>
  <c r="AB10" i="7"/>
  <c r="AC10" i="7" s="1"/>
  <c r="AD10" i="7" s="1"/>
  <c r="AE10" i="7"/>
  <c r="L11" i="7"/>
  <c r="M11" i="7"/>
  <c r="U11" i="7" s="1"/>
  <c r="N11" i="7"/>
  <c r="V11" i="7" s="1"/>
  <c r="AB11" i="7"/>
  <c r="AC11" i="7" s="1"/>
  <c r="W11" i="7" s="1"/>
  <c r="AE11" i="7"/>
  <c r="AF11" i="7" s="1"/>
  <c r="AG11" i="7" s="1"/>
  <c r="L12" i="7"/>
  <c r="M12" i="7"/>
  <c r="U12" i="7" s="1"/>
  <c r="N12" i="7"/>
  <c r="V12" i="7"/>
  <c r="AB12" i="7"/>
  <c r="AC12" i="7" s="1"/>
  <c r="AE12" i="7"/>
  <c r="L13" i="7"/>
  <c r="M13" i="7"/>
  <c r="U13" i="7" s="1"/>
  <c r="N13" i="7"/>
  <c r="V13" i="7" s="1"/>
  <c r="AB13" i="7"/>
  <c r="AC13" i="7"/>
  <c r="AD13" i="7" s="1"/>
  <c r="X13" i="7" s="1"/>
  <c r="AE13" i="7"/>
  <c r="O13" i="7" s="1"/>
  <c r="AF13" i="7"/>
  <c r="W13" i="7" s="1"/>
  <c r="L14" i="7"/>
  <c r="M14" i="7"/>
  <c r="U14" i="7" s="1"/>
  <c r="N14" i="7"/>
  <c r="V14" i="7"/>
  <c r="AB14" i="7"/>
  <c r="AC14" i="7"/>
  <c r="AD14" i="7" s="1"/>
  <c r="AE14" i="7"/>
  <c r="O14" i="7" s="1"/>
  <c r="L15" i="7"/>
  <c r="M15" i="7"/>
  <c r="U15" i="7" s="1"/>
  <c r="N15" i="7"/>
  <c r="V15" i="7" s="1"/>
  <c r="AB15" i="7"/>
  <c r="AC15" i="7"/>
  <c r="W15" i="7" s="1"/>
  <c r="AE15" i="7"/>
  <c r="AF15" i="7" s="1"/>
  <c r="AG15" i="7" s="1"/>
  <c r="L16" i="7"/>
  <c r="M16" i="7"/>
  <c r="U16" i="7" s="1"/>
  <c r="N16" i="7"/>
  <c r="V16" i="7" s="1"/>
  <c r="AB16" i="7"/>
  <c r="AC16" i="7"/>
  <c r="AD16" i="7"/>
  <c r="AE16" i="7"/>
  <c r="O16" i="7" s="1"/>
  <c r="L17" i="7"/>
  <c r="M17" i="7"/>
  <c r="U17" i="7" s="1"/>
  <c r="N17" i="7"/>
  <c r="V17" i="7" s="1"/>
  <c r="AB17" i="7"/>
  <c r="AC17" i="7"/>
  <c r="AD17" i="7" s="1"/>
  <c r="X17" i="7" s="1"/>
  <c r="AE17" i="7"/>
  <c r="O17" i="7" s="1"/>
  <c r="AF17" i="7"/>
  <c r="W17" i="7" s="1"/>
  <c r="L18" i="7"/>
  <c r="M18" i="7"/>
  <c r="U18" i="7" s="1"/>
  <c r="N18" i="7"/>
  <c r="V18" i="7"/>
  <c r="AB18" i="7"/>
  <c r="AC18" i="7"/>
  <c r="AD18" i="7" s="1"/>
  <c r="AE18" i="7"/>
  <c r="O18" i="7" s="1"/>
  <c r="L19" i="7"/>
  <c r="M19" i="7"/>
  <c r="U19" i="7" s="1"/>
  <c r="N19" i="7"/>
  <c r="V19" i="7" s="1"/>
  <c r="AB19" i="7"/>
  <c r="AC19" i="7"/>
  <c r="AE19" i="7"/>
  <c r="AF19" i="7" s="1"/>
  <c r="AG19" i="7" s="1"/>
  <c r="W40" i="9" l="1"/>
  <c r="AD40" i="9"/>
  <c r="X40" i="9" s="1"/>
  <c r="AD75" i="9"/>
  <c r="W75" i="9"/>
  <c r="X75" i="9"/>
  <c r="W24" i="9"/>
  <c r="W100" i="9"/>
  <c r="AD100" i="9"/>
  <c r="W62" i="9"/>
  <c r="AD62" i="9"/>
  <c r="AD50" i="9"/>
  <c r="X50" i="9" s="1"/>
  <c r="W50" i="9"/>
  <c r="O98" i="9"/>
  <c r="X110" i="9"/>
  <c r="O42" i="9"/>
  <c r="O90" i="9"/>
  <c r="W72" i="9"/>
  <c r="AD72" i="9"/>
  <c r="O115" i="9"/>
  <c r="W33" i="9"/>
  <c r="O82" i="9"/>
  <c r="O66" i="9"/>
  <c r="O70" i="9"/>
  <c r="AD23" i="9"/>
  <c r="W23" i="9"/>
  <c r="X23" i="9"/>
  <c r="O110" i="9"/>
  <c r="O99" i="9"/>
  <c r="X33" i="9"/>
  <c r="O95" i="9"/>
  <c r="O37" i="9"/>
  <c r="O62" i="9"/>
  <c r="X97" i="9"/>
  <c r="AD97" i="9"/>
  <c r="W97" i="9"/>
  <c r="AC106" i="9"/>
  <c r="O106" i="9"/>
  <c r="AD99" i="9"/>
  <c r="W99" i="9"/>
  <c r="X99" i="9"/>
  <c r="O9" i="9"/>
  <c r="X62" i="9"/>
  <c r="W56" i="9"/>
  <c r="O77" i="9"/>
  <c r="O119" i="9"/>
  <c r="O50" i="9"/>
  <c r="O33" i="9"/>
  <c r="W32" i="9"/>
  <c r="AD32" i="9"/>
  <c r="X32" i="9" s="1"/>
  <c r="W73" i="9"/>
  <c r="X73" i="9"/>
  <c r="AD73" i="9"/>
  <c r="X122" i="9"/>
  <c r="AD122" i="9"/>
  <c r="W122" i="9"/>
  <c r="AC38" i="9"/>
  <c r="O38" i="9"/>
  <c r="AC54" i="9"/>
  <c r="O54" i="9"/>
  <c r="AD67" i="9"/>
  <c r="X67" i="9"/>
  <c r="W67" i="9"/>
  <c r="W113" i="9"/>
  <c r="AD113" i="9"/>
  <c r="X113" i="9"/>
  <c r="AD55" i="9"/>
  <c r="X55" i="9" s="1"/>
  <c r="W55" i="9"/>
  <c r="AD108" i="9"/>
  <c r="W108" i="9"/>
  <c r="X108" i="9"/>
  <c r="W88" i="9"/>
  <c r="AD88" i="9"/>
  <c r="X88" i="9"/>
  <c r="O45" i="9"/>
  <c r="W10" i="9"/>
  <c r="AD10" i="9"/>
  <c r="X10" i="9"/>
  <c r="W26" i="9"/>
  <c r="AD26" i="9"/>
  <c r="X26" i="9" s="1"/>
  <c r="W70" i="9"/>
  <c r="AD9" i="9"/>
  <c r="X9" i="9" s="1"/>
  <c r="W9" i="9"/>
  <c r="W115" i="9"/>
  <c r="X115" i="9"/>
  <c r="AD115" i="9"/>
  <c r="O55" i="9"/>
  <c r="O67" i="9"/>
  <c r="O88" i="9"/>
  <c r="O69" i="9"/>
  <c r="O108" i="9"/>
  <c r="W59" i="9"/>
  <c r="AD59" i="9"/>
  <c r="X59" i="9" s="1"/>
  <c r="W101" i="9"/>
  <c r="AD101" i="9"/>
  <c r="X101" i="9"/>
  <c r="AD66" i="9"/>
  <c r="W66" i="9"/>
  <c r="X66" i="9"/>
  <c r="AD22" i="9"/>
  <c r="X22" i="9" s="1"/>
  <c r="W22" i="9"/>
  <c r="X84" i="9"/>
  <c r="AD84" i="9"/>
  <c r="W84" i="9"/>
  <c r="AD37" i="9"/>
  <c r="X37" i="9" s="1"/>
  <c r="W37" i="9"/>
  <c r="O46" i="9"/>
  <c r="AD82" i="9"/>
  <c r="W82" i="9"/>
  <c r="X82" i="9"/>
  <c r="O79" i="9"/>
  <c r="O120" i="9"/>
  <c r="O101" i="9"/>
  <c r="O93" i="9"/>
  <c r="O113" i="9"/>
  <c r="O52" i="9"/>
  <c r="AC52" i="9"/>
  <c r="AD45" i="9"/>
  <c r="X45" i="9"/>
  <c r="W45" i="9"/>
  <c r="W93" i="9"/>
  <c r="X93" i="9"/>
  <c r="AD93" i="9"/>
  <c r="AD30" i="9"/>
  <c r="X30" i="9" s="1"/>
  <c r="W30" i="9"/>
  <c r="AD12" i="9"/>
  <c r="W12" i="9"/>
  <c r="X12" i="9"/>
  <c r="AD79" i="9"/>
  <c r="X79" i="9" s="1"/>
  <c r="W79" i="9"/>
  <c r="AD19" i="9"/>
  <c r="X19" i="9" s="1"/>
  <c r="W19" i="9"/>
  <c r="W77" i="9"/>
  <c r="X77" i="9"/>
  <c r="AD77" i="9"/>
  <c r="AD68" i="9"/>
  <c r="X68" i="9" s="1"/>
  <c r="W68" i="9"/>
  <c r="AF86" i="9"/>
  <c r="AG86" i="9" s="1"/>
  <c r="O86" i="9"/>
  <c r="AD20" i="9"/>
  <c r="X20" i="9"/>
  <c r="W20" i="9"/>
  <c r="X95" i="9"/>
  <c r="W95" i="9"/>
  <c r="AD95" i="9"/>
  <c r="W119" i="9"/>
  <c r="X119" i="9"/>
  <c r="AD119" i="9"/>
  <c r="O122" i="9"/>
  <c r="W92" i="9"/>
  <c r="X92" i="9"/>
  <c r="AD92" i="9"/>
  <c r="O12" i="9"/>
  <c r="W42" i="9"/>
  <c r="AD42" i="9"/>
  <c r="X42" i="9"/>
  <c r="AC14" i="9"/>
  <c r="O14" i="9"/>
  <c r="O26" i="9"/>
  <c r="W46" i="9"/>
  <c r="AD46" i="9"/>
  <c r="X46" i="9" s="1"/>
  <c r="AD69" i="9"/>
  <c r="X69" i="9" s="1"/>
  <c r="W69" i="9"/>
  <c r="AC107" i="9"/>
  <c r="O107" i="9"/>
  <c r="AD120" i="9"/>
  <c r="W120" i="9"/>
  <c r="X120" i="9"/>
  <c r="O19" i="9"/>
  <c r="AC89" i="9"/>
  <c r="O89" i="9"/>
  <c r="O73" i="9"/>
  <c r="W36" i="9"/>
  <c r="AD76" i="9"/>
  <c r="W76" i="9"/>
  <c r="X76" i="9"/>
  <c r="W34" i="9"/>
  <c r="AD34" i="9"/>
  <c r="X34" i="9" s="1"/>
  <c r="AD90" i="9"/>
  <c r="W90" i="9"/>
  <c r="X90" i="9"/>
  <c r="AD109" i="9"/>
  <c r="W109" i="9"/>
  <c r="X109" i="9"/>
  <c r="W123" i="9"/>
  <c r="AD123" i="9"/>
  <c r="X123" i="9"/>
  <c r="O92" i="9"/>
  <c r="O30" i="9"/>
  <c r="O123" i="9"/>
  <c r="W16" i="9"/>
  <c r="W98" i="9"/>
  <c r="X98" i="9"/>
  <c r="AD98" i="9"/>
  <c r="AD15" i="9"/>
  <c r="X15" i="9" s="1"/>
  <c r="W15" i="9"/>
  <c r="O34" i="9"/>
  <c r="O84" i="9"/>
  <c r="O10" i="7"/>
  <c r="O9" i="7"/>
  <c r="AG17" i="7"/>
  <c r="AG13" i="7"/>
  <c r="O12" i="7"/>
  <c r="AF9" i="7"/>
  <c r="AG9" i="7" s="1"/>
  <c r="W12" i="7"/>
  <c r="AD12" i="7"/>
  <c r="X12" i="7"/>
  <c r="O11" i="7"/>
  <c r="AD19" i="7"/>
  <c r="X19" i="7" s="1"/>
  <c r="AF16" i="7"/>
  <c r="AG16" i="7" s="1"/>
  <c r="AD15" i="7"/>
  <c r="AF12" i="7"/>
  <c r="AG12" i="7" s="1"/>
  <c r="AD11" i="7"/>
  <c r="W9" i="7"/>
  <c r="O15" i="7"/>
  <c r="X15" i="7"/>
  <c r="X11" i="7"/>
  <c r="O19" i="7"/>
  <c r="W14" i="7"/>
  <c r="W19" i="7"/>
  <c r="AF18" i="7"/>
  <c r="AG18" i="7" s="1"/>
  <c r="AF14" i="7"/>
  <c r="AG14" i="7" s="1"/>
  <c r="AF10" i="7"/>
  <c r="AG10" i="7" s="1"/>
  <c r="X16" i="7"/>
  <c r="X18" i="7"/>
  <c r="X14" i="7"/>
  <c r="X10" i="7"/>
  <c r="L9" i="6"/>
  <c r="AC9" i="6"/>
  <c r="AD9" i="6" s="1"/>
  <c r="AE9" i="6" s="1"/>
  <c r="AF9" i="6"/>
  <c r="AG9" i="6" s="1"/>
  <c r="AH9" i="6" s="1"/>
  <c r="L10" i="6"/>
  <c r="AC10" i="6"/>
  <c r="AD10" i="6"/>
  <c r="AE10" i="6" s="1"/>
  <c r="AF10" i="6"/>
  <c r="AG10" i="6"/>
  <c r="AH10" i="6" s="1"/>
  <c r="L11" i="6"/>
  <c r="L12" i="6"/>
  <c r="AC12" i="6"/>
  <c r="AD12" i="6" s="1"/>
  <c r="AE12" i="6" s="1"/>
  <c r="AF12" i="6"/>
  <c r="AG12" i="6" s="1"/>
  <c r="AH12" i="6" s="1"/>
  <c r="L13" i="6"/>
  <c r="L14" i="6"/>
  <c r="L15" i="6"/>
  <c r="L16" i="6"/>
  <c r="L17" i="6"/>
  <c r="L18" i="6"/>
  <c r="AC18" i="6"/>
  <c r="AD18" i="6"/>
  <c r="AE18" i="6" s="1"/>
  <c r="AF18" i="6"/>
  <c r="AG18" i="6" s="1"/>
  <c r="AH18" i="6" s="1"/>
  <c r="L19" i="6"/>
  <c r="AC19" i="6"/>
  <c r="AD19" i="6" s="1"/>
  <c r="AE19" i="6" s="1"/>
  <c r="AF19" i="6"/>
  <c r="AG19" i="6"/>
  <c r="AH19" i="6" s="1"/>
  <c r="L20" i="6"/>
  <c r="AC20" i="6"/>
  <c r="AD20" i="6"/>
  <c r="AE20" i="6"/>
  <c r="AF20" i="6"/>
  <c r="AG20" i="6"/>
  <c r="AH20" i="6" s="1"/>
  <c r="L21" i="6"/>
  <c r="AC21" i="6"/>
  <c r="AD21" i="6" s="1"/>
  <c r="AE21" i="6" s="1"/>
  <c r="AF21" i="6"/>
  <c r="AG21" i="6"/>
  <c r="AH21" i="6"/>
  <c r="L22" i="6"/>
  <c r="L23" i="6"/>
  <c r="L24" i="6"/>
  <c r="L25" i="6"/>
  <c r="L26" i="6"/>
  <c r="AC26" i="6"/>
  <c r="AD26" i="6"/>
  <c r="AE26" i="6"/>
  <c r="AF26" i="6"/>
  <c r="AG26" i="6" s="1"/>
  <c r="AH26" i="6" s="1"/>
  <c r="L27" i="6"/>
  <c r="AC27" i="6"/>
  <c r="AD27" i="6"/>
  <c r="AE27" i="6" s="1"/>
  <c r="AF27" i="6"/>
  <c r="AG27" i="6"/>
  <c r="AH27" i="6" s="1"/>
  <c r="L28" i="6"/>
  <c r="AC28" i="6"/>
  <c r="AD28" i="6"/>
  <c r="AE28" i="6" s="1"/>
  <c r="AF28" i="6"/>
  <c r="AG28" i="6" s="1"/>
  <c r="AH28" i="6" s="1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9" i="6"/>
  <c r="L230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AC275" i="6"/>
  <c r="AD275" i="6"/>
  <c r="AE275" i="6" s="1"/>
  <c r="AF275" i="6"/>
  <c r="AG275" i="6"/>
  <c r="AH275" i="6" s="1"/>
  <c r="L9" i="5"/>
  <c r="M9" i="5"/>
  <c r="U9" i="5" s="1"/>
  <c r="N9" i="5"/>
  <c r="V9" i="5" s="1"/>
  <c r="AB9" i="5"/>
  <c r="AC9" i="5"/>
  <c r="AD9" i="5" s="1"/>
  <c r="X9" i="5" s="1"/>
  <c r="AE9" i="5"/>
  <c r="L10" i="5"/>
  <c r="M10" i="5"/>
  <c r="U10" i="5" s="1"/>
  <c r="N10" i="5"/>
  <c r="V10" i="5"/>
  <c r="AB10" i="5"/>
  <c r="AC10" i="5"/>
  <c r="AD10" i="5" s="1"/>
  <c r="AE10" i="5"/>
  <c r="O10" i="5" s="1"/>
  <c r="L11" i="5"/>
  <c r="M11" i="5"/>
  <c r="U11" i="5" s="1"/>
  <c r="N11" i="5"/>
  <c r="V11" i="5" s="1"/>
  <c r="AB11" i="5"/>
  <c r="AC11" i="5"/>
  <c r="AD11" i="5"/>
  <c r="AE11" i="5"/>
  <c r="AF11" i="5" s="1"/>
  <c r="AG11" i="5" s="1"/>
  <c r="L12" i="5"/>
  <c r="M12" i="5"/>
  <c r="N12" i="5"/>
  <c r="V12" i="5" s="1"/>
  <c r="U12" i="5"/>
  <c r="AB12" i="5"/>
  <c r="AC12" i="5"/>
  <c r="W12" i="5" s="1"/>
  <c r="AE12" i="5"/>
  <c r="O12" i="5" s="1"/>
  <c r="AF12" i="5"/>
  <c r="AG12" i="5" s="1"/>
  <c r="L13" i="5"/>
  <c r="M13" i="5"/>
  <c r="U13" i="5" s="1"/>
  <c r="N13" i="5"/>
  <c r="V13" i="5"/>
  <c r="AB13" i="5"/>
  <c r="AC13" i="5" s="1"/>
  <c r="AE13" i="5"/>
  <c r="L14" i="5"/>
  <c r="M14" i="5"/>
  <c r="U14" i="5" s="1"/>
  <c r="N14" i="5"/>
  <c r="V14" i="5"/>
  <c r="AB14" i="5"/>
  <c r="AC14" i="5"/>
  <c r="AD14" i="5" s="1"/>
  <c r="AE14" i="5"/>
  <c r="L15" i="5"/>
  <c r="M15" i="5"/>
  <c r="U15" i="5" s="1"/>
  <c r="N15" i="5"/>
  <c r="V15" i="5" s="1"/>
  <c r="AB15" i="5"/>
  <c r="AC15" i="5" s="1"/>
  <c r="AE15" i="5"/>
  <c r="AF15" i="5" s="1"/>
  <c r="AG15" i="5" s="1"/>
  <c r="L16" i="5"/>
  <c r="M16" i="5"/>
  <c r="N16" i="5"/>
  <c r="U16" i="5"/>
  <c r="V16" i="5"/>
  <c r="AB16" i="5"/>
  <c r="AC16" i="5"/>
  <c r="W16" i="5" s="1"/>
  <c r="AD16" i="5"/>
  <c r="AE16" i="5"/>
  <c r="AF16" i="5"/>
  <c r="AG16" i="5"/>
  <c r="L17" i="5"/>
  <c r="M17" i="5"/>
  <c r="N17" i="5"/>
  <c r="U17" i="5"/>
  <c r="V17" i="5"/>
  <c r="AB17" i="5"/>
  <c r="AC17" i="5"/>
  <c r="AD17" i="5" s="1"/>
  <c r="X17" i="5" s="1"/>
  <c r="AE17" i="5"/>
  <c r="O17" i="5" s="1"/>
  <c r="AF17" i="5"/>
  <c r="AG17" i="5" s="1"/>
  <c r="L18" i="5"/>
  <c r="M18" i="5"/>
  <c r="U18" i="5" s="1"/>
  <c r="N18" i="5"/>
  <c r="V18" i="5"/>
  <c r="AB18" i="5"/>
  <c r="AC18" i="5"/>
  <c r="AD18" i="5" s="1"/>
  <c r="AE18" i="5"/>
  <c r="O18" i="5" s="1"/>
  <c r="L19" i="5"/>
  <c r="M19" i="5"/>
  <c r="U19" i="5" s="1"/>
  <c r="N19" i="5"/>
  <c r="V19" i="5" s="1"/>
  <c r="AB19" i="5"/>
  <c r="AC19" i="5"/>
  <c r="AD19" i="5"/>
  <c r="AE19" i="5"/>
  <c r="AF19" i="5" s="1"/>
  <c r="AG19" i="5" s="1"/>
  <c r="L20" i="5"/>
  <c r="M20" i="5"/>
  <c r="N20" i="5"/>
  <c r="V20" i="5" s="1"/>
  <c r="U20" i="5"/>
  <c r="AB20" i="5"/>
  <c r="AC20" i="5"/>
  <c r="AD20" i="5"/>
  <c r="AE20" i="5"/>
  <c r="O20" i="5" s="1"/>
  <c r="W106" i="9" l="1"/>
  <c r="AD106" i="9"/>
  <c r="X106" i="9"/>
  <c r="W38" i="9"/>
  <c r="AD38" i="9"/>
  <c r="X38" i="9" s="1"/>
  <c r="W14" i="9"/>
  <c r="AD14" i="9"/>
  <c r="X14" i="9" s="1"/>
  <c r="W89" i="9"/>
  <c r="X89" i="9"/>
  <c r="AD89" i="9"/>
  <c r="AD107" i="9"/>
  <c r="X107" i="9"/>
  <c r="W107" i="9"/>
  <c r="AD52" i="9"/>
  <c r="W52" i="9"/>
  <c r="X52" i="9"/>
  <c r="W54" i="9"/>
  <c r="AD54" i="9"/>
  <c r="X54" i="9" s="1"/>
  <c r="W16" i="7"/>
  <c r="W18" i="7"/>
  <c r="W10" i="7"/>
  <c r="AD15" i="5"/>
  <c r="X15" i="5" s="1"/>
  <c r="AD13" i="5"/>
  <c r="X13" i="5" s="1"/>
  <c r="W13" i="5"/>
  <c r="W9" i="5"/>
  <c r="AF20" i="5"/>
  <c r="AG20" i="5" s="1"/>
  <c r="X11" i="5"/>
  <c r="X19" i="5"/>
  <c r="O13" i="5"/>
  <c r="W17" i="5"/>
  <c r="O16" i="5"/>
  <c r="O14" i="5"/>
  <c r="O9" i="5"/>
  <c r="O11" i="5"/>
  <c r="X18" i="5"/>
  <c r="W14" i="5"/>
  <c r="AF13" i="5"/>
  <c r="AG13" i="5" s="1"/>
  <c r="AD12" i="5"/>
  <c r="X12" i="5" s="1"/>
  <c r="W10" i="5"/>
  <c r="AF9" i="5"/>
  <c r="AG9" i="5" s="1"/>
  <c r="O19" i="5"/>
  <c r="W19" i="5"/>
  <c r="AF18" i="5"/>
  <c r="AG18" i="5" s="1"/>
  <c r="W15" i="5"/>
  <c r="AF14" i="5"/>
  <c r="AG14" i="5" s="1"/>
  <c r="W11" i="5"/>
  <c r="AF10" i="5"/>
  <c r="AG10" i="5" s="1"/>
  <c r="O15" i="5"/>
  <c r="X14" i="5"/>
  <c r="X10" i="5"/>
  <c r="X20" i="5"/>
  <c r="X16" i="5"/>
  <c r="W18" i="5"/>
  <c r="I9" i="4"/>
  <c r="L9" i="4"/>
  <c r="M9" i="4"/>
  <c r="N9" i="4"/>
  <c r="V9" i="4" s="1"/>
  <c r="U9" i="4"/>
  <c r="AB9" i="4"/>
  <c r="AC9" i="4" s="1"/>
  <c r="AE9" i="4"/>
  <c r="AF9" i="4"/>
  <c r="AG9" i="4" s="1"/>
  <c r="I10" i="4"/>
  <c r="L10" i="4"/>
  <c r="M10" i="4"/>
  <c r="U10" i="4" s="1"/>
  <c r="N10" i="4"/>
  <c r="V10" i="4" s="1"/>
  <c r="AB10" i="4"/>
  <c r="AC10" i="4" s="1"/>
  <c r="AE10" i="4"/>
  <c r="AF10" i="4"/>
  <c r="AG10" i="4"/>
  <c r="I11" i="4"/>
  <c r="L11" i="4"/>
  <c r="M11" i="4"/>
  <c r="N11" i="4"/>
  <c r="V11" i="4" s="1"/>
  <c r="U11" i="4"/>
  <c r="AB11" i="4"/>
  <c r="AC11" i="4" s="1"/>
  <c r="AE11" i="4"/>
  <c r="O11" i="4" s="1"/>
  <c r="AF11" i="4"/>
  <c r="AG11" i="4" s="1"/>
  <c r="I12" i="4"/>
  <c r="L12" i="4"/>
  <c r="M12" i="4"/>
  <c r="U12" i="4" s="1"/>
  <c r="N12" i="4"/>
  <c r="V12" i="4"/>
  <c r="AB12" i="4"/>
  <c r="AC12" i="4"/>
  <c r="AD12" i="4" s="1"/>
  <c r="AE12" i="4"/>
  <c r="AF12" i="4" s="1"/>
  <c r="AG12" i="4" s="1"/>
  <c r="I13" i="4"/>
  <c r="L13" i="4"/>
  <c r="M13" i="4"/>
  <c r="U13" i="4" s="1"/>
  <c r="N13" i="4"/>
  <c r="V13" i="4" s="1"/>
  <c r="AB13" i="4"/>
  <c r="AC13" i="4" s="1"/>
  <c r="AD13" i="4" s="1"/>
  <c r="AE13" i="4"/>
  <c r="I14" i="4"/>
  <c r="L14" i="4"/>
  <c r="M14" i="4"/>
  <c r="U14" i="4" s="1"/>
  <c r="N14" i="4"/>
  <c r="V14" i="4" s="1"/>
  <c r="AB14" i="4"/>
  <c r="AC14" i="4" s="1"/>
  <c r="AD14" i="4" s="1"/>
  <c r="AE14" i="4"/>
  <c r="AF14" i="4" s="1"/>
  <c r="AG14" i="4" s="1"/>
  <c r="I15" i="4"/>
  <c r="L15" i="4"/>
  <c r="M15" i="4"/>
  <c r="N15" i="4"/>
  <c r="V15" i="4" s="1"/>
  <c r="U15" i="4"/>
  <c r="AB15" i="4"/>
  <c r="AC15" i="4" s="1"/>
  <c r="AE15" i="4"/>
  <c r="O15" i="4" s="1"/>
  <c r="I16" i="4"/>
  <c r="L16" i="4"/>
  <c r="M16" i="4"/>
  <c r="U16" i="4" s="1"/>
  <c r="N16" i="4"/>
  <c r="V16" i="4" s="1"/>
  <c r="AB16" i="4"/>
  <c r="AC16" i="4" s="1"/>
  <c r="AE16" i="4"/>
  <c r="O16" i="4" s="1"/>
  <c r="AF16" i="4"/>
  <c r="AG16" i="4" s="1"/>
  <c r="I17" i="4"/>
  <c r="L17" i="4"/>
  <c r="M17" i="4"/>
  <c r="U17" i="4" s="1"/>
  <c r="N17" i="4"/>
  <c r="V17" i="4"/>
  <c r="AB17" i="4"/>
  <c r="AC17" i="4" s="1"/>
  <c r="AE17" i="4"/>
  <c r="O17" i="4" s="1"/>
  <c r="I18" i="4"/>
  <c r="L18" i="4"/>
  <c r="M18" i="4"/>
  <c r="U18" i="4" s="1"/>
  <c r="N18" i="4"/>
  <c r="V18" i="4"/>
  <c r="AB18" i="4"/>
  <c r="AC18" i="4" s="1"/>
  <c r="AE18" i="4"/>
  <c r="O18" i="4" s="1"/>
  <c r="AF18" i="4"/>
  <c r="AG18" i="4"/>
  <c r="I19" i="4"/>
  <c r="L19" i="4"/>
  <c r="M19" i="4"/>
  <c r="U19" i="4" s="1"/>
  <c r="N19" i="4"/>
  <c r="V19" i="4" s="1"/>
  <c r="AB19" i="4"/>
  <c r="AC19" i="4" s="1"/>
  <c r="AE19" i="4"/>
  <c r="O19" i="4" s="1"/>
  <c r="I20" i="4"/>
  <c r="L20" i="4"/>
  <c r="M20" i="4"/>
  <c r="U20" i="4" s="1"/>
  <c r="N20" i="4"/>
  <c r="V20" i="4"/>
  <c r="AB20" i="4"/>
  <c r="AC20" i="4" s="1"/>
  <c r="AD20" i="4" s="1"/>
  <c r="AE20" i="4"/>
  <c r="AF20" i="4"/>
  <c r="AG20" i="4"/>
  <c r="I21" i="4"/>
  <c r="L21" i="4"/>
  <c r="M21" i="4"/>
  <c r="U21" i="4" s="1"/>
  <c r="N21" i="4"/>
  <c r="V21" i="4" s="1"/>
  <c r="AB21" i="4"/>
  <c r="AC21" i="4" s="1"/>
  <c r="AE21" i="4"/>
  <c r="O21" i="4" s="1"/>
  <c r="I22" i="4"/>
  <c r="L22" i="4"/>
  <c r="M22" i="4"/>
  <c r="U22" i="4" s="1"/>
  <c r="N22" i="4"/>
  <c r="V22" i="4" s="1"/>
  <c r="AB22" i="4"/>
  <c r="AC22" i="4" s="1"/>
  <c r="AE22" i="4"/>
  <c r="AF22" i="4" s="1"/>
  <c r="AG22" i="4" s="1"/>
  <c r="I23" i="4"/>
  <c r="L23" i="4"/>
  <c r="M23" i="4"/>
  <c r="U23" i="4" s="1"/>
  <c r="N23" i="4"/>
  <c r="V23" i="4" s="1"/>
  <c r="AB23" i="4"/>
  <c r="AC23" i="4"/>
  <c r="W23" i="4" s="1"/>
  <c r="AD23" i="4"/>
  <c r="AE23" i="4"/>
  <c r="O23" i="4" s="1"/>
  <c r="AF23" i="4"/>
  <c r="AG23" i="4" s="1"/>
  <c r="I24" i="4"/>
  <c r="L24" i="4"/>
  <c r="M24" i="4"/>
  <c r="N24" i="4"/>
  <c r="U24" i="4"/>
  <c r="V24" i="4"/>
  <c r="AB24" i="4"/>
  <c r="AC24" i="4"/>
  <c r="W24" i="4" s="1"/>
  <c r="AD24" i="4"/>
  <c r="AE24" i="4"/>
  <c r="O24" i="4" s="1"/>
  <c r="I25" i="4"/>
  <c r="L25" i="4"/>
  <c r="M25" i="4"/>
  <c r="N25" i="4"/>
  <c r="U25" i="4"/>
  <c r="V25" i="4"/>
  <c r="AB25" i="4"/>
  <c r="AC25" i="4"/>
  <c r="AD25" i="4"/>
  <c r="AE25" i="4"/>
  <c r="O25" i="4" s="1"/>
  <c r="AF25" i="4"/>
  <c r="AG25" i="4"/>
  <c r="I26" i="4"/>
  <c r="L26" i="4"/>
  <c r="M26" i="4"/>
  <c r="N26" i="4"/>
  <c r="U26" i="4"/>
  <c r="V26" i="4"/>
  <c r="AB26" i="4"/>
  <c r="AC26" i="4" s="1"/>
  <c r="AE26" i="4"/>
  <c r="O26" i="4" s="1"/>
  <c r="AF26" i="4"/>
  <c r="AG26" i="4" s="1"/>
  <c r="I27" i="4"/>
  <c r="L27" i="4"/>
  <c r="M27" i="4"/>
  <c r="U27" i="4" s="1"/>
  <c r="N27" i="4"/>
  <c r="V27" i="4"/>
  <c r="AB27" i="4"/>
  <c r="AC27" i="4" s="1"/>
  <c r="AE27" i="4"/>
  <c r="AF27" i="4"/>
  <c r="AG27" i="4"/>
  <c r="I28" i="4"/>
  <c r="L28" i="4"/>
  <c r="M28" i="4"/>
  <c r="U28" i="4" s="1"/>
  <c r="N28" i="4"/>
  <c r="V28" i="4"/>
  <c r="AB28" i="4"/>
  <c r="AC28" i="4"/>
  <c r="AD28" i="4" s="1"/>
  <c r="AE28" i="4"/>
  <c r="O28" i="4" s="1"/>
  <c r="AF28" i="4"/>
  <c r="AG28" i="4" s="1"/>
  <c r="I29" i="4"/>
  <c r="L29" i="4"/>
  <c r="M29" i="4"/>
  <c r="U29" i="4" s="1"/>
  <c r="N29" i="4"/>
  <c r="V29" i="4" s="1"/>
  <c r="AB29" i="4"/>
  <c r="AC29" i="4"/>
  <c r="W29" i="4" s="1"/>
  <c r="AD29" i="4"/>
  <c r="AE29" i="4"/>
  <c r="O29" i="4" s="1"/>
  <c r="I30" i="4"/>
  <c r="L30" i="4"/>
  <c r="M30" i="4"/>
  <c r="U30" i="4" s="1"/>
  <c r="N30" i="4"/>
  <c r="V30" i="4" s="1"/>
  <c r="AB30" i="4"/>
  <c r="AC30" i="4"/>
  <c r="W30" i="4" s="1"/>
  <c r="AD30" i="4"/>
  <c r="AE30" i="4"/>
  <c r="AF30" i="4" s="1"/>
  <c r="AG30" i="4" s="1"/>
  <c r="I31" i="4"/>
  <c r="L31" i="4"/>
  <c r="M31" i="4"/>
  <c r="U31" i="4" s="1"/>
  <c r="N31" i="4"/>
  <c r="V31" i="4" s="1"/>
  <c r="AB31" i="4"/>
  <c r="AC31" i="4"/>
  <c r="W31" i="4" s="1"/>
  <c r="AE31" i="4"/>
  <c r="O31" i="4" s="1"/>
  <c r="AF31" i="4"/>
  <c r="AG31" i="4" s="1"/>
  <c r="I32" i="4"/>
  <c r="L32" i="4"/>
  <c r="M32" i="4"/>
  <c r="N32" i="4"/>
  <c r="U32" i="4"/>
  <c r="V32" i="4"/>
  <c r="AB32" i="4"/>
  <c r="AC32" i="4"/>
  <c r="W32" i="4" s="1"/>
  <c r="AD32" i="4"/>
  <c r="AE32" i="4"/>
  <c r="AF32" i="4" s="1"/>
  <c r="AG32" i="4" s="1"/>
  <c r="I33" i="4"/>
  <c r="L33" i="4"/>
  <c r="M33" i="4"/>
  <c r="N33" i="4"/>
  <c r="V33" i="4" s="1"/>
  <c r="U33" i="4"/>
  <c r="AB33" i="4"/>
  <c r="AC33" i="4"/>
  <c r="W33" i="4" s="1"/>
  <c r="AE33" i="4"/>
  <c r="O33" i="4" s="1"/>
  <c r="AF33" i="4"/>
  <c r="AG33" i="4"/>
  <c r="W20" i="5" l="1"/>
  <c r="AD9" i="4"/>
  <c r="X9" i="4" s="1"/>
  <c r="W9" i="4"/>
  <c r="W16" i="4"/>
  <c r="AD16" i="4"/>
  <c r="AD17" i="4"/>
  <c r="X17" i="4" s="1"/>
  <c r="W21" i="4"/>
  <c r="AD21" i="4"/>
  <c r="AD15" i="4"/>
  <c r="W22" i="4"/>
  <c r="AD22" i="4"/>
  <c r="AD31" i="4"/>
  <c r="AF17" i="4"/>
  <c r="AG17" i="4" s="1"/>
  <c r="AF15" i="4"/>
  <c r="AG15" i="4" s="1"/>
  <c r="O10" i="4"/>
  <c r="X25" i="4"/>
  <c r="O13" i="4"/>
  <c r="O9" i="4"/>
  <c r="O20" i="4"/>
  <c r="O32" i="4"/>
  <c r="O27" i="4"/>
  <c r="W25" i="4"/>
  <c r="AF24" i="4"/>
  <c r="AG24" i="4" s="1"/>
  <c r="AF19" i="4"/>
  <c r="AG19" i="4" s="1"/>
  <c r="O12" i="4"/>
  <c r="W19" i="4"/>
  <c r="AD19" i="4"/>
  <c r="X19" i="4" s="1"/>
  <c r="AD11" i="4"/>
  <c r="X11" i="4"/>
  <c r="W11" i="4"/>
  <c r="W10" i="4"/>
  <c r="AD10" i="4"/>
  <c r="X10" i="4" s="1"/>
  <c r="AD26" i="4"/>
  <c r="W26" i="4"/>
  <c r="X26" i="4"/>
  <c r="W18" i="4"/>
  <c r="AD18" i="4"/>
  <c r="X18" i="4" s="1"/>
  <c r="W27" i="4"/>
  <c r="AD27" i="4"/>
  <c r="X27" i="4" s="1"/>
  <c r="W14" i="4"/>
  <c r="W13" i="4"/>
  <c r="O14" i="4"/>
  <c r="W28" i="4"/>
  <c r="W20" i="4"/>
  <c r="X13" i="4"/>
  <c r="AD33" i="4"/>
  <c r="X33" i="4" s="1"/>
  <c r="X30" i="4"/>
  <c r="X22" i="4"/>
  <c r="X14" i="4"/>
  <c r="X23" i="4"/>
  <c r="X15" i="4"/>
  <c r="O30" i="4"/>
  <c r="X29" i="4"/>
  <c r="X21" i="4"/>
  <c r="X31" i="4"/>
  <c r="X32" i="4"/>
  <c r="AF29" i="4"/>
  <c r="AG29" i="4" s="1"/>
  <c r="X24" i="4"/>
  <c r="AF21" i="4"/>
  <c r="AG21" i="4" s="1"/>
  <c r="X16" i="4"/>
  <c r="AF13" i="4"/>
  <c r="AG13" i="4" s="1"/>
  <c r="O22" i="4"/>
  <c r="X28" i="4"/>
  <c r="X20" i="4"/>
  <c r="X12" i="4"/>
  <c r="W12" i="4"/>
  <c r="I9" i="3"/>
  <c r="L9" i="3"/>
  <c r="M9" i="3"/>
  <c r="N9" i="3"/>
  <c r="U9" i="3"/>
  <c r="V9" i="3"/>
  <c r="AB9" i="3"/>
  <c r="AC9" i="3" s="1"/>
  <c r="AE9" i="3"/>
  <c r="AF9" i="3"/>
  <c r="AG9" i="3"/>
  <c r="I10" i="3"/>
  <c r="L10" i="3"/>
  <c r="M10" i="3"/>
  <c r="U10" i="3" s="1"/>
  <c r="N10" i="3"/>
  <c r="V10" i="3"/>
  <c r="AB10" i="3"/>
  <c r="AC10" i="3" s="1"/>
  <c r="AE10" i="3"/>
  <c r="O10" i="3" s="1"/>
  <c r="I11" i="3"/>
  <c r="L11" i="3"/>
  <c r="M11" i="3"/>
  <c r="U11" i="3" s="1"/>
  <c r="N11" i="3"/>
  <c r="V11" i="3" s="1"/>
  <c r="AB11" i="3"/>
  <c r="AC11" i="3" s="1"/>
  <c r="AE11" i="3"/>
  <c r="O11" i="3" s="1"/>
  <c r="AF11" i="3"/>
  <c r="AG11" i="3" s="1"/>
  <c r="I12" i="3"/>
  <c r="L12" i="3"/>
  <c r="M12" i="3"/>
  <c r="U12" i="3" s="1"/>
  <c r="N12" i="3"/>
  <c r="V12" i="3" s="1"/>
  <c r="AB12" i="3"/>
  <c r="AC12" i="3"/>
  <c r="AD12" i="3" s="1"/>
  <c r="AE12" i="3"/>
  <c r="O12" i="3" s="1"/>
  <c r="AF12" i="3"/>
  <c r="AG12" i="3"/>
  <c r="I13" i="3"/>
  <c r="L13" i="3"/>
  <c r="M13" i="3"/>
  <c r="U13" i="3" s="1"/>
  <c r="N13" i="3"/>
  <c r="V13" i="3" s="1"/>
  <c r="AB13" i="3"/>
  <c r="AC13" i="3"/>
  <c r="AD13" i="3"/>
  <c r="AE13" i="3"/>
  <c r="O13" i="3" s="1"/>
  <c r="I14" i="3"/>
  <c r="L14" i="3"/>
  <c r="M14" i="3"/>
  <c r="U14" i="3" s="1"/>
  <c r="N14" i="3"/>
  <c r="V14" i="3" s="1"/>
  <c r="AB14" i="3"/>
  <c r="AC14" i="3"/>
  <c r="AD14" i="3"/>
  <c r="AE14" i="3"/>
  <c r="AF14" i="3" s="1"/>
  <c r="AG14" i="3" s="1"/>
  <c r="I15" i="3"/>
  <c r="L15" i="3"/>
  <c r="M15" i="3"/>
  <c r="N15" i="3"/>
  <c r="V15" i="3" s="1"/>
  <c r="U15" i="3"/>
  <c r="AB15" i="3"/>
  <c r="AC15" i="3"/>
  <c r="W15" i="3" s="1"/>
  <c r="AD15" i="3"/>
  <c r="AE15" i="3"/>
  <c r="O15" i="3" s="1"/>
  <c r="I16" i="3"/>
  <c r="L16" i="3"/>
  <c r="M16" i="3"/>
  <c r="N16" i="3"/>
  <c r="U16" i="3"/>
  <c r="V16" i="3"/>
  <c r="AB16" i="3"/>
  <c r="AC16" i="3" s="1"/>
  <c r="AE16" i="3"/>
  <c r="AF16" i="3"/>
  <c r="AG16" i="3"/>
  <c r="I17" i="3"/>
  <c r="L17" i="3"/>
  <c r="M17" i="3"/>
  <c r="U17" i="3" s="1"/>
  <c r="N17" i="3"/>
  <c r="V17" i="3" s="1"/>
  <c r="AB17" i="3"/>
  <c r="AC17" i="3" s="1"/>
  <c r="AE17" i="3"/>
  <c r="O17" i="3" s="1"/>
  <c r="AF17" i="3"/>
  <c r="AG17" i="3"/>
  <c r="I18" i="3"/>
  <c r="L18" i="3"/>
  <c r="M18" i="3"/>
  <c r="U18" i="3" s="1"/>
  <c r="N18" i="3"/>
  <c r="V18" i="3"/>
  <c r="AB18" i="3"/>
  <c r="AC18" i="3" s="1"/>
  <c r="AE18" i="3"/>
  <c r="O18" i="3" s="1"/>
  <c r="AF18" i="3"/>
  <c r="AG18" i="3" s="1"/>
  <c r="I19" i="3"/>
  <c r="L19" i="3"/>
  <c r="M19" i="3"/>
  <c r="U19" i="3" s="1"/>
  <c r="N19" i="3"/>
  <c r="V19" i="3"/>
  <c r="AB19" i="3"/>
  <c r="AC19" i="3" s="1"/>
  <c r="AE19" i="3"/>
  <c r="O19" i="3" s="1"/>
  <c r="I20" i="3"/>
  <c r="L20" i="3"/>
  <c r="M20" i="3"/>
  <c r="U20" i="3" s="1"/>
  <c r="N20" i="3"/>
  <c r="V20" i="3" s="1"/>
  <c r="AB20" i="3"/>
  <c r="AC20" i="3"/>
  <c r="AD20" i="3" s="1"/>
  <c r="AE20" i="3"/>
  <c r="I21" i="3"/>
  <c r="L21" i="3"/>
  <c r="M21" i="3"/>
  <c r="U21" i="3" s="1"/>
  <c r="N21" i="3"/>
  <c r="V21" i="3" s="1"/>
  <c r="AB21" i="3"/>
  <c r="AC21" i="3"/>
  <c r="AD21" i="3"/>
  <c r="AE21" i="3"/>
  <c r="I22" i="3"/>
  <c r="L22" i="3"/>
  <c r="M22" i="3"/>
  <c r="U22" i="3" s="1"/>
  <c r="N22" i="3"/>
  <c r="V22" i="3" s="1"/>
  <c r="AB22" i="3"/>
  <c r="AC22" i="3"/>
  <c r="W22" i="3" s="1"/>
  <c r="AD22" i="3"/>
  <c r="AE22" i="3"/>
  <c r="AF22" i="3" s="1"/>
  <c r="AG22" i="3" s="1"/>
  <c r="I23" i="3"/>
  <c r="L23" i="3"/>
  <c r="M23" i="3"/>
  <c r="N23" i="3"/>
  <c r="AB23" i="3"/>
  <c r="AC23" i="3" s="1"/>
  <c r="AE23" i="3"/>
  <c r="AF23" i="3"/>
  <c r="AG23" i="3"/>
  <c r="I24" i="3"/>
  <c r="L24" i="3"/>
  <c r="M24" i="3"/>
  <c r="N24" i="3"/>
  <c r="AB24" i="3"/>
  <c r="O24" i="3" s="1"/>
  <c r="AE24" i="3"/>
  <c r="AF24" i="3"/>
  <c r="AG24" i="3"/>
  <c r="I25" i="3"/>
  <c r="L25" i="3"/>
  <c r="M25" i="3"/>
  <c r="N25" i="3"/>
  <c r="AB25" i="3"/>
  <c r="AC25" i="3"/>
  <c r="AD25" i="3"/>
  <c r="AE25" i="3"/>
  <c r="O25" i="3" s="1"/>
  <c r="AF25" i="3"/>
  <c r="AG25" i="3" s="1"/>
  <c r="I26" i="3"/>
  <c r="L26" i="3"/>
  <c r="M26" i="3"/>
  <c r="U26" i="3" s="1"/>
  <c r="N26" i="3"/>
  <c r="V26" i="3"/>
  <c r="AB26" i="3"/>
  <c r="AC26" i="3"/>
  <c r="W26" i="3" s="1"/>
  <c r="AD26" i="3"/>
  <c r="AE26" i="3"/>
  <c r="AF26" i="3"/>
  <c r="AG26" i="3" s="1"/>
  <c r="I27" i="3"/>
  <c r="L27" i="3"/>
  <c r="M27" i="3"/>
  <c r="N27" i="3"/>
  <c r="V27" i="3" s="1"/>
  <c r="U27" i="3"/>
  <c r="W27" i="3"/>
  <c r="AB27" i="3"/>
  <c r="AC27" i="3"/>
  <c r="X27" i="3" s="1"/>
  <c r="AD27" i="3"/>
  <c r="AE27" i="3"/>
  <c r="O27" i="3" s="1"/>
  <c r="AF27" i="3"/>
  <c r="AG27" i="3"/>
  <c r="I28" i="3"/>
  <c r="L28" i="3"/>
  <c r="M28" i="3"/>
  <c r="N28" i="3"/>
  <c r="U28" i="3"/>
  <c r="V28" i="3"/>
  <c r="AB28" i="3"/>
  <c r="AC28" i="3" s="1"/>
  <c r="AE28" i="3"/>
  <c r="O28" i="3" s="1"/>
  <c r="I29" i="3"/>
  <c r="L29" i="3"/>
  <c r="M29" i="3"/>
  <c r="N29" i="3"/>
  <c r="U29" i="3"/>
  <c r="V29" i="3"/>
  <c r="AB29" i="3"/>
  <c r="AC29" i="3" s="1"/>
  <c r="AE29" i="3"/>
  <c r="O29" i="3" s="1"/>
  <c r="I30" i="3"/>
  <c r="L30" i="3"/>
  <c r="M30" i="3"/>
  <c r="U30" i="3" s="1"/>
  <c r="N30" i="3"/>
  <c r="V30" i="3" s="1"/>
  <c r="AB30" i="3"/>
  <c r="AC30" i="3" s="1"/>
  <c r="AD30" i="3" s="1"/>
  <c r="AE30" i="3"/>
  <c r="I31" i="3"/>
  <c r="L31" i="3"/>
  <c r="M31" i="3"/>
  <c r="U31" i="3" s="1"/>
  <c r="N31" i="3"/>
  <c r="V31" i="3" s="1"/>
  <c r="AB31" i="3"/>
  <c r="AC31" i="3"/>
  <c r="W31" i="3" s="1"/>
  <c r="AE31" i="3"/>
  <c r="O31" i="3" s="1"/>
  <c r="I32" i="3"/>
  <c r="L32" i="3"/>
  <c r="M32" i="3"/>
  <c r="U32" i="3" s="1"/>
  <c r="N32" i="3"/>
  <c r="V32" i="3" s="1"/>
  <c r="AB32" i="3"/>
  <c r="AC32" i="3"/>
  <c r="W32" i="3" s="1"/>
  <c r="AE32" i="3"/>
  <c r="AF32" i="3" s="1"/>
  <c r="AG32" i="3" s="1"/>
  <c r="I33" i="3"/>
  <c r="L33" i="3"/>
  <c r="M33" i="3"/>
  <c r="U33" i="3" s="1"/>
  <c r="N33" i="3"/>
  <c r="V33" i="3" s="1"/>
  <c r="AB33" i="3"/>
  <c r="AC33" i="3" s="1"/>
  <c r="AE33" i="3"/>
  <c r="O33" i="3" s="1"/>
  <c r="AF33" i="3"/>
  <c r="AG33" i="3" s="1"/>
  <c r="I34" i="3"/>
  <c r="L34" i="3"/>
  <c r="M34" i="3"/>
  <c r="U34" i="3" s="1"/>
  <c r="N34" i="3"/>
  <c r="V34" i="3" s="1"/>
  <c r="AB34" i="3"/>
  <c r="AC34" i="3"/>
  <c r="W34" i="3" s="1"/>
  <c r="AD34" i="3"/>
  <c r="AE34" i="3"/>
  <c r="O34" i="3" s="1"/>
  <c r="I35" i="3"/>
  <c r="L35" i="3"/>
  <c r="M35" i="3"/>
  <c r="N35" i="3"/>
  <c r="U35" i="3"/>
  <c r="V35" i="3"/>
  <c r="AB35" i="3"/>
  <c r="AC35" i="3" s="1"/>
  <c r="AE35" i="3"/>
  <c r="O35" i="3" s="1"/>
  <c r="AF35" i="3"/>
  <c r="AG35" i="3"/>
  <c r="I36" i="3"/>
  <c r="L36" i="3"/>
  <c r="M36" i="3"/>
  <c r="U36" i="3" s="1"/>
  <c r="N36" i="3"/>
  <c r="V36" i="3"/>
  <c r="AB36" i="3"/>
  <c r="AC36" i="3" s="1"/>
  <c r="AE36" i="3"/>
  <c r="O36" i="3" s="1"/>
  <c r="AF36" i="3"/>
  <c r="AG36" i="3" s="1"/>
  <c r="I37" i="3"/>
  <c r="L37" i="3"/>
  <c r="M37" i="3"/>
  <c r="N37" i="3"/>
  <c r="U37" i="3"/>
  <c r="V37" i="3"/>
  <c r="AB37" i="3"/>
  <c r="AC37" i="3" s="1"/>
  <c r="AE37" i="3"/>
  <c r="AF37" i="3"/>
  <c r="AG37" i="3" s="1"/>
  <c r="I38" i="3"/>
  <c r="L38" i="3"/>
  <c r="M38" i="3"/>
  <c r="U38" i="3" s="1"/>
  <c r="N38" i="3"/>
  <c r="V38" i="3"/>
  <c r="AB38" i="3"/>
  <c r="AC38" i="3"/>
  <c r="AD38" i="3" s="1"/>
  <c r="AE38" i="3"/>
  <c r="O38" i="3" s="1"/>
  <c r="AF38" i="3"/>
  <c r="AG38" i="3"/>
  <c r="I39" i="3"/>
  <c r="L39" i="3"/>
  <c r="M39" i="3"/>
  <c r="U39" i="3" s="1"/>
  <c r="N39" i="3"/>
  <c r="V39" i="3" s="1"/>
  <c r="AB39" i="3"/>
  <c r="AC39" i="3" s="1"/>
  <c r="AE39" i="3"/>
  <c r="O39" i="3" s="1"/>
  <c r="I40" i="3"/>
  <c r="L40" i="3"/>
  <c r="M40" i="3"/>
  <c r="U40" i="3" s="1"/>
  <c r="N40" i="3"/>
  <c r="V40" i="3" s="1"/>
  <c r="AB40" i="3"/>
  <c r="AC40" i="3" s="1"/>
  <c r="AE40" i="3"/>
  <c r="AF40" i="3" s="1"/>
  <c r="AG40" i="3" s="1"/>
  <c r="I41" i="3"/>
  <c r="L41" i="3"/>
  <c r="M41" i="3"/>
  <c r="U41" i="3" s="1"/>
  <c r="N41" i="3"/>
  <c r="V41" i="3" s="1"/>
  <c r="AB41" i="3"/>
  <c r="AC41" i="3"/>
  <c r="W41" i="3" s="1"/>
  <c r="AD41" i="3"/>
  <c r="AE41" i="3"/>
  <c r="O41" i="3" s="1"/>
  <c r="AF41" i="3"/>
  <c r="AG41" i="3" s="1"/>
  <c r="I42" i="3"/>
  <c r="L42" i="3"/>
  <c r="M42" i="3"/>
  <c r="U42" i="3" s="1"/>
  <c r="N42" i="3"/>
  <c r="V42" i="3"/>
  <c r="AB42" i="3"/>
  <c r="AC42" i="3"/>
  <c r="W42" i="3" s="1"/>
  <c r="AD42" i="3"/>
  <c r="AE42" i="3"/>
  <c r="AF42" i="3"/>
  <c r="AG42" i="3" s="1"/>
  <c r="I43" i="3"/>
  <c r="L43" i="3"/>
  <c r="M43" i="3"/>
  <c r="N43" i="3"/>
  <c r="V43" i="3" s="1"/>
  <c r="U43" i="3"/>
  <c r="W43" i="3"/>
  <c r="AB43" i="3"/>
  <c r="AC43" i="3"/>
  <c r="X43" i="3" s="1"/>
  <c r="AD43" i="3"/>
  <c r="AE43" i="3"/>
  <c r="O43" i="3" s="1"/>
  <c r="AF43" i="3"/>
  <c r="AG43" i="3"/>
  <c r="I44" i="3"/>
  <c r="L44" i="3"/>
  <c r="M44" i="3"/>
  <c r="N44" i="3"/>
  <c r="U44" i="3"/>
  <c r="V44" i="3"/>
  <c r="W44" i="3"/>
  <c r="X44" i="3"/>
  <c r="AB44" i="3"/>
  <c r="AC44" i="3"/>
  <c r="AD44" i="3" s="1"/>
  <c r="AE44" i="3"/>
  <c r="O44" i="3" s="1"/>
  <c r="AF44" i="3"/>
  <c r="AG44" i="3"/>
  <c r="I45" i="3"/>
  <c r="L45" i="3"/>
  <c r="M45" i="3"/>
  <c r="N45" i="3"/>
  <c r="V45" i="3" s="1"/>
  <c r="U45" i="3"/>
  <c r="AB45" i="3"/>
  <c r="AC45" i="3" s="1"/>
  <c r="AE45" i="3"/>
  <c r="O45" i="3" s="1"/>
  <c r="AF45" i="3"/>
  <c r="AG45" i="3"/>
  <c r="I46" i="3"/>
  <c r="L46" i="3"/>
  <c r="M46" i="3"/>
  <c r="U46" i="3" s="1"/>
  <c r="N46" i="3"/>
  <c r="V46" i="3"/>
  <c r="AB46" i="3"/>
  <c r="AC46" i="3"/>
  <c r="AD46" i="3" s="1"/>
  <c r="AE46" i="3"/>
  <c r="O46" i="3" s="1"/>
  <c r="I47" i="3"/>
  <c r="L47" i="3"/>
  <c r="M47" i="3"/>
  <c r="U47" i="3" s="1"/>
  <c r="N47" i="3"/>
  <c r="V47" i="3" s="1"/>
  <c r="AB47" i="3"/>
  <c r="AC47" i="3"/>
  <c r="X47" i="3" s="1"/>
  <c r="AE47" i="3"/>
  <c r="I48" i="3"/>
  <c r="L48" i="3"/>
  <c r="M48" i="3"/>
  <c r="U48" i="3" s="1"/>
  <c r="N48" i="3"/>
  <c r="V48" i="3" s="1"/>
  <c r="AB48" i="3"/>
  <c r="AC48" i="3"/>
  <c r="W48" i="3" s="1"/>
  <c r="AE48" i="3"/>
  <c r="AF48" i="3" s="1"/>
  <c r="AG48" i="3" s="1"/>
  <c r="I49" i="3"/>
  <c r="L49" i="3"/>
  <c r="M49" i="3"/>
  <c r="N49" i="3"/>
  <c r="V49" i="3" s="1"/>
  <c r="U49" i="3"/>
  <c r="AB49" i="3"/>
  <c r="AC49" i="3" s="1"/>
  <c r="AE49" i="3"/>
  <c r="AF49" i="3" s="1"/>
  <c r="AG49" i="3" s="1"/>
  <c r="I50" i="3"/>
  <c r="L50" i="3"/>
  <c r="M50" i="3"/>
  <c r="U50" i="3" s="1"/>
  <c r="N50" i="3"/>
  <c r="V50" i="3" s="1"/>
  <c r="AB50" i="3"/>
  <c r="AC50" i="3" s="1"/>
  <c r="AE50" i="3"/>
  <c r="O50" i="3" s="1"/>
  <c r="AF50" i="3"/>
  <c r="AG50" i="3"/>
  <c r="I51" i="3"/>
  <c r="L51" i="3"/>
  <c r="M51" i="3"/>
  <c r="N51" i="3"/>
  <c r="U51" i="3"/>
  <c r="V51" i="3"/>
  <c r="AB51" i="3"/>
  <c r="AC51" i="3" s="1"/>
  <c r="AE51" i="3"/>
  <c r="AF51" i="3" s="1"/>
  <c r="AG51" i="3" s="1"/>
  <c r="I52" i="3"/>
  <c r="L52" i="3"/>
  <c r="M52" i="3"/>
  <c r="U52" i="3" s="1"/>
  <c r="N52" i="3"/>
  <c r="V52" i="3"/>
  <c r="AB52" i="3"/>
  <c r="AC52" i="3"/>
  <c r="W52" i="3" s="1"/>
  <c r="AD52" i="3"/>
  <c r="AE52" i="3"/>
  <c r="AF52" i="3"/>
  <c r="AG52" i="3" s="1"/>
  <c r="I53" i="3"/>
  <c r="L53" i="3"/>
  <c r="M53" i="3"/>
  <c r="N53" i="3"/>
  <c r="V53" i="3" s="1"/>
  <c r="U53" i="3"/>
  <c r="AB53" i="3"/>
  <c r="AC53" i="3" s="1"/>
  <c r="AE53" i="3"/>
  <c r="AF53" i="3" s="1"/>
  <c r="AG53" i="3" s="1"/>
  <c r="I54" i="3"/>
  <c r="L54" i="3"/>
  <c r="M54" i="3"/>
  <c r="U54" i="3" s="1"/>
  <c r="N54" i="3"/>
  <c r="V54" i="3"/>
  <c r="AB54" i="3"/>
  <c r="AC54" i="3" s="1"/>
  <c r="AD54" i="3" s="1"/>
  <c r="AE54" i="3"/>
  <c r="O54" i="3" s="1"/>
  <c r="AF54" i="3"/>
  <c r="AG54" i="3"/>
  <c r="I55" i="3"/>
  <c r="L55" i="3"/>
  <c r="M55" i="3"/>
  <c r="U55" i="3" s="1"/>
  <c r="N55" i="3"/>
  <c r="V55" i="3" s="1"/>
  <c r="AB55" i="3"/>
  <c r="AC55" i="3"/>
  <c r="W55" i="3" s="1"/>
  <c r="AD55" i="3"/>
  <c r="AE55" i="3"/>
  <c r="O55" i="3" s="1"/>
  <c r="I56" i="3"/>
  <c r="L56" i="3"/>
  <c r="M56" i="3"/>
  <c r="U56" i="3" s="1"/>
  <c r="N56" i="3"/>
  <c r="V56" i="3" s="1"/>
  <c r="AB56" i="3"/>
  <c r="AC56" i="3"/>
  <c r="AD56" i="3"/>
  <c r="AE56" i="3"/>
  <c r="AF56" i="3" s="1"/>
  <c r="AG56" i="3" s="1"/>
  <c r="I57" i="3"/>
  <c r="L57" i="3"/>
  <c r="M57" i="3"/>
  <c r="U57" i="3" s="1"/>
  <c r="N57" i="3"/>
  <c r="V57" i="3" s="1"/>
  <c r="AB57" i="3"/>
  <c r="AC57" i="3"/>
  <c r="AD57" i="3"/>
  <c r="AE57" i="3"/>
  <c r="O57" i="3" s="1"/>
  <c r="I58" i="3"/>
  <c r="L58" i="3"/>
  <c r="M58" i="3"/>
  <c r="N58" i="3"/>
  <c r="U58" i="3"/>
  <c r="V58" i="3"/>
  <c r="AB58" i="3"/>
  <c r="AC58" i="3" s="1"/>
  <c r="AE58" i="3"/>
  <c r="AF58" i="3" s="1"/>
  <c r="AG58" i="3" s="1"/>
  <c r="I59" i="3"/>
  <c r="L59" i="3"/>
  <c r="M59" i="3"/>
  <c r="U59" i="3" s="1"/>
  <c r="N59" i="3"/>
  <c r="V59" i="3"/>
  <c r="AB59" i="3"/>
  <c r="AC59" i="3"/>
  <c r="W59" i="3" s="1"/>
  <c r="AD59" i="3"/>
  <c r="AE59" i="3"/>
  <c r="O59" i="3" s="1"/>
  <c r="I60" i="3"/>
  <c r="L60" i="3"/>
  <c r="M60" i="3"/>
  <c r="N60" i="3"/>
  <c r="U60" i="3"/>
  <c r="V60" i="3"/>
  <c r="AB60" i="3"/>
  <c r="AC60" i="3" s="1"/>
  <c r="AE60" i="3"/>
  <c r="O60" i="3" s="1"/>
  <c r="AF60" i="3"/>
  <c r="AG60" i="3"/>
  <c r="I61" i="3"/>
  <c r="L61" i="3"/>
  <c r="M61" i="3"/>
  <c r="N61" i="3"/>
  <c r="U61" i="3"/>
  <c r="V61" i="3"/>
  <c r="AB61" i="3"/>
  <c r="AC61" i="3" s="1"/>
  <c r="AE61" i="3"/>
  <c r="O61" i="3" s="1"/>
  <c r="I62" i="3"/>
  <c r="L62" i="3"/>
  <c r="M62" i="3"/>
  <c r="U62" i="3" s="1"/>
  <c r="N62" i="3"/>
  <c r="V62" i="3"/>
  <c r="AB62" i="3"/>
  <c r="AC62" i="3" s="1"/>
  <c r="AD62" i="3" s="1"/>
  <c r="AE62" i="3"/>
  <c r="AF62" i="3"/>
  <c r="AG62" i="3" s="1"/>
  <c r="I63" i="3"/>
  <c r="L63" i="3"/>
  <c r="M63" i="3"/>
  <c r="U63" i="3" s="1"/>
  <c r="N63" i="3"/>
  <c r="V63" i="3" s="1"/>
  <c r="AB63" i="3"/>
  <c r="AC63" i="3"/>
  <c r="W63" i="3" s="1"/>
  <c r="AD63" i="3"/>
  <c r="AE63" i="3"/>
  <c r="O63" i="3" s="1"/>
  <c r="AF63" i="3"/>
  <c r="AG63" i="3"/>
  <c r="I64" i="3"/>
  <c r="L64" i="3"/>
  <c r="M64" i="3"/>
  <c r="U64" i="3" s="1"/>
  <c r="N64" i="3"/>
  <c r="V64" i="3" s="1"/>
  <c r="AB64" i="3"/>
  <c r="AC64" i="3" s="1"/>
  <c r="AD64" i="3" s="1"/>
  <c r="AE64" i="3"/>
  <c r="AF64" i="3" s="1"/>
  <c r="AG64" i="3" s="1"/>
  <c r="W17" i="4" l="1"/>
  <c r="W15" i="4"/>
  <c r="W58" i="3"/>
  <c r="AD58" i="3"/>
  <c r="X35" i="3"/>
  <c r="W35" i="3"/>
  <c r="AD35" i="3"/>
  <c r="W49" i="3"/>
  <c r="AD49" i="3"/>
  <c r="W33" i="3"/>
  <c r="AD33" i="3"/>
  <c r="AD23" i="3"/>
  <c r="X23" i="3" s="1"/>
  <c r="W23" i="3"/>
  <c r="AD9" i="3"/>
  <c r="W9" i="3"/>
  <c r="X9" i="3"/>
  <c r="X51" i="3"/>
  <c r="AD51" i="3"/>
  <c r="W51" i="3"/>
  <c r="X39" i="3"/>
  <c r="AD39" i="3"/>
  <c r="W50" i="3"/>
  <c r="AD50" i="3"/>
  <c r="W40" i="3"/>
  <c r="AD40" i="3"/>
  <c r="W60" i="3"/>
  <c r="AD60" i="3"/>
  <c r="X60" i="3" s="1"/>
  <c r="W16" i="3"/>
  <c r="AD16" i="3"/>
  <c r="W57" i="3"/>
  <c r="X52" i="3"/>
  <c r="O23" i="3"/>
  <c r="O30" i="3"/>
  <c r="W25" i="3"/>
  <c r="O9" i="3"/>
  <c r="O58" i="3"/>
  <c r="O53" i="3"/>
  <c r="O51" i="3"/>
  <c r="O49" i="3"/>
  <c r="AD32" i="3"/>
  <c r="X32" i="3" s="1"/>
  <c r="AD31" i="3"/>
  <c r="AF29" i="3"/>
  <c r="AG29" i="3" s="1"/>
  <c r="AC24" i="3"/>
  <c r="AD24" i="3" s="1"/>
  <c r="O16" i="3"/>
  <c r="X59" i="3"/>
  <c r="O62" i="3"/>
  <c r="O47" i="3"/>
  <c r="AF61" i="3"/>
  <c r="AG61" i="3" s="1"/>
  <c r="AF59" i="3"/>
  <c r="AG59" i="3" s="1"/>
  <c r="AF57" i="3"/>
  <c r="AG57" i="3" s="1"/>
  <c r="O52" i="3"/>
  <c r="AD48" i="3"/>
  <c r="AD47" i="3"/>
  <c r="AF46" i="3"/>
  <c r="AG46" i="3" s="1"/>
  <c r="O42" i="3"/>
  <c r="O37" i="3"/>
  <c r="AF34" i="3"/>
  <c r="AG34" i="3" s="1"/>
  <c r="AF28" i="3"/>
  <c r="AG28" i="3" s="1"/>
  <c r="O26" i="3"/>
  <c r="O21" i="3"/>
  <c r="O20" i="3"/>
  <c r="AF19" i="3"/>
  <c r="AG19" i="3" s="1"/>
  <c r="AF15" i="3"/>
  <c r="AG15" i="3" s="1"/>
  <c r="W37" i="3"/>
  <c r="AD37" i="3"/>
  <c r="X37" i="3" s="1"/>
  <c r="AD36" i="3"/>
  <c r="X36" i="3" s="1"/>
  <c r="W36" i="3"/>
  <c r="W56" i="3"/>
  <c r="AD45" i="3"/>
  <c r="W45" i="3"/>
  <c r="X45" i="3"/>
  <c r="W14" i="3"/>
  <c r="AD10" i="3"/>
  <c r="X10" i="3" s="1"/>
  <c r="AD61" i="3"/>
  <c r="X61" i="3" s="1"/>
  <c r="W61" i="3"/>
  <c r="AD28" i="3"/>
  <c r="X28" i="3" s="1"/>
  <c r="W28" i="3"/>
  <c r="AD19" i="3"/>
  <c r="X19" i="3" s="1"/>
  <c r="W19" i="3"/>
  <c r="X17" i="3"/>
  <c r="AD17" i="3"/>
  <c r="W17" i="3"/>
  <c r="AD11" i="3"/>
  <c r="X11" i="3" s="1"/>
  <c r="W11" i="3"/>
  <c r="AD18" i="3"/>
  <c r="X18" i="3" s="1"/>
  <c r="W18" i="3"/>
  <c r="W64" i="3"/>
  <c r="AD53" i="3"/>
  <c r="X53" i="3" s="1"/>
  <c r="W53" i="3"/>
  <c r="AD29" i="3"/>
  <c r="W29" i="3"/>
  <c r="X29" i="3"/>
  <c r="O14" i="3"/>
  <c r="X24" i="3"/>
  <c r="W54" i="3"/>
  <c r="W38" i="3"/>
  <c r="X31" i="3"/>
  <c r="W24" i="3"/>
  <c r="X21" i="3"/>
  <c r="X13" i="3"/>
  <c r="W12" i="3"/>
  <c r="AF10" i="3"/>
  <c r="AG10" i="3" s="1"/>
  <c r="O48" i="3"/>
  <c r="O32" i="3"/>
  <c r="X62" i="3"/>
  <c r="X54" i="3"/>
  <c r="X46" i="3"/>
  <c r="X38" i="3"/>
  <c r="X63" i="3"/>
  <c r="X55" i="3"/>
  <c r="X56" i="3"/>
  <c r="X48" i="3"/>
  <c r="W47" i="3"/>
  <c r="X40" i="3"/>
  <c r="W39" i="3"/>
  <c r="X22" i="3"/>
  <c r="X14" i="3"/>
  <c r="O22" i="3"/>
  <c r="W62" i="3"/>
  <c r="X57" i="3"/>
  <c r="X49" i="3"/>
  <c r="X41" i="3"/>
  <c r="X33" i="3"/>
  <c r="AF30" i="3"/>
  <c r="AG30" i="3" s="1"/>
  <c r="X25" i="3"/>
  <c r="AF20" i="3"/>
  <c r="AG20" i="3" s="1"/>
  <c r="X15" i="3"/>
  <c r="O56" i="3"/>
  <c r="O40" i="3"/>
  <c r="X12" i="3"/>
  <c r="W46" i="3"/>
  <c r="X58" i="3"/>
  <c r="AF55" i="3"/>
  <c r="AG55" i="3" s="1"/>
  <c r="X50" i="3"/>
  <c r="AF47" i="3"/>
  <c r="AG47" i="3" s="1"/>
  <c r="X42" i="3"/>
  <c r="AF39" i="3"/>
  <c r="AG39" i="3" s="1"/>
  <c r="X34" i="3"/>
  <c r="AF31" i="3"/>
  <c r="AG31" i="3" s="1"/>
  <c r="X26" i="3"/>
  <c r="AF21" i="3"/>
  <c r="AG21" i="3" s="1"/>
  <c r="X16" i="3"/>
  <c r="AF13" i="3"/>
  <c r="AG13" i="3" s="1"/>
  <c r="O64" i="3"/>
  <c r="X30" i="3"/>
  <c r="X20" i="3"/>
  <c r="X64" i="3"/>
  <c r="V40" i="2"/>
  <c r="V41" i="2"/>
  <c r="V42" i="2"/>
  <c r="V43" i="2"/>
  <c r="V44" i="2"/>
  <c r="AE56" i="1"/>
  <c r="AF56" i="1" s="1"/>
  <c r="AG56" i="1" s="1"/>
  <c r="AB56" i="1"/>
  <c r="AC56" i="1" s="1"/>
  <c r="O56" i="1"/>
  <c r="N56" i="1"/>
  <c r="V56" i="1" s="1"/>
  <c r="M56" i="1"/>
  <c r="U56" i="1" s="1"/>
  <c r="L56" i="1"/>
  <c r="I56" i="1"/>
  <c r="AF55" i="1"/>
  <c r="AG55" i="1" s="1"/>
  <c r="AE55" i="1"/>
  <c r="AD55" i="1"/>
  <c r="AC55" i="1"/>
  <c r="X55" i="1" s="1"/>
  <c r="AB55" i="1"/>
  <c r="O55" i="1" s="1"/>
  <c r="W55" i="1"/>
  <c r="N55" i="1"/>
  <c r="V55" i="1" s="1"/>
  <c r="M55" i="1"/>
  <c r="U55" i="1" s="1"/>
  <c r="L55" i="1"/>
  <c r="I55" i="1"/>
  <c r="AE54" i="1"/>
  <c r="AF54" i="1" s="1"/>
  <c r="AC54" i="1"/>
  <c r="AD54" i="1" s="1"/>
  <c r="AB54" i="1"/>
  <c r="O54" i="1" s="1"/>
  <c r="V54" i="1"/>
  <c r="N54" i="1"/>
  <c r="M54" i="1"/>
  <c r="U54" i="1" s="1"/>
  <c r="L54" i="1"/>
  <c r="I54" i="1"/>
  <c r="AG53" i="1"/>
  <c r="AF53" i="1"/>
  <c r="AE53" i="1"/>
  <c r="AB53" i="1"/>
  <c r="AC53" i="1" s="1"/>
  <c r="V53" i="1"/>
  <c r="U53" i="1"/>
  <c r="N53" i="1"/>
  <c r="M53" i="1"/>
  <c r="L53" i="1"/>
  <c r="I53" i="1"/>
  <c r="AF52" i="1"/>
  <c r="AG52" i="1" s="1"/>
  <c r="AE52" i="1"/>
  <c r="AB52" i="1"/>
  <c r="AC52" i="1" s="1"/>
  <c r="V52" i="1"/>
  <c r="U52" i="1"/>
  <c r="O52" i="1"/>
  <c r="N52" i="1"/>
  <c r="M52" i="1"/>
  <c r="L52" i="1"/>
  <c r="I52" i="1"/>
  <c r="AE51" i="1"/>
  <c r="O51" i="1" s="1"/>
  <c r="AB51" i="1"/>
  <c r="AC51" i="1" s="1"/>
  <c r="U51" i="1"/>
  <c r="N51" i="1"/>
  <c r="V51" i="1" s="1"/>
  <c r="M51" i="1"/>
  <c r="L51" i="1"/>
  <c r="I51" i="1"/>
  <c r="AG50" i="1"/>
  <c r="AF50" i="1"/>
  <c r="AE50" i="1"/>
  <c r="AD50" i="1"/>
  <c r="AC50" i="1"/>
  <c r="X50" i="1" s="1"/>
  <c r="AB50" i="1"/>
  <c r="W50" i="1"/>
  <c r="O50" i="1"/>
  <c r="N50" i="1"/>
  <c r="V50" i="1" s="1"/>
  <c r="M50" i="1"/>
  <c r="U50" i="1" s="1"/>
  <c r="L50" i="1"/>
  <c r="I50" i="1"/>
  <c r="AG49" i="1"/>
  <c r="AF49" i="1"/>
  <c r="AE49" i="1"/>
  <c r="AC49" i="1"/>
  <c r="W49" i="1" s="1"/>
  <c r="AB49" i="1"/>
  <c r="O49" i="1" s="1"/>
  <c r="V49" i="1"/>
  <c r="N49" i="1"/>
  <c r="M49" i="1"/>
  <c r="U49" i="1" s="1"/>
  <c r="L49" i="1"/>
  <c r="I49" i="1"/>
  <c r="AF48" i="1"/>
  <c r="AG48" i="1" s="1"/>
  <c r="AE48" i="1"/>
  <c r="AB48" i="1"/>
  <c r="O48" i="1" s="1"/>
  <c r="U48" i="1"/>
  <c r="N48" i="1"/>
  <c r="V48" i="1" s="1"/>
  <c r="M48" i="1"/>
  <c r="L48" i="1"/>
  <c r="I48" i="1"/>
  <c r="AE47" i="1"/>
  <c r="AF47" i="1" s="1"/>
  <c r="AG47" i="1" s="1"/>
  <c r="AB47" i="1"/>
  <c r="AC47" i="1" s="1"/>
  <c r="N47" i="1"/>
  <c r="V47" i="1" s="1"/>
  <c r="M47" i="1"/>
  <c r="U47" i="1" s="1"/>
  <c r="L47" i="1"/>
  <c r="I47" i="1"/>
  <c r="AE46" i="1"/>
  <c r="AF46" i="1" s="1"/>
  <c r="AD46" i="1"/>
  <c r="AC46" i="1"/>
  <c r="X46" i="1" s="1"/>
  <c r="AB46" i="1"/>
  <c r="O46" i="1" s="1"/>
  <c r="N46" i="1"/>
  <c r="V46" i="1" s="1"/>
  <c r="M46" i="1"/>
  <c r="U46" i="1" s="1"/>
  <c r="L46" i="1"/>
  <c r="I46" i="1"/>
  <c r="AG45" i="1"/>
  <c r="AF45" i="1"/>
  <c r="AE45" i="1"/>
  <c r="AC45" i="1"/>
  <c r="AD45" i="1" s="1"/>
  <c r="AB45" i="1"/>
  <c r="O45" i="1" s="1"/>
  <c r="V45" i="1"/>
  <c r="N45" i="1"/>
  <c r="M45" i="1"/>
  <c r="U45" i="1" s="1"/>
  <c r="L45" i="1"/>
  <c r="I45" i="1"/>
  <c r="AF44" i="1"/>
  <c r="AG44" i="1" s="1"/>
  <c r="AE44" i="1"/>
  <c r="AB44" i="1"/>
  <c r="AC44" i="1" s="1"/>
  <c r="V44" i="1"/>
  <c r="U44" i="1"/>
  <c r="N44" i="1"/>
  <c r="M44" i="1"/>
  <c r="L44" i="1"/>
  <c r="I44" i="1"/>
  <c r="AE43" i="1"/>
  <c r="AF43" i="1" s="1"/>
  <c r="AG43" i="1" s="1"/>
  <c r="AB43" i="1"/>
  <c r="AC43" i="1" s="1"/>
  <c r="U43" i="1"/>
  <c r="O43" i="1"/>
  <c r="N43" i="1"/>
  <c r="V43" i="1" s="1"/>
  <c r="M43" i="1"/>
  <c r="L43" i="1"/>
  <c r="I43" i="1"/>
  <c r="AE42" i="1"/>
  <c r="AF42" i="1" s="1"/>
  <c r="AD42" i="1"/>
  <c r="AC42" i="1"/>
  <c r="X42" i="1" s="1"/>
  <c r="AB42" i="1"/>
  <c r="O42" i="1"/>
  <c r="N42" i="1"/>
  <c r="V42" i="1" s="1"/>
  <c r="M42" i="1"/>
  <c r="U42" i="1" s="1"/>
  <c r="L42" i="1"/>
  <c r="I42" i="1"/>
  <c r="AG41" i="1"/>
  <c r="AF41" i="1"/>
  <c r="AE41" i="1"/>
  <c r="AC41" i="1"/>
  <c r="W41" i="1" s="1"/>
  <c r="AB41" i="1"/>
  <c r="O41" i="1" s="1"/>
  <c r="V41" i="1"/>
  <c r="N41" i="1"/>
  <c r="M41" i="1"/>
  <c r="U41" i="1" s="1"/>
  <c r="L41" i="1"/>
  <c r="I41" i="1"/>
  <c r="AF40" i="1"/>
  <c r="AG40" i="1" s="1"/>
  <c r="AE40" i="1"/>
  <c r="AB40" i="1"/>
  <c r="O40" i="1" s="1"/>
  <c r="U40" i="1"/>
  <c r="N40" i="1"/>
  <c r="V40" i="1" s="1"/>
  <c r="M40" i="1"/>
  <c r="L40" i="1"/>
  <c r="I40" i="1"/>
  <c r="AE39" i="1"/>
  <c r="AF39" i="1" s="1"/>
  <c r="AG39" i="1" s="1"/>
  <c r="AB39" i="1"/>
  <c r="AC39" i="1" s="1"/>
  <c r="O39" i="1"/>
  <c r="N39" i="1"/>
  <c r="V39" i="1" s="1"/>
  <c r="M39" i="1"/>
  <c r="U39" i="1" s="1"/>
  <c r="L39" i="1"/>
  <c r="I39" i="1"/>
  <c r="AE38" i="1"/>
  <c r="AF38" i="1" s="1"/>
  <c r="AG38" i="1" s="1"/>
  <c r="AD38" i="1"/>
  <c r="X38" i="1" s="1"/>
  <c r="AC38" i="1"/>
  <c r="AB38" i="1"/>
  <c r="O38" i="1" s="1"/>
  <c r="W38" i="1"/>
  <c r="N38" i="1"/>
  <c r="V38" i="1" s="1"/>
  <c r="M38" i="1"/>
  <c r="U38" i="1" s="1"/>
  <c r="L38" i="1"/>
  <c r="I38" i="1"/>
  <c r="AG37" i="1"/>
  <c r="AF37" i="1"/>
  <c r="AE37" i="1"/>
  <c r="AC37" i="1"/>
  <c r="AD37" i="1" s="1"/>
  <c r="AB37" i="1"/>
  <c r="O37" i="1" s="1"/>
  <c r="V37" i="1"/>
  <c r="N37" i="1"/>
  <c r="M37" i="1"/>
  <c r="U37" i="1" s="1"/>
  <c r="L37" i="1"/>
  <c r="I37" i="1"/>
  <c r="AF36" i="1"/>
  <c r="AG36" i="1" s="1"/>
  <c r="AE36" i="1"/>
  <c r="AB36" i="1"/>
  <c r="AC36" i="1" s="1"/>
  <c r="V36" i="1"/>
  <c r="U36" i="1"/>
  <c r="N36" i="1"/>
  <c r="M36" i="1"/>
  <c r="L36" i="1"/>
  <c r="I36" i="1"/>
  <c r="AE35" i="1"/>
  <c r="O35" i="1" s="1"/>
  <c r="AB35" i="1"/>
  <c r="AC35" i="1" s="1"/>
  <c r="U35" i="1"/>
  <c r="N35" i="1"/>
  <c r="V35" i="1" s="1"/>
  <c r="M35" i="1"/>
  <c r="L35" i="1"/>
  <c r="I35" i="1"/>
  <c r="AE34" i="1"/>
  <c r="AF34" i="1" s="1"/>
  <c r="AG34" i="1" s="1"/>
  <c r="AD34" i="1"/>
  <c r="AC34" i="1"/>
  <c r="X34" i="1" s="1"/>
  <c r="AB34" i="1"/>
  <c r="W34" i="1"/>
  <c r="O34" i="1"/>
  <c r="N34" i="1"/>
  <c r="V34" i="1" s="1"/>
  <c r="M34" i="1"/>
  <c r="U34" i="1" s="1"/>
  <c r="L34" i="1"/>
  <c r="I34" i="1"/>
  <c r="AG33" i="1"/>
  <c r="AF33" i="1"/>
  <c r="AE33" i="1"/>
  <c r="AC33" i="1"/>
  <c r="W33" i="1" s="1"/>
  <c r="AB33" i="1"/>
  <c r="O33" i="1" s="1"/>
  <c r="V33" i="1"/>
  <c r="N33" i="1"/>
  <c r="M33" i="1"/>
  <c r="U33" i="1" s="1"/>
  <c r="L33" i="1"/>
  <c r="I33" i="1"/>
  <c r="AF32" i="1"/>
  <c r="AG32" i="1" s="1"/>
  <c r="AE32" i="1"/>
  <c r="AB32" i="1"/>
  <c r="O32" i="1" s="1"/>
  <c r="U32" i="1"/>
  <c r="N32" i="1"/>
  <c r="V32" i="1" s="1"/>
  <c r="M32" i="1"/>
  <c r="L32" i="1"/>
  <c r="I32" i="1"/>
  <c r="AE31" i="1"/>
  <c r="AF31" i="1" s="1"/>
  <c r="AG31" i="1" s="1"/>
  <c r="AB31" i="1"/>
  <c r="AC31" i="1" s="1"/>
  <c r="N31" i="1"/>
  <c r="V31" i="1" s="1"/>
  <c r="M31" i="1"/>
  <c r="U31" i="1" s="1"/>
  <c r="L31" i="1"/>
  <c r="I31" i="1"/>
  <c r="AE30" i="1"/>
  <c r="AF30" i="1" s="1"/>
  <c r="AD30" i="1"/>
  <c r="X30" i="1" s="1"/>
  <c r="AC30" i="1"/>
  <c r="AB30" i="1"/>
  <c r="O30" i="1" s="1"/>
  <c r="N30" i="1"/>
  <c r="V30" i="1" s="1"/>
  <c r="M30" i="1"/>
  <c r="U30" i="1" s="1"/>
  <c r="L30" i="1"/>
  <c r="I30" i="1"/>
  <c r="AG29" i="1"/>
  <c r="AF29" i="1"/>
  <c r="AE29" i="1"/>
  <c r="AC29" i="1"/>
  <c r="AD29" i="1" s="1"/>
  <c r="AB29" i="1"/>
  <c r="O29" i="1" s="1"/>
  <c r="V29" i="1"/>
  <c r="N29" i="1"/>
  <c r="M29" i="1"/>
  <c r="U29" i="1" s="1"/>
  <c r="L29" i="1"/>
  <c r="I29" i="1"/>
  <c r="AF28" i="1"/>
  <c r="AG28" i="1" s="1"/>
  <c r="AE28" i="1"/>
  <c r="AB28" i="1"/>
  <c r="AC28" i="1" s="1"/>
  <c r="V28" i="1"/>
  <c r="U28" i="1"/>
  <c r="N28" i="1"/>
  <c r="M28" i="1"/>
  <c r="L28" i="1"/>
  <c r="I28" i="1"/>
  <c r="AE27" i="1"/>
  <c r="AF27" i="1" s="1"/>
  <c r="AG27" i="1" s="1"/>
  <c r="AB27" i="1"/>
  <c r="AC27" i="1" s="1"/>
  <c r="U27" i="1"/>
  <c r="O27" i="1"/>
  <c r="N27" i="1"/>
  <c r="V27" i="1" s="1"/>
  <c r="M27" i="1"/>
  <c r="L27" i="1"/>
  <c r="I27" i="1"/>
  <c r="AE26" i="1"/>
  <c r="AF26" i="1" s="1"/>
  <c r="AD26" i="1"/>
  <c r="AC26" i="1"/>
  <c r="X26" i="1" s="1"/>
  <c r="AB26" i="1"/>
  <c r="O26" i="1"/>
  <c r="N26" i="1"/>
  <c r="V26" i="1" s="1"/>
  <c r="M26" i="1"/>
  <c r="U26" i="1" s="1"/>
  <c r="L26" i="1"/>
  <c r="I26" i="1"/>
  <c r="AG25" i="1"/>
  <c r="AF25" i="1"/>
  <c r="AE25" i="1"/>
  <c r="AC25" i="1"/>
  <c r="W25" i="1" s="1"/>
  <c r="AB25" i="1"/>
  <c r="O25" i="1" s="1"/>
  <c r="V25" i="1"/>
  <c r="N25" i="1"/>
  <c r="M25" i="1"/>
  <c r="U25" i="1" s="1"/>
  <c r="L25" i="1"/>
  <c r="I25" i="1"/>
  <c r="AF24" i="1"/>
  <c r="AG24" i="1" s="1"/>
  <c r="AE24" i="1"/>
  <c r="AB24" i="1"/>
  <c r="O24" i="1" s="1"/>
  <c r="U24" i="1"/>
  <c r="N24" i="1"/>
  <c r="V24" i="1" s="1"/>
  <c r="M24" i="1"/>
  <c r="L24" i="1"/>
  <c r="I24" i="1"/>
  <c r="AE23" i="1"/>
  <c r="AF23" i="1" s="1"/>
  <c r="AG23" i="1" s="1"/>
  <c r="AB23" i="1"/>
  <c r="AC23" i="1" s="1"/>
  <c r="N23" i="1"/>
  <c r="V23" i="1" s="1"/>
  <c r="M23" i="1"/>
  <c r="U23" i="1" s="1"/>
  <c r="L23" i="1"/>
  <c r="I23" i="1"/>
  <c r="AE22" i="1"/>
  <c r="AF22" i="1" s="1"/>
  <c r="AG22" i="1" s="1"/>
  <c r="AD22" i="1"/>
  <c r="X22" i="1" s="1"/>
  <c r="AC22" i="1"/>
  <c r="AB22" i="1"/>
  <c r="O22" i="1" s="1"/>
  <c r="W22" i="1"/>
  <c r="N22" i="1"/>
  <c r="V22" i="1" s="1"/>
  <c r="M22" i="1"/>
  <c r="U22" i="1" s="1"/>
  <c r="L22" i="1"/>
  <c r="I22" i="1"/>
  <c r="AG21" i="1"/>
  <c r="AF21" i="1"/>
  <c r="AE21" i="1"/>
  <c r="AC21" i="1"/>
  <c r="AD21" i="1" s="1"/>
  <c r="AB21" i="1"/>
  <c r="O21" i="1" s="1"/>
  <c r="V21" i="1"/>
  <c r="N21" i="1"/>
  <c r="M21" i="1"/>
  <c r="U21" i="1" s="1"/>
  <c r="L21" i="1"/>
  <c r="I21" i="1"/>
  <c r="AF20" i="1"/>
  <c r="AG20" i="1" s="1"/>
  <c r="AE20" i="1"/>
  <c r="AB20" i="1"/>
  <c r="AC20" i="1" s="1"/>
  <c r="V20" i="1"/>
  <c r="U20" i="1"/>
  <c r="N20" i="1"/>
  <c r="M20" i="1"/>
  <c r="L20" i="1"/>
  <c r="I20" i="1"/>
  <c r="AE19" i="1"/>
  <c r="AF19" i="1" s="1"/>
  <c r="AG19" i="1" s="1"/>
  <c r="AB19" i="1"/>
  <c r="AC19" i="1" s="1"/>
  <c r="U19" i="1"/>
  <c r="N19" i="1"/>
  <c r="V19" i="1" s="1"/>
  <c r="M19" i="1"/>
  <c r="L19" i="1"/>
  <c r="I19" i="1"/>
  <c r="AE18" i="1"/>
  <c r="AF18" i="1" s="1"/>
  <c r="AD18" i="1"/>
  <c r="AC18" i="1"/>
  <c r="X18" i="1" s="1"/>
  <c r="AB18" i="1"/>
  <c r="N18" i="1"/>
  <c r="V18" i="1" s="1"/>
  <c r="M18" i="1"/>
  <c r="U18" i="1" s="1"/>
  <c r="L18" i="1"/>
  <c r="I18" i="1"/>
  <c r="AG17" i="1"/>
  <c r="AF17" i="1"/>
  <c r="AE17" i="1"/>
  <c r="AC17" i="1"/>
  <c r="W17" i="1" s="1"/>
  <c r="AB17" i="1"/>
  <c r="O17" i="1" s="1"/>
  <c r="V17" i="1"/>
  <c r="N17" i="1"/>
  <c r="M17" i="1"/>
  <c r="U17" i="1" s="1"/>
  <c r="L17" i="1"/>
  <c r="I17" i="1"/>
  <c r="AF16" i="1"/>
  <c r="AG16" i="1" s="1"/>
  <c r="AE16" i="1"/>
  <c r="AB16" i="1"/>
  <c r="O16" i="1" s="1"/>
  <c r="U16" i="1"/>
  <c r="N16" i="1"/>
  <c r="V16" i="1" s="1"/>
  <c r="M16" i="1"/>
  <c r="L16" i="1"/>
  <c r="I16" i="1"/>
  <c r="AE15" i="1"/>
  <c r="AF15" i="1" s="1"/>
  <c r="AG15" i="1" s="1"/>
  <c r="AB15" i="1"/>
  <c r="AC15" i="1" s="1"/>
  <c r="O15" i="1"/>
  <c r="N15" i="1"/>
  <c r="V15" i="1" s="1"/>
  <c r="M15" i="1"/>
  <c r="U15" i="1" s="1"/>
  <c r="L15" i="1"/>
  <c r="I15" i="1"/>
  <c r="AG14" i="1"/>
  <c r="AF14" i="1"/>
  <c r="AE14" i="1"/>
  <c r="AD14" i="1"/>
  <c r="X14" i="1" s="1"/>
  <c r="AC14" i="1"/>
  <c r="AB14" i="1"/>
  <c r="O14" i="1" s="1"/>
  <c r="W14" i="1"/>
  <c r="N14" i="1"/>
  <c r="V14" i="1" s="1"/>
  <c r="M14" i="1"/>
  <c r="U14" i="1" s="1"/>
  <c r="L14" i="1"/>
  <c r="I14" i="1"/>
  <c r="AG13" i="1"/>
  <c r="AF13" i="1"/>
  <c r="AE13" i="1"/>
  <c r="AC13" i="1"/>
  <c r="AD13" i="1" s="1"/>
  <c r="AB13" i="1"/>
  <c r="O13" i="1" s="1"/>
  <c r="V13" i="1"/>
  <c r="N13" i="1"/>
  <c r="M13" i="1"/>
  <c r="U13" i="1" s="1"/>
  <c r="L13" i="1"/>
  <c r="I13" i="1"/>
  <c r="AF12" i="1"/>
  <c r="AG12" i="1" s="1"/>
  <c r="AE12" i="1"/>
  <c r="AB12" i="1"/>
  <c r="AC12" i="1" s="1"/>
  <c r="V12" i="1"/>
  <c r="U12" i="1"/>
  <c r="N12" i="1"/>
  <c r="M12" i="1"/>
  <c r="L12" i="1"/>
  <c r="I12" i="1"/>
  <c r="AE11" i="1"/>
  <c r="O11" i="1" s="1"/>
  <c r="AB11" i="1"/>
  <c r="AC11" i="1" s="1"/>
  <c r="U11" i="1"/>
  <c r="N11" i="1"/>
  <c r="V11" i="1" s="1"/>
  <c r="M11" i="1"/>
  <c r="L11" i="1"/>
  <c r="I11" i="1"/>
  <c r="AE10" i="1"/>
  <c r="AF10" i="1" s="1"/>
  <c r="AG10" i="1" s="1"/>
  <c r="AD10" i="1"/>
  <c r="AC10" i="1"/>
  <c r="X10" i="1" s="1"/>
  <c r="AB10" i="1"/>
  <c r="W10" i="1"/>
  <c r="O10" i="1"/>
  <c r="N10" i="1"/>
  <c r="V10" i="1" s="1"/>
  <c r="M10" i="1"/>
  <c r="U10" i="1" s="1"/>
  <c r="L10" i="1"/>
  <c r="I10" i="1"/>
  <c r="AG9" i="1"/>
  <c r="AF9" i="1"/>
  <c r="AE9" i="1"/>
  <c r="AC9" i="1"/>
  <c r="W9" i="1" s="1"/>
  <c r="AB9" i="1"/>
  <c r="O9" i="1" s="1"/>
  <c r="V9" i="1"/>
  <c r="N9" i="1"/>
  <c r="M9" i="1"/>
  <c r="U9" i="1" s="1"/>
  <c r="L9" i="1"/>
  <c r="I9" i="1"/>
  <c r="W30" i="3" l="1"/>
  <c r="W10" i="3"/>
  <c r="W21" i="3"/>
  <c r="W13" i="3"/>
  <c r="W20" i="3"/>
  <c r="AD51" i="1"/>
  <c r="X51" i="1" s="1"/>
  <c r="W26" i="1"/>
  <c r="AG26" i="1"/>
  <c r="AD31" i="1"/>
  <c r="X31" i="1"/>
  <c r="W31" i="1"/>
  <c r="W52" i="1"/>
  <c r="AD52" i="1"/>
  <c r="X52" i="1" s="1"/>
  <c r="AD15" i="1"/>
  <c r="W15" i="1"/>
  <c r="X15" i="1"/>
  <c r="W43" i="1"/>
  <c r="AD43" i="1"/>
  <c r="X43" i="1" s="1"/>
  <c r="W44" i="1"/>
  <c r="AD44" i="1"/>
  <c r="X44" i="1" s="1"/>
  <c r="AD53" i="1"/>
  <c r="X53" i="1" s="1"/>
  <c r="W53" i="1"/>
  <c r="W27" i="1"/>
  <c r="AD27" i="1"/>
  <c r="X27" i="1"/>
  <c r="W19" i="1"/>
  <c r="AD19" i="1"/>
  <c r="X19" i="1" s="1"/>
  <c r="W20" i="1"/>
  <c r="AD20" i="1"/>
  <c r="X20" i="1" s="1"/>
  <c r="W42" i="1"/>
  <c r="AG42" i="1"/>
  <c r="AD47" i="1"/>
  <c r="X47" i="1" s="1"/>
  <c r="W47" i="1"/>
  <c r="W28" i="1"/>
  <c r="AD28" i="1"/>
  <c r="X28" i="1" s="1"/>
  <c r="W30" i="1"/>
  <c r="AG30" i="1"/>
  <c r="W35" i="1"/>
  <c r="AD35" i="1"/>
  <c r="X35" i="1"/>
  <c r="W36" i="1"/>
  <c r="AD36" i="1"/>
  <c r="X36" i="1" s="1"/>
  <c r="AD39" i="1"/>
  <c r="X39" i="1"/>
  <c r="W39" i="1"/>
  <c r="AD11" i="1"/>
  <c r="X11" i="1" s="1"/>
  <c r="X12" i="1"/>
  <c r="W12" i="1"/>
  <c r="AD12" i="1"/>
  <c r="AG18" i="1"/>
  <c r="W18" i="1"/>
  <c r="AD23" i="1"/>
  <c r="W23" i="1"/>
  <c r="X23" i="1"/>
  <c r="W54" i="1"/>
  <c r="AG54" i="1"/>
  <c r="AD56" i="1"/>
  <c r="X56" i="1"/>
  <c r="W56" i="1"/>
  <c r="W46" i="1"/>
  <c r="AG46" i="1"/>
  <c r="O23" i="1"/>
  <c r="X9" i="1"/>
  <c r="O53" i="1"/>
  <c r="O19" i="1"/>
  <c r="O31" i="1"/>
  <c r="O47" i="1"/>
  <c r="O12" i="1"/>
  <c r="O20" i="1"/>
  <c r="O28" i="1"/>
  <c r="O36" i="1"/>
  <c r="O44" i="1"/>
  <c r="AD9" i="1"/>
  <c r="AF11" i="1"/>
  <c r="AG11" i="1" s="1"/>
  <c r="W13" i="1"/>
  <c r="AC16" i="1"/>
  <c r="AC24" i="1"/>
  <c r="AD25" i="1"/>
  <c r="X25" i="1" s="1"/>
  <c r="W29" i="1"/>
  <c r="AC32" i="1"/>
  <c r="AD33" i="1"/>
  <c r="X33" i="1" s="1"/>
  <c r="AF35" i="1"/>
  <c r="AG35" i="1" s="1"/>
  <c r="W37" i="1"/>
  <c r="AC40" i="1"/>
  <c r="AD41" i="1"/>
  <c r="X41" i="1" s="1"/>
  <c r="W45" i="1"/>
  <c r="AC48" i="1"/>
  <c r="AD49" i="1"/>
  <c r="X49" i="1" s="1"/>
  <c r="AF51" i="1"/>
  <c r="AG51" i="1" s="1"/>
  <c r="X54" i="1"/>
  <c r="AD17" i="1"/>
  <c r="X17" i="1" s="1"/>
  <c r="O18" i="1"/>
  <c r="W21" i="1"/>
  <c r="X13" i="1"/>
  <c r="X21" i="1"/>
  <c r="X29" i="1"/>
  <c r="X37" i="1"/>
  <c r="X45" i="1"/>
  <c r="AD48" i="1" l="1"/>
  <c r="X48" i="1"/>
  <c r="W48" i="1"/>
  <c r="W11" i="1"/>
  <c r="AD32" i="1"/>
  <c r="X32" i="1"/>
  <c r="W32" i="1"/>
  <c r="AD24" i="1"/>
  <c r="X24" i="1" s="1"/>
  <c r="W24" i="1"/>
  <c r="W51" i="1"/>
  <c r="AD40" i="1"/>
  <c r="X40" i="1" s="1"/>
  <c r="W40" i="1"/>
  <c r="AD16" i="1"/>
  <c r="X16" i="1" s="1"/>
  <c r="W16" i="1"/>
</calcChain>
</file>

<file path=xl/sharedStrings.xml><?xml version="1.0" encoding="utf-8"?>
<sst xmlns="http://schemas.openxmlformats.org/spreadsheetml/2006/main" count="7838" uniqueCount="1956">
  <si>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</si>
  <si>
    <t>マツダ株式会社</t>
    <phoneticPr fontId="3"/>
  </si>
  <si>
    <t>ガソリン乗用車（普通・小型）</t>
    <rPh sb="4" eb="7">
      <t>ジョウヨウシャ</t>
    </rPh>
    <rPh sb="8" eb="10">
      <t>フツウ</t>
    </rPh>
    <rPh sb="11" eb="13">
      <t>コガタ</t>
    </rPh>
    <phoneticPr fontId="3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</si>
  <si>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12</t>
    </r>
    <r>
      <rPr>
        <sz val="8"/>
        <rFont val="ＭＳ Ｐゴシック"/>
        <family val="3"/>
        <charset val="128"/>
      </rPr>
      <t>年度）</t>
    </r>
    <rPh sb="12" eb="14">
      <t>レイワ</t>
    </rPh>
    <rPh sb="15" eb="17">
      <t>ネンド</t>
    </rPh>
    <rPh sb="17" eb="19">
      <t>ヘイネンド</t>
    </rPh>
    <rPh sb="18" eb="20">
      <t>レイワ</t>
    </rPh>
    <rPh sb="22" eb="24">
      <t>ネンド</t>
    </rPh>
    <phoneticPr fontId="3"/>
  </si>
  <si>
    <t>メーカー入力欄</t>
    <rPh sb="4" eb="6">
      <t>ニュウリョク</t>
    </rPh>
    <rPh sb="6" eb="7">
      <t>ラン</t>
    </rPh>
    <phoneticPr fontId="3"/>
  </si>
  <si>
    <t>最小車両重量（自動計算）</t>
    <rPh sb="0" eb="2">
      <t>サイショウ</t>
    </rPh>
    <rPh sb="2" eb="4">
      <t>シャリョウ</t>
    </rPh>
    <rPh sb="4" eb="6">
      <t>ジュウリョウ</t>
    </rPh>
    <rPh sb="7" eb="9">
      <t>ジドウ</t>
    </rPh>
    <rPh sb="9" eb="11">
      <t>ケイサン</t>
    </rPh>
    <phoneticPr fontId="3"/>
  </si>
  <si>
    <t>最大車両重量（自動計算）</t>
    <rPh sb="1" eb="2">
      <t>ダイ</t>
    </rPh>
    <rPh sb="7" eb="9">
      <t>ジドウ</t>
    </rPh>
    <phoneticPr fontId="3"/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</si>
  <si>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3"/>
  </si>
  <si>
    <r>
      <t>通</t>
    </r>
    <r>
      <rPr>
        <sz val="8"/>
        <rFont val="ＭＳ Ｐゴシック"/>
        <family val="3"/>
        <charset val="128"/>
      </rPr>
      <t>称名</t>
    </r>
  </si>
  <si>
    <r>
      <t>原</t>
    </r>
    <r>
      <rPr>
        <sz val="8"/>
        <rFont val="ＭＳ Ｐゴシック"/>
        <family val="3"/>
        <charset val="128"/>
      </rPr>
      <t>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</si>
  <si>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3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</si>
  <si>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3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</si>
  <si>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3"/>
  </si>
  <si>
    <r>
      <t>W</t>
    </r>
    <r>
      <rPr>
        <sz val="8"/>
        <rFont val="Arial"/>
        <family val="2"/>
      </rPr>
      <t>LTC</t>
    </r>
    <r>
      <rPr>
        <sz val="8"/>
        <rFont val="ＭＳ Ｐゴシック"/>
        <family val="3"/>
        <charset val="128"/>
      </rPr>
      <t>モード</t>
    </r>
    <phoneticPr fontId="3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</si>
  <si>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3"/>
  </si>
  <si>
    <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3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</si>
  <si>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3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</si>
  <si>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3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</si>
  <si>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3"/>
  </si>
  <si>
    <t>令和12年度</t>
    <rPh sb="0" eb="2">
      <t>レイワ</t>
    </rPh>
    <rPh sb="4" eb="6">
      <t>ネンド</t>
    </rPh>
    <phoneticPr fontId="3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</si>
  <si>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 xml:space="preserve">）
</t>
    </r>
    <r>
      <rPr>
        <sz val="8"/>
        <color rgb="FF0070C0"/>
        <rFont val="Arial"/>
        <family val="2"/>
      </rPr>
      <t>1</t>
    </r>
    <r>
      <rPr>
        <sz val="8"/>
        <color rgb="FF0070C0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3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</si>
  <si>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3"/>
  </si>
  <si>
    <r>
      <t>令</t>
    </r>
    <r>
      <rPr>
        <sz val="8"/>
        <rFont val="ＭＳ Ｐゴシック"/>
        <family val="3"/>
        <charset val="128"/>
      </rPr>
      <t>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3"/>
  </si>
  <si>
    <t>燃費基準
達成・向上
達成レベル</t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3"/>
  </si>
  <si>
    <t>多段階評価</t>
    <rPh sb="0" eb="1">
      <t>タ</t>
    </rPh>
    <rPh sb="1" eb="3">
      <t>ダンカイ</t>
    </rPh>
    <rPh sb="3" eb="5">
      <t>ヒョウカ</t>
    </rPh>
    <phoneticPr fontId="3"/>
  </si>
  <si>
    <t>多段階評価2</t>
    <rPh sb="0" eb="1">
      <t>タ</t>
    </rPh>
    <rPh sb="1" eb="3">
      <t>ダンカイ</t>
    </rPh>
    <rPh sb="3" eb="5">
      <t>ヒョウカ</t>
    </rPh>
    <phoneticPr fontId="3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</si>
  <si>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3"/>
  </si>
  <si>
    <r>
      <t>1</t>
    </r>
    <r>
      <rPr>
        <sz val="8"/>
        <rFont val="Arial"/>
        <family val="2"/>
      </rPr>
      <t>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3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</si>
  <si>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3"/>
  </si>
  <si>
    <r>
      <t>令</t>
    </r>
    <r>
      <rPr>
        <sz val="8"/>
        <rFont val="ＭＳ Ｐゴシック"/>
        <family val="3"/>
        <charset val="128"/>
      </rPr>
      <t>和２年度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3"/>
  </si>
  <si>
    <r>
      <t>型</t>
    </r>
    <r>
      <rPr>
        <sz val="8"/>
        <rFont val="ＭＳ Ｐゴシック"/>
        <family val="3"/>
        <charset val="128"/>
      </rPr>
      <t>式</t>
    </r>
  </si>
  <si>
    <t>類別区分番号</t>
    <rPh sb="0" eb="2">
      <t>ルイベツ</t>
    </rPh>
    <rPh sb="2" eb="4">
      <t>クブン</t>
    </rPh>
    <rPh sb="4" eb="6">
      <t>バンゴウ</t>
    </rPh>
    <phoneticPr fontId="3"/>
  </si>
  <si>
    <r>
      <rPr>
        <sz val="8"/>
        <rFont val="ＭＳ Ｐゴシック"/>
        <family val="3"/>
        <charset val="128"/>
      </rPr>
      <t>総</t>
    </r>
    <r>
      <rPr>
        <sz val="8"/>
        <rFont val="ＭＳ Ｐゴシック"/>
        <family val="3"/>
        <charset val="128"/>
      </rPr>
      <t>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3"/>
  </si>
  <si>
    <t>主要排出
ガス対策</t>
    <phoneticPr fontId="3"/>
  </si>
  <si>
    <t>駆動
形式</t>
    <rPh sb="3" eb="5">
      <t>ケイシキ</t>
    </rPh>
    <phoneticPr fontId="3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</si>
  <si>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</si>
  <si>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3"/>
  </si>
  <si>
    <t>マツダ</t>
  </si>
  <si>
    <t>MAZDA 2</t>
  </si>
  <si>
    <t>5BA-DJLFS</t>
  </si>
  <si>
    <t>0151,0152,0153,0154,
0155,0156,0157,0158,
0159,0160,0161,0162,
0163,0164,0165,0166</t>
    <phoneticPr fontId="3"/>
  </si>
  <si>
    <t>P5</t>
  </si>
  <si>
    <t>6AT(E･LTC)</t>
  </si>
  <si>
    <t>I,D,V,MC,EP,B</t>
  </si>
  <si>
    <t>3W+EGR</t>
  </si>
  <si>
    <t>F</t>
  </si>
  <si>
    <t>☆☆☆☆</t>
  </si>
  <si>
    <t>0101,0102,0103,0105,
0106,0107,0109,0113</t>
    <phoneticPr fontId="3"/>
  </si>
  <si>
    <t>6MT</t>
  </si>
  <si>
    <t>0104,0108,0110,0111,
0112,0114,0115,0116</t>
    <phoneticPr fontId="3"/>
  </si>
  <si>
    <t>3BA-DJLFS</t>
  </si>
  <si>
    <t>0101,0102,0103,0104</t>
  </si>
  <si>
    <t>3W</t>
  </si>
  <si>
    <t>5BA-DJLAS</t>
  </si>
  <si>
    <t>0101,0102,0103,0104,
0105,0106,0107,0108,
0109,0110,0111,0112,
0113,0114,0115,0116</t>
    <phoneticPr fontId="3"/>
  </si>
  <si>
    <t>A</t>
  </si>
  <si>
    <r>
      <rPr>
        <sz val="8"/>
        <rFont val="ＭＳ Ｐゴシック"/>
        <family val="3"/>
        <charset val="128"/>
      </rPr>
      <t>マツダ教習車</t>
    </r>
    <rPh sb="3" eb="6">
      <t>キョウシュウシャ</t>
    </rPh>
    <phoneticPr fontId="4"/>
  </si>
  <si>
    <t>4BA-DJLFJ</t>
  </si>
  <si>
    <t>0002</t>
  </si>
  <si>
    <t>D,V,MC,EP,B</t>
  </si>
  <si>
    <t>☆☆☆</t>
  </si>
  <si>
    <t>0052</t>
  </si>
  <si>
    <t>MAZDA 3</t>
  </si>
  <si>
    <t>5AA-BPEK3R</t>
  </si>
  <si>
    <t>HF-MK</t>
  </si>
  <si>
    <t>H,I,D,L,V,EP,B</t>
  </si>
  <si>
    <t>0001,0002,0003,0004</t>
  </si>
  <si>
    <t>0151,0152,0153,0154</t>
  </si>
  <si>
    <t>5AA-BPFJ3R</t>
  </si>
  <si>
    <t>0001</t>
  </si>
  <si>
    <t>PE-MJ</t>
  </si>
  <si>
    <t>H,I,D,V,MC,EP,B</t>
  </si>
  <si>
    <t>1001</t>
  </si>
  <si>
    <t>0051</t>
  </si>
  <si>
    <t>0101</t>
  </si>
  <si>
    <t>6BA-BP5R</t>
  </si>
  <si>
    <t>☆☆☆☆☆</t>
  </si>
  <si>
    <t>ロードスター</t>
  </si>
  <si>
    <t>5BA-ND5RC</t>
  </si>
  <si>
    <t>0208,0209,0210,0211</t>
  </si>
  <si>
    <t>R</t>
  </si>
  <si>
    <t>0251,0252</t>
  </si>
  <si>
    <t>0201,0202,0203,0204,
0205,0206,0207</t>
  </si>
  <si>
    <t>5BA-NDERC</t>
  </si>
  <si>
    <t>0201,0202,0203</t>
  </si>
  <si>
    <t>PE</t>
  </si>
  <si>
    <t>MAZDA ROADSTER</t>
    <phoneticPr fontId="3"/>
  </si>
  <si>
    <t>5BA-ND5RE</t>
    <phoneticPr fontId="3"/>
  </si>
  <si>
    <t>0051,0052</t>
    <phoneticPr fontId="3"/>
  </si>
  <si>
    <t>0001,0002,0003,0004,
0005</t>
    <phoneticPr fontId="3"/>
  </si>
  <si>
    <t>5BA-NDERE</t>
    <phoneticPr fontId="3"/>
  </si>
  <si>
    <t>0001,0002,0003</t>
    <phoneticPr fontId="3"/>
  </si>
  <si>
    <t>MAZDA CX-30</t>
    <phoneticPr fontId="3"/>
  </si>
  <si>
    <t>5AA-DMEJ3R</t>
    <phoneticPr fontId="3"/>
  </si>
  <si>
    <t>0001</t>
    <phoneticPr fontId="3"/>
  </si>
  <si>
    <t>0101</t>
    <phoneticPr fontId="3"/>
  </si>
  <si>
    <t>ＭＸ－３０</t>
  </si>
  <si>
    <t>5AA-DREJ3P</t>
  </si>
  <si>
    <t>0102</t>
  </si>
  <si>
    <t>MAZDA 6</t>
  </si>
  <si>
    <t>6BA-GJEFP</t>
  </si>
  <si>
    <t>0201</t>
  </si>
  <si>
    <t>6BA-GJEFW</t>
  </si>
  <si>
    <t>6BA-GJ5FP</t>
  </si>
  <si>
    <t>PY</t>
  </si>
  <si>
    <t>6BA-GJ5FW</t>
  </si>
  <si>
    <t>MAZDA CX-5</t>
    <phoneticPr fontId="3"/>
  </si>
  <si>
    <t>6BA-KFEP</t>
  </si>
  <si>
    <t>0105,0106</t>
    <phoneticPr fontId="3"/>
  </si>
  <si>
    <t>0207,0208,0209</t>
    <phoneticPr fontId="3"/>
  </si>
  <si>
    <t>6BA-KF5P</t>
  </si>
  <si>
    <t>0105</t>
    <phoneticPr fontId="3"/>
  </si>
  <si>
    <t>0205</t>
    <phoneticPr fontId="3"/>
  </si>
  <si>
    <t>ＣＸ－６０</t>
  </si>
  <si>
    <t>5BA-KH5P</t>
  </si>
  <si>
    <t>8AT(E)</t>
  </si>
  <si>
    <t>I,D,V,MC,EP,B,AM</t>
  </si>
  <si>
    <t>0005,0006,0007,0008</t>
  </si>
  <si>
    <t>0009</t>
  </si>
  <si>
    <t>0101,0102</t>
  </si>
  <si>
    <t>0103,0104</t>
  </si>
  <si>
    <t>0105,0106</t>
  </si>
  <si>
    <t>0107,0108,0109</t>
  </si>
  <si>
    <t>ＣＸ－８</t>
  </si>
  <si>
    <t>6BA-KG5P</t>
  </si>
  <si>
    <t>0325,0326,0327,0329,
0331,0333,0335</t>
  </si>
  <si>
    <t>6又は7</t>
  </si>
  <si>
    <t>0330,0332,0334,0336</t>
  </si>
  <si>
    <t>0425,0426,0427,0428,
0429,0430,0431,0432,
0433,0434,0435,0436</t>
  </si>
  <si>
    <t>5BA-KG5P</t>
  </si>
  <si>
    <t>0305,0306,0307,0308</t>
  </si>
  <si>
    <t>0405,0406,0407,0408</t>
  </si>
  <si>
    <t>★5</t>
  </si>
  <si>
    <t>3W,EGR</t>
  </si>
  <si>
    <t>H,I,V,MC,EP,B</t>
  </si>
  <si>
    <t>7</t>
  </si>
  <si>
    <t>―</t>
  </si>
  <si>
    <t>LFB11(内燃機関)
-H4(電動機)</t>
  </si>
  <si>
    <t>6AA-RC5</t>
  </si>
  <si>
    <t>ＯＤＹＳＳＥＹ</t>
    <phoneticPr fontId="3"/>
  </si>
  <si>
    <t>★0.5</t>
  </si>
  <si>
    <t/>
  </si>
  <si>
    <t>D,V,EP,B,C</t>
    <phoneticPr fontId="3"/>
  </si>
  <si>
    <t>5</t>
  </si>
  <si>
    <t>CVT
（E･LTC）</t>
  </si>
  <si>
    <t>L15C</t>
  </si>
  <si>
    <t>5BA-RZ5</t>
  </si>
  <si>
    <t>★1</t>
  </si>
  <si>
    <t>5BA-RZ3</t>
  </si>
  <si>
    <t>★4</t>
  </si>
  <si>
    <t>LFC(内燃機関)
-H4(電動機)</t>
  </si>
  <si>
    <t>6AA-RZ6</t>
  </si>
  <si>
    <r>
      <rPr>
        <sz val="8"/>
        <color indexed="8"/>
        <rFont val="Segoe UI Symbol"/>
        <family val="2"/>
      </rPr>
      <t>★</t>
    </r>
    <r>
      <rPr>
        <sz val="8"/>
        <color indexed="8"/>
        <rFont val="Arial"/>
        <family val="2"/>
      </rPr>
      <t>4.5</t>
    </r>
    <phoneticPr fontId="3"/>
  </si>
  <si>
    <t>6AA-RZ4</t>
  </si>
  <si>
    <t>ＺＲ－Ｖ</t>
  </si>
  <si>
    <r>
      <rPr>
        <u/>
        <sz val="8"/>
        <color indexed="8"/>
        <rFont val="Segoe UI Symbol"/>
        <family val="2"/>
      </rPr>
      <t>☆☆☆☆</t>
    </r>
  </si>
  <si>
    <t>I,D,V,EP,B,C</t>
    <phoneticPr fontId="3"/>
  </si>
  <si>
    <t>0006～0007</t>
  </si>
  <si>
    <t>5BA-RP7</t>
  </si>
  <si>
    <t>I,D,V,EP,B,C</t>
  </si>
  <si>
    <r>
      <t>21.0</t>
    </r>
    <r>
      <rPr>
        <b/>
        <sz val="10"/>
        <color indexed="8"/>
        <rFont val="ＭＳ Ｐゴシック"/>
        <family val="3"/>
        <charset val="128"/>
      </rPr>
      <t>～</t>
    </r>
    <r>
      <rPr>
        <b/>
        <sz val="10"/>
        <color indexed="8"/>
        <rFont val="Arial"/>
        <family val="2"/>
      </rPr>
      <t>21.1</t>
    </r>
    <phoneticPr fontId="3"/>
  </si>
  <si>
    <t>7/8</t>
  </si>
  <si>
    <t>1800～1810</t>
  </si>
  <si>
    <r>
      <t>0003</t>
    </r>
    <r>
      <rPr>
        <sz val="8"/>
        <color indexed="8"/>
        <rFont val="ＭＳ ゴシック"/>
        <family val="3"/>
        <charset val="128"/>
      </rPr>
      <t>～</t>
    </r>
    <r>
      <rPr>
        <sz val="8"/>
        <color indexed="8"/>
        <rFont val="Arial"/>
        <family val="2"/>
      </rPr>
      <t>0005</t>
    </r>
    <phoneticPr fontId="3"/>
  </si>
  <si>
    <r>
      <rPr>
        <u/>
        <sz val="8"/>
        <color indexed="8"/>
        <rFont val="Segoe UI Symbol"/>
        <family val="2"/>
      </rPr>
      <t>☆☆☆☆</t>
    </r>
    <phoneticPr fontId="3"/>
  </si>
  <si>
    <r>
      <t>0001</t>
    </r>
    <r>
      <rPr>
        <sz val="8"/>
        <color indexed="8"/>
        <rFont val="ＭＳ ゴシック"/>
        <family val="3"/>
        <charset val="128"/>
      </rPr>
      <t>～</t>
    </r>
    <r>
      <rPr>
        <sz val="8"/>
        <color indexed="8"/>
        <rFont val="Arial"/>
        <family val="2"/>
      </rPr>
      <t>0002</t>
    </r>
    <phoneticPr fontId="3"/>
  </si>
  <si>
    <t>タイヤ205/55R17</t>
    <phoneticPr fontId="3"/>
  </si>
  <si>
    <t>0005</t>
  </si>
  <si>
    <t>5BA-RP6</t>
  </si>
  <si>
    <t>0007</t>
  </si>
  <si>
    <t>0006</t>
  </si>
  <si>
    <r>
      <t>62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63</t>
    </r>
    <phoneticPr fontId="3"/>
  </si>
  <si>
    <t>タイヤ205/60R16</t>
    <phoneticPr fontId="3"/>
  </si>
  <si>
    <r>
      <t>21.7</t>
    </r>
    <r>
      <rPr>
        <b/>
        <sz val="10"/>
        <color indexed="8"/>
        <rFont val="ＭＳ Ｐゴシック"/>
        <family val="3"/>
        <charset val="128"/>
      </rPr>
      <t>～</t>
    </r>
    <r>
      <rPr>
        <b/>
        <sz val="10"/>
        <color indexed="8"/>
        <rFont val="Arial"/>
        <family val="2"/>
      </rPr>
      <t>21.8</t>
    </r>
    <phoneticPr fontId="3"/>
  </si>
  <si>
    <t>1730～1740</t>
  </si>
  <si>
    <t>0003～0004</t>
  </si>
  <si>
    <t>0001～0002</t>
  </si>
  <si>
    <t>LFA(内燃機関)
-H4(電動機)</t>
  </si>
  <si>
    <t>6AA-RP8</t>
  </si>
  <si>
    <t>★4</t>
    <phoneticPr fontId="3"/>
  </si>
  <si>
    <r>
      <t>20.7</t>
    </r>
    <r>
      <rPr>
        <b/>
        <sz val="10"/>
        <color indexed="8"/>
        <rFont val="ＭＳ Ｐゴシック"/>
        <family val="3"/>
        <charset val="128"/>
      </rPr>
      <t>～</t>
    </r>
    <r>
      <rPr>
        <b/>
        <sz val="10"/>
        <color indexed="8"/>
        <rFont val="Arial"/>
        <family val="2"/>
      </rPr>
      <t>20.8</t>
    </r>
    <phoneticPr fontId="3"/>
  </si>
  <si>
    <t>1830～1840</t>
  </si>
  <si>
    <r>
      <rPr>
        <sz val="8"/>
        <color indexed="8"/>
        <rFont val="Segoe UI Symbol"/>
        <family val="2"/>
      </rPr>
      <t>★4.</t>
    </r>
    <r>
      <rPr>
        <sz val="8"/>
        <color indexed="8"/>
        <rFont val="Arial"/>
        <family val="2"/>
      </rPr>
      <t>5</t>
    </r>
    <phoneticPr fontId="3"/>
  </si>
  <si>
    <t>ステップワゴン</t>
    <phoneticPr fontId="3"/>
  </si>
  <si>
    <t>D,V,EP,B</t>
    <phoneticPr fontId="3"/>
  </si>
  <si>
    <t>4</t>
  </si>
  <si>
    <t>K20C</t>
  </si>
  <si>
    <t>6BA-FL5</t>
  </si>
  <si>
    <r>
      <rPr>
        <u/>
        <sz val="8"/>
        <color indexed="8"/>
        <rFont val="Segoe UI Symbol"/>
        <family val="2"/>
      </rPr>
      <t>☆☆☆☆☆</t>
    </r>
  </si>
  <si>
    <t>3W,EGR</t>
    <phoneticPr fontId="3"/>
  </si>
  <si>
    <t>H,I,V,MC,EP,B</t>
    <phoneticPr fontId="3"/>
  </si>
  <si>
    <t>6AA-FL4</t>
  </si>
  <si>
    <t>3W</t>
    <phoneticPr fontId="3"/>
  </si>
  <si>
    <t>I, D, V, EP, B</t>
    <phoneticPr fontId="3"/>
  </si>
  <si>
    <r>
      <t>1330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1340</t>
    </r>
  </si>
  <si>
    <r>
      <t>0002</t>
    </r>
    <r>
      <rPr>
        <sz val="8"/>
        <color indexed="8"/>
        <rFont val="ＭＳ Ｐゴシック"/>
        <family val="3"/>
        <charset val="128"/>
      </rPr>
      <t>、</t>
    </r>
    <r>
      <rPr>
        <sz val="8"/>
        <color indexed="8"/>
        <rFont val="Arial"/>
        <family val="2"/>
      </rPr>
      <t>0004</t>
    </r>
  </si>
  <si>
    <t>6BA-FL1</t>
    <phoneticPr fontId="31"/>
  </si>
  <si>
    <t>★1.5</t>
  </si>
  <si>
    <t>I, D, V, EP, B, C</t>
    <phoneticPr fontId="3"/>
  </si>
  <si>
    <r>
      <t>24.8</t>
    </r>
    <r>
      <rPr>
        <b/>
        <sz val="10"/>
        <color indexed="8"/>
        <rFont val="ＭＳ Ｐゴシック"/>
        <family val="3"/>
        <charset val="128"/>
      </rPr>
      <t>～</t>
    </r>
    <r>
      <rPr>
        <b/>
        <sz val="10"/>
        <color indexed="8"/>
        <rFont val="Arial"/>
        <family val="2"/>
      </rPr>
      <t>24.9</t>
    </r>
    <phoneticPr fontId="3"/>
  </si>
  <si>
    <r>
      <t>1360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1370</t>
    </r>
  </si>
  <si>
    <r>
      <t>0001</t>
    </r>
    <r>
      <rPr>
        <sz val="8"/>
        <color indexed="8"/>
        <rFont val="ＭＳ Ｐゴシック"/>
        <family val="3"/>
        <charset val="128"/>
      </rPr>
      <t>、</t>
    </r>
    <r>
      <rPr>
        <sz val="8"/>
        <color indexed="8"/>
        <rFont val="Arial"/>
        <family val="2"/>
      </rPr>
      <t>0003</t>
    </r>
  </si>
  <si>
    <t>シビック</t>
    <phoneticPr fontId="3"/>
  </si>
  <si>
    <t>I,V,MC,EP,B,C</t>
  </si>
  <si>
    <r>
      <t>1330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1340</t>
    </r>
    <phoneticPr fontId="3"/>
  </si>
  <si>
    <t>L15Z</t>
  </si>
  <si>
    <r>
      <t>0001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0002</t>
    </r>
    <phoneticPr fontId="3"/>
  </si>
  <si>
    <t>6BA-RV4</t>
  </si>
  <si>
    <r>
      <t>1250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1260</t>
    </r>
    <phoneticPr fontId="3"/>
  </si>
  <si>
    <t>6BA-RV3</t>
  </si>
  <si>
    <r>
      <t>24.2</t>
    </r>
    <r>
      <rPr>
        <b/>
        <sz val="10"/>
        <color indexed="8"/>
        <rFont val="ＭＳ Ｐゴシック"/>
        <family val="3"/>
        <charset val="128"/>
      </rPr>
      <t>～</t>
    </r>
    <r>
      <rPr>
        <b/>
        <sz val="10"/>
        <color indexed="8"/>
        <rFont val="Arial"/>
        <family val="2"/>
      </rPr>
      <t>24.4</t>
    </r>
    <phoneticPr fontId="3"/>
  </si>
  <si>
    <t>1430～1450</t>
  </si>
  <si>
    <t>LEC(内燃機関)
-H5(電動機)</t>
  </si>
  <si>
    <t>0001～0004</t>
  </si>
  <si>
    <t>6AA-RV6</t>
  </si>
  <si>
    <r>
      <t>24.6</t>
    </r>
    <r>
      <rPr>
        <b/>
        <sz val="10"/>
        <color indexed="8"/>
        <rFont val="ＭＳ Ｐゴシック"/>
        <family val="3"/>
        <charset val="128"/>
      </rPr>
      <t>～</t>
    </r>
    <r>
      <rPr>
        <b/>
        <sz val="10"/>
        <color indexed="8"/>
        <rFont val="Arial"/>
        <family val="2"/>
      </rPr>
      <t>24.8</t>
    </r>
    <phoneticPr fontId="3"/>
  </si>
  <si>
    <r>
      <t>1380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1400</t>
    </r>
    <phoneticPr fontId="3"/>
  </si>
  <si>
    <r>
      <t>0003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0004</t>
    </r>
    <phoneticPr fontId="3"/>
  </si>
  <si>
    <t>6AA-RV5</t>
  </si>
  <si>
    <r>
      <t>24.8</t>
    </r>
    <r>
      <rPr>
        <b/>
        <sz val="10"/>
        <color indexed="8"/>
        <rFont val="ＭＳ Ｐゴシック"/>
        <family val="3"/>
        <charset val="128"/>
      </rPr>
      <t>～</t>
    </r>
    <r>
      <rPr>
        <b/>
        <sz val="10"/>
        <color indexed="8"/>
        <rFont val="Arial"/>
        <family val="2"/>
      </rPr>
      <t>25.0</t>
    </r>
    <phoneticPr fontId="3"/>
  </si>
  <si>
    <r>
      <t>1350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1370</t>
    </r>
    <phoneticPr fontId="3"/>
  </si>
  <si>
    <t>ＶＥＺＥＬ</t>
  </si>
  <si>
    <t>V,MC,EP,B,C</t>
  </si>
  <si>
    <t>5BA-GS7</t>
  </si>
  <si>
    <t>5BA-GS6</t>
  </si>
  <si>
    <t>5BA-GS5</t>
  </si>
  <si>
    <t>0008</t>
  </si>
  <si>
    <t>5BA-GS4</t>
  </si>
  <si>
    <r>
      <t>0005</t>
    </r>
    <r>
      <rPr>
        <sz val="8"/>
        <color indexed="8"/>
        <rFont val="ＭＳ ゴシック"/>
        <family val="3"/>
        <charset val="128"/>
      </rPr>
      <t>～</t>
    </r>
    <r>
      <rPr>
        <sz val="8"/>
        <color indexed="8"/>
        <rFont val="Arial"/>
        <family val="2"/>
      </rPr>
      <t>0007</t>
    </r>
    <phoneticPr fontId="3"/>
  </si>
  <si>
    <t>★4.5</t>
  </si>
  <si>
    <t>LEB(内燃機関)
-H5(電動機)</t>
  </si>
  <si>
    <t>6AA-GR8</t>
  </si>
  <si>
    <t>0018～0019</t>
  </si>
  <si>
    <t>6AA-GR4</t>
  </si>
  <si>
    <t>0016～0017</t>
  </si>
  <si>
    <t>0014～0015</t>
  </si>
  <si>
    <t>0007～0008</t>
  </si>
  <si>
    <t>6AA-GR6</t>
  </si>
  <si>
    <t>0028～0029</t>
  </si>
  <si>
    <t>6AA-GR3</t>
  </si>
  <si>
    <t>★5.5</t>
  </si>
  <si>
    <t>0027</t>
  </si>
  <si>
    <t>0026</t>
  </si>
  <si>
    <t>★6</t>
  </si>
  <si>
    <t>0024～0025</t>
  </si>
  <si>
    <r>
      <rPr>
        <sz val="8"/>
        <color indexed="8"/>
        <rFont val="Segoe UI Symbol"/>
        <family val="2"/>
      </rPr>
      <t>★</t>
    </r>
    <r>
      <rPr>
        <sz val="8"/>
        <color indexed="8"/>
        <rFont val="Arial"/>
        <family val="2"/>
      </rPr>
      <t>6.5</t>
    </r>
    <phoneticPr fontId="3"/>
  </si>
  <si>
    <t>0022～0023</t>
  </si>
  <si>
    <t>フィット</t>
    <phoneticPr fontId="3"/>
  </si>
  <si>
    <t>63～64</t>
  </si>
  <si>
    <t>24.1～24.4</t>
  </si>
  <si>
    <t>1430～1460</t>
  </si>
  <si>
    <t>L15B</t>
  </si>
  <si>
    <t>0007～0009</t>
  </si>
  <si>
    <t>5BA-GB6</t>
  </si>
  <si>
    <t>24.8～24.9</t>
  </si>
  <si>
    <t>1360～1380</t>
  </si>
  <si>
    <t>5BA-GB5</t>
  </si>
  <si>
    <t>★3</t>
  </si>
  <si>
    <t>82～83</t>
  </si>
  <si>
    <r>
      <rPr>
        <u/>
        <sz val="8"/>
        <color indexed="8"/>
        <rFont val="Segoe UI Symbol"/>
        <family val="2"/>
      </rPr>
      <t>☆☆☆☆☆</t>
    </r>
    <phoneticPr fontId="3"/>
  </si>
  <si>
    <t>H,I,V,MC,EP,B,AM</t>
  </si>
  <si>
    <t>23.7～23.9</t>
  </si>
  <si>
    <t>1490～1510</t>
  </si>
  <si>
    <t>7AT
(E)</t>
  </si>
  <si>
    <t>LEB(内燃機関)
-H1(電動機)</t>
  </si>
  <si>
    <t>0016～0019</t>
  </si>
  <si>
    <t>6AA-GB8</t>
  </si>
  <si>
    <t>★3.5</t>
  </si>
  <si>
    <t>85～86</t>
  </si>
  <si>
    <t>24.2～24.4</t>
  </si>
  <si>
    <t>0025～0026</t>
  </si>
  <si>
    <t>6AA-GB7</t>
  </si>
  <si>
    <t>1410～1420</t>
  </si>
  <si>
    <t>0023～0024</t>
  </si>
  <si>
    <r>
      <rPr>
        <sz val="8"/>
        <color indexed="8"/>
        <rFont val="ＭＳ Ｐゴシック"/>
        <family val="3"/>
        <charset val="128"/>
      </rPr>
      <t>ＦＲＥＥＤ＋</t>
    </r>
    <phoneticPr fontId="3"/>
  </si>
  <si>
    <t>6/7</t>
  </si>
  <si>
    <t>0001～0004、0006</t>
  </si>
  <si>
    <t>23.9</t>
  </si>
  <si>
    <t>68～69</t>
  </si>
  <si>
    <t>24.5～25.0</t>
  </si>
  <si>
    <t>4/6/7</t>
  </si>
  <si>
    <t>1350～1410</t>
  </si>
  <si>
    <t>0001～0006</t>
  </si>
  <si>
    <t>23.6～23.8</t>
  </si>
  <si>
    <t>6</t>
  </si>
  <si>
    <t>1500～1520</t>
  </si>
  <si>
    <t>0013～0015</t>
  </si>
  <si>
    <t>1430～1470</t>
  </si>
  <si>
    <t>0018～0022</t>
  </si>
  <si>
    <t>0017</t>
  </si>
  <si>
    <r>
      <rPr>
        <sz val="8"/>
        <color indexed="8"/>
        <rFont val="ＭＳ Ｐゴシック"/>
        <family val="3"/>
        <charset val="128"/>
      </rPr>
      <t>ＦＲＥＥＤ</t>
    </r>
    <phoneticPr fontId="3"/>
  </si>
  <si>
    <r>
      <rPr>
        <sz val="8"/>
        <color indexed="8"/>
        <rFont val="ＭＳ Ｐゴシック"/>
        <family val="3"/>
        <charset val="128"/>
      </rPr>
      <t>ホンダ</t>
    </r>
    <phoneticPr fontId="3"/>
  </si>
  <si>
    <r>
      <t>レ</t>
    </r>
    <r>
      <rPr>
        <sz val="8"/>
        <color indexed="8"/>
        <rFont val="ＭＳ Ｐゴシック"/>
        <family val="3"/>
        <charset val="128"/>
      </rPr>
      <t>ベル</t>
    </r>
  </si>
  <si>
    <r>
      <t>形</t>
    </r>
    <r>
      <rPr>
        <sz val="8"/>
        <color indexed="8"/>
        <rFont val="ＭＳ Ｐゴシック"/>
        <family val="3"/>
        <charset val="128"/>
      </rPr>
      <t>式</t>
    </r>
  </si>
  <si>
    <r>
      <t>対</t>
    </r>
    <r>
      <rPr>
        <sz val="8"/>
        <color indexed="8"/>
        <rFont val="ＭＳ Ｐゴシック"/>
        <family val="3"/>
        <charset val="128"/>
      </rPr>
      <t>策</t>
    </r>
  </si>
  <si>
    <r>
      <t>対</t>
    </r>
    <r>
      <rPr>
        <sz val="8"/>
        <color indexed="8"/>
        <rFont val="ＭＳ Ｐゴシック"/>
        <family val="3"/>
        <charset val="128"/>
      </rPr>
      <t>策</t>
    </r>
    <rPh sb="0" eb="2">
      <t>タイサク</t>
    </rPh>
    <phoneticPr fontId="3"/>
  </si>
  <si>
    <r>
      <t>ガ</t>
    </r>
    <r>
      <rPr>
        <sz val="8"/>
        <color indexed="8"/>
        <rFont val="ＭＳ Ｐゴシック"/>
        <family val="3"/>
        <charset val="128"/>
      </rPr>
      <t>ス認定</t>
    </r>
  </si>
  <si>
    <r>
      <t>そ</t>
    </r>
    <r>
      <rPr>
        <sz val="8"/>
        <color indexed="8"/>
        <rFont val="ＭＳ Ｐゴシック"/>
        <family val="3"/>
        <charset val="128"/>
      </rPr>
      <t>の他</t>
    </r>
  </si>
  <si>
    <r>
      <t>駆</t>
    </r>
    <r>
      <rPr>
        <sz val="8"/>
        <color indexed="8"/>
        <rFont val="ＭＳ Ｐゴシック"/>
        <family val="3"/>
        <charset val="128"/>
      </rPr>
      <t>動</t>
    </r>
  </si>
  <si>
    <r>
      <t>出</t>
    </r>
    <r>
      <rPr>
        <sz val="8"/>
        <color indexed="8"/>
        <rFont val="ＭＳ Ｐゴシック"/>
        <family val="3"/>
        <charset val="128"/>
      </rPr>
      <t>ガス</t>
    </r>
  </si>
  <si>
    <r>
      <t>改</t>
    </r>
    <r>
      <rPr>
        <sz val="8"/>
        <color indexed="8"/>
        <rFont val="ＭＳ Ｐゴシック"/>
        <family val="3"/>
        <charset val="128"/>
      </rPr>
      <t>善</t>
    </r>
    <rPh sb="0" eb="2">
      <t>カイゼン</t>
    </rPh>
    <phoneticPr fontId="3"/>
  </si>
  <si>
    <r>
      <t>低</t>
    </r>
    <r>
      <rPr>
        <sz val="8"/>
        <color indexed="8"/>
        <rFont val="ＭＳ Ｐゴシック"/>
        <family val="3"/>
        <charset val="128"/>
      </rPr>
      <t>排出</t>
    </r>
  </si>
  <si>
    <r>
      <t>主</t>
    </r>
    <r>
      <rPr>
        <sz val="8"/>
        <color indexed="8"/>
        <rFont val="ＭＳ Ｐゴシック"/>
        <family val="3"/>
        <charset val="128"/>
      </rPr>
      <t>要排</t>
    </r>
  </si>
  <si>
    <r>
      <t>燃</t>
    </r>
    <r>
      <rPr>
        <sz val="8"/>
        <color indexed="8"/>
        <rFont val="ＭＳ Ｐゴシック"/>
        <family val="3"/>
        <charset val="128"/>
      </rPr>
      <t>費</t>
    </r>
  </si>
  <si>
    <r>
      <t>総</t>
    </r>
    <r>
      <rPr>
        <sz val="8"/>
        <color indexed="8"/>
        <rFont val="ＭＳ Ｐゴシック"/>
        <family val="3"/>
        <charset val="128"/>
      </rPr>
      <t>排
気量
（</t>
    </r>
    <r>
      <rPr>
        <sz val="8"/>
        <color indexed="8"/>
        <rFont val="Arial"/>
        <family val="2"/>
      </rPr>
      <t>L</t>
    </r>
    <r>
      <rPr>
        <sz val="8"/>
        <color indexed="8"/>
        <rFont val="ＭＳ Ｐゴシック"/>
        <family val="3"/>
        <charset val="128"/>
      </rPr>
      <t>）</t>
    </r>
    <rPh sb="1" eb="2">
      <t>ハイ</t>
    </rPh>
    <rPh sb="3" eb="4">
      <t>キ</t>
    </rPh>
    <rPh sb="4" eb="5">
      <t>リョウ</t>
    </rPh>
    <phoneticPr fontId="3"/>
  </si>
  <si>
    <r>
      <t>型</t>
    </r>
    <r>
      <rPr>
        <sz val="8"/>
        <color indexed="8"/>
        <rFont val="ＭＳ Ｐゴシック"/>
        <family val="3"/>
        <charset val="128"/>
      </rPr>
      <t>式</t>
    </r>
  </si>
  <si>
    <r>
      <t>（</t>
    </r>
    <r>
      <rPr>
        <sz val="8"/>
        <color indexed="8"/>
        <rFont val="ＭＳ Ｐゴシック"/>
        <family val="3"/>
        <charset val="128"/>
      </rPr>
      <t>参考）</t>
    </r>
    <rPh sb="1" eb="3">
      <t>サンコウ</t>
    </rPh>
    <phoneticPr fontId="3"/>
  </si>
  <si>
    <r>
      <t>そ</t>
    </r>
    <r>
      <rPr>
        <sz val="8"/>
        <color indexed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3"/>
  </si>
  <si>
    <r>
      <t>主</t>
    </r>
    <r>
      <rPr>
        <sz val="8"/>
        <color indexed="8"/>
        <rFont val="ＭＳ Ｐゴシック"/>
        <family val="3"/>
        <charset val="128"/>
      </rPr>
      <t>要</t>
    </r>
    <rPh sb="0" eb="2">
      <t>シュヨウ</t>
    </rPh>
    <phoneticPr fontId="3"/>
  </si>
  <si>
    <r>
      <rPr>
        <sz val="8"/>
        <color indexed="8"/>
        <rFont val="ＭＳ Ｐゴシック"/>
        <family val="3"/>
        <charset val="128"/>
      </rPr>
      <t>令和</t>
    </r>
    <r>
      <rPr>
        <sz val="8"/>
        <color indexed="8"/>
        <rFont val="Arial"/>
        <family val="2"/>
      </rPr>
      <t>1</t>
    </r>
    <r>
      <rPr>
        <sz val="8"/>
        <color indexed="8"/>
        <rFont val="ＭＳ Ｐゴシック"/>
        <family val="3"/>
        <charset val="128"/>
      </rPr>
      <t>２年度
燃費基準値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3"/>
  </si>
  <si>
    <r>
      <t>令</t>
    </r>
    <r>
      <rPr>
        <sz val="8"/>
        <color indexed="8"/>
        <rFont val="ＭＳ Ｐゴシック"/>
        <family val="3"/>
        <charset val="128"/>
      </rPr>
      <t>和２年度
燃費基準値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3"/>
  </si>
  <si>
    <r>
      <t>平</t>
    </r>
    <r>
      <rPr>
        <sz val="8"/>
        <color indexed="8"/>
        <rFont val="ＭＳ Ｐゴシック"/>
        <family val="3"/>
        <charset val="128"/>
      </rPr>
      <t>成</t>
    </r>
    <r>
      <rPr>
        <sz val="8"/>
        <color indexed="8"/>
        <rFont val="Arial"/>
        <family val="2"/>
      </rPr>
      <t>27</t>
    </r>
    <r>
      <rPr>
        <sz val="8"/>
        <color indexed="8"/>
        <rFont val="ＭＳ Ｐゴシック"/>
        <family val="3"/>
        <charset val="128"/>
      </rPr>
      <t>年度
燃費基準値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3"/>
  </si>
  <si>
    <r>
      <t>1km</t>
    </r>
    <r>
      <rPr>
        <sz val="8"/>
        <color indexed="8"/>
        <rFont val="ＭＳ Ｐゴシック"/>
        <family val="3"/>
        <charset val="128"/>
      </rPr>
      <t xml:space="preserve">走行
における
</t>
    </r>
    <r>
      <rPr>
        <sz val="8"/>
        <color indexed="8"/>
        <rFont val="Arial"/>
        <family val="2"/>
      </rPr>
      <t>CO2</t>
    </r>
    <r>
      <rPr>
        <sz val="8"/>
        <color indexed="8"/>
        <rFont val="ＭＳ Ｐゴシック"/>
        <family val="3"/>
        <charset val="128"/>
      </rPr>
      <t>排出量
（</t>
    </r>
    <r>
      <rPr>
        <sz val="8"/>
        <color indexed="8"/>
        <rFont val="Arial"/>
        <family val="2"/>
      </rPr>
      <t>g-CO2/km</t>
    </r>
    <r>
      <rPr>
        <sz val="8"/>
        <color indexed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3"/>
  </si>
  <si>
    <r>
      <t>燃</t>
    </r>
    <r>
      <rPr>
        <sz val="8"/>
        <color indexed="8"/>
        <rFont val="ＭＳ Ｐゴシック"/>
        <family val="3"/>
        <charset val="128"/>
      </rPr>
      <t>費値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3"/>
  </si>
  <si>
    <r>
      <rPr>
        <sz val="8"/>
        <color indexed="30"/>
        <rFont val="ＭＳ Ｐゴシック"/>
        <family val="3"/>
        <charset val="128"/>
      </rPr>
      <t>車両重量
（</t>
    </r>
    <r>
      <rPr>
        <sz val="8"/>
        <color indexed="30"/>
        <rFont val="Arial"/>
        <family val="2"/>
      </rPr>
      <t>kg</t>
    </r>
    <r>
      <rPr>
        <sz val="8"/>
        <color indexed="30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3"/>
  </si>
  <si>
    <r>
      <rPr>
        <sz val="8"/>
        <color indexed="30"/>
        <rFont val="ＭＳ Ｐゴシック"/>
        <family val="3"/>
        <charset val="128"/>
      </rPr>
      <t>車両重量
（</t>
    </r>
    <r>
      <rPr>
        <sz val="8"/>
        <color indexed="30"/>
        <rFont val="Arial"/>
        <family val="2"/>
      </rPr>
      <t>kg</t>
    </r>
    <r>
      <rPr>
        <sz val="8"/>
        <color indexed="30"/>
        <rFont val="ＭＳ Ｐゴシック"/>
        <family val="3"/>
        <charset val="128"/>
      </rPr>
      <t xml:space="preserve">）
</t>
    </r>
    <r>
      <rPr>
        <sz val="8"/>
        <color indexed="30"/>
        <rFont val="Arial"/>
        <family val="2"/>
      </rPr>
      <t>1</t>
    </r>
    <r>
      <rPr>
        <sz val="8"/>
        <color indexed="30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3"/>
  </si>
  <si>
    <r>
      <t>WLTC</t>
    </r>
    <r>
      <rPr>
        <sz val="8"/>
        <color indexed="8"/>
        <rFont val="ＭＳ Ｐゴシック"/>
        <family val="3"/>
        <charset val="128"/>
      </rPr>
      <t>モード</t>
    </r>
    <phoneticPr fontId="3"/>
  </si>
  <si>
    <r>
      <t>乗</t>
    </r>
    <r>
      <rPr>
        <sz val="8"/>
        <color indexed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3"/>
  </si>
  <si>
    <r>
      <t>車</t>
    </r>
    <r>
      <rPr>
        <sz val="8"/>
        <color indexed="8"/>
        <rFont val="ＭＳ Ｐゴシック"/>
        <family val="3"/>
        <charset val="128"/>
      </rPr>
      <t>両重量
（</t>
    </r>
    <r>
      <rPr>
        <sz val="8"/>
        <color indexed="8"/>
        <rFont val="Arial"/>
        <family val="2"/>
      </rPr>
      <t>kg</t>
    </r>
    <r>
      <rPr>
        <sz val="8"/>
        <color indexed="8"/>
        <rFont val="ＭＳ Ｐゴシック"/>
        <family val="3"/>
        <charset val="128"/>
      </rPr>
      <t>）</t>
    </r>
    <phoneticPr fontId="3"/>
  </si>
  <si>
    <r>
      <t>変</t>
    </r>
    <r>
      <rPr>
        <sz val="8"/>
        <color indexed="8"/>
        <rFont val="ＭＳ Ｐゴシック"/>
        <family val="3"/>
        <charset val="128"/>
      </rPr>
      <t>速装置
の型式及び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3"/>
  </si>
  <si>
    <r>
      <t>原</t>
    </r>
    <r>
      <rPr>
        <sz val="8"/>
        <color indexed="8"/>
        <rFont val="ＭＳ Ｐゴシック"/>
        <family val="3"/>
        <charset val="128"/>
      </rPr>
      <t>動機</t>
    </r>
  </si>
  <si>
    <r>
      <t>通</t>
    </r>
    <r>
      <rPr>
        <sz val="8"/>
        <color indexed="8"/>
        <rFont val="ＭＳ Ｐゴシック"/>
        <family val="3"/>
        <charset val="128"/>
      </rPr>
      <t>称名</t>
    </r>
  </si>
  <si>
    <r>
      <t>車</t>
    </r>
    <r>
      <rPr>
        <sz val="8"/>
        <color indexed="8"/>
        <rFont val="ＭＳ Ｐゴシック"/>
        <family val="3"/>
        <charset val="128"/>
      </rPr>
      <t>名</t>
    </r>
    <rPh sb="0" eb="2">
      <t>シャメイ</t>
    </rPh>
    <phoneticPr fontId="3"/>
  </si>
  <si>
    <r>
      <t>目</t>
    </r>
    <r>
      <rPr>
        <sz val="8"/>
        <color indexed="8"/>
        <rFont val="ＭＳ Ｐゴシック"/>
        <family val="3"/>
        <charset val="128"/>
      </rPr>
      <t>標年度（平成</t>
    </r>
    <r>
      <rPr>
        <sz val="8"/>
        <color indexed="8"/>
        <rFont val="Arial"/>
        <family val="2"/>
      </rPr>
      <t>27</t>
    </r>
    <r>
      <rPr>
        <sz val="8"/>
        <color indexed="8"/>
        <rFont val="ＭＳ Ｐゴシック"/>
        <family val="3"/>
        <charset val="128"/>
      </rPr>
      <t>年度</t>
    </r>
    <r>
      <rPr>
        <sz val="8"/>
        <color indexed="8"/>
        <rFont val="Arial"/>
        <family val="2"/>
      </rPr>
      <t>/</t>
    </r>
    <r>
      <rPr>
        <sz val="8"/>
        <color indexed="8"/>
        <rFont val="ＭＳ Ｐゴシック"/>
        <family val="3"/>
        <charset val="128"/>
      </rPr>
      <t>令和２年度</t>
    </r>
    <r>
      <rPr>
        <sz val="8"/>
        <color indexed="8"/>
        <rFont val="Arial"/>
        <family val="2"/>
      </rPr>
      <t>/</t>
    </r>
    <r>
      <rPr>
        <sz val="8"/>
        <color indexed="8"/>
        <rFont val="ＭＳ Ｐゴシック"/>
        <family val="3"/>
        <charset val="128"/>
      </rPr>
      <t>令和</t>
    </r>
    <r>
      <rPr>
        <sz val="8"/>
        <color indexed="8"/>
        <rFont val="Arial"/>
        <family val="2"/>
      </rPr>
      <t>12</t>
    </r>
    <r>
      <rPr>
        <sz val="8"/>
        <color indexed="8"/>
        <rFont val="ＭＳ Ｐゴシック"/>
        <family val="3"/>
        <charset val="128"/>
      </rPr>
      <t>年度）</t>
    </r>
    <rPh sb="12" eb="14">
      <t>レイワ</t>
    </rPh>
    <rPh sb="15" eb="17">
      <t>ネンド</t>
    </rPh>
    <rPh sb="17" eb="19">
      <t>ヘイネンド</t>
    </rPh>
    <rPh sb="18" eb="20">
      <t>レイワ</t>
    </rPh>
    <rPh sb="22" eb="24">
      <t>ネンド</t>
    </rPh>
    <phoneticPr fontId="3"/>
  </si>
  <si>
    <t>本田技研工業株式会社</t>
    <phoneticPr fontId="3"/>
  </si>
  <si>
    <r>
      <t>当</t>
    </r>
    <r>
      <rPr>
        <sz val="8"/>
        <color indexed="8"/>
        <rFont val="ＭＳ Ｐゴシック"/>
        <family val="3"/>
        <charset val="128"/>
      </rPr>
      <t>該自動車の製造又は輸入の事業を行う者の氏名又は名称　</t>
    </r>
  </si>
  <si>
    <r>
      <t>　</t>
    </r>
    <r>
      <rPr>
        <sz val="8"/>
        <color theme="1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3"/>
  </si>
  <si>
    <r>
      <t>　</t>
    </r>
    <r>
      <rPr>
        <sz val="8"/>
        <color theme="1"/>
        <rFont val="ＭＳ Ｐゴシック"/>
        <family val="3"/>
        <charset val="128"/>
      </rPr>
      <t>①燃費の異なる要因と関係のない事項は記入しない。</t>
    </r>
    <phoneticPr fontId="3"/>
  </si>
  <si>
    <r>
      <t>５</t>
    </r>
    <r>
      <rPr>
        <sz val="8"/>
        <color theme="1"/>
        <rFont val="ＭＳ Ｐゴシック"/>
        <family val="3"/>
        <charset val="128"/>
      </rPr>
      <t>．「その他」について、以下に留意し記載する。</t>
    </r>
    <phoneticPr fontId="3"/>
  </si>
  <si>
    <r>
      <t>４</t>
    </r>
    <r>
      <rPr>
        <sz val="8"/>
        <color theme="1"/>
        <rFont val="ＭＳ Ｐゴシック"/>
        <family val="3"/>
        <charset val="128"/>
      </rPr>
      <t>．</t>
    </r>
    <r>
      <rPr>
        <sz val="8"/>
        <color theme="1"/>
        <rFont val="Arial"/>
        <family val="2"/>
      </rPr>
      <t>OEM</t>
    </r>
    <r>
      <rPr>
        <sz val="8"/>
        <color theme="1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color theme="1"/>
        <rFont val="Arial"/>
        <family val="2"/>
      </rPr>
      <t>OEM</t>
    </r>
    <r>
      <rPr>
        <sz val="8"/>
        <color theme="1"/>
        <rFont val="ＭＳ Ｐゴシック"/>
        <family val="3"/>
        <charset val="128"/>
      </rPr>
      <t>製造事業者名を記載する。</t>
    </r>
    <rPh sb="43" eb="44">
      <t>メイ</t>
    </rPh>
    <phoneticPr fontId="3"/>
  </si>
  <si>
    <r>
      <t>３</t>
    </r>
    <r>
      <rPr>
        <sz val="8"/>
        <color theme="1"/>
        <rFont val="ＭＳ Ｐゴシック"/>
        <family val="3"/>
        <charset val="128"/>
      </rPr>
      <t>．「</t>
    </r>
    <r>
      <rPr>
        <sz val="8"/>
        <color theme="1"/>
        <rFont val="Arial"/>
        <family val="2"/>
      </rPr>
      <t>CO2</t>
    </r>
    <r>
      <rPr>
        <sz val="8"/>
        <color theme="1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3"/>
  </si>
  <si>
    <r>
      <t>２</t>
    </r>
    <r>
      <rPr>
        <sz val="8"/>
        <color theme="1"/>
        <rFont val="ＭＳ Ｐゴシック"/>
        <family val="3"/>
        <charset val="128"/>
      </rPr>
      <t>．一つの通称名に複数の型式がある場合は、通称名は大枠に一つ記入。</t>
    </r>
    <phoneticPr fontId="3"/>
  </si>
  <si>
    <r>
      <t>１</t>
    </r>
    <r>
      <rPr>
        <sz val="8"/>
        <color theme="1"/>
        <rFont val="ＭＳ Ｐゴシック"/>
        <family val="3"/>
        <charset val="128"/>
      </rPr>
      <t>．</t>
    </r>
    <r>
      <rPr>
        <sz val="8"/>
        <color theme="1"/>
        <rFont val="Arial"/>
        <family val="2"/>
      </rPr>
      <t>WLTC</t>
    </r>
    <r>
      <rPr>
        <sz val="8"/>
        <color theme="1"/>
        <rFont val="ＭＳ Ｐゴシック"/>
        <family val="3"/>
        <charset val="128"/>
      </rPr>
      <t>燃費値欄及び</t>
    </r>
    <r>
      <rPr>
        <sz val="8"/>
        <color theme="1"/>
        <rFont val="Arial"/>
        <family val="2"/>
      </rPr>
      <t>CO2</t>
    </r>
    <r>
      <rPr>
        <sz val="8"/>
        <color theme="1"/>
        <rFont val="ＭＳ Ｐゴシック"/>
        <family val="3"/>
        <charset val="128"/>
      </rPr>
      <t>排出量の文字ポイントは</t>
    </r>
    <r>
      <rPr>
        <sz val="8"/>
        <color theme="1"/>
        <rFont val="Arial"/>
        <family val="2"/>
      </rPr>
      <t>10</t>
    </r>
    <r>
      <rPr>
        <sz val="8"/>
        <color theme="1"/>
        <rFont val="ＭＳ Ｐゴシック"/>
        <family val="3"/>
        <charset val="128"/>
      </rPr>
      <t>ポイント、それ以外は</t>
    </r>
    <r>
      <rPr>
        <sz val="8"/>
        <color theme="1"/>
        <rFont val="Arial"/>
        <family val="2"/>
      </rPr>
      <t>8</t>
    </r>
    <r>
      <rPr>
        <sz val="8"/>
        <color theme="1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3"/>
  </si>
  <si>
    <r>
      <t>＜</t>
    </r>
    <r>
      <rPr>
        <sz val="8"/>
        <color theme="1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3"/>
  </si>
  <si>
    <r>
      <t>(</t>
    </r>
    <r>
      <rPr>
        <sz val="8"/>
        <color theme="1"/>
        <rFont val="ＭＳ Ｐゴシック"/>
        <family val="3"/>
        <charset val="128"/>
      </rPr>
      <t>注</t>
    </r>
    <r>
      <rPr>
        <sz val="8"/>
        <color theme="1"/>
        <rFont val="Arial"/>
        <family val="2"/>
      </rPr>
      <t>)</t>
    </r>
    <r>
      <rPr>
        <sz val="8"/>
        <color theme="1"/>
        <rFont val="ＭＳ Ｐゴシック"/>
        <family val="3"/>
        <charset val="128"/>
      </rPr>
      <t>※印の付いている通称名については、ダイハツ工業株式会社が製造事業者です。</t>
    </r>
    <rPh sb="4" eb="5">
      <t>シルシ</t>
    </rPh>
    <phoneticPr fontId="3"/>
  </si>
  <si>
    <r>
      <rPr>
        <u/>
        <sz val="8"/>
        <color theme="1"/>
        <rFont val="ＭＳ Ｐゴシック"/>
        <family val="3"/>
        <charset val="128"/>
      </rPr>
      <t>☆☆☆☆</t>
    </r>
  </si>
  <si>
    <t>EGR,3W</t>
  </si>
  <si>
    <t>H,D,V,C,I,EP,B</t>
  </si>
  <si>
    <t>CVT
(E･LTC)</t>
  </si>
  <si>
    <r>
      <t>FB20</t>
    </r>
    <r>
      <rPr>
        <sz val="8"/>
        <color theme="1"/>
        <rFont val="ＭＳ Ｐゴシック"/>
        <family val="3"/>
        <charset val="128"/>
      </rPr>
      <t xml:space="preserve">（内燃機関）
</t>
    </r>
    <r>
      <rPr>
        <sz val="8"/>
        <color theme="1"/>
        <rFont val="Arial"/>
        <family val="2"/>
      </rPr>
      <t>MA1</t>
    </r>
    <r>
      <rPr>
        <sz val="8"/>
        <color theme="1"/>
        <rFont val="ＭＳ Ｐゴシック"/>
        <family val="3"/>
        <charset val="128"/>
      </rPr>
      <t>（電動機）</t>
    </r>
    <rPh sb="5" eb="7">
      <t>ナイネン</t>
    </rPh>
    <rPh sb="7" eb="9">
      <t>キカン</t>
    </rPh>
    <rPh sb="15" eb="18">
      <t>デンドウキ</t>
    </rPh>
    <phoneticPr fontId="40"/>
  </si>
  <si>
    <t>5001～5006</t>
  </si>
  <si>
    <t>5AA-GUE</t>
  </si>
  <si>
    <t>5AA-GUD</t>
  </si>
  <si>
    <t>クロストレック</t>
  </si>
  <si>
    <t>I,V,EP,B,C</t>
  </si>
  <si>
    <t>WA</t>
  </si>
  <si>
    <t>5BA-A201F</t>
  </si>
  <si>
    <t>レックス</t>
  </si>
  <si>
    <t>※</t>
  </si>
  <si>
    <t>D,V,C,I,EP</t>
  </si>
  <si>
    <t>FA24</t>
  </si>
  <si>
    <t>5BA-VNH</t>
  </si>
  <si>
    <t>225/45R18ﾀｲﾔ</t>
  </si>
  <si>
    <t>EGR,3W,NTC</t>
  </si>
  <si>
    <t>D,V,C,I,EP,L</t>
  </si>
  <si>
    <t>CB18</t>
  </si>
  <si>
    <t>4BA-VN5</t>
  </si>
  <si>
    <r>
      <rPr>
        <u/>
        <sz val="8"/>
        <color theme="1"/>
        <rFont val="ＭＳ Ｐゴシック"/>
        <family val="3"/>
        <charset val="128"/>
      </rPr>
      <t>☆☆☆</t>
    </r>
  </si>
  <si>
    <t>1001、5001、5002</t>
  </si>
  <si>
    <t>レヴォーグ</t>
  </si>
  <si>
    <t>1KR</t>
  </si>
  <si>
    <t>5BA-M910F</t>
  </si>
  <si>
    <t>5BA-M900F</t>
  </si>
  <si>
    <t>ジャスティ</t>
  </si>
  <si>
    <t>4BA-BT5</t>
  </si>
  <si>
    <t>V,C,I,EP</t>
  </si>
  <si>
    <t>FB25</t>
  </si>
  <si>
    <t>2001～2016</t>
  </si>
  <si>
    <t>4BA-BS9</t>
  </si>
  <si>
    <t>レガシィ</t>
  </si>
  <si>
    <t>5BA-VBH</t>
  </si>
  <si>
    <t>D,V,C,EP</t>
  </si>
  <si>
    <t>FA20</t>
  </si>
  <si>
    <t>2001、2002</t>
  </si>
  <si>
    <t>3BA-VAG</t>
  </si>
  <si>
    <t>WRX</t>
  </si>
  <si>
    <t>215/40R18ﾀｲﾔ</t>
  </si>
  <si>
    <t>D,V,EP</t>
  </si>
  <si>
    <t>6AT</t>
  </si>
  <si>
    <r>
      <t>1004</t>
    </r>
    <r>
      <rPr>
        <sz val="8"/>
        <color theme="1"/>
        <rFont val="ＭＳ Ｐゴシック"/>
        <family val="2"/>
        <charset val="128"/>
      </rPr>
      <t>、</t>
    </r>
    <r>
      <rPr>
        <sz val="8"/>
        <color theme="1"/>
        <rFont val="Arial"/>
        <family val="2"/>
      </rPr>
      <t>1009</t>
    </r>
    <r>
      <rPr>
        <sz val="8"/>
        <color theme="1"/>
        <rFont val="ＭＳ Ｐゴシック"/>
        <family val="2"/>
        <charset val="128"/>
      </rPr>
      <t>～</t>
    </r>
    <r>
      <rPr>
        <sz val="8"/>
        <color theme="1"/>
        <rFont val="Arial"/>
        <family val="2"/>
      </rPr>
      <t>1010</t>
    </r>
    <phoneticPr fontId="3"/>
  </si>
  <si>
    <t>3BA-ZD8</t>
  </si>
  <si>
    <r>
      <t>1003</t>
    </r>
    <r>
      <rPr>
        <sz val="8"/>
        <color theme="1"/>
        <rFont val="ＭＳ Ｐゴシック"/>
        <family val="2"/>
        <charset val="128"/>
      </rPr>
      <t>、</t>
    </r>
    <r>
      <rPr>
        <sz val="8"/>
        <color theme="1"/>
        <rFont val="Arial"/>
        <family val="2"/>
      </rPr>
      <t>1006</t>
    </r>
    <r>
      <rPr>
        <sz val="8"/>
        <color theme="1"/>
        <rFont val="ＭＳ Ｐゴシック"/>
        <family val="2"/>
        <charset val="128"/>
      </rPr>
      <t>～</t>
    </r>
    <r>
      <rPr>
        <sz val="8"/>
        <color theme="1"/>
        <rFont val="Arial"/>
        <family val="2"/>
      </rPr>
      <t>1008</t>
    </r>
    <phoneticPr fontId="3"/>
  </si>
  <si>
    <t>215/45R17ﾀｲﾔ</t>
  </si>
  <si>
    <t>1002</t>
  </si>
  <si>
    <r>
      <t>1001</t>
    </r>
    <r>
      <rPr>
        <sz val="8"/>
        <color theme="1"/>
        <rFont val="ＭＳ Ｐゴシック"/>
        <family val="2"/>
        <charset val="128"/>
      </rPr>
      <t>、</t>
    </r>
    <r>
      <rPr>
        <sz val="8"/>
        <color theme="1"/>
        <rFont val="Arial"/>
        <family val="2"/>
      </rPr>
      <t>1005</t>
    </r>
    <phoneticPr fontId="3"/>
  </si>
  <si>
    <t>2052</t>
    <phoneticPr fontId="3"/>
  </si>
  <si>
    <t>4BA-ZC6</t>
  </si>
  <si>
    <t>2051</t>
  </si>
  <si>
    <t>2027～2034、2043～2050</t>
  </si>
  <si>
    <t>205/55R16ﾀｲﾔ</t>
  </si>
  <si>
    <t>2018～2026</t>
  </si>
  <si>
    <r>
      <t>205/55R16</t>
    </r>
    <r>
      <rPr>
        <sz val="8"/>
        <color theme="1"/>
        <rFont val="ＭＳ ゴシック"/>
        <family val="3"/>
        <charset val="128"/>
      </rPr>
      <t>ﾀｲﾔ</t>
    </r>
    <r>
      <rPr>
        <sz val="8"/>
        <color theme="1"/>
        <rFont val="Arial"/>
        <family val="3"/>
      </rPr>
      <t xml:space="preserve">
</t>
    </r>
    <r>
      <rPr>
        <sz val="8"/>
        <color theme="1"/>
        <rFont val="Arial"/>
        <family val="2"/>
      </rPr>
      <t>215/45R17</t>
    </r>
    <r>
      <rPr>
        <sz val="8"/>
        <color theme="1"/>
        <rFont val="ＭＳ ゴシック"/>
        <family val="3"/>
        <charset val="128"/>
      </rPr>
      <t>ﾀｲﾔ</t>
    </r>
    <phoneticPr fontId="3"/>
  </si>
  <si>
    <t>2001～2017、2035～2042</t>
  </si>
  <si>
    <t>BRZ</t>
  </si>
  <si>
    <t>FB20</t>
  </si>
  <si>
    <t>5001</t>
  </si>
  <si>
    <t>3BA-GU7</t>
  </si>
  <si>
    <t>2001～2004</t>
  </si>
  <si>
    <t>3BA-GT7</t>
  </si>
  <si>
    <t>225/40R18ﾀｲﾔ</t>
  </si>
  <si>
    <t>2003～2004、2007～2008</t>
  </si>
  <si>
    <t>3BA-GK7</t>
  </si>
  <si>
    <t>205/55R17ﾀｲﾔ</t>
  </si>
  <si>
    <t>2001～2002、2005～2006</t>
  </si>
  <si>
    <t>1001、5001</t>
  </si>
  <si>
    <t>3BA-GU6</t>
  </si>
  <si>
    <t>3BA-GT6</t>
  </si>
  <si>
    <t>3BA-GK6</t>
  </si>
  <si>
    <t>FB16</t>
  </si>
  <si>
    <t>2001～2004、2011～2014</t>
  </si>
  <si>
    <t>3BA-GT3</t>
  </si>
  <si>
    <t>2001～2004、2005～2008</t>
  </si>
  <si>
    <t>3BA-GK3</t>
  </si>
  <si>
    <t>205/50R17ﾀｲﾔ</t>
  </si>
  <si>
    <t>14.0</t>
  </si>
  <si>
    <t>3BA-GT2</t>
  </si>
  <si>
    <t>3BA-GK2</t>
  </si>
  <si>
    <r>
      <t>FB20</t>
    </r>
    <r>
      <rPr>
        <sz val="8"/>
        <color theme="1"/>
        <rFont val="ＭＳ Ｐゴシック"/>
        <family val="3"/>
        <charset val="128"/>
      </rPr>
      <t xml:space="preserve">（内燃機関）
</t>
    </r>
    <r>
      <rPr>
        <sz val="8"/>
        <color theme="1"/>
        <rFont val="Arial"/>
        <family val="2"/>
      </rPr>
      <t>MA1</t>
    </r>
    <r>
      <rPr>
        <sz val="8"/>
        <color theme="1"/>
        <rFont val="ＭＳ Ｐゴシック"/>
        <family val="3"/>
        <charset val="128"/>
      </rPr>
      <t>（電動機）</t>
    </r>
    <rPh sb="5" eb="7">
      <t>ナイネン</t>
    </rPh>
    <rPh sb="7" eb="9">
      <t>キカン</t>
    </rPh>
    <rPh sb="15" eb="18">
      <t>デンドウキ</t>
    </rPh>
    <phoneticPr fontId="47"/>
  </si>
  <si>
    <t>1002、5007～5009</t>
  </si>
  <si>
    <t>5008～5009</t>
  </si>
  <si>
    <t>1002、5007</t>
  </si>
  <si>
    <t>1017～1020、1033～1036</t>
  </si>
  <si>
    <t>5AA-GTE</t>
  </si>
  <si>
    <t>インプレッサ</t>
  </si>
  <si>
    <t>2010、2019</t>
  </si>
  <si>
    <t>2005～2009、2015～2018</t>
  </si>
  <si>
    <t>1005、1021、1037</t>
  </si>
  <si>
    <t>1001～1004 、1006～1016、
1022～1032、1038～1048</t>
  </si>
  <si>
    <t>XV</t>
  </si>
  <si>
    <t>1001～1014</t>
  </si>
  <si>
    <t>4BA-SK5</t>
  </si>
  <si>
    <t>1005～1006、1011～1012、
1034～1035、1039～1040、
1053～1054、1058～1059</t>
  </si>
  <si>
    <t>5AA-SKE</t>
  </si>
  <si>
    <r>
      <t>225/60R17</t>
    </r>
    <r>
      <rPr>
        <sz val="8"/>
        <color theme="1"/>
        <rFont val="ＭＳ ゴシック"/>
        <family val="3"/>
        <charset val="128"/>
      </rPr>
      <t xml:space="preserve">ﾀｲﾔ
</t>
    </r>
    <r>
      <rPr>
        <sz val="8"/>
        <color theme="1"/>
        <rFont val="Arial"/>
        <family val="2"/>
      </rPr>
      <t>225/55R18</t>
    </r>
    <r>
      <rPr>
        <sz val="8"/>
        <color theme="1"/>
        <rFont val="ＭＳ ゴシック"/>
        <family val="3"/>
        <charset val="128"/>
      </rPr>
      <t>ﾀｲﾔ</t>
    </r>
    <phoneticPr fontId="3"/>
  </si>
  <si>
    <t>1001～1004、1007～1010、
1013～1033、1036～1038、
1041～1052、1055～1057</t>
  </si>
  <si>
    <t>1005、1009、1012、
1014～1022</t>
  </si>
  <si>
    <t>5BA-SK9</t>
  </si>
  <si>
    <t>1001～1004、1006～1008、
1010、1011、1013</t>
  </si>
  <si>
    <t>フォレスター</t>
  </si>
  <si>
    <t>スバル</t>
  </si>
  <si>
    <r>
      <t>そ</t>
    </r>
    <r>
      <rPr>
        <sz val="8"/>
        <color theme="1"/>
        <rFont val="ＭＳ Ｐゴシック"/>
        <family val="3"/>
        <charset val="128"/>
      </rPr>
      <t>の他</t>
    </r>
  </si>
  <si>
    <r>
      <rPr>
        <sz val="8"/>
        <color theme="1"/>
        <rFont val="ＭＳ Ｐゴシック"/>
        <family val="3"/>
        <charset val="128"/>
      </rPr>
      <t>総排気量
（</t>
    </r>
    <r>
      <rPr>
        <sz val="8"/>
        <color theme="1"/>
        <rFont val="Arial"/>
        <family val="2"/>
      </rPr>
      <t>L</t>
    </r>
    <r>
      <rPr>
        <sz val="8"/>
        <color theme="1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3"/>
  </si>
  <si>
    <r>
      <t>型</t>
    </r>
    <r>
      <rPr>
        <sz val="8"/>
        <color theme="1"/>
        <rFont val="ＭＳ Ｐゴシック"/>
        <family val="3"/>
        <charset val="128"/>
      </rPr>
      <t>式</t>
    </r>
  </si>
  <si>
    <r>
      <t>令</t>
    </r>
    <r>
      <rPr>
        <sz val="8"/>
        <color theme="1"/>
        <rFont val="ＭＳ Ｐゴシック"/>
        <family val="3"/>
        <charset val="128"/>
      </rPr>
      <t>和</t>
    </r>
    <r>
      <rPr>
        <sz val="8"/>
        <color theme="1"/>
        <rFont val="Arial"/>
        <family val="2"/>
      </rPr>
      <t>1</t>
    </r>
    <r>
      <rPr>
        <sz val="8"/>
        <color theme="1"/>
        <rFont val="ＭＳ Ｐゴシック"/>
        <family val="3"/>
        <charset val="128"/>
      </rPr>
      <t>２年度
燃費基準値
（</t>
    </r>
    <r>
      <rPr>
        <sz val="8"/>
        <color theme="1"/>
        <rFont val="Arial"/>
        <family val="2"/>
      </rPr>
      <t>km/L</t>
    </r>
    <r>
      <rPr>
        <sz val="8"/>
        <color theme="1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3"/>
  </si>
  <si>
    <r>
      <t>令</t>
    </r>
    <r>
      <rPr>
        <sz val="8"/>
        <color theme="1"/>
        <rFont val="ＭＳ Ｐゴシック"/>
        <family val="3"/>
        <charset val="128"/>
      </rPr>
      <t>和２年度
燃費基準値
（</t>
    </r>
    <r>
      <rPr>
        <sz val="8"/>
        <color theme="1"/>
        <rFont val="Arial"/>
        <family val="2"/>
      </rPr>
      <t>km/L</t>
    </r>
    <r>
      <rPr>
        <sz val="8"/>
        <color theme="1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3"/>
  </si>
  <si>
    <r>
      <t>平</t>
    </r>
    <r>
      <rPr>
        <sz val="8"/>
        <color theme="1"/>
        <rFont val="ＭＳ Ｐゴシック"/>
        <family val="3"/>
        <charset val="128"/>
      </rPr>
      <t>成</t>
    </r>
    <r>
      <rPr>
        <sz val="8"/>
        <color theme="1"/>
        <rFont val="Arial"/>
        <family val="2"/>
      </rPr>
      <t>27</t>
    </r>
    <r>
      <rPr>
        <sz val="8"/>
        <color theme="1"/>
        <rFont val="ＭＳ Ｐゴシック"/>
        <family val="3"/>
        <charset val="128"/>
      </rPr>
      <t>年度
燃費基準値
（</t>
    </r>
    <r>
      <rPr>
        <sz val="8"/>
        <color theme="1"/>
        <rFont val="Arial"/>
        <family val="2"/>
      </rPr>
      <t>km/L</t>
    </r>
    <r>
      <rPr>
        <sz val="8"/>
        <color theme="1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3"/>
  </si>
  <si>
    <r>
      <t>1km</t>
    </r>
    <r>
      <rPr>
        <sz val="8"/>
        <color theme="1"/>
        <rFont val="ＭＳ Ｐゴシック"/>
        <family val="3"/>
        <charset val="128"/>
      </rPr>
      <t xml:space="preserve">走行
における
</t>
    </r>
    <r>
      <rPr>
        <sz val="8"/>
        <color theme="1"/>
        <rFont val="Arial"/>
        <family val="2"/>
      </rPr>
      <t>CO2</t>
    </r>
    <r>
      <rPr>
        <sz val="8"/>
        <color theme="1"/>
        <rFont val="ＭＳ Ｐゴシック"/>
        <family val="3"/>
        <charset val="128"/>
      </rPr>
      <t>排出量
（</t>
    </r>
    <r>
      <rPr>
        <sz val="8"/>
        <color theme="1"/>
        <rFont val="Arial"/>
        <family val="2"/>
      </rPr>
      <t>g-CO2/km</t>
    </r>
    <r>
      <rPr>
        <sz val="8"/>
        <color theme="1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3"/>
  </si>
  <si>
    <r>
      <t>燃</t>
    </r>
    <r>
      <rPr>
        <sz val="8"/>
        <color theme="1"/>
        <rFont val="ＭＳ Ｐゴシック"/>
        <family val="3"/>
        <charset val="128"/>
      </rPr>
      <t>費値
（</t>
    </r>
    <r>
      <rPr>
        <sz val="8"/>
        <color theme="1"/>
        <rFont val="Arial"/>
        <family val="2"/>
      </rPr>
      <t>km/L</t>
    </r>
    <r>
      <rPr>
        <sz val="8"/>
        <color theme="1"/>
        <rFont val="ＭＳ Ｐゴシック"/>
        <family val="3"/>
        <charset val="128"/>
      </rPr>
      <t>）</t>
    </r>
    <rPh sb="0" eb="2">
      <t>ネンピ</t>
    </rPh>
    <rPh sb="2" eb="3">
      <t>チ</t>
    </rPh>
    <phoneticPr fontId="3"/>
  </si>
  <si>
    <r>
      <rPr>
        <sz val="8"/>
        <color theme="1"/>
        <rFont val="ＭＳ Ｐゴシック"/>
        <family val="3"/>
        <charset val="128"/>
      </rPr>
      <t>車両重量
（</t>
    </r>
    <r>
      <rPr>
        <sz val="8"/>
        <color theme="1"/>
        <rFont val="Arial"/>
        <family val="2"/>
      </rPr>
      <t>kg</t>
    </r>
    <r>
      <rPr>
        <sz val="8"/>
        <color theme="1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3"/>
  </si>
  <si>
    <r>
      <rPr>
        <sz val="8"/>
        <color theme="1"/>
        <rFont val="ＭＳ Ｐゴシック"/>
        <family val="3"/>
        <charset val="128"/>
      </rPr>
      <t>車両重量
（</t>
    </r>
    <r>
      <rPr>
        <sz val="8"/>
        <color theme="1"/>
        <rFont val="Arial"/>
        <family val="2"/>
      </rPr>
      <t>kg</t>
    </r>
    <r>
      <rPr>
        <sz val="8"/>
        <color theme="1"/>
        <rFont val="ＭＳ Ｐゴシック"/>
        <family val="3"/>
        <charset val="128"/>
      </rPr>
      <t xml:space="preserve">）
</t>
    </r>
    <r>
      <rPr>
        <sz val="8"/>
        <color theme="1"/>
        <rFont val="Arial"/>
        <family val="2"/>
      </rPr>
      <t>1</t>
    </r>
    <r>
      <rPr>
        <sz val="8"/>
        <color theme="1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3"/>
  </si>
  <si>
    <r>
      <t>（</t>
    </r>
    <r>
      <rPr>
        <sz val="8"/>
        <color theme="1"/>
        <rFont val="ＭＳ Ｐゴシック"/>
        <family val="3"/>
        <charset val="128"/>
      </rPr>
      <t>参考）</t>
    </r>
    <rPh sb="1" eb="3">
      <t>サンコウ</t>
    </rPh>
    <phoneticPr fontId="3"/>
  </si>
  <si>
    <r>
      <t>そ</t>
    </r>
    <r>
      <rPr>
        <sz val="8"/>
        <color theme="1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3"/>
  </si>
  <si>
    <r>
      <t>WLTC</t>
    </r>
    <r>
      <rPr>
        <sz val="8"/>
        <color theme="1"/>
        <rFont val="ＭＳ Ｐゴシック"/>
        <family val="3"/>
        <charset val="128"/>
      </rPr>
      <t>モード</t>
    </r>
    <phoneticPr fontId="3"/>
  </si>
  <si>
    <r>
      <t>乗</t>
    </r>
    <r>
      <rPr>
        <sz val="8"/>
        <color theme="1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3"/>
  </si>
  <si>
    <r>
      <t>車</t>
    </r>
    <r>
      <rPr>
        <sz val="8"/>
        <color theme="1"/>
        <rFont val="ＭＳ Ｐゴシック"/>
        <family val="3"/>
        <charset val="128"/>
      </rPr>
      <t>両重量
（</t>
    </r>
    <r>
      <rPr>
        <sz val="8"/>
        <color theme="1"/>
        <rFont val="Arial"/>
        <family val="2"/>
      </rPr>
      <t>kg</t>
    </r>
    <r>
      <rPr>
        <sz val="8"/>
        <color theme="1"/>
        <rFont val="ＭＳ Ｐゴシック"/>
        <family val="3"/>
        <charset val="128"/>
      </rPr>
      <t>）</t>
    </r>
    <phoneticPr fontId="3"/>
  </si>
  <si>
    <r>
      <t>原</t>
    </r>
    <r>
      <rPr>
        <sz val="8"/>
        <color theme="1"/>
        <rFont val="ＭＳ Ｐゴシック"/>
        <family val="3"/>
        <charset val="128"/>
      </rPr>
      <t>動機</t>
    </r>
  </si>
  <si>
    <r>
      <t>通</t>
    </r>
    <r>
      <rPr>
        <sz val="8"/>
        <color theme="1"/>
        <rFont val="ＭＳ Ｐゴシック"/>
        <family val="3"/>
        <charset val="128"/>
      </rPr>
      <t>称名</t>
    </r>
  </si>
  <si>
    <r>
      <t>車</t>
    </r>
    <r>
      <rPr>
        <sz val="8"/>
        <color theme="1"/>
        <rFont val="ＭＳ Ｐゴシック"/>
        <family val="3"/>
        <charset val="128"/>
      </rPr>
      <t>名</t>
    </r>
    <rPh sb="0" eb="2">
      <t>シャメイ</t>
    </rPh>
    <phoneticPr fontId="3"/>
  </si>
  <si>
    <r>
      <t>目</t>
    </r>
    <r>
      <rPr>
        <sz val="8"/>
        <color theme="1"/>
        <rFont val="ＭＳ Ｐゴシック"/>
        <family val="3"/>
        <charset val="128"/>
      </rPr>
      <t>標年度（平成</t>
    </r>
    <r>
      <rPr>
        <sz val="8"/>
        <color theme="1"/>
        <rFont val="Arial"/>
        <family val="2"/>
      </rPr>
      <t>27</t>
    </r>
    <r>
      <rPr>
        <sz val="8"/>
        <color theme="1"/>
        <rFont val="ＭＳ Ｐゴシック"/>
        <family val="3"/>
        <charset val="128"/>
      </rPr>
      <t>年度</t>
    </r>
    <r>
      <rPr>
        <sz val="8"/>
        <color theme="1"/>
        <rFont val="Arial"/>
        <family val="2"/>
      </rPr>
      <t>/</t>
    </r>
    <r>
      <rPr>
        <sz val="8"/>
        <color theme="1"/>
        <rFont val="ＭＳ Ｐゴシック"/>
        <family val="3"/>
        <charset val="128"/>
      </rPr>
      <t>令和２年度</t>
    </r>
    <r>
      <rPr>
        <sz val="8"/>
        <color theme="1"/>
        <rFont val="Arial"/>
        <family val="2"/>
      </rPr>
      <t>/</t>
    </r>
    <r>
      <rPr>
        <sz val="8"/>
        <color theme="1"/>
        <rFont val="ＭＳ Ｐゴシック"/>
        <family val="3"/>
        <charset val="128"/>
      </rPr>
      <t>令和</t>
    </r>
    <r>
      <rPr>
        <sz val="8"/>
        <color theme="1"/>
        <rFont val="Arial"/>
        <family val="2"/>
      </rPr>
      <t>12</t>
    </r>
    <r>
      <rPr>
        <sz val="8"/>
        <color theme="1"/>
        <rFont val="ＭＳ Ｐゴシック"/>
        <family val="3"/>
        <charset val="128"/>
      </rPr>
      <t>年度）</t>
    </r>
    <rPh sb="12" eb="14">
      <t>レイワ</t>
    </rPh>
    <rPh sb="15" eb="17">
      <t>ネンド</t>
    </rPh>
    <rPh sb="17" eb="19">
      <t>ヘイネンド</t>
    </rPh>
    <rPh sb="18" eb="20">
      <t>レイワ</t>
    </rPh>
    <rPh sb="22" eb="24">
      <t>ネンド</t>
    </rPh>
    <phoneticPr fontId="3"/>
  </si>
  <si>
    <r>
      <rPr>
        <sz val="8"/>
        <color theme="1"/>
        <rFont val="ＭＳ Ｐゴシック"/>
        <family val="3"/>
        <charset val="128"/>
      </rPr>
      <t>株式会社</t>
    </r>
    <r>
      <rPr>
        <sz val="8"/>
        <color theme="1"/>
        <rFont val="Arial"/>
        <family val="2"/>
      </rPr>
      <t>SUBARU</t>
    </r>
    <rPh sb="0" eb="2">
      <t>カブシキ</t>
    </rPh>
    <rPh sb="2" eb="4">
      <t>カイシャ</t>
    </rPh>
    <phoneticPr fontId="3"/>
  </si>
  <si>
    <r>
      <t>当</t>
    </r>
    <r>
      <rPr>
        <sz val="8"/>
        <color theme="1"/>
        <rFont val="ＭＳ Ｐゴシック"/>
        <family val="3"/>
        <charset val="128"/>
      </rPr>
      <t>該自動車の製造又は輸入の事業を行う者の氏名又は名称　</t>
    </r>
  </si>
  <si>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3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</si>
  <si>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3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</si>
  <si>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3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</si>
  <si>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3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</si>
  <si>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3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</si>
  <si>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3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</si>
  <si>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3"/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</si>
  <si>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3"/>
  </si>
  <si>
    <r>
      <rPr>
        <sz val="8"/>
        <rFont val="ＭＳ Ｐゴシック"/>
        <family val="3"/>
        <charset val="128"/>
      </rPr>
      <t>※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印の付いている通称名については、トヨタ自動車株式会社が製造事業者である。</t>
    </r>
  </si>
  <si>
    <r>
      <rPr>
        <u/>
        <sz val="8"/>
        <rFont val="ＭＳ Ｐゴシック"/>
        <family val="3"/>
        <charset val="128"/>
      </rPr>
      <t>☆☆☆☆☆</t>
    </r>
  </si>
  <si>
    <t>D,V,EP,C</t>
    <phoneticPr fontId="3"/>
  </si>
  <si>
    <t>M20A</t>
  </si>
  <si>
    <t>6BA-MZRA95C</t>
  </si>
  <si>
    <t>6BA-MZRA90C</t>
  </si>
  <si>
    <t>V,I,EP,H,B,C</t>
    <phoneticPr fontId="3"/>
  </si>
  <si>
    <t>CVT
(E)</t>
  </si>
  <si>
    <t>2ZR
-1VM-1WM</t>
  </si>
  <si>
    <t>6AA-ZWR95C</t>
  </si>
  <si>
    <t>2ZR
-1VM</t>
  </si>
  <si>
    <t>6AA-ZWR90C</t>
  </si>
  <si>
    <r>
      <rPr>
        <sz val="8"/>
        <rFont val="Yu Gothic"/>
        <family val="2"/>
        <charset val="128"/>
      </rPr>
      <t>ランディ</t>
    </r>
    <phoneticPr fontId="3"/>
  </si>
  <si>
    <r>
      <rPr>
        <sz val="8"/>
        <rFont val="MS UI Gothic"/>
        <family val="2"/>
        <charset val="1"/>
      </rPr>
      <t>※</t>
    </r>
    <r>
      <rPr>
        <sz val="8"/>
        <rFont val="Arial"/>
        <family val="2"/>
      </rPr>
      <t>1</t>
    </r>
    <phoneticPr fontId="3"/>
  </si>
  <si>
    <t>I,V,EP</t>
  </si>
  <si>
    <t>4AT×2
(E･LTC)</t>
  </si>
  <si>
    <t>1.460</t>
  </si>
  <si>
    <t>K15B</t>
    <phoneticPr fontId="3"/>
  </si>
  <si>
    <t>3BA-JB74W</t>
  </si>
  <si>
    <t>5MT×2</t>
  </si>
  <si>
    <r>
      <rPr>
        <sz val="8"/>
        <rFont val="Yu Gothic"/>
        <family val="2"/>
        <charset val="128"/>
      </rPr>
      <t>ジムニー</t>
    </r>
    <phoneticPr fontId="3"/>
  </si>
  <si>
    <r>
      <rPr>
        <u/>
        <sz val="8"/>
        <rFont val="ＭＳ Ｐゴシック"/>
        <family val="3"/>
        <charset val="128"/>
      </rPr>
      <t>☆☆☆☆</t>
    </r>
  </si>
  <si>
    <t>V,EP,C</t>
  </si>
  <si>
    <t>K12C</t>
  </si>
  <si>
    <t>0601,0602</t>
  </si>
  <si>
    <t>5BA-MA27S</t>
  </si>
  <si>
    <t>0004,0005</t>
    <phoneticPr fontId="3"/>
  </si>
  <si>
    <t>H,I,V,EP,B,C</t>
  </si>
  <si>
    <t>K12C
-WA05A</t>
  </si>
  <si>
    <t>5AA-MA37S</t>
  </si>
  <si>
    <t>H,I,V,EP,B,C</t>
    <phoneticPr fontId="3"/>
  </si>
  <si>
    <t>0001,0002</t>
  </si>
  <si>
    <t>H,I,V,EP,B,AM</t>
    <phoneticPr fontId="3"/>
  </si>
  <si>
    <t>5AT
(E)</t>
  </si>
  <si>
    <t>1.242</t>
  </si>
  <si>
    <t>K12C
-PB05A</t>
  </si>
  <si>
    <t>5AA-MA47S</t>
  </si>
  <si>
    <r>
      <rPr>
        <sz val="8"/>
        <rFont val="游ゴシック"/>
        <family val="2"/>
        <charset val="128"/>
      </rPr>
      <t>ソリオ</t>
    </r>
    <phoneticPr fontId="3"/>
  </si>
  <si>
    <r>
      <rPr>
        <u/>
        <sz val="8"/>
        <rFont val="ＭＳ Ｐゴシック"/>
        <family val="3"/>
        <charset val="128"/>
      </rPr>
      <t>☆☆☆</t>
    </r>
  </si>
  <si>
    <t>ﾀｰﾎﾞﾁｬｰｼﾞｬ付</t>
  </si>
  <si>
    <t>6AT
(E･LTC)</t>
  </si>
  <si>
    <t>K14C</t>
  </si>
  <si>
    <t>0004</t>
  </si>
  <si>
    <t>4BA-ZC33S</t>
  </si>
  <si>
    <t>0003</t>
  </si>
  <si>
    <t>V,EP</t>
  </si>
  <si>
    <t>5MT</t>
  </si>
  <si>
    <t>0005,0006</t>
  </si>
  <si>
    <t>4BA-ZC83S</t>
  </si>
  <si>
    <t>0604～0606</t>
  </si>
  <si>
    <t>5BA-ZD83S</t>
  </si>
  <si>
    <t>0004～0006</t>
  </si>
  <si>
    <t>5BA-ZC83S</t>
  </si>
  <si>
    <t>0603,0604</t>
  </si>
  <si>
    <t>5AA-ZD53S</t>
  </si>
  <si>
    <t>0003,0004</t>
  </si>
  <si>
    <t>5AA-ZC53S</t>
    <phoneticPr fontId="3"/>
  </si>
  <si>
    <t>H,I,V,EP,B,AM</t>
  </si>
  <si>
    <t>5AA-ZC43S</t>
    <phoneticPr fontId="3"/>
  </si>
  <si>
    <r>
      <rPr>
        <sz val="8"/>
        <rFont val="游ゴシック"/>
        <family val="2"/>
        <charset val="128"/>
      </rPr>
      <t>スイフト</t>
    </r>
    <phoneticPr fontId="3"/>
  </si>
  <si>
    <t>A</t>
    <phoneticPr fontId="3"/>
  </si>
  <si>
    <r>
      <t>CVT
(E</t>
    </r>
    <r>
      <rPr>
        <sz val="8"/>
        <rFont val="游ゴシック"/>
        <family val="2"/>
        <charset val="128"/>
      </rPr>
      <t>･</t>
    </r>
    <r>
      <rPr>
        <sz val="8"/>
        <rFont val="Arial"/>
        <family val="2"/>
      </rPr>
      <t>LTC)</t>
    </r>
    <phoneticPr fontId="3"/>
  </si>
  <si>
    <t>K12C
-WA05A</t>
    <phoneticPr fontId="3"/>
  </si>
  <si>
    <r>
      <t>0609</t>
    </r>
    <r>
      <rPr>
        <sz val="8"/>
        <rFont val="游ゴシック"/>
        <family val="2"/>
        <charset val="128"/>
      </rPr>
      <t>～</t>
    </r>
    <r>
      <rPr>
        <sz val="8"/>
        <rFont val="Arial"/>
        <family val="2"/>
      </rPr>
      <t>0612</t>
    </r>
    <phoneticPr fontId="3"/>
  </si>
  <si>
    <t>5AA-FF21S</t>
    <phoneticPr fontId="3"/>
  </si>
  <si>
    <t>F</t>
    <phoneticPr fontId="3"/>
  </si>
  <si>
    <t>0011,0012</t>
    <phoneticPr fontId="3"/>
  </si>
  <si>
    <t>0009,0010</t>
    <phoneticPr fontId="3"/>
  </si>
  <si>
    <r>
      <rPr>
        <sz val="8"/>
        <rFont val="游ゴシック"/>
        <family val="2"/>
        <charset val="128"/>
      </rPr>
      <t>イグニス</t>
    </r>
    <phoneticPr fontId="3"/>
  </si>
  <si>
    <r>
      <rPr>
        <u/>
        <sz val="8"/>
        <rFont val="ＭＳ Ｐゴシック"/>
        <family val="3"/>
        <charset val="128"/>
      </rPr>
      <t>☆☆☆</t>
    </r>
    <phoneticPr fontId="3"/>
  </si>
  <si>
    <t>H,I,D,V,EP,B</t>
    <phoneticPr fontId="3"/>
  </si>
  <si>
    <r>
      <t>6AT
(E</t>
    </r>
    <r>
      <rPr>
        <sz val="8"/>
        <rFont val="游ゴシック"/>
        <family val="2"/>
        <charset val="128"/>
      </rPr>
      <t>･</t>
    </r>
    <r>
      <rPr>
        <sz val="8"/>
        <rFont val="Arial"/>
        <family val="2"/>
      </rPr>
      <t>LTC)</t>
    </r>
    <phoneticPr fontId="3"/>
  </si>
  <si>
    <t>K10C
-WA05A</t>
    <phoneticPr fontId="3"/>
  </si>
  <si>
    <t>0602</t>
    <phoneticPr fontId="3"/>
  </si>
  <si>
    <t>4AA-MN71S</t>
    <phoneticPr fontId="3"/>
  </si>
  <si>
    <t>0002</t>
    <phoneticPr fontId="3"/>
  </si>
  <si>
    <r>
      <rPr>
        <sz val="8"/>
        <rFont val="游ゴシック"/>
        <family val="2"/>
        <charset val="128"/>
      </rPr>
      <t>クロスビー</t>
    </r>
    <phoneticPr fontId="3"/>
  </si>
  <si>
    <r>
      <rPr>
        <sz val="8"/>
        <rFont val="游ゴシック"/>
        <family val="2"/>
        <charset val="128"/>
      </rPr>
      <t>スズキ</t>
    </r>
    <phoneticPr fontId="3"/>
  </si>
  <si>
    <r>
      <rPr>
        <sz val="8"/>
        <rFont val="ＭＳ Ｐゴシック"/>
        <family val="3"/>
        <charset val="128"/>
      </rPr>
      <t>低排出ガス
認定レベル</t>
    </r>
    <rPh sb="6" eb="8">
      <t>ニンテイ</t>
    </rPh>
    <phoneticPr fontId="3"/>
  </si>
  <si>
    <r>
      <rPr>
        <sz val="8"/>
        <rFont val="ＭＳ Ｐゴシック"/>
        <family val="3"/>
        <charset val="128"/>
      </rPr>
      <t>駆動
形式</t>
    </r>
    <rPh sb="3" eb="5">
      <t>ケイシキ</t>
    </rPh>
    <phoneticPr fontId="3"/>
  </si>
  <si>
    <r>
      <rPr>
        <sz val="8"/>
        <rFont val="ＭＳ Ｐゴシック"/>
        <family val="3"/>
        <charset val="128"/>
      </rPr>
      <t>主要排出
ガス対策</t>
    </r>
    <phoneticPr fontId="3"/>
  </si>
  <si>
    <r>
      <rPr>
        <sz val="8"/>
        <rFont val="ＭＳ Ｐゴシック"/>
        <family val="3"/>
        <charset val="128"/>
      </rPr>
      <t>総排気量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3"/>
  </si>
  <si>
    <r>
      <rPr>
        <sz val="8"/>
        <rFont val="ＭＳ Ｐゴシック"/>
        <family val="3"/>
        <charset val="128"/>
      </rPr>
      <t>類別区分番号</t>
    </r>
    <rPh sb="0" eb="2">
      <t>ルイベツ</t>
    </rPh>
    <rPh sb="2" eb="4">
      <t>クブン</t>
    </rPh>
    <rPh sb="4" eb="6">
      <t>バンゴウ</t>
    </rPh>
    <phoneticPr fontId="3"/>
  </si>
  <si>
    <r>
      <rPr>
        <sz val="8"/>
        <rFont val="ＭＳ Ｐゴシック"/>
        <family val="3"/>
        <charset val="128"/>
      </rPr>
      <t>多段階評価</t>
    </r>
    <rPh sb="0" eb="1">
      <t>タ</t>
    </rPh>
    <rPh sb="1" eb="3">
      <t>ダンカイ</t>
    </rPh>
    <rPh sb="3" eb="5">
      <t>ヒョウカ</t>
    </rPh>
    <phoneticPr fontId="3"/>
  </si>
  <si>
    <r>
      <rPr>
        <sz val="8"/>
        <rFont val="ＭＳ Ｐゴシック"/>
        <family val="3"/>
        <charset val="128"/>
      </rPr>
      <t>燃費基準
達成・向上
達成レベル</t>
    </r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3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</si>
  <si>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3"/>
  </si>
  <si>
    <r>
      <rPr>
        <sz val="8"/>
        <rFont val="ＭＳ Ｐゴシック"/>
        <family val="3"/>
        <charset val="128"/>
      </rPr>
      <t>多段階評価</t>
    </r>
    <r>
      <rPr>
        <sz val="8"/>
        <rFont val="Arial"/>
        <family val="2"/>
      </rPr>
      <t>2</t>
    </r>
    <rPh sb="0" eb="1">
      <t>タ</t>
    </rPh>
    <rPh sb="1" eb="3">
      <t>ダンカイ</t>
    </rPh>
    <rPh sb="3" eb="5">
      <t>ヒョウカ</t>
    </rPh>
    <phoneticPr fontId="3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</si>
  <si>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>）
最大
（</t>
    </r>
    <r>
      <rPr>
        <sz val="8"/>
        <color rgb="FF0070C0"/>
        <rFont val="Arial"/>
        <family val="2"/>
      </rPr>
      <t>1</t>
    </r>
    <r>
      <rPr>
        <sz val="8"/>
        <color rgb="FF0070C0"/>
        <rFont val="ＭＳ Ｐゴシック"/>
        <family val="3"/>
        <charset val="128"/>
      </rPr>
      <t>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3"/>
  </si>
  <si>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12</t>
    </r>
    <r>
      <rPr>
        <sz val="8"/>
        <rFont val="ＭＳ Ｐゴシック"/>
        <family val="3"/>
        <charset val="128"/>
      </rPr>
      <t>年度</t>
    </r>
    <rPh sb="0" eb="2">
      <t>レイワ</t>
    </rPh>
    <rPh sb="4" eb="6">
      <t>ネンド</t>
    </rPh>
    <phoneticPr fontId="3"/>
  </si>
  <si>
    <r>
      <rPr>
        <sz val="8"/>
        <rFont val="ＭＳ Ｐゴシック"/>
        <family val="3"/>
        <charset val="128"/>
      </rPr>
      <t>令和２年度
燃費基準
達成・向上
達成レベル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3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</si>
  <si>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達成・向上
達成レベル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3"/>
  </si>
  <si>
    <r>
      <rPr>
        <sz val="8"/>
        <rFont val="ＭＳ Ｐゴシック"/>
        <family val="3"/>
        <charset val="128"/>
      </rPr>
      <t>主要燃費
改善対策</t>
    </r>
    <rPh sb="0" eb="2">
      <t>シュヨウ</t>
    </rPh>
    <rPh sb="2" eb="4">
      <t>ネンピ</t>
    </rPh>
    <rPh sb="5" eb="7">
      <t>カイゼン</t>
    </rPh>
    <rPh sb="7" eb="9">
      <t>タイサク</t>
    </rPh>
    <phoneticPr fontId="3"/>
  </si>
  <si>
    <r>
      <t>WLTC</t>
    </r>
    <r>
      <rPr>
        <sz val="8"/>
        <rFont val="ＭＳ Ｐゴシック"/>
        <family val="3"/>
        <charset val="128"/>
      </rPr>
      <t>モード</t>
    </r>
    <phoneticPr fontId="3"/>
  </si>
  <si>
    <r>
      <rPr>
        <sz val="8"/>
        <rFont val="ＭＳ Ｐゴシック"/>
        <family val="3"/>
        <charset val="128"/>
      </rPr>
      <t>変速装置の
型式及び変速段数</t>
    </r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3"/>
  </si>
  <si>
    <r>
      <rPr>
        <sz val="8"/>
        <rFont val="ＭＳ Ｐゴシック"/>
        <family val="3"/>
        <charset val="128"/>
      </rPr>
      <t>最大車両重量（自動計算）</t>
    </r>
    <rPh sb="1" eb="2">
      <t>ダイ</t>
    </rPh>
    <rPh sb="7" eb="9">
      <t>ジドウ</t>
    </rPh>
    <phoneticPr fontId="3"/>
  </si>
  <si>
    <r>
      <rPr>
        <sz val="8"/>
        <rFont val="ＭＳ Ｐゴシック"/>
        <family val="3"/>
        <charset val="128"/>
      </rPr>
      <t>最小車両重量（自動計算）</t>
    </r>
    <rPh sb="0" eb="2">
      <t>サイショウ</t>
    </rPh>
    <rPh sb="2" eb="4">
      <t>シャリョウ</t>
    </rPh>
    <rPh sb="4" eb="6">
      <t>ジュウリョウ</t>
    </rPh>
    <rPh sb="7" eb="9">
      <t>ジドウ</t>
    </rPh>
    <rPh sb="9" eb="11">
      <t>ケイサン</t>
    </rPh>
    <phoneticPr fontId="3"/>
  </si>
  <si>
    <r>
      <rPr>
        <sz val="8"/>
        <rFont val="ＭＳ Ｐゴシック"/>
        <family val="3"/>
        <charset val="128"/>
      </rPr>
      <t>メーカー入力欄</t>
    </r>
    <rPh sb="4" eb="6">
      <t>ニュウリョク</t>
    </rPh>
    <rPh sb="6" eb="7">
      <t>ラン</t>
    </rPh>
    <phoneticPr fontId="3"/>
  </si>
  <si>
    <r>
      <rPr>
        <b/>
        <sz val="12"/>
        <rFont val="ＭＳ Ｐゴシック"/>
        <family val="3"/>
        <charset val="128"/>
      </rPr>
      <t>ガソリン乗用車（普通・小型）</t>
    </r>
    <rPh sb="4" eb="7">
      <t>ジョウヨウシャ</t>
    </rPh>
    <rPh sb="8" eb="10">
      <t>フツウ</t>
    </rPh>
    <rPh sb="11" eb="13">
      <t>コガタ</t>
    </rPh>
    <phoneticPr fontId="3"/>
  </si>
  <si>
    <r>
      <rPr>
        <sz val="8"/>
        <rFont val="ＭＳ Ｐゴシック"/>
        <family val="3"/>
        <charset val="128"/>
      </rPr>
      <t>スズキ株式会社</t>
    </r>
    <phoneticPr fontId="3"/>
  </si>
  <si>
    <r>
      <rPr>
        <sz val="8"/>
        <rFont val="ＭＳ ゴシック"/>
        <family val="3"/>
        <charset val="128"/>
      </rP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  <phoneticPr fontId="3"/>
  </si>
  <si>
    <t>(注) ※ 印の付いている通称名については､トヨタ自動車株式会社が製造事業者である｡</t>
  </si>
  <si>
    <t>1040～1050</t>
  </si>
  <si>
    <t>3BA-A210S</t>
  </si>
  <si>
    <t>5BA-A201S</t>
  </si>
  <si>
    <t>H,I,V,EP,B</t>
  </si>
  <si>
    <t>1060～1070</t>
  </si>
  <si>
    <t>－</t>
  </si>
  <si>
    <t>WA-E1A</t>
  </si>
  <si>
    <t>0001,0002,0003</t>
  </si>
  <si>
    <t>5AA-A202S</t>
  </si>
  <si>
    <t>ロッキー</t>
  </si>
  <si>
    <t>I.V,EP,B,C</t>
  </si>
  <si>
    <t>5BA-M910S</t>
  </si>
  <si>
    <t>4BA-M900S</t>
  </si>
  <si>
    <t>0002,0005</t>
  </si>
  <si>
    <t>5BA-M900S</t>
  </si>
  <si>
    <t>トール</t>
  </si>
  <si>
    <t>EGR
3W</t>
  </si>
  <si>
    <t>D,V,I,EP,H,B,C</t>
  </si>
  <si>
    <t>A25A
（内燃機関）
3NM
（電動機）
1MM
（電動機）</t>
  </si>
  <si>
    <t>6AA-AXVH75N</t>
  </si>
  <si>
    <t>A25A
（内燃機関）
3NM
（電動機）</t>
  </si>
  <si>
    <t>6AA-AXVH70N</t>
  </si>
  <si>
    <t>ｱﾙﾃｨｽ</t>
  </si>
  <si>
    <t>0001,0002,0005,0006,0007,0008</t>
  </si>
  <si>
    <t>5BA-M710S</t>
  </si>
  <si>
    <t>5BA-M700S</t>
  </si>
  <si>
    <t>ﾌﾞｰﾝ</t>
  </si>
  <si>
    <t>ダイハツ</t>
  </si>
  <si>
    <t>ダイハツ工業株式会社</t>
    <phoneticPr fontId="3"/>
  </si>
  <si>
    <t>(注)※2印の付いている通称名については、株式会社ＳＵＢＡＲＵが製造事業者です。</t>
    <rPh sb="5" eb="6">
      <t>シルシ</t>
    </rPh>
    <phoneticPr fontId="3"/>
  </si>
  <si>
    <t>(注)※印の付いている通称名については、ﾀﾞｲﾊﾂ工業株式会社が製造事業者である。</t>
    <phoneticPr fontId="54"/>
  </si>
  <si>
    <t>0054,0063,0064,0066～0090</t>
    <phoneticPr fontId="54"/>
  </si>
  <si>
    <t>★1.0</t>
  </si>
  <si>
    <t>60～63</t>
    <phoneticPr fontId="54"/>
  </si>
  <si>
    <t>A</t>
    <phoneticPr fontId="54"/>
  </si>
  <si>
    <t>Ｄ
Ｖ</t>
    <phoneticPr fontId="54"/>
  </si>
  <si>
    <t>12.4～13.1</t>
    <phoneticPr fontId="54"/>
  </si>
  <si>
    <t>2500～2550</t>
    <phoneticPr fontId="54"/>
  </si>
  <si>
    <t>10ＡＴ×2
(E･LTC)</t>
    <phoneticPr fontId="54"/>
  </si>
  <si>
    <t>V35A</t>
  </si>
  <si>
    <t>3BA-VJA300W</t>
  </si>
  <si>
    <t>0031～0053</t>
    <phoneticPr fontId="54"/>
  </si>
  <si>
    <t>56～59</t>
    <phoneticPr fontId="54"/>
  </si>
  <si>
    <t>13.2～13.9</t>
    <phoneticPr fontId="54"/>
  </si>
  <si>
    <t>2440～2490</t>
    <phoneticPr fontId="54"/>
  </si>
  <si>
    <t>0009～0030</t>
    <phoneticPr fontId="54"/>
  </si>
  <si>
    <t>55～59</t>
    <phoneticPr fontId="54"/>
  </si>
  <si>
    <t>13.5～14.5</t>
    <phoneticPr fontId="54"/>
  </si>
  <si>
    <t>5～7</t>
    <phoneticPr fontId="54"/>
  </si>
  <si>
    <t>2390～2470</t>
    <phoneticPr fontId="54"/>
  </si>
  <si>
    <t>0001～0008</t>
    <phoneticPr fontId="54"/>
  </si>
  <si>
    <t>14.6～14.9</t>
    <phoneticPr fontId="54"/>
  </si>
  <si>
    <t>2360～2380</t>
    <phoneticPr fontId="54"/>
  </si>
  <si>
    <t>ランドクルーザー</t>
  </si>
  <si>
    <t>0078～0080,0084～0104</t>
    <phoneticPr fontId="54"/>
  </si>
  <si>
    <t>3W
AI</t>
    <phoneticPr fontId="54"/>
  </si>
  <si>
    <t>Ｖ
B</t>
    <phoneticPr fontId="54"/>
  </si>
  <si>
    <t>17.3～17.9</t>
    <phoneticPr fontId="54"/>
  </si>
  <si>
    <t>2110～2160</t>
    <phoneticPr fontId="54"/>
  </si>
  <si>
    <t>6AT×2
(E･LTC)</t>
    <phoneticPr fontId="54"/>
  </si>
  <si>
    <t>2TR</t>
  </si>
  <si>
    <t>3BA-TRJ150W</t>
  </si>
  <si>
    <t>0057～0077,0081～0083</t>
    <phoneticPr fontId="54"/>
  </si>
  <si>
    <t>18.0～18.5</t>
    <phoneticPr fontId="54"/>
  </si>
  <si>
    <t>2050～2100</t>
    <phoneticPr fontId="54"/>
  </si>
  <si>
    <t>ランドクルーザー　プラド</t>
  </si>
  <si>
    <t>0003,0004</t>
    <phoneticPr fontId="54"/>
  </si>
  <si>
    <t>17.3～17.4</t>
    <phoneticPr fontId="54"/>
  </si>
  <si>
    <t>2150～2160</t>
  </si>
  <si>
    <t>6AT
(E･LTC)</t>
    <phoneticPr fontId="54"/>
  </si>
  <si>
    <t>3BA-TRH229W</t>
  </si>
  <si>
    <t>0005～0008</t>
    <phoneticPr fontId="54"/>
  </si>
  <si>
    <t>18.1～18.6</t>
    <phoneticPr fontId="54"/>
  </si>
  <si>
    <t>2040～2090</t>
    <phoneticPr fontId="54"/>
  </si>
  <si>
    <t>3BA-TRH219W</t>
  </si>
  <si>
    <t>18.5～18.6</t>
    <phoneticPr fontId="54"/>
  </si>
  <si>
    <t>2040～2050</t>
  </si>
  <si>
    <t>3BA-TRH224W</t>
  </si>
  <si>
    <t>19.3～19.8</t>
    <phoneticPr fontId="54"/>
  </si>
  <si>
    <t>1930～1980</t>
    <phoneticPr fontId="54"/>
  </si>
  <si>
    <t>3BA-TRH214W</t>
  </si>
  <si>
    <t>ハイエース</t>
  </si>
  <si>
    <t>0012</t>
  </si>
  <si>
    <t>☆☆☆☆</t>
    <phoneticPr fontId="3"/>
  </si>
  <si>
    <t>PFZZT</t>
    <phoneticPr fontId="54"/>
  </si>
  <si>
    <t>Ｄ
Ｖ
Ｉ
EP
B</t>
    <phoneticPr fontId="54"/>
  </si>
  <si>
    <t>15.7</t>
  </si>
  <si>
    <t>8AT
(E･LTC)</t>
    <phoneticPr fontId="54"/>
  </si>
  <si>
    <t>T24A</t>
  </si>
  <si>
    <t>5BA-TAHA45W</t>
  </si>
  <si>
    <t>0004,0006～0011</t>
    <phoneticPr fontId="54"/>
  </si>
  <si>
    <t>62～63</t>
    <phoneticPr fontId="54"/>
  </si>
  <si>
    <t>PFZTTの19ｲﾝﾁﾀｲﾔ付
PFZZT</t>
    <rPh sb="14" eb="15">
      <t>ツ</t>
    </rPh>
    <phoneticPr fontId="54"/>
  </si>
  <si>
    <t>16.0～16.3</t>
    <phoneticPr fontId="54"/>
  </si>
  <si>
    <t>2240～2270</t>
    <phoneticPr fontId="54"/>
  </si>
  <si>
    <t>0001～0003,0005</t>
    <phoneticPr fontId="54"/>
  </si>
  <si>
    <t>62～64</t>
    <phoneticPr fontId="54"/>
  </si>
  <si>
    <t>PFZTTの17ｲﾝﾁﾀｲﾔ付</t>
    <rPh sb="14" eb="15">
      <t>ツ</t>
    </rPh>
    <phoneticPr fontId="54"/>
  </si>
  <si>
    <t>16.2～16.6</t>
    <phoneticPr fontId="54"/>
  </si>
  <si>
    <t>2220～2250</t>
    <phoneticPr fontId="54"/>
  </si>
  <si>
    <t>5BA-TAHA45W</t>
    <phoneticPr fontId="54"/>
  </si>
  <si>
    <t>0009～0012</t>
    <phoneticPr fontId="54"/>
  </si>
  <si>
    <t>60～61</t>
    <phoneticPr fontId="54"/>
  </si>
  <si>
    <t>16.5～16.9</t>
    <phoneticPr fontId="54"/>
  </si>
  <si>
    <t>2190～2230</t>
    <phoneticPr fontId="54"/>
  </si>
  <si>
    <t>5BA-TAHA40W</t>
  </si>
  <si>
    <t>0004,0006～0008</t>
    <phoneticPr fontId="54"/>
  </si>
  <si>
    <t>PFZTTの19ｲﾝﾁﾀｲﾔ付</t>
    <rPh sb="14" eb="15">
      <t>ツ</t>
    </rPh>
    <phoneticPr fontId="54"/>
  </si>
  <si>
    <t>16.7～17.1</t>
    <phoneticPr fontId="54"/>
  </si>
  <si>
    <t>2180～2210</t>
    <phoneticPr fontId="54"/>
  </si>
  <si>
    <t>16.9～17.3</t>
    <phoneticPr fontId="54"/>
  </si>
  <si>
    <t>2160～2190</t>
    <phoneticPr fontId="54"/>
  </si>
  <si>
    <t>5BA-TAHA40W</t>
    <phoneticPr fontId="54"/>
  </si>
  <si>
    <t>ヴェルファイア</t>
  </si>
  <si>
    <t>1005、1012</t>
  </si>
  <si>
    <t>18ｲﾝﾁﾀｲﾔ</t>
  </si>
  <si>
    <t>D
V
EP</t>
  </si>
  <si>
    <t>25.4</t>
  </si>
  <si>
    <t>1,290~1,300</t>
    <phoneticPr fontId="54"/>
  </si>
  <si>
    <r>
      <t>1005</t>
    </r>
    <r>
      <rPr>
        <sz val="8"/>
        <rFont val="ＭＳ Ｐゴシック"/>
        <family val="2"/>
        <charset val="128"/>
      </rPr>
      <t>、</t>
    </r>
    <r>
      <rPr>
        <sz val="8"/>
        <rFont val="Arial"/>
        <family val="2"/>
      </rPr>
      <t>1012</t>
    </r>
    <phoneticPr fontId="3"/>
  </si>
  <si>
    <t>3BA-ZN8</t>
  </si>
  <si>
    <t>1003、1009</t>
  </si>
  <si>
    <t>17ｲﾝﾁﾀｲﾔ</t>
  </si>
  <si>
    <t>25.4~25.5</t>
    <phoneticPr fontId="54"/>
  </si>
  <si>
    <t>1,280~1,290</t>
    <phoneticPr fontId="54"/>
  </si>
  <si>
    <r>
      <t>1003</t>
    </r>
    <r>
      <rPr>
        <sz val="8"/>
        <rFont val="ＭＳ Ｐゴシック"/>
        <family val="3"/>
        <charset val="128"/>
      </rPr>
      <t>、</t>
    </r>
    <r>
      <rPr>
        <sz val="8"/>
        <rFont val="Arial"/>
        <family val="2"/>
      </rPr>
      <t>1009</t>
    </r>
    <phoneticPr fontId="3"/>
  </si>
  <si>
    <t>1004、1010～1011</t>
  </si>
  <si>
    <t>25.5~25.6</t>
    <phoneticPr fontId="54"/>
  </si>
  <si>
    <t>1,270~1,280</t>
    <phoneticPr fontId="54"/>
  </si>
  <si>
    <r>
      <t>1004</t>
    </r>
    <r>
      <rPr>
        <sz val="8"/>
        <rFont val="ＭＳ Ｐゴシック"/>
        <family val="2"/>
        <charset val="128"/>
      </rPr>
      <t>、</t>
    </r>
    <r>
      <rPr>
        <sz val="8"/>
        <rFont val="Arial"/>
        <family val="2"/>
      </rPr>
      <t>1010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1011</t>
    </r>
    <phoneticPr fontId="3"/>
  </si>
  <si>
    <t>1001～1002、1006～1008</t>
  </si>
  <si>
    <t>16ｲﾝﾁﾀｲﾔ,17ｲﾝﾁﾀｲﾔ</t>
  </si>
  <si>
    <t>25.6~25.7</t>
    <phoneticPr fontId="54"/>
  </si>
  <si>
    <t>1,260~1,270</t>
    <phoneticPr fontId="54"/>
  </si>
  <si>
    <r>
      <t>1001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1002</t>
    </r>
    <r>
      <rPr>
        <sz val="8"/>
        <rFont val="ＭＳ Ｐゴシック"/>
        <family val="2"/>
        <charset val="128"/>
      </rPr>
      <t>、</t>
    </r>
    <r>
      <rPr>
        <sz val="8"/>
        <rFont val="Arial"/>
        <family val="2"/>
      </rPr>
      <t>1006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1008</t>
    </r>
    <phoneticPr fontId="3"/>
  </si>
  <si>
    <t>GR86</t>
  </si>
  <si>
    <t>※2</t>
    <phoneticPr fontId="54"/>
  </si>
  <si>
    <t>0001,0002</t>
    <phoneticPr fontId="54"/>
  </si>
  <si>
    <t>☆☆☆</t>
    <phoneticPr fontId="3"/>
  </si>
  <si>
    <t>Ｄ
Ｖ
EP</t>
    <phoneticPr fontId="54"/>
  </si>
  <si>
    <t>24.0～24.1</t>
    <phoneticPr fontId="54"/>
  </si>
  <si>
    <t>1470～1480</t>
  </si>
  <si>
    <t>G16E</t>
  </si>
  <si>
    <t>4BA-GZEA14H</t>
  </si>
  <si>
    <t>ＧＲカローラ</t>
  </si>
  <si>
    <t>★3.0</t>
  </si>
  <si>
    <t>☆☆☆☆☆</t>
    <phoneticPr fontId="3"/>
  </si>
  <si>
    <t>Ｄ
Ｖ
Ｉ
EP
Ｈ
C</t>
    <phoneticPr fontId="54"/>
  </si>
  <si>
    <t>14.8</t>
  </si>
  <si>
    <t>CVT
(E)</t>
    <phoneticPr fontId="54"/>
  </si>
  <si>
    <t>2UR
（内燃機関）
1KM
（電動機）</t>
    <phoneticPr fontId="54"/>
  </si>
  <si>
    <t>6AA-UWG60</t>
  </si>
  <si>
    <t>センチュリー</t>
  </si>
  <si>
    <t>2027～2034、
2043～2050</t>
  </si>
  <si>
    <t>25.5~25.8</t>
  </si>
  <si>
    <t>1,240~1,280</t>
  </si>
  <si>
    <t>4BA-ZN6</t>
  </si>
  <si>
    <t>16ｲﾝﾁﾀｲﾔ</t>
  </si>
  <si>
    <t>25.7~25.9</t>
  </si>
  <si>
    <t>1,230~1,250</t>
  </si>
  <si>
    <t>2001～2017、
2035～2042</t>
  </si>
  <si>
    <t>25.7~26.0</t>
  </si>
  <si>
    <t>1,210~1,260</t>
  </si>
  <si>
    <t>25.4～25.7</t>
    <phoneticPr fontId="54"/>
  </si>
  <si>
    <t>1250～1290</t>
    <phoneticPr fontId="54"/>
  </si>
  <si>
    <t>4BA-GXPA16</t>
  </si>
  <si>
    <t>0003～0006</t>
    <phoneticPr fontId="54"/>
  </si>
  <si>
    <t>Ｄ
Ｖ
EP
C</t>
    <phoneticPr fontId="54"/>
  </si>
  <si>
    <t>26.5～26.7</t>
    <phoneticPr fontId="54"/>
  </si>
  <si>
    <t>1110～1140</t>
    <phoneticPr fontId="54"/>
  </si>
  <si>
    <t>CVT
(E･LTC)</t>
    <phoneticPr fontId="54"/>
  </si>
  <si>
    <t>M15A</t>
  </si>
  <si>
    <t>5BA-MXPA12</t>
  </si>
  <si>
    <t>ＧＲ　ヤリス</t>
  </si>
  <si>
    <t>26.5</t>
  </si>
  <si>
    <t>5BA-M910A</t>
  </si>
  <si>
    <t>26.7</t>
  </si>
  <si>
    <t>4BA-M900A</t>
  </si>
  <si>
    <t>26.8</t>
  </si>
  <si>
    <t>5BA-M900A</t>
  </si>
  <si>
    <t>ルーミー</t>
    <phoneticPr fontId="54"/>
  </si>
  <si>
    <t>0004,0006,0008,0009,0012,0013,0016,0018,0028,0030,0031,0034,0036,0038,0040,0041,0044,0045,0048,0050</t>
    <phoneticPr fontId="54"/>
  </si>
  <si>
    <t>57～59</t>
    <phoneticPr fontId="54"/>
  </si>
  <si>
    <t>PFXLKの18ｲﾝﾁﾀｲﾔ付
PFXRKの18ｲﾝﾁﾀｲﾔ付
PFXTKの18ｲﾝﾁﾀｲﾔ付</t>
    <phoneticPr fontId="54"/>
  </si>
  <si>
    <t>Ｖ
EP
C</t>
    <phoneticPr fontId="54"/>
  </si>
  <si>
    <t>17.2～17.9</t>
    <phoneticPr fontId="54"/>
  </si>
  <si>
    <t>2110～2170</t>
    <phoneticPr fontId="54"/>
  </si>
  <si>
    <t>2AR</t>
  </si>
  <si>
    <t>3BA-AGH45W</t>
  </si>
  <si>
    <t>0017,0019,0049,0051</t>
    <phoneticPr fontId="54"/>
  </si>
  <si>
    <t>PFXLKの17ｲﾝﾁﾀｲﾔ付
PFXTKの17ｲﾝﾁﾀｲﾔ付</t>
    <phoneticPr fontId="54"/>
  </si>
  <si>
    <t>17.2～17.3</t>
    <phoneticPr fontId="54"/>
  </si>
  <si>
    <t>2160～2170</t>
    <phoneticPr fontId="54"/>
  </si>
  <si>
    <t>0005,0007,0010,0011,0014,0015,0020,0022,0023,0026,0029,0032,0033,0035,0037,0039,0042,0043,0046,0047</t>
    <phoneticPr fontId="54"/>
  </si>
  <si>
    <t>58～59</t>
    <phoneticPr fontId="54"/>
  </si>
  <si>
    <t>PFXLKの17ｲﾝﾁﾀｲﾔ付
PFXRKの17ｲﾝﾁﾀｲﾔ付
PFXTKの17ｲﾝﾁﾀｲﾔ付
PFXQKの18ｲﾝﾁﾀｲﾔ付</t>
    <rPh sb="62" eb="63">
      <t>ツ</t>
    </rPh>
    <phoneticPr fontId="54"/>
  </si>
  <si>
    <t>17.4～17.9</t>
    <phoneticPr fontId="54"/>
  </si>
  <si>
    <t>2110～2150</t>
    <phoneticPr fontId="54"/>
  </si>
  <si>
    <t>0005,0007,0010,0011,0014,
0015,0020,0022,0023,0026,
0029,0032,0033,0035,0037,
0039,0042,0043,0046,0047</t>
    <phoneticPr fontId="54"/>
  </si>
  <si>
    <t>0018,0050,0051</t>
    <phoneticPr fontId="54"/>
  </si>
  <si>
    <t>PFXLKの18ｲﾝﾁﾀｲﾔ付
PFXTKの19ｲﾝﾁﾀｲﾔ付</t>
    <phoneticPr fontId="54"/>
  </si>
  <si>
    <t>17.7～17.9</t>
    <phoneticPr fontId="54"/>
  </si>
  <si>
    <t>2110～2120</t>
  </si>
  <si>
    <t>3BA-AGH40W</t>
  </si>
  <si>
    <t>0004,0006,0008,0009,0012,0013,0016,0028,0030,0031,0034,0040,0043,0045,0046,0048,0049</t>
    <phoneticPr fontId="54"/>
  </si>
  <si>
    <t>57～58</t>
    <phoneticPr fontId="54"/>
  </si>
  <si>
    <t>PFXLKの18ｲﾝﾁﾀｲﾔ付
PFXRKの18ｲﾝﾁﾀｲﾔ付
PFXTKの19ｲﾝﾁﾀｲﾔ付</t>
    <phoneticPr fontId="54"/>
  </si>
  <si>
    <t>0019</t>
  </si>
  <si>
    <t>PFXLKの17ｲﾝﾁﾀｲﾔ付</t>
    <phoneticPr fontId="54"/>
  </si>
  <si>
    <t>17.9</t>
  </si>
  <si>
    <t>0014,0015,0017,0035,0044,0047</t>
    <phoneticPr fontId="54"/>
  </si>
  <si>
    <t>PFXLKの17ｲﾝﾁﾀｲﾔ付
PFXRKの17ｲﾝﾁﾀｲﾔ付
PFXTKの17ｲﾝﾁﾀｲﾔ付</t>
    <phoneticPr fontId="54"/>
  </si>
  <si>
    <t>18.0～18.1</t>
    <phoneticPr fontId="54"/>
  </si>
  <si>
    <t>2090～2100</t>
    <phoneticPr fontId="54"/>
  </si>
  <si>
    <t>0005,0007,0010,0011,0029,0032,0033,0036～0039,0041,0042</t>
    <phoneticPr fontId="54"/>
  </si>
  <si>
    <t>18.2～18.5</t>
    <phoneticPr fontId="54"/>
  </si>
  <si>
    <t>2050～2080</t>
    <phoneticPr fontId="54"/>
  </si>
  <si>
    <t>0051～0058</t>
    <phoneticPr fontId="54"/>
  </si>
  <si>
    <t>105～107</t>
    <phoneticPr fontId="54"/>
  </si>
  <si>
    <t>PFXVB
PFXZB</t>
    <phoneticPr fontId="54"/>
  </si>
  <si>
    <t>EGR
3W</t>
    <phoneticPr fontId="54"/>
  </si>
  <si>
    <t>Ｄ
Ｖ
Ｉ
EP
Ｈ
B
C</t>
    <phoneticPr fontId="54"/>
  </si>
  <si>
    <t>15.3～15.7</t>
    <phoneticPr fontId="54"/>
  </si>
  <si>
    <t>2290～2330</t>
    <phoneticPr fontId="54"/>
  </si>
  <si>
    <t>A25A
（内燃機関）
5NM
（電動機）
4NM
（電動機）</t>
    <phoneticPr fontId="54"/>
  </si>
  <si>
    <t>6AA-AAHH45W</t>
  </si>
  <si>
    <t>0050</t>
  </si>
  <si>
    <t>PFXTBの19ｲﾝﾁﾀｲﾔ付</t>
    <phoneticPr fontId="54"/>
  </si>
  <si>
    <t>15.9</t>
  </si>
  <si>
    <t>0003,0005,0007,0008,0011,0012,0015,0017,0027,0029,0030,0033,0039,0042,0044,0045,0047～0049</t>
    <phoneticPr fontId="54"/>
  </si>
  <si>
    <t>★5.0</t>
  </si>
  <si>
    <t>100～104</t>
    <phoneticPr fontId="54"/>
  </si>
  <si>
    <t>PFXLBの18ｲﾝﾁﾀｲﾔ付
PFXRBの18ｲﾝﾁﾀｲﾔ付
PFXTBの19ｲﾝﾁﾀｲﾔ付</t>
    <rPh sb="14" eb="15">
      <t>ツ</t>
    </rPh>
    <phoneticPr fontId="54"/>
  </si>
  <si>
    <t>16.0～16.6</t>
    <phoneticPr fontId="54"/>
  </si>
  <si>
    <t>2220～2270</t>
    <phoneticPr fontId="54"/>
  </si>
  <si>
    <t>0009,0010,0013,0014,0016,0018,0031,0032,0034,0040,0041,0043,0046</t>
    <phoneticPr fontId="54"/>
  </si>
  <si>
    <t>PFXLBの17ｲﾝﾁﾀｲﾔ付
PFXRBの17ｲﾝﾁﾀｲﾔ付
PFXTBの17ｲﾝﾁﾀｲﾔ付</t>
    <rPh sb="14" eb="15">
      <t>ツ</t>
    </rPh>
    <phoneticPr fontId="54"/>
  </si>
  <si>
    <t>0004,0006,0028,0035～0038</t>
    <phoneticPr fontId="54"/>
  </si>
  <si>
    <t>102～104</t>
    <phoneticPr fontId="54"/>
  </si>
  <si>
    <t>16.5～16.7</t>
    <phoneticPr fontId="54"/>
  </si>
  <si>
    <t>2210～2230</t>
    <phoneticPr fontId="54"/>
  </si>
  <si>
    <t>106～109</t>
    <phoneticPr fontId="54"/>
  </si>
  <si>
    <t>16.0～16.5</t>
    <phoneticPr fontId="54"/>
  </si>
  <si>
    <t>2230～2270</t>
    <phoneticPr fontId="54"/>
  </si>
  <si>
    <t>A25A
（内燃機関）
5NM
（電動機）</t>
    <phoneticPr fontId="54"/>
  </si>
  <si>
    <t>6AA-AAHH40W</t>
  </si>
  <si>
    <t>0015,0017,0033,0047～0050</t>
    <phoneticPr fontId="54"/>
  </si>
  <si>
    <t>105～106</t>
  </si>
  <si>
    <t>16.6～16.8</t>
    <phoneticPr fontId="54"/>
  </si>
  <si>
    <t>2200～2220</t>
    <phoneticPr fontId="54"/>
  </si>
  <si>
    <t>0003,0005,0007,0008,0011,0012,0027,0029,0030,0039,0042,0044,0045</t>
    <phoneticPr fontId="54"/>
  </si>
  <si>
    <t>0003,0005,0007,0008,
0011,0012,0027,0029,
0030,0039,0042,0044,
0045</t>
    <phoneticPr fontId="54"/>
  </si>
  <si>
    <t>0013,0014,0016,0018,0034,0043,0046</t>
    <phoneticPr fontId="54"/>
  </si>
  <si>
    <t>★6.0</t>
  </si>
  <si>
    <t>110～111</t>
  </si>
  <si>
    <t>16.7～16.9</t>
    <phoneticPr fontId="54"/>
  </si>
  <si>
    <t>2190～2210</t>
    <phoneticPr fontId="54"/>
  </si>
  <si>
    <t>0013,0014,0016,0018,
0034,0043,0046</t>
    <phoneticPr fontId="54"/>
  </si>
  <si>
    <t>0004,0006,0009,0010,0028,0031,0032,0035～0038,0040,0041</t>
    <phoneticPr fontId="54"/>
  </si>
  <si>
    <t>106～108</t>
    <phoneticPr fontId="54"/>
  </si>
  <si>
    <t>17.1～17.4</t>
    <phoneticPr fontId="54"/>
  </si>
  <si>
    <t>2150～2180</t>
    <phoneticPr fontId="54"/>
  </si>
  <si>
    <t>アルファード
ヴェルファイア</t>
  </si>
  <si>
    <t>PFXQK</t>
    <phoneticPr fontId="54"/>
  </si>
  <si>
    <t>17.4</t>
  </si>
  <si>
    <t>0021,0024,0025</t>
    <phoneticPr fontId="54"/>
  </si>
  <si>
    <t>17.6～17.9</t>
    <phoneticPr fontId="54"/>
  </si>
  <si>
    <t>2110～2130</t>
    <phoneticPr fontId="54"/>
  </si>
  <si>
    <t>PFXGK</t>
    <phoneticPr fontId="54"/>
  </si>
  <si>
    <t>0001,0002,0052,0053</t>
    <phoneticPr fontId="54"/>
  </si>
  <si>
    <t>PFXGK
PRXGK</t>
    <phoneticPr fontId="54"/>
  </si>
  <si>
    <t>18.0～18.2</t>
    <phoneticPr fontId="54"/>
  </si>
  <si>
    <t>7～8</t>
    <phoneticPr fontId="54"/>
  </si>
  <si>
    <t>2080～2100</t>
    <phoneticPr fontId="54"/>
  </si>
  <si>
    <t>3BA-AGH45W</t>
    <phoneticPr fontId="54"/>
  </si>
  <si>
    <t>0020,0022,0023,0026</t>
    <phoneticPr fontId="54"/>
  </si>
  <si>
    <t>PFXQKの18ｲﾝﾁﾀｲﾔ付</t>
    <rPh sb="14" eb="15">
      <t>ツ</t>
    </rPh>
    <phoneticPr fontId="54"/>
  </si>
  <si>
    <t>18.1～18.5</t>
    <phoneticPr fontId="54"/>
  </si>
  <si>
    <t>2050～2090</t>
    <phoneticPr fontId="54"/>
  </si>
  <si>
    <t>0024,0025,0027</t>
    <phoneticPr fontId="54"/>
  </si>
  <si>
    <t>PFXQKの17ｲﾝﾁﾀｲﾔ付</t>
    <rPh sb="14" eb="15">
      <t>ツ</t>
    </rPh>
    <phoneticPr fontId="54"/>
  </si>
  <si>
    <t>18.1～18.3</t>
    <phoneticPr fontId="54"/>
  </si>
  <si>
    <t>2070～2090</t>
  </si>
  <si>
    <t>0021</t>
  </si>
  <si>
    <t>18.5</t>
  </si>
  <si>
    <t>18.6～18.9</t>
    <phoneticPr fontId="54"/>
  </si>
  <si>
    <t>2020～2040</t>
    <phoneticPr fontId="54"/>
  </si>
  <si>
    <t>3BA-AGH40W</t>
    <phoneticPr fontId="54"/>
  </si>
  <si>
    <t>0025</t>
  </si>
  <si>
    <t>PFXQBの18ｲﾝﾁﾀｲﾔ付</t>
    <rPh sb="14" eb="15">
      <t>ツ</t>
    </rPh>
    <phoneticPr fontId="54"/>
  </si>
  <si>
    <t>16.1</t>
  </si>
  <si>
    <t>0019,0021,0022</t>
    <phoneticPr fontId="54"/>
  </si>
  <si>
    <t>16.3～16.6</t>
    <phoneticPr fontId="54"/>
  </si>
  <si>
    <t>2220～2240</t>
    <phoneticPr fontId="54"/>
  </si>
  <si>
    <t>0023,0024,0026</t>
    <phoneticPr fontId="54"/>
  </si>
  <si>
    <t>106～107</t>
  </si>
  <si>
    <t>PFXQBの17ｲﾝﾁﾀｲﾔ付</t>
    <rPh sb="14" eb="15">
      <t>ツ</t>
    </rPh>
    <phoneticPr fontId="54"/>
  </si>
  <si>
    <t>16.1～16.3</t>
    <phoneticPr fontId="54"/>
  </si>
  <si>
    <t>2240～2260</t>
  </si>
  <si>
    <t>0020</t>
  </si>
  <si>
    <t>16.6</t>
  </si>
  <si>
    <t>PFXGB</t>
    <phoneticPr fontId="54"/>
  </si>
  <si>
    <t>0001,0059,0060</t>
    <phoneticPr fontId="54"/>
  </si>
  <si>
    <t>103～104</t>
    <phoneticPr fontId="54"/>
  </si>
  <si>
    <t>PFXGB
PRXGB</t>
    <phoneticPr fontId="54"/>
  </si>
  <si>
    <t>6AA-AAHH45W</t>
    <phoneticPr fontId="54"/>
  </si>
  <si>
    <t>0021,0022,0025</t>
    <phoneticPr fontId="54"/>
  </si>
  <si>
    <t>105～107</t>
  </si>
  <si>
    <t>16.8～17.1</t>
    <phoneticPr fontId="54"/>
  </si>
  <si>
    <t>2180～2200</t>
  </si>
  <si>
    <t>17.3</t>
  </si>
  <si>
    <t>16.8</t>
  </si>
  <si>
    <t>0020,0023,0024</t>
    <phoneticPr fontId="54"/>
  </si>
  <si>
    <t>108～109</t>
    <phoneticPr fontId="54"/>
  </si>
  <si>
    <t>17.1～17.3</t>
    <phoneticPr fontId="54"/>
  </si>
  <si>
    <t>2160～2180</t>
    <phoneticPr fontId="54"/>
  </si>
  <si>
    <t>0001,0002,0059,0060</t>
    <phoneticPr fontId="54"/>
  </si>
  <si>
    <t>107～109</t>
    <phoneticPr fontId="54"/>
  </si>
  <si>
    <t>17.3～17.6</t>
    <phoneticPr fontId="54"/>
  </si>
  <si>
    <t>2130～2160</t>
    <phoneticPr fontId="54"/>
  </si>
  <si>
    <t>6AA-AAHH40W</t>
    <phoneticPr fontId="54"/>
  </si>
  <si>
    <t>アルファード</t>
  </si>
  <si>
    <t>0016～0026</t>
    <phoneticPr fontId="54"/>
  </si>
  <si>
    <t>65～67</t>
    <phoneticPr fontId="54"/>
  </si>
  <si>
    <t>22.5～23.2</t>
    <phoneticPr fontId="54"/>
  </si>
  <si>
    <t>1570～1650</t>
    <phoneticPr fontId="54"/>
  </si>
  <si>
    <t>6BA-MXAA54</t>
  </si>
  <si>
    <t>23.6～23.8</t>
    <phoneticPr fontId="54"/>
  </si>
  <si>
    <t>1500～1520</t>
    <phoneticPr fontId="54"/>
  </si>
  <si>
    <t>6BA-MXAA52</t>
  </si>
  <si>
    <t>0021～0023</t>
    <phoneticPr fontId="54"/>
  </si>
  <si>
    <t>★4.0</t>
  </si>
  <si>
    <t>91～92</t>
  </si>
  <si>
    <t>ANXVB</t>
  </si>
  <si>
    <t>21.9～22.2</t>
    <phoneticPr fontId="54"/>
  </si>
  <si>
    <t>1690～1720</t>
    <phoneticPr fontId="54"/>
  </si>
  <si>
    <t>A25A
（内燃機関）
3NM
（電動機）
4NM
（電動機）</t>
    <phoneticPr fontId="54"/>
  </si>
  <si>
    <t>6AA-AXAH54</t>
  </si>
  <si>
    <t>0015～0020</t>
    <phoneticPr fontId="54"/>
  </si>
  <si>
    <t>92～93</t>
  </si>
  <si>
    <t>ANXGB,ANXMB</t>
  </si>
  <si>
    <t>22.0～22.3</t>
    <phoneticPr fontId="54"/>
  </si>
  <si>
    <t>1670～1710</t>
    <phoneticPr fontId="54"/>
  </si>
  <si>
    <t>93～94</t>
    <phoneticPr fontId="54"/>
  </si>
  <si>
    <t>22.6～22.8</t>
    <phoneticPr fontId="54"/>
  </si>
  <si>
    <t>1620～1640</t>
    <phoneticPr fontId="54"/>
  </si>
  <si>
    <t>A25A
（内燃機関）
3NM
（電動機）</t>
    <phoneticPr fontId="54"/>
  </si>
  <si>
    <t>6AA-AXAH52</t>
  </si>
  <si>
    <t>ＲＡＶ４</t>
  </si>
  <si>
    <t>0013～0015</t>
    <phoneticPr fontId="54"/>
  </si>
  <si>
    <t>65～66</t>
  </si>
  <si>
    <t>22.2～22.4</t>
    <phoneticPr fontId="54"/>
  </si>
  <si>
    <t>1660～1680</t>
    <phoneticPr fontId="54"/>
  </si>
  <si>
    <t>6BA-MXUA85</t>
  </si>
  <si>
    <t>22.5</t>
  </si>
  <si>
    <t>0010</t>
    <phoneticPr fontId="54"/>
  </si>
  <si>
    <t>22.7</t>
  </si>
  <si>
    <t>0010</t>
  </si>
  <si>
    <t>0011</t>
  </si>
  <si>
    <t>23.6</t>
  </si>
  <si>
    <t>6BA-MXUA80</t>
  </si>
  <si>
    <t>0010,0012～0015</t>
    <phoneticPr fontId="54"/>
  </si>
  <si>
    <t>66～67</t>
    <phoneticPr fontId="54"/>
  </si>
  <si>
    <t>22.8～23.2</t>
    <phoneticPr fontId="54"/>
  </si>
  <si>
    <t>1570～1620</t>
    <phoneticPr fontId="54"/>
  </si>
  <si>
    <t>0015</t>
  </si>
  <si>
    <t>21.4</t>
  </si>
  <si>
    <t>6AA-AXUH85</t>
  </si>
  <si>
    <t>0013,0014</t>
    <phoneticPr fontId="54"/>
  </si>
  <si>
    <t>21.5～21.6</t>
    <phoneticPr fontId="54"/>
  </si>
  <si>
    <t>1750～1760</t>
  </si>
  <si>
    <t>0010,0012</t>
    <phoneticPr fontId="54"/>
  </si>
  <si>
    <t>98～99</t>
  </si>
  <si>
    <t>21.7～21.9</t>
    <phoneticPr fontId="54"/>
  </si>
  <si>
    <t>1720～1740</t>
  </si>
  <si>
    <t>0012～0015</t>
    <phoneticPr fontId="54"/>
  </si>
  <si>
    <t>100～101</t>
  </si>
  <si>
    <t>22.0～22.2</t>
    <phoneticPr fontId="54"/>
  </si>
  <si>
    <t>1680～1710</t>
    <phoneticPr fontId="54"/>
  </si>
  <si>
    <t>6AA-AXUH80</t>
  </si>
  <si>
    <t>ハリアー</t>
  </si>
  <si>
    <t>0065,0066</t>
    <phoneticPr fontId="54"/>
  </si>
  <si>
    <t>Ｄ
Ｖ
EP
B</t>
    <phoneticPr fontId="54"/>
  </si>
  <si>
    <t>21.8～21.9</t>
    <phoneticPr fontId="54"/>
  </si>
  <si>
    <t>1720～1730</t>
  </si>
  <si>
    <t>8AR</t>
  </si>
  <si>
    <t>3BA-ARS220</t>
  </si>
  <si>
    <t>0032</t>
  </si>
  <si>
    <t>Ｄ
Ｖ
Ｉ
EP
Ｈ
B</t>
    <phoneticPr fontId="54"/>
  </si>
  <si>
    <t>19.6</t>
  </si>
  <si>
    <t>6AT
(E)</t>
    <phoneticPr fontId="54"/>
  </si>
  <si>
    <t>T24A
（内燃機関）
1ZM
（電動機）
1YM
（電動機）</t>
    <phoneticPr fontId="54"/>
  </si>
  <si>
    <t>5AA-TZSH35</t>
  </si>
  <si>
    <t>0001～0031</t>
    <phoneticPr fontId="54"/>
  </si>
  <si>
    <t>★2.5</t>
  </si>
  <si>
    <t>77～79</t>
    <phoneticPr fontId="54"/>
  </si>
  <si>
    <t>19.7～20.3</t>
    <phoneticPr fontId="54"/>
  </si>
  <si>
    <t>1880～1940</t>
    <phoneticPr fontId="54"/>
  </si>
  <si>
    <t>0069</t>
  </si>
  <si>
    <t>20.7</t>
  </si>
  <si>
    <t>A25A
（内燃機関）
1KM
（電動機）</t>
    <phoneticPr fontId="54"/>
  </si>
  <si>
    <t>6AA-AZSH21</t>
  </si>
  <si>
    <t>0002～0004</t>
    <phoneticPr fontId="54"/>
  </si>
  <si>
    <t>95～96</t>
  </si>
  <si>
    <t>Ｄ
Ｖ
EP
Ｈ
B
C</t>
    <phoneticPr fontId="54"/>
  </si>
  <si>
    <t>18.7～18.9</t>
    <phoneticPr fontId="54"/>
  </si>
  <si>
    <t>2020～2030</t>
  </si>
  <si>
    <t>A25A
（内燃機関）
2NM
（電動機）</t>
    <phoneticPr fontId="54"/>
  </si>
  <si>
    <t>6AA-AZSH32</t>
  </si>
  <si>
    <t>19.0</t>
  </si>
  <si>
    <t>19.3</t>
  </si>
  <si>
    <t>0001～0003</t>
    <phoneticPr fontId="54"/>
  </si>
  <si>
    <t>100～101</t>
    <phoneticPr fontId="54"/>
  </si>
  <si>
    <t>20.9～21.1</t>
    <phoneticPr fontId="54"/>
  </si>
  <si>
    <t>1800～1820</t>
    <phoneticPr fontId="54"/>
  </si>
  <si>
    <t>6AA-AZSH36W</t>
    <phoneticPr fontId="54"/>
  </si>
  <si>
    <t>0016～0034</t>
    <phoneticPr fontId="54"/>
  </si>
  <si>
    <t>20.7～21.1</t>
    <phoneticPr fontId="54"/>
  </si>
  <si>
    <t>1800～1840</t>
    <phoneticPr fontId="54"/>
  </si>
  <si>
    <t>6AA-AZSH35</t>
  </si>
  <si>
    <t>0004～0015</t>
    <phoneticPr fontId="54"/>
  </si>
  <si>
    <t>AEXGB</t>
  </si>
  <si>
    <t>21.2～21.4</t>
    <phoneticPr fontId="54"/>
  </si>
  <si>
    <t>1770～1790</t>
    <phoneticPr fontId="54"/>
  </si>
  <si>
    <t>21.5</t>
  </si>
  <si>
    <t>0039,0040</t>
    <phoneticPr fontId="54"/>
  </si>
  <si>
    <t>AEXBB,AEXMB</t>
  </si>
  <si>
    <t>21.2～21.3</t>
    <phoneticPr fontId="54"/>
  </si>
  <si>
    <t>1780～1790</t>
  </si>
  <si>
    <t>0038</t>
  </si>
  <si>
    <t>0001,0002,0035～0037</t>
    <phoneticPr fontId="54"/>
  </si>
  <si>
    <t>21.5～21.7</t>
    <phoneticPr fontId="54"/>
  </si>
  <si>
    <t>1740～1760</t>
    <phoneticPr fontId="54"/>
  </si>
  <si>
    <t>クラウン</t>
    <phoneticPr fontId="54"/>
  </si>
  <si>
    <t>0119,0120,0329～0336</t>
    <phoneticPr fontId="54"/>
  </si>
  <si>
    <t>1750～1760</t>
    <phoneticPr fontId="54"/>
  </si>
  <si>
    <t>6BA-MZRA95W</t>
  </si>
  <si>
    <t>0017～0024,0105～0118,0321～0328</t>
    <phoneticPr fontId="54"/>
  </si>
  <si>
    <t>1720～1740</t>
    <phoneticPr fontId="54"/>
  </si>
  <si>
    <t>0055,0056,0059～0064,0067～0072,0103,0104,0215,0216,0279,0280,0283～0288,0311～0320,0391～0400</t>
    <phoneticPr fontId="54"/>
  </si>
  <si>
    <t>21.9～22.0</t>
    <phoneticPr fontId="54"/>
  </si>
  <si>
    <t>1710～1720</t>
    <phoneticPr fontId="54"/>
  </si>
  <si>
    <t>0025～0054,0057,0058,0065,0066,0073～0102,0155～0214,0219～0278,0281,0282,0289～0310,0337～0390</t>
    <phoneticPr fontId="54"/>
  </si>
  <si>
    <t>63～64</t>
    <phoneticPr fontId="54"/>
  </si>
  <si>
    <t>22.1～22.4</t>
    <phoneticPr fontId="54"/>
  </si>
  <si>
    <t>1660～1700</t>
    <phoneticPr fontId="54"/>
  </si>
  <si>
    <t>0153,0154,0217,0218</t>
    <phoneticPr fontId="54"/>
  </si>
  <si>
    <t>22.5</t>
    <phoneticPr fontId="54"/>
  </si>
  <si>
    <t>0012～0024,0030～0040,0057～0103,0110～0161</t>
    <phoneticPr fontId="54"/>
  </si>
  <si>
    <t>66～67</t>
  </si>
  <si>
    <t>22.0～22.4</t>
    <phoneticPr fontId="54"/>
  </si>
  <si>
    <t>1660～1710</t>
    <phoneticPr fontId="54"/>
  </si>
  <si>
    <t>6BA-MZRA92W</t>
  </si>
  <si>
    <t>0001～0011,0025～0029,0041～0056,0104～0109</t>
    <phoneticPr fontId="54"/>
  </si>
  <si>
    <t>22.5～22.7</t>
    <phoneticPr fontId="54"/>
  </si>
  <si>
    <t>1630～1650</t>
    <phoneticPr fontId="54"/>
  </si>
  <si>
    <t>0019～0024,0123～0136,0345～0360</t>
    <phoneticPr fontId="54"/>
  </si>
  <si>
    <t>1660～1690</t>
    <phoneticPr fontId="54"/>
  </si>
  <si>
    <t>6BA-MZRA90W</t>
  </si>
  <si>
    <t>0017,0018,0121,0122</t>
    <phoneticPr fontId="54"/>
  </si>
  <si>
    <t>0063～0072,0079～0088,0303～0312</t>
    <phoneticPr fontId="54"/>
  </si>
  <si>
    <t>0057～0062,0073～0078,0089～0120,0243～0302,0313～0344,0363～0424</t>
    <phoneticPr fontId="54"/>
  </si>
  <si>
    <t>65～66</t>
    <phoneticPr fontId="54"/>
  </si>
  <si>
    <t>APXSH,BPXSH</t>
  </si>
  <si>
    <t>22.5～23.0</t>
    <phoneticPr fontId="54"/>
  </si>
  <si>
    <t>1600～1650</t>
    <phoneticPr fontId="54"/>
  </si>
  <si>
    <t>0233～0242,0361,0362</t>
    <phoneticPr fontId="54"/>
  </si>
  <si>
    <t>23.1</t>
    <phoneticPr fontId="54"/>
  </si>
  <si>
    <t>1580～1590</t>
    <phoneticPr fontId="54"/>
  </si>
  <si>
    <t>0165,0166,0169～0171,0175,0217,0219～0224,0231～0233,0237,0238,0241～0243,0247</t>
    <phoneticPr fontId="54"/>
  </si>
  <si>
    <t>Ｖ
Ｉ
EP
Ｈ
B
C</t>
    <phoneticPr fontId="54"/>
  </si>
  <si>
    <t>2ZR
（内燃機関）
1VM
（電動機）
1WM
（電動機）</t>
    <phoneticPr fontId="54"/>
  </si>
  <si>
    <t>6AA-ZWR95W</t>
  </si>
  <si>
    <t>0113,0115～0117,0121,0122,0125～0127,0131～0136,0143,0145,0147～0152,0159～0161,0185,0187～0189,0193,0194,0197～0199,0203～0208,0215</t>
    <phoneticPr fontId="54"/>
  </si>
  <si>
    <t>98～99</t>
    <phoneticPr fontId="54"/>
  </si>
  <si>
    <t>0023～0032,0065～0112,0146,0153～0158,0162～0164,0167,0168,0172～0174,0176～0184,0200～0202,0209～0214,0216,0218,0225～0230,0234～0236,0239,0240,0244～0246,0248</t>
    <phoneticPr fontId="54"/>
  </si>
  <si>
    <t>21.7～22.0</t>
    <phoneticPr fontId="54"/>
  </si>
  <si>
    <t>1710～1740</t>
    <phoneticPr fontId="54"/>
  </si>
  <si>
    <t>0001～0022,0033～0064,0114,0118～0120,0123,0124,0128～0130,0137～0142,0144,0186,0190～0192,0195,0196</t>
    <phoneticPr fontId="54"/>
  </si>
  <si>
    <t>22.1～22.2</t>
    <phoneticPr fontId="54"/>
  </si>
  <si>
    <t>1680～1700</t>
    <phoneticPr fontId="54"/>
  </si>
  <si>
    <t>0001～0112</t>
    <phoneticPr fontId="54"/>
  </si>
  <si>
    <t>101～104</t>
    <phoneticPr fontId="54"/>
  </si>
  <si>
    <t>21.7～22.3</t>
    <phoneticPr fontId="54"/>
  </si>
  <si>
    <t>1670～1740</t>
    <phoneticPr fontId="54"/>
  </si>
  <si>
    <t>2ZR
（内燃機関）
1VM
（電動機）</t>
    <phoneticPr fontId="54"/>
  </si>
  <si>
    <t>6AA-ZWR92W</t>
  </si>
  <si>
    <t>0033～0048,0111,0112,0115～0144,0239,0240,0243～0272,0671,0672,0675～0704</t>
    <phoneticPr fontId="54"/>
  </si>
  <si>
    <t>21.8～22.2</t>
    <phoneticPr fontId="54"/>
  </si>
  <si>
    <t>1680～1730</t>
    <phoneticPr fontId="54"/>
  </si>
  <si>
    <t>6AA-ZWR90W</t>
  </si>
  <si>
    <t>0145～0176,0209～0238,0241,0242,0559～0608,0621～0670,0673,0674,0769～0832</t>
    <phoneticPr fontId="54"/>
  </si>
  <si>
    <t>0177～0208,0465～0558,0609～0620,0705～0768</t>
    <phoneticPr fontId="54"/>
  </si>
  <si>
    <t>100～102</t>
    <phoneticPr fontId="54"/>
  </si>
  <si>
    <t>22.5～22.9</t>
    <phoneticPr fontId="54"/>
  </si>
  <si>
    <t>1610～1650</t>
    <phoneticPr fontId="54"/>
  </si>
  <si>
    <t>ヴォクシー
ノア</t>
  </si>
  <si>
    <t>0024</t>
  </si>
  <si>
    <t>6BA-MZRA97W</t>
  </si>
  <si>
    <t>0017～0023,0040</t>
    <phoneticPr fontId="54"/>
  </si>
  <si>
    <t>0001～0016,0025～0039</t>
    <phoneticPr fontId="54"/>
  </si>
  <si>
    <t>0015,0016,0151,0152</t>
    <phoneticPr fontId="54"/>
  </si>
  <si>
    <t>22.1</t>
    <phoneticPr fontId="54"/>
  </si>
  <si>
    <t>0001～0014,0123～0150</t>
    <phoneticPr fontId="54"/>
  </si>
  <si>
    <t>0121,0122</t>
    <phoneticPr fontId="54"/>
  </si>
  <si>
    <t>0001～0016,0025～0056,0151,0152,0155～0232</t>
    <phoneticPr fontId="54"/>
  </si>
  <si>
    <t>22.6～23.1</t>
    <phoneticPr fontId="54"/>
  </si>
  <si>
    <t>1580～1640</t>
    <phoneticPr fontId="54"/>
  </si>
  <si>
    <t>0137～0150,0153,0154</t>
    <phoneticPr fontId="54"/>
  </si>
  <si>
    <t>22.9～23.1</t>
    <phoneticPr fontId="54"/>
  </si>
  <si>
    <t>1580～1610</t>
    <phoneticPr fontId="54"/>
  </si>
  <si>
    <t>0081～0110,0113,0114,0431～0464</t>
    <phoneticPr fontId="54"/>
  </si>
  <si>
    <t>0049～0080,0337～0430</t>
    <phoneticPr fontId="54"/>
  </si>
  <si>
    <t>101～103</t>
    <phoneticPr fontId="54"/>
  </si>
  <si>
    <t>0023～0032,0327～0336</t>
    <phoneticPr fontId="54"/>
  </si>
  <si>
    <t>22.3～22.4</t>
    <phoneticPr fontId="54"/>
  </si>
  <si>
    <t>1660～1670</t>
    <phoneticPr fontId="54"/>
  </si>
  <si>
    <t>0001～0022,0289,0290,0299～0304,0311～0318,0321～0326</t>
    <phoneticPr fontId="54"/>
  </si>
  <si>
    <t>0273～0288,0291～0298,0305～0310,0319,0320</t>
    <phoneticPr fontId="54"/>
  </si>
  <si>
    <t>ノア</t>
  </si>
  <si>
    <t>0004～0006</t>
    <phoneticPr fontId="54"/>
  </si>
  <si>
    <t>Ｄ
MC
Ｖ
EP
B
C</t>
    <phoneticPr fontId="54"/>
  </si>
  <si>
    <t>8NR</t>
  </si>
  <si>
    <t>3BA-NGX50</t>
  </si>
  <si>
    <t>24.5～24.6</t>
    <phoneticPr fontId="54"/>
  </si>
  <si>
    <t>1400～1410</t>
  </si>
  <si>
    <t>3BA-NGX10</t>
  </si>
  <si>
    <t>0010～0012</t>
    <phoneticPr fontId="54"/>
  </si>
  <si>
    <t>Ｄ
MC
Ｖ
EP
B</t>
    <phoneticPr fontId="54"/>
  </si>
  <si>
    <t>24.6～24.7</t>
    <phoneticPr fontId="54"/>
  </si>
  <si>
    <t>1390～1400</t>
  </si>
  <si>
    <t>24.2</t>
  </si>
  <si>
    <t>2ZR
（内燃機関）
1NM
（電動機）</t>
    <phoneticPr fontId="54"/>
  </si>
  <si>
    <t>6AA-ZYX11</t>
  </si>
  <si>
    <t>0005,0006</t>
    <phoneticPr fontId="54"/>
  </si>
  <si>
    <t>24.3</t>
    <phoneticPr fontId="54"/>
  </si>
  <si>
    <t>Ｃ－ＨＲ</t>
  </si>
  <si>
    <t>0001～0007</t>
    <phoneticPr fontId="54"/>
  </si>
  <si>
    <t>57～58</t>
  </si>
  <si>
    <t>24.8～25.1</t>
    <phoneticPr fontId="54"/>
  </si>
  <si>
    <t>1330～1370</t>
    <phoneticPr fontId="54"/>
  </si>
  <si>
    <t>2ZR</t>
  </si>
  <si>
    <t>3BA-ZSG10</t>
  </si>
  <si>
    <t>24.7～24.9</t>
    <phoneticPr fontId="54"/>
  </si>
  <si>
    <t>1360～1390</t>
    <phoneticPr fontId="54"/>
  </si>
  <si>
    <t>4BA-MXGA10</t>
  </si>
  <si>
    <t>101～102</t>
    <phoneticPr fontId="54"/>
  </si>
  <si>
    <t>23.6～23.9</t>
    <phoneticPr fontId="54"/>
  </si>
  <si>
    <t>1490～1530</t>
    <phoneticPr fontId="54"/>
  </si>
  <si>
    <t>2ZR
（内燃機関）
1NM
（電動機）
1MM
（電動機）</t>
    <phoneticPr fontId="54"/>
  </si>
  <si>
    <t>6AA-ZVG15</t>
  </si>
  <si>
    <t>0001～0005</t>
    <phoneticPr fontId="54"/>
  </si>
  <si>
    <t>23.8～24.1</t>
    <phoneticPr fontId="54"/>
  </si>
  <si>
    <t>1470～1500</t>
    <phoneticPr fontId="54"/>
  </si>
  <si>
    <t>6AA-ZVG16</t>
  </si>
  <si>
    <t>24.4</t>
  </si>
  <si>
    <t>6AA-ZVG11</t>
  </si>
  <si>
    <t>0001,0003～0007</t>
    <phoneticPr fontId="54"/>
  </si>
  <si>
    <t>105～106</t>
    <phoneticPr fontId="54"/>
  </si>
  <si>
    <t>24.5～24.8</t>
    <phoneticPr fontId="54"/>
  </si>
  <si>
    <t>1380～1410</t>
    <phoneticPr fontId="54"/>
  </si>
  <si>
    <t>106～107</t>
    <phoneticPr fontId="54"/>
  </si>
  <si>
    <t>1370～1410</t>
    <phoneticPr fontId="54"/>
  </si>
  <si>
    <t>6AA-ZVG13</t>
  </si>
  <si>
    <t>カローラクロス</t>
  </si>
  <si>
    <t>0019～0025</t>
    <phoneticPr fontId="54"/>
  </si>
  <si>
    <t>96～97</t>
    <phoneticPr fontId="54"/>
  </si>
  <si>
    <t>A25A
（内燃機関）
3NM
（電動機）
1MM
（電動機）</t>
    <phoneticPr fontId="54"/>
  </si>
  <si>
    <t>6AA-AXVH75</t>
  </si>
  <si>
    <t>0017,0018</t>
    <phoneticPr fontId="54"/>
  </si>
  <si>
    <t>22.8～22.9</t>
    <phoneticPr fontId="54"/>
  </si>
  <si>
    <t>1610～1620</t>
  </si>
  <si>
    <t>0026～0034</t>
    <phoneticPr fontId="54"/>
  </si>
  <si>
    <t>22.7～23.1</t>
    <phoneticPr fontId="54"/>
  </si>
  <si>
    <t>1580～1630</t>
    <phoneticPr fontId="54"/>
  </si>
  <si>
    <t>6AA-AXVH70</t>
  </si>
  <si>
    <t>0024,0025</t>
    <phoneticPr fontId="54"/>
  </si>
  <si>
    <t>★6.5</t>
  </si>
  <si>
    <t>23.4～23.5</t>
    <phoneticPr fontId="54"/>
  </si>
  <si>
    <t>1540～1550</t>
  </si>
  <si>
    <t>カムリ</t>
  </si>
  <si>
    <t>Ｖ
EP
B
C</t>
    <phoneticPr fontId="54"/>
  </si>
  <si>
    <t>26.1～26.2</t>
    <phoneticPr fontId="54"/>
  </si>
  <si>
    <t>1180～1190</t>
  </si>
  <si>
    <t>1NZ</t>
  </si>
  <si>
    <t>3BA-NZE164G</t>
  </si>
  <si>
    <t>Ｖ
EP
B</t>
    <phoneticPr fontId="54"/>
  </si>
  <si>
    <t>26.7</t>
    <phoneticPr fontId="54"/>
  </si>
  <si>
    <t>1100～1110</t>
  </si>
  <si>
    <t>3BA-NZE161G</t>
  </si>
  <si>
    <t>★2.0</t>
  </si>
  <si>
    <t>MC
Ｖ
Ｉ
EP
B
C</t>
    <phoneticPr fontId="54"/>
  </si>
  <si>
    <t>26.5～26.6</t>
    <phoneticPr fontId="54"/>
  </si>
  <si>
    <t>1120～1130</t>
  </si>
  <si>
    <t>2NR</t>
  </si>
  <si>
    <t>5BA-NRE161G</t>
  </si>
  <si>
    <t>26.3</t>
    <phoneticPr fontId="54"/>
  </si>
  <si>
    <t>1NZ
（内燃機関）
1LM
（電動機）</t>
    <phoneticPr fontId="54"/>
  </si>
  <si>
    <t>6AA-NKE165G</t>
  </si>
  <si>
    <t>カローラ　フィールダー</t>
  </si>
  <si>
    <t>26.3</t>
  </si>
  <si>
    <t>3BA-NZE164</t>
  </si>
  <si>
    <t>0004,0005</t>
    <phoneticPr fontId="54"/>
  </si>
  <si>
    <t>26.9</t>
    <phoneticPr fontId="54"/>
  </si>
  <si>
    <t>3BA-NZE161</t>
  </si>
  <si>
    <t>5BA-NRE161</t>
  </si>
  <si>
    <t>6AA-NKE165</t>
  </si>
  <si>
    <t>カローラ　アクシオ</t>
  </si>
  <si>
    <t>27.0~27.1</t>
  </si>
  <si>
    <t>3BA-A210A</t>
  </si>
  <si>
    <t>27.4</t>
  </si>
  <si>
    <t>5BA-A201A</t>
  </si>
  <si>
    <t>27.5</t>
  </si>
  <si>
    <t>103~104</t>
  </si>
  <si>
    <t>26.9~27.0</t>
  </si>
  <si>
    <t>5AA-A202A</t>
  </si>
  <si>
    <t>ライズ</t>
    <phoneticPr fontId="54"/>
  </si>
  <si>
    <t>0001～0004</t>
    <phoneticPr fontId="54"/>
  </si>
  <si>
    <t>71～72</t>
    <phoneticPr fontId="54"/>
  </si>
  <si>
    <t>25.0～25.1</t>
    <phoneticPr fontId="54"/>
  </si>
  <si>
    <t>1330～1350</t>
    <phoneticPr fontId="54"/>
  </si>
  <si>
    <t>5BA-MXPC12G</t>
  </si>
  <si>
    <t>25.2</t>
  </si>
  <si>
    <t>5BA-MXPC10G</t>
  </si>
  <si>
    <t>0007～0010</t>
    <phoneticPr fontId="54"/>
  </si>
  <si>
    <t>助手席回転チルトシート付</t>
    <rPh sb="0" eb="3">
      <t>ジョシュセキ</t>
    </rPh>
    <rPh sb="3" eb="5">
      <t>カイテン</t>
    </rPh>
    <rPh sb="11" eb="12">
      <t>ツキ</t>
    </rPh>
    <phoneticPr fontId="54"/>
  </si>
  <si>
    <t>25.3～25.4</t>
    <phoneticPr fontId="54"/>
  </si>
  <si>
    <t>5～7</t>
  </si>
  <si>
    <t>1290～1310</t>
    <phoneticPr fontId="54"/>
  </si>
  <si>
    <t>MWXNB、MWXQB、MWXUB</t>
    <phoneticPr fontId="54"/>
  </si>
  <si>
    <t>25.4</t>
    <phoneticPr fontId="54"/>
  </si>
  <si>
    <t>1290～1300</t>
    <phoneticPr fontId="54"/>
  </si>
  <si>
    <t>25.5～25.6</t>
    <phoneticPr fontId="54"/>
  </si>
  <si>
    <t>1270～1280</t>
    <phoneticPr fontId="54"/>
  </si>
  <si>
    <t>102～103</t>
    <phoneticPr fontId="54"/>
  </si>
  <si>
    <t>1380～1420</t>
    <phoneticPr fontId="54"/>
  </si>
  <si>
    <t>M15A
（内燃機関）
1NM
（電動機）
1MM
（電動機）</t>
    <phoneticPr fontId="54"/>
  </si>
  <si>
    <t>6AA-MXPL15G</t>
  </si>
  <si>
    <t>111～112</t>
    <phoneticPr fontId="54"/>
  </si>
  <si>
    <t>24.5～24.7</t>
    <phoneticPr fontId="54"/>
  </si>
  <si>
    <t>1390～1410</t>
    <phoneticPr fontId="54"/>
  </si>
  <si>
    <t>M15A
（内燃機関）
1NM
（電動機）</t>
    <phoneticPr fontId="54"/>
  </si>
  <si>
    <t>6AA-MXPL12G</t>
  </si>
  <si>
    <t>0005～0009</t>
    <phoneticPr fontId="54"/>
  </si>
  <si>
    <t>112～113</t>
    <phoneticPr fontId="54"/>
  </si>
  <si>
    <t>MWXQB、MWXUB
助手席回転チルトシート付</t>
    <rPh sb="12" eb="15">
      <t>ジョシュセキ</t>
    </rPh>
    <rPh sb="15" eb="17">
      <t>カイテン</t>
    </rPh>
    <rPh sb="23" eb="24">
      <t>ツキ</t>
    </rPh>
    <phoneticPr fontId="54"/>
  </si>
  <si>
    <t>24.8～25.0</t>
    <phoneticPr fontId="54"/>
  </si>
  <si>
    <t>1350～1370</t>
    <phoneticPr fontId="54"/>
  </si>
  <si>
    <t>6AA-MXPL10G</t>
  </si>
  <si>
    <t>0002,0003</t>
    <phoneticPr fontId="54"/>
  </si>
  <si>
    <t>MNXQB、MNXUB</t>
    <phoneticPr fontId="54"/>
  </si>
  <si>
    <t>1340～1350</t>
  </si>
  <si>
    <t>MWXNB</t>
    <phoneticPr fontId="54"/>
  </si>
  <si>
    <t>25.0</t>
  </si>
  <si>
    <t>25.1</t>
  </si>
  <si>
    <t>シエンタ</t>
  </si>
  <si>
    <t>5BA-MZEA17W</t>
  </si>
  <si>
    <t>25.5</t>
  </si>
  <si>
    <t>25.7</t>
  </si>
  <si>
    <t>24.3</t>
  </si>
  <si>
    <t>6AA-ZWE215W</t>
  </si>
  <si>
    <t>24.5</t>
  </si>
  <si>
    <t>24.6</t>
  </si>
  <si>
    <t>24.7</t>
  </si>
  <si>
    <t>6AA-ZWE219W</t>
  </si>
  <si>
    <t>24.8</t>
  </si>
  <si>
    <t>カローラ　ツーリング</t>
  </si>
  <si>
    <t>6BA-MZEA12H</t>
  </si>
  <si>
    <t>25.0</t>
    <phoneticPr fontId="54"/>
  </si>
  <si>
    <t>6AA-ZWE219H</t>
  </si>
  <si>
    <t>24.9</t>
  </si>
  <si>
    <t>★7.0</t>
  </si>
  <si>
    <t>15ｲﾝﾁﾀｲﾔ</t>
  </si>
  <si>
    <t>カローラ　スポーツ</t>
  </si>
  <si>
    <t>5BA-MZEA17</t>
  </si>
  <si>
    <t>25.9</t>
  </si>
  <si>
    <t>6AA-ZWE215</t>
  </si>
  <si>
    <t>113～114</t>
  </si>
  <si>
    <t>1390～1410</t>
  </si>
  <si>
    <t>6AA-ZWE219</t>
  </si>
  <si>
    <t>1330～1350</t>
  </si>
  <si>
    <t>カローラ</t>
  </si>
  <si>
    <t>0045～0060,0065,0066,0069,0070,0073,0074,0076,0077,0079,0081,0083,0084</t>
    <phoneticPr fontId="54"/>
  </si>
  <si>
    <t>25.7～25.9</t>
    <phoneticPr fontId="54"/>
  </si>
  <si>
    <t>1220～1250</t>
    <phoneticPr fontId="54"/>
  </si>
  <si>
    <t>0045～0060,0065,0066,0069,0070,0073,0074,0076,0077,
0079,0081,0083,0084</t>
    <phoneticPr fontId="54"/>
  </si>
  <si>
    <t>5BA-MXPB15</t>
  </si>
  <si>
    <t>0061～0064,0067,0068,0071,0072,0075,0078,0080,0082,0087,0088</t>
    <phoneticPr fontId="54"/>
  </si>
  <si>
    <t>25.8～26.0</t>
    <phoneticPr fontId="54"/>
  </si>
  <si>
    <t>1210～1240</t>
    <phoneticPr fontId="54"/>
  </si>
  <si>
    <t>0085</t>
  </si>
  <si>
    <t>ｽﾍﾟｱﾀｲﾔ付</t>
  </si>
  <si>
    <t>26.1</t>
  </si>
  <si>
    <t>0086</t>
  </si>
  <si>
    <t>ｽﾍﾟｱﾀｲﾔ無</t>
    <rPh sb="7" eb="8">
      <t>＆</t>
    </rPh>
    <phoneticPr fontId="3"/>
  </si>
  <si>
    <t>0089～0092</t>
    <phoneticPr fontId="54"/>
  </si>
  <si>
    <t>BHXVB</t>
  </si>
  <si>
    <t>26.5</t>
    <phoneticPr fontId="54"/>
  </si>
  <si>
    <t>1130～1140</t>
    <phoneticPr fontId="54"/>
  </si>
  <si>
    <t>5BA-MXPB10</t>
  </si>
  <si>
    <t>70～71</t>
    <phoneticPr fontId="54"/>
  </si>
  <si>
    <t>BHXNBの18ｲﾝﾁﾀｲﾔ及びBHXGB</t>
    <rPh sb="14" eb="15">
      <t>オヨ</t>
    </rPh>
    <phoneticPr fontId="3"/>
  </si>
  <si>
    <t>26.3～26.5</t>
    <phoneticPr fontId="54"/>
  </si>
  <si>
    <t>1130～1160</t>
    <phoneticPr fontId="54"/>
  </si>
  <si>
    <t>0080,0082</t>
    <phoneticPr fontId="54"/>
  </si>
  <si>
    <t>26.4</t>
    <phoneticPr fontId="54"/>
  </si>
  <si>
    <t>0061～0064,0067,0068,0071,0072,0075,0078,0085,0087,0088</t>
    <phoneticPr fontId="54"/>
  </si>
  <si>
    <t>車両重量1110kg:ｽﾍﾟｱﾀｲﾔ付
車両重量1110kg以外:16ｲﾝﾁﾀｲﾔ</t>
    <rPh sb="0" eb="4">
      <t>シャリョウジュウリョウ</t>
    </rPh>
    <rPh sb="18" eb="19">
      <t>ツ</t>
    </rPh>
    <rPh sb="20" eb="24">
      <t>シャリョウジュウリョウ</t>
    </rPh>
    <rPh sb="30" eb="32">
      <t>イガイ</t>
    </rPh>
    <phoneticPr fontId="3"/>
  </si>
  <si>
    <t>0061～0064,0067,0068,0071,0072,0075,0078,0085,0087,
0088</t>
    <phoneticPr fontId="54"/>
  </si>
  <si>
    <t>0027～0034,0037,0039,0041,0043,0045,0047,0049,0050</t>
    <phoneticPr fontId="54"/>
  </si>
  <si>
    <t>1260～1290</t>
    <phoneticPr fontId="54"/>
  </si>
  <si>
    <t>0027～0034,0037,0039,0041,
0043,0045,0047,0049
,0050</t>
    <phoneticPr fontId="54"/>
  </si>
  <si>
    <t>6AA-MXPJ15</t>
  </si>
  <si>
    <t>0046,0048</t>
    <phoneticPr fontId="54"/>
  </si>
  <si>
    <t>25.5</t>
    <phoneticPr fontId="54"/>
  </si>
  <si>
    <t>0035,0036,0038,0040,0042,0044,0052</t>
    <phoneticPr fontId="54"/>
  </si>
  <si>
    <t>車両重量1250kg:BHXNB
車両重量1250kg以外:16ｲﾝﾁﾀｲﾔ</t>
    <rPh sb="0" eb="2">
      <t>シャリョウ</t>
    </rPh>
    <rPh sb="2" eb="4">
      <t>ジュウリョウ</t>
    </rPh>
    <rPh sb="17" eb="19">
      <t>シャリョウ</t>
    </rPh>
    <rPh sb="19" eb="21">
      <t>ジュウリョウ</t>
    </rPh>
    <rPh sb="27" eb="29">
      <t>イガイ</t>
    </rPh>
    <phoneticPr fontId="3"/>
  </si>
  <si>
    <t>25.6～25.7</t>
    <phoneticPr fontId="54"/>
  </si>
  <si>
    <t>1250～1270</t>
    <phoneticPr fontId="54"/>
  </si>
  <si>
    <t>BHXRB</t>
  </si>
  <si>
    <t>1180～1190</t>
    <phoneticPr fontId="54"/>
  </si>
  <si>
    <t>6AA-MXPJ10</t>
  </si>
  <si>
    <t>0049～0060,0079,0081,0083,0084</t>
    <phoneticPr fontId="54"/>
  </si>
  <si>
    <t>26.0～26.1</t>
    <phoneticPr fontId="54"/>
  </si>
  <si>
    <t>1200～1210</t>
    <phoneticPr fontId="54"/>
  </si>
  <si>
    <t>0049～0060,0079,0081,0083,
0084</t>
    <phoneticPr fontId="54"/>
  </si>
  <si>
    <t>0045～0048,0065,0066,0069,0070,0073,0074,0076,0077</t>
    <phoneticPr fontId="54"/>
  </si>
  <si>
    <t>0045～0048,0065,0066,0069,
0070,0073,0074,0076,0077</t>
    <phoneticPr fontId="54"/>
  </si>
  <si>
    <t>26.1</t>
    <phoneticPr fontId="54"/>
  </si>
  <si>
    <t>0067,0068,0071,0072,0075,0078,0087,0088</t>
    <phoneticPr fontId="54"/>
  </si>
  <si>
    <t>0067,0068,0071,0072,
0075,0078,0087,0088</t>
    <phoneticPr fontId="54"/>
  </si>
  <si>
    <t>0061～0064,0085</t>
    <phoneticPr fontId="54"/>
  </si>
  <si>
    <t>車両重量1160kg:ｽﾍﾟｱﾀｲﾔ付</t>
    <rPh sb="0" eb="4">
      <t>シャリョウジュウリョウ</t>
    </rPh>
    <rPh sb="18" eb="19">
      <t>ツ</t>
    </rPh>
    <phoneticPr fontId="3"/>
  </si>
  <si>
    <t>1160～1170</t>
    <phoneticPr fontId="54"/>
  </si>
  <si>
    <t>ｽﾍﾟｱﾀｲﾔ無</t>
    <rPh sb="7" eb="8">
      <t>ナ</t>
    </rPh>
    <phoneticPr fontId="3"/>
  </si>
  <si>
    <t>ヤリス　クロス</t>
  </si>
  <si>
    <t>0003,0005,0008,0009</t>
    <phoneticPr fontId="54"/>
  </si>
  <si>
    <t>110～112</t>
    <phoneticPr fontId="54"/>
  </si>
  <si>
    <t>19ｲﾝﾁﾀｲﾔ</t>
  </si>
  <si>
    <t>1460～1500</t>
    <phoneticPr fontId="54"/>
  </si>
  <si>
    <t>M20A
（内燃機関）
1VM
（電動機）
1WM
（電動機）</t>
    <phoneticPr fontId="54"/>
  </si>
  <si>
    <t>6AA-MXWH65</t>
  </si>
  <si>
    <t>0001,0002,0004,0006,0007</t>
    <phoneticPr fontId="54"/>
  </si>
  <si>
    <t>120～121</t>
    <phoneticPr fontId="54"/>
  </si>
  <si>
    <t>24.0～24.3</t>
    <phoneticPr fontId="54"/>
  </si>
  <si>
    <t>1440～1480</t>
    <phoneticPr fontId="54"/>
  </si>
  <si>
    <t>0001,0002,0004,0006,
0007</t>
    <phoneticPr fontId="54"/>
  </si>
  <si>
    <t>★7.5</t>
  </si>
  <si>
    <t>24.5</t>
    <phoneticPr fontId="54"/>
  </si>
  <si>
    <t>6AA-ZVW65</t>
  </si>
  <si>
    <t>M20A
（内燃機関）
1VM
（電動機）</t>
    <phoneticPr fontId="54"/>
  </si>
  <si>
    <t>6AA-MXWH60</t>
  </si>
  <si>
    <t>0002,0004,0007</t>
    <phoneticPr fontId="54"/>
  </si>
  <si>
    <t>1400～1420</t>
  </si>
  <si>
    <t>0001,0003,0005,0006</t>
    <phoneticPr fontId="54"/>
  </si>
  <si>
    <t>127～128</t>
    <phoneticPr fontId="54"/>
  </si>
  <si>
    <t>24.9～25.0</t>
    <phoneticPr fontId="54"/>
  </si>
  <si>
    <t>1350～1360</t>
  </si>
  <si>
    <t>6AA-ZVW60</t>
  </si>
  <si>
    <t>プリウス</t>
  </si>
  <si>
    <t>0001～0010</t>
    <phoneticPr fontId="54"/>
  </si>
  <si>
    <t>115～116</t>
    <phoneticPr fontId="54"/>
  </si>
  <si>
    <t>6AA-MXPK16</t>
  </si>
  <si>
    <t>6AA-MXPK15</t>
  </si>
  <si>
    <t>0028,0029</t>
    <phoneticPr fontId="54"/>
  </si>
  <si>
    <t>26.3～26.4</t>
    <phoneticPr fontId="54"/>
  </si>
  <si>
    <t>1150～1160</t>
  </si>
  <si>
    <t>6AA-MXPK11</t>
  </si>
  <si>
    <t>0003,0004,0007,0008,0011,0012,0016,0017</t>
    <phoneticPr fontId="54"/>
  </si>
  <si>
    <t>26.4～26.5</t>
    <phoneticPr fontId="54"/>
  </si>
  <si>
    <t>1140～1150</t>
    <phoneticPr fontId="54"/>
  </si>
  <si>
    <t>0003,0004,0007,0008,
0011,0012,0016,0017</t>
    <phoneticPr fontId="54"/>
  </si>
  <si>
    <t>0001,0002,0005,0006,0009,0010,0013～0015,0018～0020,0023～0027</t>
    <phoneticPr fontId="54"/>
  </si>
  <si>
    <t>126～127</t>
    <phoneticPr fontId="54"/>
  </si>
  <si>
    <t>車両重量1120kg:ｽﾍﾟｱﾀｲﾔ付
車両重量1120kg以外:14ｲﾝﾁﾀｲﾔ又は15ｲﾝﾁﾀｲﾔ</t>
    <rPh sb="0" eb="4">
      <t>シャリョウジュウリョウ</t>
    </rPh>
    <rPh sb="18" eb="19">
      <t>ツ</t>
    </rPh>
    <rPh sb="20" eb="24">
      <t>シャリョウジュウリョウ</t>
    </rPh>
    <rPh sb="30" eb="32">
      <t>イガイ</t>
    </rPh>
    <phoneticPr fontId="3"/>
  </si>
  <si>
    <t>26.3～26.6</t>
    <phoneticPr fontId="54"/>
  </si>
  <si>
    <t>1120～1160</t>
    <phoneticPr fontId="54"/>
  </si>
  <si>
    <t>0021,0022</t>
    <phoneticPr fontId="54"/>
  </si>
  <si>
    <t>ｽﾍﾟｱﾀｲﾔ無</t>
  </si>
  <si>
    <t>26.6</t>
    <phoneticPr fontId="54"/>
  </si>
  <si>
    <t>26.8</t>
    <phoneticPr fontId="54"/>
  </si>
  <si>
    <t>6AA-MXPK10</t>
  </si>
  <si>
    <t>アクア</t>
  </si>
  <si>
    <t>0023,0024,0027,0028</t>
    <phoneticPr fontId="54"/>
  </si>
  <si>
    <t>5BA-MXPA15</t>
  </si>
  <si>
    <t>0031,0033,0034,0037,0039,0040</t>
    <phoneticPr fontId="54"/>
  </si>
  <si>
    <t>車両重量1110kg:AHXNBのｽﾍﾟｱﾀｲﾔ付
車両重量1120kg:AHXNB,AHXGBのｽﾍﾟｱﾀｲﾔ付
車両重量1130:AHXGB、AHXNB
車両重量1140:AHXGB</t>
    <rPh sb="24" eb="25">
      <t>ツ</t>
    </rPh>
    <rPh sb="27" eb="29">
      <t>ジュウリョウ</t>
    </rPh>
    <rPh sb="29" eb="30">
      <t>１</t>
    </rPh>
    <rPh sb="56" eb="58">
      <t>シャリョウ</t>
    </rPh>
    <rPh sb="58" eb="62">
      <t>シャリョウジュウリョウ</t>
    </rPh>
    <rPh sb="79" eb="81">
      <t>ジュウリョウ</t>
    </rPh>
    <rPh sb="81" eb="85">
      <t>１１４０</t>
    </rPh>
    <phoneticPr fontId="3"/>
  </si>
  <si>
    <t>0031,0033,0034,0037,
0039,0040</t>
    <phoneticPr fontId="54"/>
  </si>
  <si>
    <t>0021,0022,0025,0026,0029,0030,0032,0035,0036,0038</t>
    <phoneticPr fontId="54"/>
  </si>
  <si>
    <t>車両重量1110kg:AHXNBのｽﾍﾟｱﾀｲﾔ無、AHXGB
車両重量1120kg:AHXGBのｽﾍﾟｱﾀｲﾔ無
車両重量1130kg:AHXEB
車両重量1140kg:AHXEBの16ｲﾝﾁﾀｲﾔ無</t>
    <rPh sb="33" eb="35">
      <t>ジュウリョウ</t>
    </rPh>
    <rPh sb="35" eb="36">
      <t>１</t>
    </rPh>
    <rPh sb="56" eb="57">
      <t>ナ</t>
    </rPh>
    <rPh sb="58" eb="62">
      <t>シャリョウジュウリョウ</t>
    </rPh>
    <rPh sb="75" eb="77">
      <t>ジュウリョウ</t>
    </rPh>
    <rPh sb="77" eb="81">
      <t>１１４０</t>
    </rPh>
    <phoneticPr fontId="3"/>
  </si>
  <si>
    <t>1100～1140</t>
    <phoneticPr fontId="54"/>
  </si>
  <si>
    <t>0021,0022,0025,0026,
0029,0030,0032,0035,
0036,0038</t>
    <phoneticPr fontId="54"/>
  </si>
  <si>
    <t>0021,0023,0024</t>
    <phoneticPr fontId="54"/>
  </si>
  <si>
    <t>車両重量950kg:ｽﾍﾟｱﾀｲﾔ付
車両重量970:kg:AHXNK</t>
    <rPh sb="0" eb="2">
      <t>シャリョウ</t>
    </rPh>
    <rPh sb="2" eb="4">
      <t>ジュウリョウ</t>
    </rPh>
    <rPh sb="17" eb="18">
      <t xml:space="preserve">
</t>
    </rPh>
    <rPh sb="18" eb="20">
      <t>シャリョウ</t>
    </rPh>
    <rPh sb="20" eb="22">
      <t>ジュウリョウ</t>
    </rPh>
    <rPh sb="22" eb="25">
      <t>９７０</t>
    </rPh>
    <phoneticPr fontId="3"/>
  </si>
  <si>
    <t>27.5～27.6</t>
    <phoneticPr fontId="54"/>
  </si>
  <si>
    <t>950～970</t>
    <phoneticPr fontId="54"/>
  </si>
  <si>
    <t>5BA-KSP210</t>
  </si>
  <si>
    <t>0013,0016,0018</t>
    <phoneticPr fontId="54"/>
  </si>
  <si>
    <t>72～73</t>
  </si>
  <si>
    <t>車両重量980kg:ｽﾍﾟｱﾀｲﾔ付</t>
    <rPh sb="0" eb="4">
      <t>シャリョウジュウリョウ</t>
    </rPh>
    <rPh sb="17" eb="18">
      <t>ツ</t>
    </rPh>
    <phoneticPr fontId="3"/>
  </si>
  <si>
    <t>27.3～27.4</t>
    <phoneticPr fontId="54"/>
  </si>
  <si>
    <t>980～1000</t>
    <phoneticPr fontId="54"/>
  </si>
  <si>
    <t>0014,0015,0019,0020,0022</t>
    <phoneticPr fontId="54"/>
  </si>
  <si>
    <t>72～73</t>
    <phoneticPr fontId="54"/>
  </si>
  <si>
    <t>車両重量950kg:ｽﾍﾟｱﾀｲﾔ無
車両重量970:kg:AHXGK</t>
    <rPh sb="0" eb="4">
      <t>シャリョウジュウリョウ</t>
    </rPh>
    <rPh sb="17" eb="18">
      <t>ナ</t>
    </rPh>
    <rPh sb="20" eb="22">
      <t>ジュウリョウ</t>
    </rPh>
    <rPh sb="22" eb="25">
      <t>９７０</t>
    </rPh>
    <phoneticPr fontId="3"/>
  </si>
  <si>
    <t>27.5～27.7</t>
    <phoneticPr fontId="54"/>
  </si>
  <si>
    <t>940～970</t>
    <phoneticPr fontId="54"/>
  </si>
  <si>
    <t>0014,0015,0019,0020,
0022</t>
    <phoneticPr fontId="54"/>
  </si>
  <si>
    <t>0053～0076</t>
    <phoneticPr fontId="54"/>
  </si>
  <si>
    <t>27.1～27.4</t>
    <phoneticPr fontId="54"/>
  </si>
  <si>
    <t>980～1040</t>
    <phoneticPr fontId="54"/>
  </si>
  <si>
    <t>5BA-MXPA10</t>
  </si>
  <si>
    <t>0079,0080,0083,0084</t>
    <phoneticPr fontId="54"/>
  </si>
  <si>
    <t>77～78</t>
    <phoneticPr fontId="54"/>
  </si>
  <si>
    <t>27.1～27.2</t>
    <phoneticPr fontId="54"/>
  </si>
  <si>
    <t>1030～1040</t>
    <phoneticPr fontId="54"/>
  </si>
  <si>
    <t>0085,0086,0089,0090,0093～0097,0099～0102</t>
    <phoneticPr fontId="54"/>
  </si>
  <si>
    <t>78～79</t>
  </si>
  <si>
    <t>車両重量1000kg:AHXNBのｽﾍﾟｱﾀｲﾔ付及びAHXGB
車両重量1020～1040:AHXGB,AHXNB</t>
    <rPh sb="0" eb="4">
      <t>シャリョウジュウリョウ</t>
    </rPh>
    <rPh sb="24" eb="25">
      <t>ツ</t>
    </rPh>
    <rPh sb="25" eb="26">
      <t>オヨ</t>
    </rPh>
    <rPh sb="33" eb="37">
      <t>シャリョウジュウリョウ</t>
    </rPh>
    <phoneticPr fontId="3"/>
  </si>
  <si>
    <t>27.0～27.3</t>
    <phoneticPr fontId="54"/>
  </si>
  <si>
    <t>1000～1050</t>
    <phoneticPr fontId="54"/>
  </si>
  <si>
    <t>0085,0086,0089,0090,
0093～0097,0099～0102</t>
    <phoneticPr fontId="54"/>
  </si>
  <si>
    <t>0077,0078,0081,0082,0098,0103,0104</t>
    <phoneticPr fontId="54"/>
  </si>
  <si>
    <t>78～79</t>
    <phoneticPr fontId="54"/>
  </si>
  <si>
    <t>車両重量1000kg:AHXNBのｽﾍﾟｱﾀｲﾔ無
車両重量1020kg:AHXEB
車両重量1030kg:AHXEB 16ｲﾝﾁﾀｲﾔ無</t>
    <rPh sb="0" eb="4">
      <t>シャリョウジュウリョウ</t>
    </rPh>
    <rPh sb="24" eb="25">
      <t>ナ</t>
    </rPh>
    <rPh sb="26" eb="30">
      <t>シャリョウジュウリョウ</t>
    </rPh>
    <rPh sb="42" eb="44">
      <t>シャリョウ</t>
    </rPh>
    <rPh sb="43" eb="47">
      <t>シャリョウジュウリョウ</t>
    </rPh>
    <rPh sb="68" eb="69">
      <t xml:space="preserve">
</t>
    </rPh>
    <phoneticPr fontId="3"/>
  </si>
  <si>
    <t>27.2～27.4</t>
    <phoneticPr fontId="54"/>
  </si>
  <si>
    <t>990～1030</t>
    <phoneticPr fontId="54"/>
  </si>
  <si>
    <t>0077,0078,0081,0082,
0098,0103,0104</t>
    <phoneticPr fontId="54"/>
  </si>
  <si>
    <t>AHXEB</t>
  </si>
  <si>
    <t>6AA-MXPH15</t>
  </si>
  <si>
    <t>AHXNB,AHXGB</t>
  </si>
  <si>
    <t>0009,0011</t>
    <phoneticPr fontId="54"/>
  </si>
  <si>
    <t>1160～1170</t>
  </si>
  <si>
    <t>26.2</t>
  </si>
  <si>
    <t>6AA-MXPH10</t>
  </si>
  <si>
    <t>0019,0023,0024,0028</t>
    <phoneticPr fontId="54"/>
  </si>
  <si>
    <t>131～132</t>
  </si>
  <si>
    <t>車両重量1050～1060kg:ｽﾍﾟｱﾀｲﾔ付</t>
    <rPh sb="0" eb="4">
      <t>シャリョウジュウリョウ</t>
    </rPh>
    <rPh sb="23" eb="24">
      <t>ツ</t>
    </rPh>
    <phoneticPr fontId="3"/>
  </si>
  <si>
    <t>26.8～27.0</t>
    <phoneticPr fontId="54"/>
  </si>
  <si>
    <t>1050～1080</t>
    <phoneticPr fontId="54"/>
  </si>
  <si>
    <t>0015,0016</t>
    <phoneticPr fontId="54"/>
  </si>
  <si>
    <t>27.0</t>
  </si>
  <si>
    <t>0025,0026</t>
    <phoneticPr fontId="54"/>
  </si>
  <si>
    <t>27.0</t>
    <phoneticPr fontId="54"/>
  </si>
  <si>
    <t>ヤリス</t>
  </si>
  <si>
    <t>トヨタ</t>
  </si>
  <si>
    <r>
      <t>1km</t>
    </r>
    <r>
      <rPr>
        <sz val="8"/>
        <rFont val="ＭＳ Ｐゴシック"/>
        <family val="3"/>
        <charset val="128"/>
      </rPr>
      <t>走行</t>
    </r>
    <r>
      <rPr>
        <sz val="8"/>
        <rFont val="Arial"/>
        <family val="3"/>
      </rPr>
      <t xml:space="preserve">
</t>
    </r>
    <r>
      <rPr>
        <sz val="8"/>
        <rFont val="ＭＳ Ｐゴシック"/>
        <family val="3"/>
        <charset val="128"/>
      </rPr>
      <t>における</t>
    </r>
    <r>
      <rPr>
        <sz val="8"/>
        <rFont val="Arial"/>
        <family val="3"/>
      </rPr>
      <t xml:space="preserve">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</t>
    </r>
    <r>
      <rPr>
        <sz val="8"/>
        <rFont val="Arial"/>
        <family val="3"/>
      </rPr>
      <t xml:space="preserve">
</t>
    </r>
    <r>
      <rPr>
        <sz val="8"/>
        <rFont val="ＭＳ Ｐゴシック"/>
        <family val="3"/>
        <charset val="128"/>
      </rPr>
      <t>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3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</si>
  <si>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3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</si>
  <si>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 xml:space="preserve">）
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3"/>
  </si>
  <si>
    <t>トヨタ自動車株式会社</t>
  </si>
  <si>
    <t>1,000~1,010</t>
  </si>
  <si>
    <t>0603</t>
  </si>
  <si>
    <t>5BA-MB27S</t>
  </si>
  <si>
    <t>960</t>
  </si>
  <si>
    <t>0004,0005</t>
  </si>
  <si>
    <t>1,040</t>
  </si>
  <si>
    <t>5AA-MB37S</t>
  </si>
  <si>
    <t>1,000</t>
  </si>
  <si>
    <t>デリカＤ：２</t>
  </si>
  <si>
    <t>※1</t>
  </si>
  <si>
    <t>D,V,C,I,
B,EP</t>
    <phoneticPr fontId="3"/>
  </si>
  <si>
    <r>
      <t>1540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1600</t>
    </r>
    <phoneticPr fontId="3"/>
  </si>
  <si>
    <r>
      <t>CVT(E</t>
    </r>
    <r>
      <rPr>
        <sz val="8"/>
        <rFont val="ＭＳ Ｐゴシック"/>
        <family val="3"/>
        <charset val="128"/>
      </rPr>
      <t>･</t>
    </r>
    <r>
      <rPr>
        <sz val="8"/>
        <rFont val="Arial"/>
        <family val="2"/>
      </rPr>
      <t>LTC)</t>
    </r>
    <phoneticPr fontId="3"/>
  </si>
  <si>
    <t>4B40</t>
  </si>
  <si>
    <r>
      <t>0242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0256,
0258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0272</t>
    </r>
    <phoneticPr fontId="3"/>
  </si>
  <si>
    <t>5BA-GK1W</t>
  </si>
  <si>
    <r>
      <t>1520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1530</t>
    </r>
    <phoneticPr fontId="3"/>
  </si>
  <si>
    <r>
      <t>0237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0241,0257</t>
    </r>
    <phoneticPr fontId="3"/>
  </si>
  <si>
    <r>
      <t>1450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1530</t>
    </r>
    <phoneticPr fontId="3"/>
  </si>
  <si>
    <r>
      <t>0201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0236</t>
    </r>
    <phoneticPr fontId="3"/>
  </si>
  <si>
    <t>エクリプス クロス</t>
  </si>
  <si>
    <t>V,C,I,
B,EP</t>
    <phoneticPr fontId="3"/>
  </si>
  <si>
    <r>
      <t>1430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1500</t>
    </r>
    <phoneticPr fontId="3"/>
  </si>
  <si>
    <t>4J10</t>
    <phoneticPr fontId="3"/>
  </si>
  <si>
    <r>
      <t>0020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0036</t>
    </r>
    <phoneticPr fontId="3"/>
  </si>
  <si>
    <t>5BA-GA4W</t>
    <phoneticPr fontId="3"/>
  </si>
  <si>
    <t>0019</t>
    <phoneticPr fontId="3"/>
  </si>
  <si>
    <t>0018</t>
    <phoneticPr fontId="3"/>
  </si>
  <si>
    <r>
      <t>1350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1420</t>
    </r>
    <phoneticPr fontId="3"/>
  </si>
  <si>
    <t>CVT(E･LTC)</t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</si>
  <si>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0017</t>
    </r>
    <phoneticPr fontId="3"/>
  </si>
  <si>
    <t>ＲＶＲ</t>
  </si>
  <si>
    <t>三菱</t>
    <rPh sb="0" eb="2">
      <t>ミツビシ</t>
    </rPh>
    <phoneticPr fontId="3"/>
  </si>
  <si>
    <t>三菱自動車工業株式会社</t>
    <phoneticPr fontId="3"/>
  </si>
  <si>
    <t>0004～0007,0009,0011～0014</t>
    <phoneticPr fontId="54"/>
  </si>
  <si>
    <t>65～68</t>
    <phoneticPr fontId="54"/>
  </si>
  <si>
    <t>20ｲﾝﾁﾀｲﾔ,22ｲﾝﾁﾀｲﾔ</t>
  </si>
  <si>
    <t>11.6～12.3</t>
    <phoneticPr fontId="54"/>
  </si>
  <si>
    <t>4～7</t>
    <phoneticPr fontId="54"/>
  </si>
  <si>
    <t>2560～2610</t>
    <phoneticPr fontId="54"/>
  </si>
  <si>
    <t>3BA-VJA310W</t>
  </si>
  <si>
    <t>12.4</t>
  </si>
  <si>
    <t>0003,0008,0010</t>
    <phoneticPr fontId="54"/>
  </si>
  <si>
    <t>11.9～12.4</t>
    <phoneticPr fontId="54"/>
  </si>
  <si>
    <t>2550～2590</t>
    <phoneticPr fontId="54"/>
  </si>
  <si>
    <t>12.6</t>
  </si>
  <si>
    <t>ＬＸ６００</t>
  </si>
  <si>
    <t>0030,0031</t>
    <phoneticPr fontId="54"/>
  </si>
  <si>
    <t>2040～2050</t>
    <phoneticPr fontId="54"/>
  </si>
  <si>
    <t>10ＡＴ
(E･LTC)</t>
    <phoneticPr fontId="54"/>
  </si>
  <si>
    <t>2UR</t>
  </si>
  <si>
    <t>5BA-URZ100</t>
  </si>
  <si>
    <t>0027～0029</t>
    <phoneticPr fontId="54"/>
  </si>
  <si>
    <t>19.6～19.8</t>
    <phoneticPr fontId="54"/>
  </si>
  <si>
    <t>1930～1950</t>
    <phoneticPr fontId="54"/>
  </si>
  <si>
    <t>ＬＣ５００</t>
  </si>
  <si>
    <t>0030,0032,0035</t>
    <phoneticPr fontId="54"/>
  </si>
  <si>
    <t>5BA-USC10</t>
  </si>
  <si>
    <t>0026～0029</t>
    <phoneticPr fontId="54"/>
  </si>
  <si>
    <t>21.5～21.9</t>
    <phoneticPr fontId="54"/>
  </si>
  <si>
    <t>1720～1760</t>
    <phoneticPr fontId="54"/>
  </si>
  <si>
    <t>ＲＣ　Ｆ</t>
  </si>
  <si>
    <t>5BA-USE30</t>
  </si>
  <si>
    <t>ＩＳ５００</t>
  </si>
  <si>
    <t>0061～0072</t>
    <phoneticPr fontId="54"/>
  </si>
  <si>
    <t>60～62</t>
    <phoneticPr fontId="54"/>
  </si>
  <si>
    <t>15.1～15.6</t>
    <phoneticPr fontId="54"/>
  </si>
  <si>
    <t>2300～2340</t>
    <phoneticPr fontId="54"/>
  </si>
  <si>
    <t>3BA-VXFA55</t>
  </si>
  <si>
    <t>0060</t>
  </si>
  <si>
    <t>0055～0059</t>
    <phoneticPr fontId="54"/>
  </si>
  <si>
    <t>16.3～16.8</t>
    <phoneticPr fontId="54"/>
  </si>
  <si>
    <t>2200～2240</t>
    <phoneticPr fontId="54"/>
  </si>
  <si>
    <t>3BA-VXFA50</t>
  </si>
  <si>
    <t>0055～0060</t>
    <phoneticPr fontId="54"/>
  </si>
  <si>
    <t>17.1～17.6</t>
    <phoneticPr fontId="54"/>
  </si>
  <si>
    <t>2130～2180</t>
    <phoneticPr fontId="54"/>
  </si>
  <si>
    <t>ＬＳ５００</t>
  </si>
  <si>
    <t>2GR</t>
  </si>
  <si>
    <t>3BA-GSC10</t>
  </si>
  <si>
    <t>ＲＣ３５０</t>
  </si>
  <si>
    <t>1660～1680</t>
  </si>
  <si>
    <t>3BA-GSE31</t>
  </si>
  <si>
    <t>ＩＳ３５０</t>
  </si>
  <si>
    <t>0001～0018</t>
    <phoneticPr fontId="54"/>
  </si>
  <si>
    <t>55～58</t>
    <phoneticPr fontId="54"/>
  </si>
  <si>
    <t>19.2～20.1</t>
    <phoneticPr fontId="54"/>
  </si>
  <si>
    <t>1900～1990</t>
    <phoneticPr fontId="54"/>
  </si>
  <si>
    <t>5BA-TALA15</t>
  </si>
  <si>
    <t>0007～0012</t>
    <phoneticPr fontId="54"/>
  </si>
  <si>
    <t>58～59</t>
  </si>
  <si>
    <t>20.0～20.3</t>
    <phoneticPr fontId="54"/>
  </si>
  <si>
    <t>1880～1910</t>
    <phoneticPr fontId="54"/>
  </si>
  <si>
    <t>5BA-TALA10</t>
  </si>
  <si>
    <t>0001～0006</t>
    <phoneticPr fontId="54"/>
  </si>
  <si>
    <t>56～57</t>
    <phoneticPr fontId="54"/>
  </si>
  <si>
    <t>20.4～20.8</t>
    <phoneticPr fontId="54"/>
  </si>
  <si>
    <t>1830～1870</t>
    <phoneticPr fontId="54"/>
  </si>
  <si>
    <t>ＲＸ３５０</t>
  </si>
  <si>
    <t>1680～1700</t>
  </si>
  <si>
    <t>3BA-ASC10</t>
  </si>
  <si>
    <t>ＲＣ３００</t>
  </si>
  <si>
    <t>0034,0036,0037,0042,0043,0047,0050,0051,0055,0057,0059</t>
    <phoneticPr fontId="54"/>
  </si>
  <si>
    <t>55～56</t>
  </si>
  <si>
    <t>20.8～21.2</t>
    <phoneticPr fontId="54"/>
  </si>
  <si>
    <t>1790～1830</t>
    <phoneticPr fontId="54"/>
  </si>
  <si>
    <t>5BA-TAZA25</t>
  </si>
  <si>
    <t>0029</t>
  </si>
  <si>
    <t>21.3</t>
  </si>
  <si>
    <t>0030,0035,0038,0039,0044,0045,0048,0052,0053,0056,0058,0060</t>
    <phoneticPr fontId="54"/>
  </si>
  <si>
    <t>55～57</t>
    <phoneticPr fontId="54"/>
  </si>
  <si>
    <t>20.8～21.3</t>
    <phoneticPr fontId="54"/>
  </si>
  <si>
    <t>1780～1830</t>
    <phoneticPr fontId="54"/>
  </si>
  <si>
    <t>0026～0028,0031～0033,0040,0041,0046,0049,0054</t>
    <phoneticPr fontId="54"/>
  </si>
  <si>
    <t>56～57</t>
  </si>
  <si>
    <t>21.0～21.4</t>
    <phoneticPr fontId="54"/>
  </si>
  <si>
    <t>1770～1810</t>
    <phoneticPr fontId="54"/>
  </si>
  <si>
    <t>ＮＸ３５０</t>
  </si>
  <si>
    <t>1660～1670</t>
  </si>
  <si>
    <t>3BA-ASE30</t>
  </si>
  <si>
    <t>22.5～22.6</t>
    <phoneticPr fontId="54"/>
  </si>
  <si>
    <t>1640～1650</t>
  </si>
  <si>
    <t>ＩＳ３００</t>
  </si>
  <si>
    <t>0124</t>
  </si>
  <si>
    <t>Advanced Drive無</t>
    <rPh sb="14" eb="15">
      <t>ナシ</t>
    </rPh>
    <phoneticPr fontId="54"/>
  </si>
  <si>
    <t>14.6</t>
  </si>
  <si>
    <t>8GR
（内燃機関）
2NM
（電動機）</t>
    <phoneticPr fontId="54"/>
  </si>
  <si>
    <t>6AA-GVF55</t>
  </si>
  <si>
    <t>0111～0123</t>
    <phoneticPr fontId="54"/>
  </si>
  <si>
    <t>80～84</t>
    <phoneticPr fontId="54"/>
  </si>
  <si>
    <t>14.8～15.5</t>
    <phoneticPr fontId="54"/>
  </si>
  <si>
    <t>2310～2370</t>
    <phoneticPr fontId="54"/>
  </si>
  <si>
    <t>0108～0110</t>
    <phoneticPr fontId="54"/>
  </si>
  <si>
    <t>15.7～15.9</t>
    <phoneticPr fontId="54"/>
  </si>
  <si>
    <t>2280～2290</t>
  </si>
  <si>
    <t>0107</t>
  </si>
  <si>
    <t>16.0</t>
  </si>
  <si>
    <t>0101～0106</t>
    <phoneticPr fontId="54"/>
  </si>
  <si>
    <t>86～88</t>
    <phoneticPr fontId="54"/>
  </si>
  <si>
    <t>Advanced Drive付</t>
    <rPh sb="14" eb="15">
      <t>ツキ</t>
    </rPh>
    <phoneticPr fontId="54"/>
  </si>
  <si>
    <t>14.3～14.6</t>
    <phoneticPr fontId="54"/>
  </si>
  <si>
    <t>2380～2410</t>
    <phoneticPr fontId="54"/>
  </si>
  <si>
    <t>0099～0106</t>
    <phoneticPr fontId="54"/>
  </si>
  <si>
    <t>85～87</t>
    <phoneticPr fontId="54"/>
  </si>
  <si>
    <t>15.6～15.9</t>
    <phoneticPr fontId="54"/>
  </si>
  <si>
    <t>2280～2300</t>
    <phoneticPr fontId="54"/>
  </si>
  <si>
    <t>6AA-GVF50</t>
  </si>
  <si>
    <t>0096～0098</t>
    <phoneticPr fontId="54"/>
  </si>
  <si>
    <t>16.0</t>
    <phoneticPr fontId="54"/>
  </si>
  <si>
    <t>0089～0095</t>
    <phoneticPr fontId="54"/>
  </si>
  <si>
    <t>16.1～16.9</t>
    <phoneticPr fontId="54"/>
  </si>
  <si>
    <t>2190～2260</t>
    <phoneticPr fontId="54"/>
  </si>
  <si>
    <t>ＬＳ５００ｈ</t>
  </si>
  <si>
    <t>97～99</t>
    <phoneticPr fontId="54"/>
  </si>
  <si>
    <t>13.6～13.9</t>
    <phoneticPr fontId="54"/>
  </si>
  <si>
    <t>2440～2460</t>
    <phoneticPr fontId="54"/>
  </si>
  <si>
    <t>5AA-TAWH15W</t>
  </si>
  <si>
    <t>13.9～14.1</t>
    <phoneticPr fontId="54"/>
  </si>
  <si>
    <t>2420～2440</t>
    <phoneticPr fontId="54"/>
  </si>
  <si>
    <t>ＬＭ５００ｈ</t>
  </si>
  <si>
    <t>0005,0009～0011,0014,0015,0017,0019,0020,0022～0024</t>
    <phoneticPr fontId="54"/>
  </si>
  <si>
    <t>61～62</t>
    <phoneticPr fontId="54"/>
  </si>
  <si>
    <t>20ｲﾝﾁﾀｲﾔ</t>
  </si>
  <si>
    <t>21.6～22.1</t>
    <phoneticPr fontId="54"/>
  </si>
  <si>
    <t>1700～1750</t>
    <phoneticPr fontId="54"/>
  </si>
  <si>
    <t>A25A</t>
  </si>
  <si>
    <t>5BA-AAZA25</t>
  </si>
  <si>
    <t>0025～0030</t>
    <phoneticPr fontId="54"/>
  </si>
  <si>
    <t>21.6～22.0</t>
    <phoneticPr fontId="54"/>
  </si>
  <si>
    <t>1710～1750</t>
    <phoneticPr fontId="54"/>
  </si>
  <si>
    <t>0002～0004,0006～0008,0012,0013,0016,0018,0021</t>
    <phoneticPr fontId="54"/>
  </si>
  <si>
    <t>1690～1730</t>
    <phoneticPr fontId="54"/>
  </si>
  <si>
    <t>22.2</t>
  </si>
  <si>
    <t>0014,0015,0017,0019,0020,0022～0024</t>
    <phoneticPr fontId="54"/>
  </si>
  <si>
    <t>5BA-AAZA20</t>
  </si>
  <si>
    <t>0006,0009,0010,0013</t>
    <phoneticPr fontId="54"/>
  </si>
  <si>
    <t>1640～1650</t>
    <phoneticPr fontId="54"/>
  </si>
  <si>
    <t>0026～0030</t>
    <phoneticPr fontId="54"/>
  </si>
  <si>
    <t>0016,0018,0021</t>
    <phoneticPr fontId="54"/>
  </si>
  <si>
    <t>0002～0005,0007,0008,0011,0012</t>
    <phoneticPr fontId="54"/>
  </si>
  <si>
    <t>22.8</t>
  </si>
  <si>
    <t>ＮＸ２５０</t>
  </si>
  <si>
    <t>0002～0006</t>
    <phoneticPr fontId="54"/>
  </si>
  <si>
    <t>80～82</t>
    <phoneticPr fontId="54"/>
  </si>
  <si>
    <t>17.5～17.9</t>
    <phoneticPr fontId="54"/>
  </si>
  <si>
    <t>2110～2140</t>
    <phoneticPr fontId="54"/>
  </si>
  <si>
    <t>5AA-TALH17</t>
  </si>
  <si>
    <t>18.0</t>
  </si>
  <si>
    <t>ＲＸ５００ｈ</t>
  </si>
  <si>
    <t>0020,0021</t>
    <phoneticPr fontId="54"/>
  </si>
  <si>
    <t>19.0</t>
    <phoneticPr fontId="54"/>
  </si>
  <si>
    <t>6AA-GWZ100</t>
  </si>
  <si>
    <t>19.2</t>
  </si>
  <si>
    <t>ＬＣ５００ｈ</t>
  </si>
  <si>
    <t>0044</t>
  </si>
  <si>
    <t>Ｄ
Ｖ
Ｉ
EP
B
C</t>
    <phoneticPr fontId="54"/>
  </si>
  <si>
    <t>23.5</t>
  </si>
  <si>
    <t>6BA-MZAA10</t>
  </si>
  <si>
    <t>0021～0043</t>
    <phoneticPr fontId="54"/>
  </si>
  <si>
    <t>68～69</t>
    <phoneticPr fontId="54"/>
  </si>
  <si>
    <t>23.6～24.1</t>
    <phoneticPr fontId="54"/>
  </si>
  <si>
    <t>1470～1530</t>
    <phoneticPr fontId="54"/>
  </si>
  <si>
    <t>ＵＸ２００</t>
  </si>
  <si>
    <t>81～82</t>
  </si>
  <si>
    <t>1740～1760</t>
  </si>
  <si>
    <t>2AR
（内燃機関）
1KM
（電動機）</t>
    <phoneticPr fontId="54"/>
  </si>
  <si>
    <t>6AA-AVC10</t>
  </si>
  <si>
    <t>ＲＣ３００ｈ</t>
  </si>
  <si>
    <t>0007,0008</t>
    <phoneticPr fontId="54"/>
  </si>
  <si>
    <t>15.1</t>
    <phoneticPr fontId="54"/>
  </si>
  <si>
    <t>6AA-AAWH15W</t>
  </si>
  <si>
    <t>15.4</t>
    <phoneticPr fontId="54"/>
  </si>
  <si>
    <t>15.7</t>
    <phoneticPr fontId="54"/>
  </si>
  <si>
    <t>6AA-AAWH10W</t>
  </si>
  <si>
    <t>ＬＭ３５０ｈ</t>
  </si>
  <si>
    <t>1780～1790</t>
    <phoneticPr fontId="54"/>
  </si>
  <si>
    <t>6AA-AVE35</t>
  </si>
  <si>
    <t>21.8</t>
  </si>
  <si>
    <t>6AA-AVE30</t>
  </si>
  <si>
    <t>81～82</t>
    <phoneticPr fontId="54"/>
  </si>
  <si>
    <t>ＩＳ３００ｈ</t>
  </si>
  <si>
    <t>18.5～18.7</t>
    <phoneticPr fontId="54"/>
  </si>
  <si>
    <t>2030～2050</t>
    <phoneticPr fontId="54"/>
  </si>
  <si>
    <t>6AA-AALH15</t>
  </si>
  <si>
    <t>0006～0009</t>
    <phoneticPr fontId="54"/>
  </si>
  <si>
    <t>18.9～19.0</t>
    <phoneticPr fontId="54"/>
  </si>
  <si>
    <t>2010～2020</t>
    <phoneticPr fontId="54"/>
  </si>
  <si>
    <t>95～97</t>
    <phoneticPr fontId="54"/>
  </si>
  <si>
    <t>19.2～19.5</t>
    <phoneticPr fontId="54"/>
  </si>
  <si>
    <t>1960～1990</t>
    <phoneticPr fontId="54"/>
  </si>
  <si>
    <t>0001～0012</t>
    <phoneticPr fontId="54"/>
  </si>
  <si>
    <t>19.3～20.1</t>
    <phoneticPr fontId="54"/>
  </si>
  <si>
    <t>1900～1980</t>
    <phoneticPr fontId="54"/>
  </si>
  <si>
    <t>6AA-AALH10</t>
  </si>
  <si>
    <t>ＲＸ３５０ｈ</t>
  </si>
  <si>
    <t>0013,0014,0017,0018,0022～0026,0030,0032,0033,0035～0037,0040～0042,0044～0048</t>
    <phoneticPr fontId="54"/>
  </si>
  <si>
    <t>20.4～20.9</t>
    <phoneticPr fontId="54"/>
  </si>
  <si>
    <t>1820～1870</t>
    <phoneticPr fontId="54"/>
  </si>
  <si>
    <t>6AA-AAZH25</t>
  </si>
  <si>
    <t>21.0</t>
  </si>
  <si>
    <t>0064～0076</t>
    <phoneticPr fontId="54"/>
  </si>
  <si>
    <t>20.4～20.7</t>
    <phoneticPr fontId="54"/>
  </si>
  <si>
    <t>1840～1870</t>
    <phoneticPr fontId="54"/>
  </si>
  <si>
    <t>0006,0008～0012,0015,0016,0019～0021,0027～0029,0031,0034,0038,0039,0043</t>
    <phoneticPr fontId="54"/>
  </si>
  <si>
    <t>20.6～21.0</t>
    <phoneticPr fontId="54"/>
  </si>
  <si>
    <t>1810～1850</t>
    <phoneticPr fontId="54"/>
  </si>
  <si>
    <t>0053～0063</t>
    <phoneticPr fontId="54"/>
  </si>
  <si>
    <t>20.8～21.0</t>
    <phoneticPr fontId="54"/>
  </si>
  <si>
    <t>1810～1830</t>
    <phoneticPr fontId="54"/>
  </si>
  <si>
    <t>0049～0052</t>
    <phoneticPr fontId="54"/>
  </si>
  <si>
    <t>21.1</t>
    <phoneticPr fontId="54"/>
  </si>
  <si>
    <t>21.2</t>
  </si>
  <si>
    <t>0022～0026,0030,0032,0033,0035～0037,0040～0042,0044～0048</t>
    <phoneticPr fontId="54"/>
  </si>
  <si>
    <t>6AA-AAZH20</t>
  </si>
  <si>
    <t>0007,0013,0014,0017,0018</t>
    <phoneticPr fontId="54"/>
  </si>
  <si>
    <t>0054～0072</t>
    <phoneticPr fontId="54"/>
  </si>
  <si>
    <t>0050～0053</t>
    <phoneticPr fontId="54"/>
  </si>
  <si>
    <t>21.5</t>
    <phoneticPr fontId="54"/>
  </si>
  <si>
    <t>0027～0029,0031,0034,0038,0039,0043</t>
    <phoneticPr fontId="54"/>
  </si>
  <si>
    <t>101～102</t>
  </si>
  <si>
    <t>0002～0006,0008～0012,0015,0016,0019～0021</t>
    <phoneticPr fontId="54"/>
  </si>
  <si>
    <t>0049</t>
  </si>
  <si>
    <t>21.6</t>
  </si>
  <si>
    <t>ＮＸ３５０ｈ</t>
  </si>
  <si>
    <t>21.9～22.3</t>
    <phoneticPr fontId="54"/>
  </si>
  <si>
    <t>1670～1720</t>
    <phoneticPr fontId="54"/>
  </si>
  <si>
    <t>6AA-AXZH11</t>
  </si>
  <si>
    <t>ＥＳ３００ｈ</t>
  </si>
  <si>
    <t>0037～0044</t>
    <phoneticPr fontId="54"/>
  </si>
  <si>
    <t>96～97</t>
  </si>
  <si>
    <t>M20A
（内燃機関）
3NM
（電動機）
1MM
（電動機）</t>
    <phoneticPr fontId="54"/>
  </si>
  <si>
    <t>6AA-MZAH15</t>
  </si>
  <si>
    <t>0024～0036</t>
    <phoneticPr fontId="54"/>
  </si>
  <si>
    <t>95～96</t>
    <phoneticPr fontId="54"/>
  </si>
  <si>
    <t>1610～1620</t>
    <phoneticPr fontId="54"/>
  </si>
  <si>
    <t>M20A
（内燃機関）
3NM
（電動機）</t>
    <phoneticPr fontId="54"/>
  </si>
  <si>
    <t>6AA-MZAH10</t>
  </si>
  <si>
    <t>22.9～23.4</t>
    <phoneticPr fontId="54"/>
  </si>
  <si>
    <t>1550～1610</t>
    <phoneticPr fontId="54"/>
  </si>
  <si>
    <t>ＵＸ２５０ｈ</t>
  </si>
  <si>
    <t>M15A
（内燃機関）
1VM
（電動機）
1MM
（電動機）</t>
    <phoneticPr fontId="54"/>
  </si>
  <si>
    <t>6AA-MAYH15</t>
  </si>
  <si>
    <t>0002～0008</t>
    <phoneticPr fontId="54"/>
  </si>
  <si>
    <t>24.8</t>
    <phoneticPr fontId="54"/>
  </si>
  <si>
    <t>1370～1380</t>
    <phoneticPr fontId="54"/>
  </si>
  <si>
    <t>M15A
（内燃機関）
1VM
（電動機）</t>
    <phoneticPr fontId="54"/>
  </si>
  <si>
    <t>6AA-MAYH10</t>
  </si>
  <si>
    <t>0009～0011</t>
    <phoneticPr fontId="54"/>
  </si>
  <si>
    <t>25.3</t>
    <phoneticPr fontId="54"/>
  </si>
  <si>
    <t>ＬＢＸ</t>
  </si>
  <si>
    <t>レクサス</t>
  </si>
  <si>
    <r>
      <rPr>
        <sz val="8"/>
        <rFont val="ＭＳ Ｐゴシック"/>
        <family val="3"/>
        <charset val="128"/>
      </rPr>
      <t>１．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3"/>
  </si>
  <si>
    <r>
      <rPr>
        <sz val="8"/>
        <rFont val="ＭＳ Ｐゴシック"/>
        <family val="3"/>
        <charset val="128"/>
      </rPr>
      <t>＜記入要領＞</t>
    </r>
    <rPh sb="1" eb="3">
      <t>キニュウ</t>
    </rPh>
    <rPh sb="3" eb="5">
      <t>ヨウリョウ</t>
    </rPh>
    <phoneticPr fontId="3"/>
  </si>
  <si>
    <t>3W,AS</t>
  </si>
  <si>
    <t>V</t>
  </si>
  <si>
    <t>3.799</t>
  </si>
  <si>
    <t>VR38</t>
  </si>
  <si>
    <t>0035,0036,0064</t>
    <phoneticPr fontId="3"/>
  </si>
  <si>
    <t>4BA-R35</t>
  </si>
  <si>
    <t>0033,0034,0062,0063,
0065</t>
    <phoneticPr fontId="3"/>
  </si>
  <si>
    <t>0032,0055</t>
    <phoneticPr fontId="3"/>
  </si>
  <si>
    <r>
      <t>0020,0024,0028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0031,0049,0053,0054</t>
    </r>
    <phoneticPr fontId="31"/>
  </si>
  <si>
    <r>
      <t>0012,0017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0019,
0021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0023,0025</t>
    </r>
    <r>
      <rPr>
        <sz val="8"/>
        <rFont val="ＭＳ ゴシック"/>
        <family val="3"/>
        <charset val="128"/>
      </rPr>
      <t xml:space="preserve">～
</t>
    </r>
    <r>
      <rPr>
        <sz val="8"/>
        <rFont val="Arial"/>
        <family val="2"/>
      </rPr>
      <t>0027,0045</t>
    </r>
    <r>
      <rPr>
        <sz val="8"/>
        <rFont val="Yu Gothic"/>
        <family val="3"/>
        <charset val="128"/>
      </rPr>
      <t>～</t>
    </r>
    <r>
      <rPr>
        <sz val="8"/>
        <rFont val="Arial"/>
        <family val="2"/>
      </rPr>
      <t>0048,
0050</t>
    </r>
    <r>
      <rPr>
        <sz val="8"/>
        <rFont val="Yu Gothic"/>
        <family val="3"/>
        <charset val="128"/>
      </rPr>
      <t>～</t>
    </r>
    <r>
      <rPr>
        <sz val="8"/>
        <rFont val="Arial"/>
        <family val="2"/>
      </rPr>
      <t>0052</t>
    </r>
    <phoneticPr fontId="31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</si>
  <si>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0006,0009</t>
    </r>
    <r>
      <rPr>
        <sz val="8"/>
        <rFont val="ＭＳ Ｐゴシック"/>
        <family val="3"/>
        <charset val="128"/>
      </rPr>
      <t xml:space="preserve">～
</t>
    </r>
    <r>
      <rPr>
        <sz val="8"/>
        <rFont val="Arial"/>
        <family val="2"/>
      </rPr>
      <t>0016,0037,0038,0039,
0041</t>
    </r>
    <r>
      <rPr>
        <sz val="8"/>
        <rFont val="游ゴシック"/>
        <family val="3"/>
        <charset val="128"/>
      </rPr>
      <t>～</t>
    </r>
    <r>
      <rPr>
        <sz val="8"/>
        <rFont val="Arial"/>
        <family val="2"/>
      </rPr>
      <t>0044,0056,0057,
0060,0061</t>
    </r>
    <phoneticPr fontId="31"/>
  </si>
  <si>
    <t>0007,0008,0040,0058,
0059</t>
    <phoneticPr fontId="31"/>
  </si>
  <si>
    <t>ＧＴ－Ｒ</t>
    <phoneticPr fontId="3"/>
  </si>
  <si>
    <t>V,B</t>
  </si>
  <si>
    <t>7AT(E･LTC)</t>
  </si>
  <si>
    <t>2.488</t>
  </si>
  <si>
    <t>QR25</t>
  </si>
  <si>
    <t>3BA-KS8E26</t>
    <phoneticPr fontId="3"/>
  </si>
  <si>
    <t>0011,0012</t>
  </si>
  <si>
    <t>3BA-KS6E26</t>
  </si>
  <si>
    <t>0007～0010</t>
  </si>
  <si>
    <t>3BA-KS6E26</t>
    <phoneticPr fontId="3"/>
  </si>
  <si>
    <t>3BA-KS4E26</t>
    <phoneticPr fontId="3"/>
  </si>
  <si>
    <t>0015,0016</t>
  </si>
  <si>
    <t>3BA-KS2E26</t>
  </si>
  <si>
    <t>0011～0014</t>
  </si>
  <si>
    <r>
      <rPr>
        <sz val="8"/>
        <rFont val="ＭＳ ゴシック"/>
        <family val="3"/>
        <charset val="128"/>
      </rPr>
      <t>キャラバン</t>
    </r>
    <phoneticPr fontId="3"/>
  </si>
  <si>
    <t>2060</t>
    <phoneticPr fontId="31"/>
  </si>
  <si>
    <t>V,EP,B,C</t>
  </si>
  <si>
    <r>
      <t>7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8</t>
    </r>
    <phoneticPr fontId="31"/>
  </si>
  <si>
    <t>3.498</t>
  </si>
  <si>
    <t>VQ35</t>
  </si>
  <si>
    <t>0001,0002,0005,0006,
0013,0014,0017,0018</t>
    <phoneticPr fontId="3"/>
  </si>
  <si>
    <t>5BA-PNE52</t>
    <phoneticPr fontId="31"/>
  </si>
  <si>
    <r>
      <t>0003,0004,0007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0010,0015,0016,
0019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0022</t>
    </r>
    <phoneticPr fontId="3"/>
  </si>
  <si>
    <t>7</t>
    <phoneticPr fontId="31"/>
  </si>
  <si>
    <t>0011,0012,0023,0024</t>
    <phoneticPr fontId="31"/>
  </si>
  <si>
    <t>2000</t>
    <phoneticPr fontId="31"/>
  </si>
  <si>
    <t>5BA-PE52</t>
    <phoneticPr fontId="31"/>
  </si>
  <si>
    <t>0011,0012,0023,0024</t>
    <phoneticPr fontId="3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</si>
  <si>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0008,0013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0020</t>
    </r>
    <phoneticPr fontId="31"/>
  </si>
  <si>
    <t>5BA-TNE52</t>
    <phoneticPr fontId="31"/>
  </si>
  <si>
    <r>
      <t>0009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0012,0021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0024</t>
    </r>
    <phoneticPr fontId="31"/>
  </si>
  <si>
    <t>1930</t>
    <phoneticPr fontId="31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</si>
  <si>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0004,0009~0012,
0025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0028,0033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0036</t>
    </r>
    <phoneticPr fontId="31"/>
  </si>
  <si>
    <t>5BA-TE52</t>
    <phoneticPr fontId="31"/>
  </si>
  <si>
    <r>
      <t>0005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0008,0013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0020,0029</t>
    </r>
    <r>
      <rPr>
        <sz val="8"/>
        <rFont val="Yu Gothic"/>
        <family val="3"/>
        <charset val="128"/>
      </rPr>
      <t>～</t>
    </r>
    <r>
      <rPr>
        <sz val="8"/>
        <rFont val="Arial"/>
        <family val="2"/>
      </rPr>
      <t>0032,
0037</t>
    </r>
    <r>
      <rPr>
        <sz val="8"/>
        <rFont val="Yu Gothic"/>
        <family val="3"/>
        <charset val="128"/>
      </rPr>
      <t>～</t>
    </r>
    <r>
      <rPr>
        <sz val="8"/>
        <rFont val="Arial"/>
        <family val="2"/>
      </rPr>
      <t>0044</t>
    </r>
    <phoneticPr fontId="31"/>
  </si>
  <si>
    <r>
      <t>0021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0024,0045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0048</t>
    </r>
    <phoneticPr fontId="31"/>
  </si>
  <si>
    <t>エルグランド</t>
  </si>
  <si>
    <t>1580～1590</t>
  </si>
  <si>
    <t>D,V,MC,EP</t>
  </si>
  <si>
    <t>2.997</t>
  </si>
  <si>
    <t>VR30</t>
  </si>
  <si>
    <r>
      <t>0002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0005</t>
    </r>
    <phoneticPr fontId="3"/>
  </si>
  <si>
    <t>3BA-RZ34</t>
  </si>
  <si>
    <t>3BA-RZ34</t>
    <phoneticPr fontId="3"/>
  </si>
  <si>
    <t>9AT(E･LTC)</t>
  </si>
  <si>
    <t>5BA-RZ34</t>
  </si>
  <si>
    <t>5BA-RZ34</t>
    <phoneticPr fontId="3"/>
  </si>
  <si>
    <t>フェアレディＺ</t>
    <phoneticPr fontId="3"/>
  </si>
  <si>
    <t>D,V,EP,B</t>
  </si>
  <si>
    <t>0001,0045</t>
    <phoneticPr fontId="3"/>
  </si>
  <si>
    <t>5BA-RV37</t>
  </si>
  <si>
    <t>0002,0005,0009,0046,
0049,0053</t>
    <phoneticPr fontId="31"/>
  </si>
  <si>
    <t>0003,0006,0010,0011,
0013,0017,0047,0050,
0054,0055,0057,0061</t>
    <phoneticPr fontId="3"/>
  </si>
  <si>
    <t>0004,0007,0012,0014,
0015,0018,0019,0021,
0025,0048,0051,0056,
0058,0059,0062,0063,
0065,0069</t>
    <phoneticPr fontId="31"/>
  </si>
  <si>
    <t>0008,0016,0020,0022,
0023,0026,0027,0029,
0052,0060,0064,0066,
0067,0070,0071,0073</t>
    <phoneticPr fontId="3"/>
  </si>
  <si>
    <t>0024,0028,0030,0031,
0033,0068,0072,0074,
0075,0077</t>
    <phoneticPr fontId="3"/>
  </si>
  <si>
    <t>0032,0034,0037,0041,
0076,0078,0081,0085</t>
    <phoneticPr fontId="3"/>
  </si>
  <si>
    <t>0035,0036,0038,0039,
0042,0043,0079,0080,
0082,0083,0086,0087</t>
    <phoneticPr fontId="3"/>
  </si>
  <si>
    <t>0040,0044,0084,0088</t>
    <phoneticPr fontId="31"/>
  </si>
  <si>
    <t>1900</t>
    <phoneticPr fontId="31"/>
  </si>
  <si>
    <t>H,I,V,EP</t>
  </si>
  <si>
    <t>7AT</t>
  </si>
  <si>
    <t>VQ35-HM34</t>
  </si>
  <si>
    <t>0001,0005</t>
    <phoneticPr fontId="31"/>
  </si>
  <si>
    <t>5AA-HNV37</t>
    <phoneticPr fontId="3"/>
  </si>
  <si>
    <t>0002,0003,0006,0007,
0009,0013</t>
    <phoneticPr fontId="31"/>
  </si>
  <si>
    <t>0004,0008,0010,0011,
0014,0015</t>
    <phoneticPr fontId="31"/>
  </si>
  <si>
    <t>0012,0016</t>
    <phoneticPr fontId="31"/>
  </si>
  <si>
    <r>
      <t>1820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1840</t>
    </r>
    <phoneticPr fontId="3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</si>
  <si>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0007,0009,0013</t>
    </r>
    <phoneticPr fontId="31"/>
  </si>
  <si>
    <t>5AA-HV37</t>
  </si>
  <si>
    <r>
      <t>1850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1860</t>
    </r>
    <phoneticPr fontId="3"/>
  </si>
  <si>
    <r>
      <t>0008,0010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0012,0014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0016</t>
    </r>
    <phoneticPr fontId="31"/>
  </si>
  <si>
    <t>スカイライン</t>
  </si>
  <si>
    <t>4AT(E･LTC)</t>
  </si>
  <si>
    <t>1.597</t>
  </si>
  <si>
    <t>HR16</t>
  </si>
  <si>
    <t>0008,0010</t>
    <phoneticPr fontId="3"/>
  </si>
  <si>
    <t>3BA-M20</t>
  </si>
  <si>
    <t>0007,0009</t>
    <phoneticPr fontId="3"/>
  </si>
  <si>
    <t>ＮＶ２００</t>
  </si>
  <si>
    <t>0005,0006</t>
    <phoneticPr fontId="3"/>
  </si>
  <si>
    <t>0001,00003</t>
    <phoneticPr fontId="3"/>
  </si>
  <si>
    <t>V,EP,I,B,C</t>
    <phoneticPr fontId="3"/>
  </si>
  <si>
    <t>CVT</t>
  </si>
  <si>
    <t>0015,0016,0021,0022</t>
    <phoneticPr fontId="3"/>
  </si>
  <si>
    <r>
      <t>1390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1400</t>
    </r>
    <phoneticPr fontId="3"/>
  </si>
  <si>
    <r>
      <t>0011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0014,0017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0020</t>
    </r>
    <phoneticPr fontId="3"/>
  </si>
  <si>
    <t>ＮＶ２００　バネット</t>
  </si>
  <si>
    <t>H,D,EP,B</t>
  </si>
  <si>
    <t>-</t>
  </si>
  <si>
    <t>1.497</t>
  </si>
  <si>
    <t>KR15-BM46-MM48</t>
  </si>
  <si>
    <t>0088,0090,0091,0100～0103,0124～0127,0136～0139</t>
  </si>
  <si>
    <t>6AA-SNT33</t>
  </si>
  <si>
    <t>0038,0074,0083～0086</t>
  </si>
  <si>
    <t>0087,0089,0099,0123,
0135</t>
    <phoneticPr fontId="3"/>
  </si>
  <si>
    <r>
      <t>0118,0120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0122,
0152,0154,0156,0157</t>
    </r>
    <phoneticPr fontId="3"/>
  </si>
  <si>
    <r>
      <t>0098,0110,0114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0117,0119,0134,0142,
0146,0150,0151,0153,
0155</t>
    </r>
    <phoneticPr fontId="3"/>
  </si>
  <si>
    <t>0092～0097,0104～0109,0111～0113,0128～0133,0140,0141,0143～0145,0147～0149</t>
  </si>
  <si>
    <t>H,D,EP,B</t>
    <phoneticPr fontId="3"/>
  </si>
  <si>
    <t>0158</t>
  </si>
  <si>
    <r>
      <t>0032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0037,0068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0073,0076,0078,0080,
0082</t>
    </r>
    <phoneticPr fontId="3"/>
  </si>
  <si>
    <r>
      <t>0010,0012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0014,0022,
0024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0026,0030,0031,
0046,0048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0050,0058,
0060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0062,0066,0067,
0075,0077,0079,0081</t>
    </r>
    <phoneticPr fontId="3"/>
  </si>
  <si>
    <r>
      <t>0007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0009,0011,0019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0021,0023,0027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0029,0043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0045,
0047,0055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0057,
0059,0063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0065</t>
    </r>
    <phoneticPr fontId="3"/>
  </si>
  <si>
    <r>
      <t>0004,0006,0016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0018,
0040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0042,0052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0054</t>
    </r>
    <phoneticPr fontId="3"/>
  </si>
  <si>
    <t>0002,0003,0005,0015,
0039,0051</t>
    <phoneticPr fontId="3"/>
  </si>
  <si>
    <t>KR15-BM46</t>
  </si>
  <si>
    <r>
      <t>0118,0120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0122,0152,0154,0156,
0157</t>
    </r>
    <phoneticPr fontId="3"/>
  </si>
  <si>
    <t>6AA-T33</t>
    <phoneticPr fontId="3"/>
  </si>
  <si>
    <t>6AA-T33</t>
  </si>
  <si>
    <r>
      <t>5</t>
    </r>
    <r>
      <rPr>
        <sz val="8"/>
        <rFont val="游ゴシック"/>
        <family val="3"/>
        <charset val="128"/>
      </rPr>
      <t>～</t>
    </r>
    <r>
      <rPr>
        <sz val="8"/>
        <rFont val="Arial"/>
        <family val="2"/>
      </rPr>
      <t>7</t>
    </r>
    <phoneticPr fontId="3"/>
  </si>
  <si>
    <r>
      <t>0038,0074,0083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0086,
0092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0097,0104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0109,
0111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0113,0128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0133,
0140,0141,0143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0145,
0147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0149</t>
    </r>
    <phoneticPr fontId="3"/>
  </si>
  <si>
    <r>
      <t>0032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0037,0068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0073,0076,0078,0080,
0082,0088,0090,0091,
0100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0103,0124</t>
    </r>
    <r>
      <rPr>
        <sz val="8"/>
        <rFont val="ＭＳ ゴシック"/>
        <family val="3"/>
        <charset val="128"/>
      </rPr>
      <t xml:space="preserve">～
</t>
    </r>
    <r>
      <rPr>
        <sz val="8"/>
        <rFont val="Arial"/>
        <family val="2"/>
      </rPr>
      <t>0127,0136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0139</t>
    </r>
    <phoneticPr fontId="3"/>
  </si>
  <si>
    <t>0004,0006,0016～0018,0040～0042,0052～0054</t>
  </si>
  <si>
    <t>エクストレイル</t>
  </si>
  <si>
    <r>
      <t>1770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1800</t>
    </r>
    <phoneticPr fontId="3"/>
  </si>
  <si>
    <t>H,I,D,V,MC,EP,B,C</t>
  </si>
  <si>
    <t>1.997</t>
  </si>
  <si>
    <t>MR20-SM24</t>
  </si>
  <si>
    <t>0002,0005,0007.0009,
0010</t>
    <phoneticPr fontId="3"/>
  </si>
  <si>
    <t>5AA-GFNC27</t>
  </si>
  <si>
    <t>5AA-GFNC27</t>
    <phoneticPr fontId="3"/>
  </si>
  <si>
    <r>
      <t>1770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1780</t>
    </r>
    <phoneticPr fontId="31"/>
  </si>
  <si>
    <t>0007～0014</t>
  </si>
  <si>
    <t>5AA-GNC27</t>
  </si>
  <si>
    <r>
      <t>1740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1760</t>
    </r>
    <phoneticPr fontId="31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</si>
  <si>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0006</t>
    </r>
    <phoneticPr fontId="31"/>
  </si>
  <si>
    <t>5AA-GNC27</t>
    <phoneticPr fontId="31"/>
  </si>
  <si>
    <t>D,V,MC,EP,B,C</t>
  </si>
  <si>
    <t>MR20</t>
  </si>
  <si>
    <t>5BA-C27</t>
  </si>
  <si>
    <r>
      <t>1620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1650</t>
    </r>
    <phoneticPr fontId="31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</si>
  <si>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0010</t>
    </r>
    <phoneticPr fontId="31"/>
  </si>
  <si>
    <t>5BA-C27</t>
    <phoneticPr fontId="31"/>
  </si>
  <si>
    <r>
      <t>1670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1700</t>
    </r>
    <phoneticPr fontId="3"/>
  </si>
  <si>
    <t>0001,0002,0005,0006,
0009,0010,0013,0014,
0033,0034</t>
    <phoneticPr fontId="31"/>
  </si>
  <si>
    <t>5AA-GFC27</t>
  </si>
  <si>
    <r>
      <t>1710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1730</t>
    </r>
    <phoneticPr fontId="3"/>
  </si>
  <si>
    <r>
      <t>0017,0019,0021,0023,
0025,0027,0029,0031,
0035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0040</t>
    </r>
    <phoneticPr fontId="3"/>
  </si>
  <si>
    <t>5AA-GFC27</t>
    <phoneticPr fontId="3"/>
  </si>
  <si>
    <r>
      <t>0039,0040,0045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0048</t>
    </r>
    <phoneticPr fontId="31"/>
  </si>
  <si>
    <t>5AA-GC27</t>
  </si>
  <si>
    <r>
      <t>1660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1700</t>
    </r>
    <phoneticPr fontId="31"/>
  </si>
  <si>
    <r>
      <t>0003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0038,0041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0044</t>
    </r>
    <phoneticPr fontId="31"/>
  </si>
  <si>
    <t>0001,0002</t>
    <phoneticPr fontId="31"/>
  </si>
  <si>
    <r>
      <t>1740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1750</t>
    </r>
    <phoneticPr fontId="3"/>
  </si>
  <si>
    <t>1.198</t>
  </si>
  <si>
    <t>HR12-EM57</t>
  </si>
  <si>
    <t>0001,0002,0005,0006</t>
    <phoneticPr fontId="31"/>
  </si>
  <si>
    <t>6AA-HFC27</t>
  </si>
  <si>
    <r>
      <t>1770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1790</t>
    </r>
    <phoneticPr fontId="3"/>
  </si>
  <si>
    <r>
      <t>0009,0011,0017,0019,
0033,0034,0037,0038,
0041</t>
    </r>
    <r>
      <rPr>
        <sz val="8"/>
        <rFont val="Yu Gothic"/>
        <family val="3"/>
        <charset val="128"/>
      </rPr>
      <t>～</t>
    </r>
    <r>
      <rPr>
        <sz val="8"/>
        <rFont val="Arial"/>
        <family val="2"/>
      </rPr>
      <t>0048</t>
    </r>
    <phoneticPr fontId="3"/>
  </si>
  <si>
    <r>
      <t>1780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1800</t>
    </r>
    <phoneticPr fontId="3"/>
  </si>
  <si>
    <t>0013,0015,0021,0023,
0025,0027,0029,0031,
0035,0036,0039,0040</t>
    <phoneticPr fontId="31"/>
  </si>
  <si>
    <t>6AA-HFC27</t>
    <phoneticPr fontId="3"/>
  </si>
  <si>
    <r>
      <t>1770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1790</t>
    </r>
    <phoneticPr fontId="31"/>
  </si>
  <si>
    <r>
      <t>16</t>
    </r>
    <r>
      <rPr>
        <sz val="8"/>
        <rFont val="ＭＳ Ｐゴシック"/>
        <family val="3"/>
        <charset val="128"/>
      </rPr>
      <t>インチタイヤ</t>
    </r>
    <phoneticPr fontId="31"/>
  </si>
  <si>
    <r>
      <t>0013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0016,0021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0024,0029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0032,0037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0040</t>
    </r>
    <phoneticPr fontId="31"/>
  </si>
  <si>
    <t>6AA-HC27</t>
  </si>
  <si>
    <r>
      <t>15</t>
    </r>
    <r>
      <rPr>
        <sz val="8"/>
        <rFont val="ＭＳ Ｐゴシック"/>
        <family val="3"/>
        <charset val="128"/>
      </rPr>
      <t>インチタイヤ</t>
    </r>
    <phoneticPr fontId="31"/>
  </si>
  <si>
    <r>
      <t>0011,0012,0017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0020,
0033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0036,0042</t>
    </r>
    <r>
      <rPr>
        <sz val="8"/>
        <rFont val="Yu Gothic"/>
        <family val="3"/>
        <charset val="128"/>
      </rPr>
      <t>～</t>
    </r>
    <r>
      <rPr>
        <sz val="8"/>
        <rFont val="Arial"/>
        <family val="2"/>
      </rPr>
      <t>0044</t>
    </r>
    <phoneticPr fontId="31"/>
  </si>
  <si>
    <r>
      <t>0001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0010,0025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0028,0041</t>
    </r>
    <phoneticPr fontId="3"/>
  </si>
  <si>
    <t>6AA-HC27</t>
    <phoneticPr fontId="3"/>
  </si>
  <si>
    <t>I,D,V,MC,EP,B,C</t>
  </si>
  <si>
    <t>0001,0002</t>
    <phoneticPr fontId="3"/>
  </si>
  <si>
    <t>5BA-FNC28</t>
    <phoneticPr fontId="3"/>
  </si>
  <si>
    <r>
      <t>1780</t>
    </r>
    <r>
      <rPr>
        <sz val="8"/>
        <rFont val="Yu Gothic"/>
        <family val="3"/>
        <charset val="128"/>
      </rPr>
      <t>～</t>
    </r>
    <r>
      <rPr>
        <sz val="8"/>
        <rFont val="Arial"/>
        <family val="2"/>
      </rPr>
      <t>1790</t>
    </r>
    <phoneticPr fontId="3"/>
  </si>
  <si>
    <t>5BA-NC28</t>
    <phoneticPr fontId="3"/>
  </si>
  <si>
    <t>5BA-FC28</t>
    <phoneticPr fontId="3"/>
  </si>
  <si>
    <t>0002,0003</t>
  </si>
  <si>
    <t>5BA-C28</t>
  </si>
  <si>
    <t>5BA-C28</t>
    <phoneticPr fontId="3"/>
  </si>
  <si>
    <t>H,I,D,V,EP</t>
  </si>
  <si>
    <t>1.433</t>
  </si>
  <si>
    <t>HR14-EM57</t>
  </si>
  <si>
    <t>6AA-GFC28</t>
  </si>
  <si>
    <t>0002,0004</t>
    <phoneticPr fontId="3"/>
  </si>
  <si>
    <t>0001,0003</t>
    <phoneticPr fontId="3"/>
  </si>
  <si>
    <t>6AA-GFC28</t>
    <phoneticPr fontId="31"/>
  </si>
  <si>
    <t>0004,0006</t>
    <phoneticPr fontId="3"/>
  </si>
  <si>
    <t>6AA-GC28</t>
  </si>
  <si>
    <t>0003,0005</t>
    <phoneticPr fontId="3"/>
  </si>
  <si>
    <t>6AA-GC28</t>
    <phoneticPr fontId="31"/>
  </si>
  <si>
    <t>セレナ</t>
  </si>
  <si>
    <t>HR12-EM47-MM48</t>
  </si>
  <si>
    <t>6AA-FSNE13</t>
    <phoneticPr fontId="3"/>
  </si>
  <si>
    <t>HR12-EM47</t>
  </si>
  <si>
    <t>0003</t>
    <phoneticPr fontId="3"/>
  </si>
  <si>
    <t>6AA-FE13</t>
    <phoneticPr fontId="3"/>
  </si>
  <si>
    <t>ノート　オーラ</t>
  </si>
  <si>
    <r>
      <t>1340</t>
    </r>
    <r>
      <rPr>
        <sz val="8"/>
        <rFont val="Yu Gothic"/>
        <family val="2"/>
        <charset val="128"/>
      </rPr>
      <t>～</t>
    </r>
    <r>
      <rPr>
        <sz val="8"/>
        <rFont val="Arial"/>
        <family val="2"/>
      </rPr>
      <t>1350</t>
    </r>
    <phoneticPr fontId="54"/>
  </si>
  <si>
    <r>
      <rPr>
        <sz val="8"/>
        <rFont val="ＭＳ Ｐゴシック"/>
        <family val="3"/>
        <charset val="128"/>
      </rPr>
      <t>アルミホイール</t>
    </r>
    <phoneticPr fontId="31"/>
  </si>
  <si>
    <t>0003,0006</t>
    <phoneticPr fontId="54"/>
  </si>
  <si>
    <t>6AA-SNE13</t>
  </si>
  <si>
    <t>スチールホイール</t>
  </si>
  <si>
    <r>
      <rPr>
        <sz val="8"/>
        <rFont val="ＭＳ Ｐゴシック"/>
        <family val="3"/>
        <charset val="128"/>
      </rPr>
      <t>スチールホイール</t>
    </r>
    <phoneticPr fontId="31"/>
  </si>
  <si>
    <t>6AA-SNE13</t>
    <phoneticPr fontId="3"/>
  </si>
  <si>
    <r>
      <t>1220</t>
    </r>
    <r>
      <rPr>
        <sz val="8"/>
        <rFont val="Yu Gothic"/>
        <family val="2"/>
        <charset val="128"/>
      </rPr>
      <t>～</t>
    </r>
    <r>
      <rPr>
        <sz val="8"/>
        <rFont val="Arial"/>
        <family val="2"/>
      </rPr>
      <t>1230</t>
    </r>
    <phoneticPr fontId="54"/>
  </si>
  <si>
    <t>0004,0008,0011</t>
    <phoneticPr fontId="3"/>
  </si>
  <si>
    <t>6AA-E13</t>
  </si>
  <si>
    <t>0002,0003,0006,0007,
0009,0010</t>
    <phoneticPr fontId="31"/>
  </si>
  <si>
    <t>0001,0005</t>
    <phoneticPr fontId="3"/>
  </si>
  <si>
    <t>ノート</t>
  </si>
  <si>
    <t>ニッサン</t>
  </si>
  <si>
    <r>
      <t>レ</t>
    </r>
    <r>
      <rPr>
        <sz val="8"/>
        <rFont val="ＭＳ Ｐゴシック"/>
        <family val="3"/>
        <charset val="128"/>
      </rPr>
      <t>ベル</t>
    </r>
  </si>
  <si>
    <r>
      <t>形</t>
    </r>
    <r>
      <rPr>
        <sz val="8"/>
        <rFont val="ＭＳ Ｐゴシック"/>
        <family val="3"/>
        <charset val="128"/>
      </rPr>
      <t>式</t>
    </r>
  </si>
  <si>
    <r>
      <t>対</t>
    </r>
    <r>
      <rPr>
        <sz val="8"/>
        <rFont val="ＭＳ Ｐゴシック"/>
        <family val="3"/>
        <charset val="128"/>
      </rPr>
      <t>策</t>
    </r>
  </si>
  <si>
    <r>
      <t>対</t>
    </r>
    <r>
      <rPr>
        <sz val="8"/>
        <rFont val="ＭＳ Ｐゴシック"/>
        <family val="3"/>
        <charset val="128"/>
      </rPr>
      <t>策</t>
    </r>
    <rPh sb="0" eb="2">
      <t>タイサク</t>
    </rPh>
    <phoneticPr fontId="3"/>
  </si>
  <si>
    <r>
      <t>ガ</t>
    </r>
    <r>
      <rPr>
        <sz val="8"/>
        <rFont val="ＭＳ Ｐゴシック"/>
        <family val="3"/>
        <charset val="128"/>
      </rPr>
      <t>ス認定</t>
    </r>
  </si>
  <si>
    <r>
      <t>駆</t>
    </r>
    <r>
      <rPr>
        <sz val="8"/>
        <rFont val="ＭＳ Ｐゴシック"/>
        <family val="3"/>
        <charset val="128"/>
      </rPr>
      <t>動</t>
    </r>
  </si>
  <si>
    <r>
      <t>出</t>
    </r>
    <r>
      <rPr>
        <sz val="8"/>
        <rFont val="ＭＳ Ｐゴシック"/>
        <family val="3"/>
        <charset val="128"/>
      </rPr>
      <t>ガス</t>
    </r>
  </si>
  <si>
    <r>
      <t>改</t>
    </r>
    <r>
      <rPr>
        <sz val="8"/>
        <rFont val="ＭＳ Ｐゴシック"/>
        <family val="3"/>
        <charset val="128"/>
      </rPr>
      <t>善</t>
    </r>
    <rPh sb="0" eb="2">
      <t>カイゼン</t>
    </rPh>
    <phoneticPr fontId="3"/>
  </si>
  <si>
    <r>
      <t>低</t>
    </r>
    <r>
      <rPr>
        <sz val="8"/>
        <rFont val="ＭＳ Ｐゴシック"/>
        <family val="3"/>
        <charset val="128"/>
      </rPr>
      <t>排出</t>
    </r>
  </si>
  <si>
    <r>
      <t>主</t>
    </r>
    <r>
      <rPr>
        <sz val="8"/>
        <rFont val="ＭＳ Ｐゴシック"/>
        <family val="3"/>
        <charset val="128"/>
      </rPr>
      <t>要排</t>
    </r>
  </si>
  <si>
    <r>
      <t>燃</t>
    </r>
    <r>
      <rPr>
        <sz val="8"/>
        <rFont val="ＭＳ Ｐゴシック"/>
        <family val="3"/>
        <charset val="128"/>
      </rPr>
      <t>費</t>
    </r>
  </si>
  <si>
    <r>
      <t>総</t>
    </r>
    <r>
      <rPr>
        <sz val="8"/>
        <rFont val="ＭＳ Ｐゴシック"/>
        <family val="3"/>
        <charset val="128"/>
      </rPr>
      <t>排
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3" eb="4">
      <t>キ</t>
    </rPh>
    <rPh sb="4" eb="5">
      <t>リョウ</t>
    </rPh>
    <phoneticPr fontId="3"/>
  </si>
  <si>
    <r>
      <t>主</t>
    </r>
    <r>
      <rPr>
        <sz val="8"/>
        <rFont val="ＭＳ Ｐゴシック"/>
        <family val="3"/>
        <charset val="128"/>
      </rPr>
      <t>要</t>
    </r>
    <rPh sb="0" eb="2">
      <t>シュヨウ</t>
    </rPh>
    <phoneticPr fontId="3"/>
  </si>
  <si>
    <r>
      <rPr>
        <sz val="8"/>
        <rFont val="ＭＳ ゴシック"/>
        <family val="3"/>
        <charset val="128"/>
      </rPr>
      <t>令</t>
    </r>
    <r>
      <rPr>
        <sz val="8"/>
        <rFont val="ＭＳ Ｐゴシック"/>
        <family val="3"/>
        <charset val="128"/>
      </rPr>
      <t>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3"/>
  </si>
  <si>
    <r>
      <t>変</t>
    </r>
    <r>
      <rPr>
        <sz val="8"/>
        <rFont val="ＭＳ Ｐゴシック"/>
        <family val="3"/>
        <charset val="128"/>
      </rPr>
      <t>速装置
の型式及び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3"/>
  </si>
  <si>
    <r>
      <rPr>
        <sz val="12"/>
        <rFont val="ＭＳ Ｐゴシック"/>
        <family val="3"/>
        <charset val="128"/>
      </rPr>
      <t>ガソリン乗用車（普通・小型）</t>
    </r>
    <rPh sb="4" eb="7">
      <t>ジョウヨウシャ</t>
    </rPh>
    <rPh sb="8" eb="10">
      <t>フツウ</t>
    </rPh>
    <rPh sb="11" eb="13">
      <t>コガタ</t>
    </rPh>
    <phoneticPr fontId="3"/>
  </si>
  <si>
    <r>
      <rPr>
        <sz val="8"/>
        <rFont val="ＭＳ Ｐゴシック"/>
        <family val="3"/>
        <charset val="128"/>
      </rPr>
      <t>日産自動車株式会社</t>
    </r>
    <phoneticPr fontId="3"/>
  </si>
  <si>
    <r>
      <t>1001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1002</t>
    </r>
    <r>
      <rPr>
        <sz val="8"/>
        <rFont val="ＭＳ ゴシック"/>
        <family val="3"/>
        <charset val="128"/>
      </rPr>
      <t>､</t>
    </r>
    <r>
      <rPr>
        <sz val="8"/>
        <rFont val="Arial"/>
        <family val="2"/>
      </rPr>
      <t>5001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5008</t>
    </r>
    <r>
      <rPr>
        <sz val="8"/>
        <rFont val="ＭＳ Ｐゴシック"/>
        <family val="2"/>
        <charset val="128"/>
      </rPr>
      <t>、</t>
    </r>
    <r>
      <rPr>
        <sz val="8"/>
        <rFont val="Arial"/>
        <family val="2"/>
      </rPr>
      <t>5009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5011</t>
    </r>
    <phoneticPr fontId="3"/>
  </si>
  <si>
    <r>
      <t>5012</t>
    </r>
    <r>
      <rPr>
        <sz val="8"/>
        <rFont val="MingLiU"/>
        <family val="3"/>
        <charset val="136"/>
      </rPr>
      <t>～</t>
    </r>
    <r>
      <rPr>
        <sz val="8"/>
        <rFont val="Arial"/>
        <family val="2"/>
      </rPr>
      <t>5015</t>
    </r>
    <phoneticPr fontId="3"/>
  </si>
  <si>
    <r>
      <t>5001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3"/>
      </rPr>
      <t>500</t>
    </r>
    <r>
      <rPr>
        <sz val="8"/>
        <rFont val="Arial"/>
        <family val="2"/>
      </rPr>
      <t>8</t>
    </r>
    <r>
      <rPr>
        <sz val="8"/>
        <rFont val="ＭＳ Ｐゴシック"/>
        <family val="2"/>
        <charset val="128"/>
      </rPr>
      <t>、</t>
    </r>
    <r>
      <rPr>
        <sz val="8"/>
        <rFont val="Arial"/>
        <family val="2"/>
      </rPr>
      <t>5009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5012</t>
    </r>
    <phoneticPr fontId="3"/>
  </si>
  <si>
    <r>
      <t>215/50R17</t>
    </r>
    <r>
      <rPr>
        <sz val="8"/>
        <rFont val="ＭＳ ゴシック"/>
        <family val="3"/>
        <charset val="128"/>
      </rPr>
      <t>ﾀｲﾔ</t>
    </r>
    <phoneticPr fontId="3"/>
  </si>
  <si>
    <r>
      <t>1002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1003</t>
    </r>
    <r>
      <rPr>
        <sz val="8"/>
        <rFont val="ＭＳ Ｐゴシック"/>
        <family val="2"/>
        <charset val="128"/>
      </rPr>
      <t>､</t>
    </r>
    <r>
      <rPr>
        <sz val="8"/>
        <rFont val="Arial"/>
        <family val="2"/>
      </rPr>
      <t>5003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5010</t>
    </r>
    <r>
      <rPr>
        <sz val="8"/>
        <rFont val="ＭＳ Ｐゴシック"/>
        <family val="2"/>
        <charset val="128"/>
      </rPr>
      <t>、</t>
    </r>
    <r>
      <rPr>
        <sz val="8"/>
        <rFont val="Arial"/>
        <family val="2"/>
      </rPr>
      <t>5017</t>
    </r>
    <r>
      <rPr>
        <sz val="8"/>
        <rFont val="ＭＳ Ｐゴシック"/>
        <family val="2"/>
        <charset val="128"/>
      </rPr>
      <t>、</t>
    </r>
    <r>
      <rPr>
        <sz val="8"/>
        <rFont val="Arial"/>
        <family val="2"/>
      </rPr>
      <t>5018</t>
    </r>
    <phoneticPr fontId="3"/>
  </si>
  <si>
    <r>
      <t>225/45R18</t>
    </r>
    <r>
      <rPr>
        <sz val="8"/>
        <rFont val="ＭＳ Ｐゴシック"/>
        <family val="2"/>
        <charset val="128"/>
      </rPr>
      <t xml:space="preserve">ﾀｲﾔ
</t>
    </r>
    <r>
      <rPr>
        <sz val="8"/>
        <rFont val="Arial"/>
        <family val="2"/>
      </rPr>
      <t>225/55R18</t>
    </r>
    <r>
      <rPr>
        <sz val="8"/>
        <rFont val="ＭＳ Ｐゴシック"/>
        <family val="2"/>
        <charset val="128"/>
      </rPr>
      <t>ﾀｲﾔ</t>
    </r>
    <phoneticPr fontId="3"/>
  </si>
  <si>
    <r>
      <t>5011~5016</t>
    </r>
    <r>
      <rPr>
        <sz val="8"/>
        <rFont val="ＭＳ Ｐゴシック"/>
        <family val="2"/>
        <charset val="128"/>
      </rPr>
      <t>、</t>
    </r>
    <r>
      <rPr>
        <sz val="8"/>
        <rFont val="Arial"/>
        <family val="2"/>
      </rPr>
      <t>5019</t>
    </r>
    <phoneticPr fontId="3"/>
  </si>
  <si>
    <r>
      <t>1001</t>
    </r>
    <r>
      <rPr>
        <sz val="8"/>
        <rFont val="ＭＳ ゴシック"/>
        <family val="3"/>
        <charset val="128"/>
      </rPr>
      <t>、</t>
    </r>
    <r>
      <rPr>
        <sz val="8"/>
        <rFont val="Arial"/>
        <family val="2"/>
      </rPr>
      <t>5001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5004</t>
    </r>
    <r>
      <rPr>
        <sz val="8"/>
        <rFont val="ＭＳ Ｐゴシック"/>
        <family val="2"/>
        <charset val="128"/>
      </rPr>
      <t>、</t>
    </r>
    <r>
      <rPr>
        <sz val="8"/>
        <rFont val="Arial"/>
        <family val="2"/>
      </rPr>
      <t>5005</t>
    </r>
    <r>
      <rPr>
        <sz val="8"/>
        <rFont val="ＭＳ Ｐゴシック"/>
        <family val="2"/>
        <charset val="128"/>
      </rPr>
      <t>、</t>
    </r>
    <r>
      <rPr>
        <sz val="8"/>
        <rFont val="Arial"/>
        <family val="2"/>
      </rPr>
      <t>5006</t>
    </r>
    <phoneticPr fontId="3"/>
  </si>
  <si>
    <r>
      <t>FB20</t>
    </r>
    <r>
      <rPr>
        <sz val="8"/>
        <rFont val="ＭＳ Ｐゴシック"/>
        <family val="3"/>
        <charset val="128"/>
      </rPr>
      <t xml:space="preserve">（内燃機関）
</t>
    </r>
    <r>
      <rPr>
        <sz val="8"/>
        <rFont val="Arial"/>
        <family val="2"/>
      </rPr>
      <t>MA1</t>
    </r>
    <r>
      <rPr>
        <sz val="8"/>
        <rFont val="ＭＳ Ｐゴシック"/>
        <family val="3"/>
        <charset val="128"/>
      </rPr>
      <t>（電動機）</t>
    </r>
    <rPh sb="5" eb="7">
      <t>ナイネン</t>
    </rPh>
    <rPh sb="7" eb="9">
      <t>キカン</t>
    </rPh>
    <rPh sb="15" eb="18">
      <t>デンドウキ</t>
    </rPh>
    <phoneticPr fontId="4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</si>
</sst>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"/>
    <numFmt numFmtId="177" formatCode="0_);[Red]\(0\)"/>
    <numFmt numFmtId="178" formatCode="0_ "/>
    <numFmt numFmtId="179" formatCode="0.0_ "/>
    <numFmt numFmtId="180" formatCode="0.000"/>
    <numFmt numFmtId="181" formatCode=".0"/>
    <numFmt numFmtId="182" formatCode="0.0_);[Red]\(0.0\)"/>
  </numFmts>
  <fonts count="63">
    <font>
      <sz val="11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u/>
      <sz val="12"/>
      <name val="Arial"/>
      <family val="2"/>
    </font>
    <font>
      <sz val="6"/>
      <name val="ＭＳ Ｐゴシック"/>
      <family val="3"/>
      <charset val="128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Arial"/>
      <family val="2"/>
    </font>
    <font>
      <sz val="11"/>
      <name val="ＭＳ Ｐゴシック"/>
      <family val="3"/>
      <charset val="128"/>
    </font>
    <font>
      <sz val="11"/>
      <name val="Arial"/>
      <family val="2"/>
    </font>
    <font>
      <sz val="8"/>
      <color rgb="FF0070C0"/>
      <name val="Arial"/>
      <family val="2"/>
    </font>
    <font>
      <sz val="8"/>
      <color rgb="FF0070C0"/>
      <name val="ＭＳ Ｐゴシック"/>
      <family val="3"/>
      <charset val="128"/>
    </font>
    <font>
      <b/>
      <sz val="10"/>
      <name val="Arial"/>
      <family val="2"/>
    </font>
    <font>
      <u/>
      <sz val="8"/>
      <name val="ＭＳ Ｐゴシック"/>
      <family val="3"/>
      <charset val="128"/>
    </font>
    <font>
      <b/>
      <sz val="10"/>
      <color theme="1"/>
      <name val="Arial"/>
      <family val="2"/>
    </font>
    <font>
      <sz val="8"/>
      <name val="Arial"/>
      <family val="3"/>
    </font>
    <font>
      <sz val="11"/>
      <color theme="1"/>
      <name val="ＭＳ Ｐゴシック"/>
      <family val="3"/>
      <charset val="128"/>
    </font>
    <font>
      <sz val="8"/>
      <color theme="1"/>
      <name val="Arial"/>
      <family val="2"/>
    </font>
    <font>
      <sz val="11"/>
      <color indexed="8"/>
      <name val="ＭＳ Ｐゴシック"/>
      <family val="3"/>
      <charset val="128"/>
    </font>
    <font>
      <u/>
      <sz val="8"/>
      <name val="Arial"/>
      <family val="2"/>
    </font>
    <font>
      <u/>
      <sz val="8"/>
      <color theme="1"/>
      <name val="Arial"/>
      <family val="2"/>
    </font>
    <font>
      <sz val="8"/>
      <color indexed="8"/>
      <name val="Segoe UI Symbol"/>
      <family val="2"/>
    </font>
    <font>
      <sz val="8"/>
      <color indexed="8"/>
      <name val="Arial"/>
      <family val="2"/>
    </font>
    <font>
      <u/>
      <sz val="8"/>
      <color indexed="8"/>
      <name val="Segoe UI Symbol"/>
      <family val="2"/>
    </font>
    <font>
      <b/>
      <sz val="10"/>
      <color indexed="8"/>
      <name val="ＭＳ Ｐゴシック"/>
      <family val="3"/>
      <charset val="128"/>
    </font>
    <font>
      <b/>
      <sz val="10"/>
      <color indexed="8"/>
      <name val="Arial"/>
      <family val="2"/>
    </font>
    <font>
      <sz val="8"/>
      <color indexed="8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color theme="1"/>
      <name val="Segoe UI Symbol"/>
      <family val="2"/>
    </font>
    <font>
      <sz val="6"/>
      <name val="游ゴシック"/>
      <family val="3"/>
      <charset val="128"/>
    </font>
    <font>
      <sz val="11"/>
      <color theme="1"/>
      <name val="Arial"/>
      <family val="2"/>
    </font>
    <font>
      <sz val="8"/>
      <color indexed="30"/>
      <name val="ＭＳ Ｐゴシック"/>
      <family val="3"/>
      <charset val="128"/>
    </font>
    <font>
      <sz val="8"/>
      <color indexed="30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ＭＳ Ｐゴシック"/>
      <family val="3"/>
      <charset val="128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u/>
      <sz val="8"/>
      <color theme="1"/>
      <name val="ＭＳ Ｐゴシック"/>
      <family val="3"/>
      <charset val="128"/>
    </font>
    <font>
      <sz val="11"/>
      <color rgb="FF3F3F76"/>
      <name val="ＭＳ Ｐゴシック"/>
      <family val="2"/>
      <charset val="128"/>
    </font>
    <font>
      <sz val="8"/>
      <color rgb="FFFF0000"/>
      <name val="Arial"/>
      <family val="2"/>
    </font>
    <font>
      <sz val="8"/>
      <color theme="1"/>
      <name val="ＭＳ ゴシック"/>
      <family val="3"/>
      <charset val="128"/>
    </font>
    <font>
      <b/>
      <sz val="10"/>
      <color rgb="FFFF0000"/>
      <name val="Arial"/>
      <family val="2"/>
    </font>
    <font>
      <sz val="8"/>
      <name val="ＭＳ Ｐゴシック"/>
      <family val="2"/>
      <charset val="128"/>
    </font>
    <font>
      <sz val="8"/>
      <color theme="1"/>
      <name val="ＭＳ Ｐゴシック"/>
      <family val="2"/>
      <charset val="128"/>
    </font>
    <font>
      <sz val="8"/>
      <color theme="1"/>
      <name val="Arial"/>
      <family val="3"/>
    </font>
    <font>
      <sz val="8"/>
      <name val="ＭＳ ゴシック"/>
      <family val="3"/>
      <charset val="128"/>
    </font>
    <font>
      <b/>
      <sz val="8"/>
      <name val="Arial"/>
      <family val="2"/>
    </font>
    <font>
      <sz val="8"/>
      <name val="Yu Gothic"/>
      <family val="2"/>
      <charset val="128"/>
    </font>
    <font>
      <sz val="8"/>
      <name val="MS UI Gothic"/>
      <family val="2"/>
      <charset val="1"/>
    </font>
    <font>
      <sz val="8"/>
      <name val="游ゴシック"/>
      <family val="2"/>
      <charset val="128"/>
    </font>
    <font>
      <sz val="11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7"/>
      <name val="Arial"/>
      <family val="2"/>
    </font>
    <font>
      <sz val="10"/>
      <name val="Arial"/>
      <family val="2"/>
    </font>
    <font>
      <sz val="11"/>
      <color theme="1"/>
      <name val="游ゴシック"/>
      <family val="3"/>
      <charset val="128"/>
      <scheme val="minor"/>
    </font>
    <font>
      <sz val="8"/>
      <name val="Yu Gothic"/>
      <family val="3"/>
      <charset val="128"/>
    </font>
    <font>
      <sz val="8"/>
      <name val="游ゴシック"/>
      <family val="3"/>
      <charset val="128"/>
    </font>
    <font>
      <sz val="12"/>
      <name val="ＭＳ Ｐゴシック"/>
      <family val="3"/>
      <charset val="128"/>
    </font>
    <font>
      <u/>
      <sz val="12"/>
      <name val="Arial"/>
      <family val="2"/>
    </font>
    <font>
      <sz val="8"/>
      <name val="MingLiU"/>
      <family val="3"/>
      <charset val="136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2">
    <xf numFmtId="0" fontId="0" fillId="0" borderId="0">
      <alignment vertical="center"/>
    </xf>
    <xf numFmtId="0" fontId="9" fillId="0" borderId="0"/>
    <xf numFmtId="0" fontId="19" fillId="0" borderId="0">
      <alignment vertical="center"/>
    </xf>
    <xf numFmtId="0" fontId="17" fillId="0" borderId="0">
      <alignment vertical="center"/>
    </xf>
    <xf numFmtId="0" fontId="9" fillId="0" borderId="0"/>
    <xf numFmtId="0" fontId="17" fillId="0" borderId="0">
      <alignment vertical="center"/>
    </xf>
    <xf numFmtId="0" fontId="9" fillId="0" borderId="0"/>
    <xf numFmtId="0" fontId="1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7" fillId="0" borderId="0">
      <alignment vertical="center"/>
    </xf>
  </cellStyleXfs>
  <cellXfs count="979">
    <xf numFmtId="0" fontId="0" fillId="0" borderId="0" xfId="0">
      <alignment vertical="center"/>
    </xf>
    <xf numFmtId="0" fontId="2" fillId="0" borderId="0" xfId="0" applyFont="1" applyAlignment="1"/>
    <xf numFmtId="0" fontId="4" fillId="0" borderId="0" xfId="0" applyFont="1" applyAlignment="1"/>
    <xf numFmtId="0" fontId="4" fillId="2" borderId="0" xfId="0" applyFont="1" applyFill="1" applyAlignment="1"/>
    <xf numFmtId="0" fontId="5" fillId="0" borderId="0" xfId="0" applyFont="1" applyAlignment="1">
      <alignment horizontal="right"/>
    </xf>
    <xf numFmtId="0" fontId="5" fillId="0" borderId="0" xfId="0" applyFont="1" applyAlignment="1"/>
    <xf numFmtId="0" fontId="4" fillId="0" borderId="1" xfId="0" applyFont="1" applyBorder="1" applyAlignment="1"/>
    <xf numFmtId="0" fontId="4" fillId="0" borderId="1" xfId="0" applyFont="1" applyBorder="1" applyAlignment="1" applyProtection="1">
      <protection locked="0"/>
    </xf>
    <xf numFmtId="0" fontId="7" fillId="0" borderId="0" xfId="0" applyFont="1" applyAlignment="1"/>
    <xf numFmtId="0" fontId="8" fillId="0" borderId="0" xfId="0" applyFont="1" applyAlignment="1"/>
    <xf numFmtId="0" fontId="4" fillId="0" borderId="0" xfId="0" applyFont="1" applyAlignment="1">
      <alignment horizontal="right"/>
    </xf>
    <xf numFmtId="0" fontId="6" fillId="0" borderId="3" xfId="1" applyFont="1" applyBorder="1" applyAlignment="1">
      <alignment horizontal="centerContinuous"/>
    </xf>
    <xf numFmtId="0" fontId="4" fillId="0" borderId="4" xfId="1" applyFont="1" applyBorder="1" applyAlignment="1">
      <alignment horizontal="centerContinuous"/>
    </xf>
    <xf numFmtId="0" fontId="6" fillId="0" borderId="3" xfId="0" applyFont="1" applyBorder="1" applyAlignment="1">
      <alignment horizontal="centerContinuous" wrapText="1"/>
    </xf>
    <xf numFmtId="0" fontId="4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12" xfId="0" applyFont="1" applyBorder="1" applyAlignment="1"/>
    <xf numFmtId="0" fontId="4" fillId="0" borderId="24" xfId="0" applyFont="1" applyBorder="1" applyAlignment="1">
      <alignment horizontal="center" vertical="center" wrapText="1"/>
    </xf>
    <xf numFmtId="0" fontId="4" fillId="0" borderId="5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28" xfId="0" applyFont="1" applyBorder="1" applyAlignment="1" applyProtection="1">
      <alignment horizontal="left" vertical="center"/>
      <protection locked="0"/>
    </xf>
    <xf numFmtId="49" fontId="4" fillId="0" borderId="28" xfId="0" quotePrefix="1" applyNumberFormat="1" applyFont="1" applyBorder="1" applyAlignment="1" applyProtection="1">
      <alignment horizontal="left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/>
      <protection locked="0"/>
    </xf>
    <xf numFmtId="176" fontId="13" fillId="2" borderId="30" xfId="0" quotePrefix="1" applyNumberFormat="1" applyFont="1" applyFill="1" applyBorder="1" applyAlignment="1" applyProtection="1">
      <alignment horizontal="center" vertical="center" wrapText="1"/>
      <protection locked="0"/>
    </xf>
    <xf numFmtId="177" fontId="13" fillId="2" borderId="29" xfId="0" applyNumberFormat="1" applyFont="1" applyFill="1" applyBorder="1" applyAlignment="1" applyProtection="1">
      <alignment horizontal="center" vertical="center" wrapText="1"/>
      <protection locked="0"/>
    </xf>
    <xf numFmtId="176" fontId="13" fillId="2" borderId="28" xfId="0" quotePrefix="1" applyNumberFormat="1" applyFont="1" applyFill="1" applyBorder="1" applyAlignment="1" applyProtection="1">
      <alignment horizontal="center" vertical="center" wrapText="1"/>
      <protection locked="0"/>
    </xf>
    <xf numFmtId="176" fontId="13" fillId="2" borderId="28" xfId="0" quotePrefix="1" applyNumberFormat="1" applyFont="1" applyFill="1" applyBorder="1" applyAlignment="1" applyProtection="1">
      <alignment horizontal="center" vertical="center"/>
      <protection locked="0"/>
    </xf>
    <xf numFmtId="0" fontId="4" fillId="2" borderId="28" xfId="0" applyFont="1" applyFill="1" applyBorder="1" applyAlignment="1" applyProtection="1">
      <alignment horizontal="center" vertical="center"/>
      <protection locked="0"/>
    </xf>
    <xf numFmtId="0" fontId="4" fillId="2" borderId="28" xfId="0" applyFont="1" applyFill="1" applyBorder="1" applyAlignment="1" applyProtection="1">
      <alignment horizontal="center" vertical="center" wrapText="1"/>
      <protection locked="0"/>
    </xf>
    <xf numFmtId="0" fontId="4" fillId="2" borderId="28" xfId="0" applyFont="1" applyFill="1" applyBorder="1" applyAlignment="1" applyProtection="1">
      <alignment horizontal="left" vertical="center"/>
      <protection locked="0"/>
    </xf>
    <xf numFmtId="0" fontId="14" fillId="2" borderId="31" xfId="0" applyFont="1" applyFill="1" applyBorder="1" applyAlignment="1" applyProtection="1">
      <alignment horizontal="center" vertical="center" wrapText="1"/>
      <protection locked="0"/>
    </xf>
    <xf numFmtId="178" fontId="4" fillId="2" borderId="32" xfId="0" applyNumberFormat="1" applyFont="1" applyFill="1" applyBorder="1" applyAlignment="1" applyProtection="1">
      <alignment horizontal="center" vertical="center"/>
      <protection locked="0"/>
    </xf>
    <xf numFmtId="178" fontId="4" fillId="2" borderId="28" xfId="0" applyNumberFormat="1" applyFont="1" applyFill="1" applyBorder="1" applyAlignment="1" applyProtection="1">
      <alignment horizontal="center" vertical="center"/>
      <protection locked="0"/>
    </xf>
    <xf numFmtId="178" fontId="4" fillId="2" borderId="28" xfId="0" quotePrefix="1" applyNumberFormat="1" applyFont="1" applyFill="1" applyBorder="1" applyAlignment="1" applyProtection="1">
      <alignment horizontal="center" vertical="center"/>
      <protection locked="0"/>
    </xf>
    <xf numFmtId="3" fontId="4" fillId="0" borderId="28" xfId="0" applyNumberFormat="1" applyFont="1" applyBorder="1" applyAlignment="1" applyProtection="1">
      <alignment horizontal="center" vertical="center"/>
      <protection locked="0"/>
    </xf>
    <xf numFmtId="179" fontId="15" fillId="0" borderId="28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4" fillId="0" borderId="11" xfId="0" applyFont="1" applyBorder="1" applyProtection="1">
      <alignment vertical="center"/>
      <protection locked="0"/>
    </xf>
    <xf numFmtId="0" fontId="4" fillId="0" borderId="12" xfId="0" applyFont="1" applyBorder="1" applyProtection="1">
      <alignment vertical="center"/>
      <protection locked="0"/>
    </xf>
    <xf numFmtId="0" fontId="4" fillId="0" borderId="22" xfId="0" applyFont="1" applyBorder="1" applyAlignment="1" applyProtection="1">
      <alignment horizontal="left" vertical="center"/>
      <protection locked="0"/>
    </xf>
    <xf numFmtId="0" fontId="4" fillId="0" borderId="14" xfId="0" applyFont="1" applyBorder="1" applyProtection="1">
      <alignment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16" fillId="0" borderId="8" xfId="1" applyFont="1" applyBorder="1" applyAlignment="1" applyProtection="1">
      <alignment horizontal="left" vertical="center"/>
      <protection locked="0"/>
    </xf>
    <xf numFmtId="0" fontId="4" fillId="0" borderId="24" xfId="0" applyFont="1" applyBorder="1" applyProtection="1">
      <alignment vertical="center"/>
      <protection locked="0"/>
    </xf>
    <xf numFmtId="176" fontId="13" fillId="2" borderId="33" xfId="0" quotePrefix="1" applyNumberFormat="1" applyFont="1" applyFill="1" applyBorder="1" applyAlignment="1" applyProtection="1">
      <alignment horizontal="center" vertical="center" wrapText="1"/>
      <protection locked="0"/>
    </xf>
    <xf numFmtId="177" fontId="13" fillId="2" borderId="3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>
      <alignment vertical="center"/>
    </xf>
    <xf numFmtId="0" fontId="4" fillId="4" borderId="0" xfId="0" applyFont="1" applyFill="1" applyAlignment="1"/>
    <xf numFmtId="0" fontId="18" fillId="0" borderId="0" xfId="1" applyFont="1"/>
    <xf numFmtId="0" fontId="18" fillId="0" borderId="0" xfId="1" applyFont="1" applyAlignment="1">
      <alignment vertical="center"/>
    </xf>
    <xf numFmtId="0" fontId="4" fillId="0" borderId="0" xfId="1" applyFont="1"/>
    <xf numFmtId="0" fontId="4" fillId="0" borderId="28" xfId="1" applyFont="1" applyBorder="1" applyAlignment="1">
      <alignment horizontal="center" vertical="center"/>
    </xf>
    <xf numFmtId="0" fontId="4" fillId="0" borderId="28" xfId="2" applyFont="1" applyBorder="1" applyAlignment="1" applyProtection="1">
      <alignment horizontal="center" vertical="center"/>
      <protection locked="0"/>
    </xf>
    <xf numFmtId="0" fontId="4" fillId="0" borderId="24" xfId="2" applyFont="1" applyBorder="1" applyAlignment="1" applyProtection="1">
      <alignment horizontal="center" vertical="center"/>
      <protection locked="0"/>
    </xf>
    <xf numFmtId="178" fontId="4" fillId="0" borderId="28" xfId="1" applyNumberFormat="1" applyFont="1" applyBorder="1" applyAlignment="1">
      <alignment horizontal="center" vertical="center"/>
    </xf>
    <xf numFmtId="0" fontId="4" fillId="0" borderId="35" xfId="1" applyFont="1" applyBorder="1" applyAlignment="1" applyProtection="1">
      <alignment horizontal="center" vertical="center"/>
      <protection locked="0"/>
    </xf>
    <xf numFmtId="0" fontId="20" fillId="0" borderId="36" xfId="1" applyFont="1" applyBorder="1" applyAlignment="1" applyProtection="1">
      <alignment horizontal="center" vertical="center"/>
      <protection locked="0"/>
    </xf>
    <xf numFmtId="0" fontId="4" fillId="0" borderId="28" xfId="1" applyFont="1" applyBorder="1"/>
    <xf numFmtId="0" fontId="4" fillId="0" borderId="28" xfId="1" applyFont="1" applyBorder="1" applyAlignment="1" applyProtection="1">
      <alignment horizontal="center" vertical="center" wrapText="1"/>
      <protection locked="0"/>
    </xf>
    <xf numFmtId="0" fontId="4" fillId="0" borderId="28" xfId="1" applyFont="1" applyBorder="1" applyAlignment="1" applyProtection="1">
      <alignment horizontal="center" vertical="center"/>
      <protection locked="0"/>
    </xf>
    <xf numFmtId="176" fontId="4" fillId="0" borderId="28" xfId="1" quotePrefix="1" applyNumberFormat="1" applyFont="1" applyBorder="1" applyAlignment="1" applyProtection="1">
      <alignment horizontal="center" vertical="center" wrapText="1"/>
      <protection locked="0"/>
    </xf>
    <xf numFmtId="176" fontId="13" fillId="0" borderId="28" xfId="1" quotePrefix="1" applyNumberFormat="1" applyFont="1" applyBorder="1" applyAlignment="1" applyProtection="1">
      <alignment horizontal="center" vertical="center" wrapText="1"/>
      <protection locked="0"/>
    </xf>
    <xf numFmtId="176" fontId="13" fillId="0" borderId="4" xfId="1" quotePrefix="1" applyNumberFormat="1" applyFont="1" applyBorder="1" applyAlignment="1" applyProtection="1">
      <alignment horizontal="center" vertical="center" wrapText="1"/>
      <protection locked="0"/>
    </xf>
    <xf numFmtId="177" fontId="13" fillId="0" borderId="29" xfId="1" applyNumberFormat="1" applyFont="1" applyBorder="1" applyAlignment="1">
      <alignment horizontal="center" vertical="center" wrapText="1"/>
    </xf>
    <xf numFmtId="176" fontId="13" fillId="0" borderId="30" xfId="1" quotePrefix="1" applyNumberFormat="1" applyFont="1" applyBorder="1" applyAlignment="1" applyProtection="1">
      <alignment horizontal="center" vertical="center" wrapText="1"/>
      <protection locked="0"/>
    </xf>
    <xf numFmtId="49" fontId="4" fillId="0" borderId="3" xfId="2" applyNumberFormat="1" applyFont="1" applyBorder="1" applyAlignment="1" applyProtection="1">
      <alignment horizontal="center" vertical="center"/>
      <protection locked="0"/>
    </xf>
    <xf numFmtId="0" fontId="4" fillId="0" borderId="28" xfId="2" applyFont="1" applyBorder="1" applyAlignment="1" applyProtection="1">
      <alignment horizontal="center" vertical="center" wrapText="1"/>
      <protection locked="0"/>
    </xf>
    <xf numFmtId="180" fontId="4" fillId="0" borderId="28" xfId="2" applyNumberFormat="1" applyFont="1" applyBorder="1" applyAlignment="1" applyProtection="1">
      <alignment horizontal="center" vertical="center"/>
      <protection locked="0"/>
    </xf>
    <xf numFmtId="49" fontId="4" fillId="0" borderId="28" xfId="2" applyNumberFormat="1" applyFont="1" applyBorder="1" applyAlignment="1" applyProtection="1">
      <alignment horizontal="left" vertical="center" wrapText="1"/>
      <protection locked="0"/>
    </xf>
    <xf numFmtId="0" fontId="4" fillId="0" borderId="28" xfId="2" applyFont="1" applyBorder="1" applyAlignment="1" applyProtection="1">
      <alignment horizontal="left" vertical="center"/>
      <protection locked="0"/>
    </xf>
    <xf numFmtId="0" fontId="4" fillId="0" borderId="13" xfId="2" applyFont="1" applyBorder="1" applyAlignment="1" applyProtection="1">
      <alignment horizontal="left" vertical="center"/>
      <protection locked="0"/>
    </xf>
    <xf numFmtId="0" fontId="4" fillId="0" borderId="14" xfId="1" applyFont="1" applyBorder="1" applyAlignment="1" applyProtection="1">
      <alignment vertical="center"/>
      <protection locked="0"/>
    </xf>
    <xf numFmtId="0" fontId="4" fillId="0" borderId="1" xfId="1" applyFont="1" applyBorder="1" applyAlignment="1" applyProtection="1">
      <alignment vertical="center"/>
      <protection locked="0"/>
    </xf>
    <xf numFmtId="0" fontId="4" fillId="0" borderId="11" xfId="2" applyFont="1" applyBorder="1" applyAlignment="1" applyProtection="1">
      <alignment horizontal="center" vertical="center"/>
      <protection locked="0"/>
    </xf>
    <xf numFmtId="177" fontId="13" fillId="0" borderId="37" xfId="1" applyNumberFormat="1" applyFont="1" applyBorder="1" applyAlignment="1">
      <alignment horizontal="center" vertical="center" wrapText="1"/>
    </xf>
    <xf numFmtId="176" fontId="13" fillId="0" borderId="17" xfId="1" quotePrefix="1" applyNumberFormat="1" applyFont="1" applyBorder="1" applyAlignment="1" applyProtection="1">
      <alignment horizontal="center" vertical="center" wrapText="1"/>
      <protection locked="0"/>
    </xf>
    <xf numFmtId="0" fontId="6" fillId="0" borderId="8" xfId="2" applyFont="1" applyBorder="1" applyAlignment="1" applyProtection="1">
      <alignment horizontal="left" vertical="center"/>
      <protection locked="0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8" fillId="0" borderId="28" xfId="1" applyFont="1" applyBorder="1" applyAlignment="1">
      <alignment horizontal="center" vertical="center"/>
    </xf>
    <xf numFmtId="0" fontId="18" fillId="0" borderId="28" xfId="2" applyFont="1" applyBorder="1" applyAlignment="1" applyProtection="1">
      <alignment horizontal="center" vertical="center"/>
      <protection locked="0"/>
    </xf>
    <xf numFmtId="0" fontId="18" fillId="0" borderId="11" xfId="2" applyFont="1" applyBorder="1" applyAlignment="1" applyProtection="1">
      <alignment horizontal="center" vertical="center"/>
      <protection locked="0"/>
    </xf>
    <xf numFmtId="178" fontId="18" fillId="0" borderId="28" xfId="1" applyNumberFormat="1" applyFont="1" applyBorder="1" applyAlignment="1">
      <alignment horizontal="center" vertical="center"/>
    </xf>
    <xf numFmtId="0" fontId="18" fillId="0" borderId="35" xfId="1" applyFont="1" applyBorder="1" applyAlignment="1" applyProtection="1">
      <alignment horizontal="center" vertical="center"/>
      <protection locked="0"/>
    </xf>
    <xf numFmtId="0" fontId="21" fillId="0" borderId="36" xfId="1" applyFont="1" applyBorder="1" applyAlignment="1" applyProtection="1">
      <alignment horizontal="center" vertical="center"/>
      <protection locked="0"/>
    </xf>
    <xf numFmtId="0" fontId="18" fillId="0" borderId="28" xfId="1" applyFont="1" applyBorder="1"/>
    <xf numFmtId="0" fontId="18" fillId="0" borderId="28" xfId="1" applyFont="1" applyBorder="1" applyAlignment="1" applyProtection="1">
      <alignment horizontal="center" vertical="center" wrapText="1"/>
      <protection locked="0"/>
    </xf>
    <xf numFmtId="0" fontId="18" fillId="0" borderId="28" xfId="1" applyFont="1" applyBorder="1" applyAlignment="1" applyProtection="1">
      <alignment horizontal="center" vertical="center"/>
      <protection locked="0"/>
    </xf>
    <xf numFmtId="176" fontId="18" fillId="0" borderId="28" xfId="1" quotePrefix="1" applyNumberFormat="1" applyFont="1" applyBorder="1" applyAlignment="1" applyProtection="1">
      <alignment horizontal="center" vertical="center" wrapText="1"/>
      <protection locked="0"/>
    </xf>
    <xf numFmtId="176" fontId="15" fillId="0" borderId="28" xfId="1" quotePrefix="1" applyNumberFormat="1" applyFont="1" applyBorder="1" applyAlignment="1" applyProtection="1">
      <alignment horizontal="center" vertical="center" wrapText="1"/>
      <protection locked="0"/>
    </xf>
    <xf numFmtId="176" fontId="15" fillId="0" borderId="4" xfId="1" quotePrefix="1" applyNumberFormat="1" applyFont="1" applyBorder="1" applyAlignment="1" applyProtection="1">
      <alignment horizontal="center" vertical="center" wrapText="1"/>
      <protection locked="0"/>
    </xf>
    <xf numFmtId="177" fontId="15" fillId="0" borderId="29" xfId="1" applyNumberFormat="1" applyFont="1" applyBorder="1" applyAlignment="1">
      <alignment horizontal="center" vertical="center" wrapText="1"/>
    </xf>
    <xf numFmtId="176" fontId="15" fillId="0" borderId="30" xfId="1" quotePrefix="1" applyNumberFormat="1" applyFont="1" applyBorder="1" applyAlignment="1" applyProtection="1">
      <alignment horizontal="center" vertical="center" wrapText="1"/>
      <protection locked="0"/>
    </xf>
    <xf numFmtId="49" fontId="18" fillId="0" borderId="3" xfId="2" applyNumberFormat="1" applyFont="1" applyBorder="1" applyAlignment="1" applyProtection="1">
      <alignment horizontal="center" vertical="center"/>
      <protection locked="0"/>
    </xf>
    <xf numFmtId="0" fontId="18" fillId="0" borderId="28" xfId="2" applyFont="1" applyBorder="1" applyAlignment="1" applyProtection="1">
      <alignment horizontal="center" vertical="center" wrapText="1"/>
      <protection locked="0"/>
    </xf>
    <xf numFmtId="180" fontId="18" fillId="0" borderId="28" xfId="2" applyNumberFormat="1" applyFont="1" applyBorder="1" applyAlignment="1" applyProtection="1">
      <alignment horizontal="center" vertical="center"/>
      <protection locked="0"/>
    </xf>
    <xf numFmtId="49" fontId="18" fillId="0" borderId="28" xfId="2" applyNumberFormat="1" applyFont="1" applyBorder="1" applyAlignment="1" applyProtection="1">
      <alignment horizontal="left" vertical="center" wrapText="1"/>
      <protection locked="0"/>
    </xf>
    <xf numFmtId="0" fontId="18" fillId="0" borderId="28" xfId="2" applyFont="1" applyBorder="1" applyAlignment="1" applyProtection="1">
      <alignment horizontal="left" vertical="center"/>
      <protection locked="0"/>
    </xf>
    <xf numFmtId="0" fontId="18" fillId="0" borderId="13" xfId="2" applyFont="1" applyBorder="1" applyAlignment="1" applyProtection="1">
      <alignment horizontal="left" vertical="center"/>
      <protection locked="0"/>
    </xf>
    <xf numFmtId="0" fontId="18" fillId="0" borderId="14" xfId="1" applyFont="1" applyBorder="1" applyAlignment="1" applyProtection="1">
      <alignment vertical="center"/>
      <protection locked="0"/>
    </xf>
    <xf numFmtId="0" fontId="18" fillId="0" borderId="0" xfId="1" applyFont="1" applyAlignment="1" applyProtection="1">
      <alignment vertical="center"/>
      <protection locked="0"/>
    </xf>
    <xf numFmtId="0" fontId="18" fillId="0" borderId="22" xfId="2" applyFont="1" applyBorder="1" applyAlignment="1" applyProtection="1">
      <alignment horizontal="left" vertical="center"/>
      <protection locked="0"/>
    </xf>
    <xf numFmtId="0" fontId="18" fillId="0" borderId="12" xfId="1" applyFont="1" applyBorder="1" applyAlignment="1" applyProtection="1">
      <alignment vertical="center"/>
      <protection locked="0"/>
    </xf>
    <xf numFmtId="177" fontId="15" fillId="0" borderId="26" xfId="1" applyNumberFormat="1" applyFont="1" applyBorder="1" applyAlignment="1">
      <alignment horizontal="center" vertical="center" wrapText="1"/>
    </xf>
    <xf numFmtId="176" fontId="15" fillId="0" borderId="25" xfId="1" quotePrefix="1" applyNumberFormat="1" applyFont="1" applyBorder="1" applyAlignment="1" applyProtection="1">
      <alignment horizontal="center" vertical="center" wrapText="1"/>
      <protection locked="0"/>
    </xf>
    <xf numFmtId="0" fontId="18" fillId="0" borderId="8" xfId="2" applyFont="1" applyBorder="1" applyAlignment="1" applyProtection="1">
      <alignment horizontal="left" vertical="center"/>
      <protection locked="0"/>
    </xf>
    <xf numFmtId="0" fontId="18" fillId="0" borderId="6" xfId="1" applyFont="1" applyBorder="1" applyAlignment="1" applyProtection="1">
      <alignment vertical="center"/>
      <protection locked="0"/>
    </xf>
    <xf numFmtId="0" fontId="28" fillId="0" borderId="28" xfId="2" applyFont="1" applyBorder="1" applyAlignment="1" applyProtection="1">
      <alignment horizontal="left" vertical="center"/>
      <protection locked="0"/>
    </xf>
    <xf numFmtId="0" fontId="30" fillId="0" borderId="28" xfId="1" applyFont="1" applyBorder="1" applyAlignment="1">
      <alignment horizontal="center" vertical="center"/>
    </xf>
    <xf numFmtId="0" fontId="28" fillId="0" borderId="8" xfId="2" applyFont="1" applyBorder="1" applyAlignment="1" applyProtection="1">
      <alignment horizontal="left" vertical="center"/>
      <protection locked="0"/>
    </xf>
    <xf numFmtId="0" fontId="18" fillId="0" borderId="22" xfId="1" applyFont="1" applyBorder="1" applyAlignment="1" applyProtection="1">
      <alignment vertical="center"/>
      <protection locked="0"/>
    </xf>
    <xf numFmtId="178" fontId="18" fillId="0" borderId="35" xfId="1" applyNumberFormat="1" applyFont="1" applyBorder="1" applyAlignment="1">
      <alignment horizontal="center" vertical="center"/>
    </xf>
    <xf numFmtId="0" fontId="18" fillId="0" borderId="28" xfId="1" applyFont="1" applyBorder="1" applyAlignment="1" applyProtection="1">
      <alignment horizontal="left" vertical="center"/>
      <protection locked="0"/>
    </xf>
    <xf numFmtId="49" fontId="18" fillId="0" borderId="2" xfId="2" applyNumberFormat="1" applyFont="1" applyBorder="1" applyAlignment="1" applyProtection="1">
      <alignment horizontal="center" vertical="center"/>
      <protection locked="0"/>
    </xf>
    <xf numFmtId="0" fontId="18" fillId="0" borderId="11" xfId="1" applyFont="1" applyBorder="1" applyAlignment="1" applyProtection="1">
      <alignment vertical="center"/>
      <protection locked="0"/>
    </xf>
    <xf numFmtId="178" fontId="18" fillId="0" borderId="32" xfId="1" applyNumberFormat="1" applyFont="1" applyBorder="1" applyAlignment="1">
      <alignment horizontal="center" vertical="center"/>
    </xf>
    <xf numFmtId="0" fontId="29" fillId="0" borderId="8" xfId="2" applyFont="1" applyBorder="1" applyAlignment="1" applyProtection="1">
      <alignment horizontal="left" vertical="center"/>
      <protection locked="0"/>
    </xf>
    <xf numFmtId="0" fontId="18" fillId="0" borderId="11" xfId="1" applyFont="1" applyBorder="1" applyAlignment="1" applyProtection="1">
      <alignment horizontal="center" vertical="center"/>
      <protection locked="0"/>
    </xf>
    <xf numFmtId="0" fontId="18" fillId="0" borderId="2" xfId="1" applyFont="1" applyBorder="1" applyAlignment="1" applyProtection="1">
      <alignment horizontal="center" vertical="center"/>
      <protection locked="0"/>
    </xf>
    <xf numFmtId="180" fontId="18" fillId="0" borderId="28" xfId="1" applyNumberFormat="1" applyFont="1" applyBorder="1" applyAlignment="1" applyProtection="1">
      <alignment horizontal="center" vertical="center"/>
      <protection locked="0"/>
    </xf>
    <xf numFmtId="49" fontId="18" fillId="0" borderId="28" xfId="1" applyNumberFormat="1" applyFont="1" applyBorder="1" applyAlignment="1" applyProtection="1">
      <alignment horizontal="left" vertical="center" wrapText="1"/>
      <protection locked="0"/>
    </xf>
    <xf numFmtId="0" fontId="18" fillId="0" borderId="22" xfId="1" applyFont="1" applyBorder="1" applyAlignment="1" applyProtection="1">
      <alignment horizontal="left" vertical="center"/>
      <protection locked="0"/>
    </xf>
    <xf numFmtId="0" fontId="21" fillId="0" borderId="7" xfId="1" applyFont="1" applyBorder="1" applyAlignment="1" applyProtection="1">
      <alignment horizontal="center" vertical="center"/>
      <protection locked="0"/>
    </xf>
    <xf numFmtId="0" fontId="18" fillId="0" borderId="4" xfId="1" applyFont="1" applyBorder="1" applyAlignment="1" applyProtection="1">
      <alignment horizontal="center" vertical="center"/>
      <protection locked="0"/>
    </xf>
    <xf numFmtId="0" fontId="18" fillId="0" borderId="8" xfId="1" applyFont="1" applyBorder="1" applyAlignment="1" applyProtection="1">
      <alignment horizontal="left" vertical="center"/>
      <protection locked="0"/>
    </xf>
    <xf numFmtId="0" fontId="18" fillId="0" borderId="4" xfId="1" applyFont="1" applyBorder="1" applyAlignment="1">
      <alignment horizontal="center" vertical="center"/>
    </xf>
    <xf numFmtId="177" fontId="18" fillId="0" borderId="32" xfId="1" applyNumberFormat="1" applyFont="1" applyBorder="1" applyAlignment="1">
      <alignment horizontal="center" vertical="center"/>
    </xf>
    <xf numFmtId="177" fontId="18" fillId="0" borderId="35" xfId="1" applyNumberFormat="1" applyFont="1" applyBorder="1" applyAlignment="1">
      <alignment horizontal="center" vertical="center"/>
    </xf>
    <xf numFmtId="0" fontId="21" fillId="0" borderId="3" xfId="1" applyFont="1" applyBorder="1" applyAlignment="1" applyProtection="1">
      <alignment horizontal="center" vertical="center"/>
      <protection locked="0"/>
    </xf>
    <xf numFmtId="177" fontId="18" fillId="0" borderId="35" xfId="1" applyNumberFormat="1" applyFont="1" applyBorder="1" applyAlignment="1" applyProtection="1">
      <alignment horizontal="center" vertical="center"/>
      <protection locked="0"/>
    </xf>
    <xf numFmtId="0" fontId="28" fillId="0" borderId="8" xfId="1" applyFont="1" applyBorder="1" applyAlignment="1" applyProtection="1">
      <alignment horizontal="left" vertical="center"/>
      <protection locked="0"/>
    </xf>
    <xf numFmtId="0" fontId="18" fillId="0" borderId="13" xfId="1" applyFont="1" applyBorder="1" applyAlignment="1" applyProtection="1">
      <alignment horizontal="left" vertical="center"/>
      <protection locked="0"/>
    </xf>
    <xf numFmtId="0" fontId="18" fillId="0" borderId="5" xfId="1" applyFont="1" applyBorder="1" applyAlignment="1" applyProtection="1">
      <alignment vertical="center"/>
      <protection locked="0"/>
    </xf>
    <xf numFmtId="0" fontId="18" fillId="0" borderId="1" xfId="1" applyFont="1" applyBorder="1" applyAlignment="1">
      <alignment horizontal="center"/>
    </xf>
    <xf numFmtId="0" fontId="18" fillId="0" borderId="13" xfId="1" applyFont="1" applyBorder="1"/>
    <xf numFmtId="0" fontId="18" fillId="0" borderId="13" xfId="1" applyFont="1" applyBorder="1" applyAlignment="1">
      <alignment horizontal="center"/>
    </xf>
    <xf numFmtId="0" fontId="18" fillId="0" borderId="0" xfId="1" applyFont="1" applyAlignment="1">
      <alignment horizontal="center"/>
    </xf>
    <xf numFmtId="0" fontId="18" fillId="0" borderId="22" xfId="1" applyFont="1" applyBorder="1" applyAlignment="1">
      <alignment horizontal="center"/>
    </xf>
    <xf numFmtId="0" fontId="18" fillId="0" borderId="18" xfId="1" applyFont="1" applyBorder="1" applyAlignment="1">
      <alignment horizontal="center"/>
    </xf>
    <xf numFmtId="0" fontId="18" fillId="0" borderId="11" xfId="1" applyFont="1" applyBorder="1" applyAlignment="1">
      <alignment horizontal="center"/>
    </xf>
    <xf numFmtId="0" fontId="18" fillId="0" borderId="9" xfId="1" applyFont="1" applyBorder="1" applyAlignment="1">
      <alignment horizontal="center"/>
    </xf>
    <xf numFmtId="0" fontId="18" fillId="0" borderId="8" xfId="1" applyFont="1" applyBorder="1" applyAlignment="1">
      <alignment horizontal="center"/>
    </xf>
    <xf numFmtId="0" fontId="4" fillId="0" borderId="4" xfId="4" applyFont="1" applyBorder="1" applyAlignment="1">
      <alignment horizontal="centerContinuous"/>
    </xf>
    <xf numFmtId="0" fontId="6" fillId="0" borderId="3" xfId="4" applyFont="1" applyBorder="1" applyAlignment="1">
      <alignment horizontal="centerContinuous"/>
    </xf>
    <xf numFmtId="0" fontId="18" fillId="0" borderId="1" xfId="1" applyFont="1" applyBorder="1"/>
    <xf numFmtId="0" fontId="35" fillId="0" borderId="0" xfId="1" applyFont="1"/>
    <xf numFmtId="0" fontId="36" fillId="0" borderId="0" xfId="1" applyFont="1"/>
    <xf numFmtId="0" fontId="37" fillId="0" borderId="0" xfId="1" applyFont="1"/>
    <xf numFmtId="0" fontId="37" fillId="0" borderId="0" xfId="1" applyFont="1" applyAlignment="1">
      <alignment horizontal="right"/>
    </xf>
    <xf numFmtId="0" fontId="38" fillId="0" borderId="0" xfId="1" applyFont="1"/>
    <xf numFmtId="0" fontId="18" fillId="0" borderId="0" xfId="5" applyFont="1" applyAlignment="1"/>
    <xf numFmtId="0" fontId="18" fillId="4" borderId="0" xfId="5" applyFont="1" applyFill="1" applyAlignment="1"/>
    <xf numFmtId="0" fontId="18" fillId="0" borderId="0" xfId="5" applyFont="1">
      <alignment vertical="center"/>
    </xf>
    <xf numFmtId="0" fontId="18" fillId="0" borderId="12" xfId="5" applyFont="1" applyBorder="1" applyAlignment="1">
      <alignment horizontal="center" vertical="center" wrapText="1"/>
    </xf>
    <xf numFmtId="0" fontId="18" fillId="0" borderId="24" xfId="5" applyFont="1" applyBorder="1" applyAlignment="1">
      <alignment horizontal="center" vertical="center" wrapText="1"/>
    </xf>
    <xf numFmtId="179" fontId="15" fillId="0" borderId="28" xfId="5" applyNumberFormat="1" applyFont="1" applyBorder="1" applyAlignment="1">
      <alignment horizontal="center" vertical="center"/>
    </xf>
    <xf numFmtId="3" fontId="18" fillId="0" borderId="28" xfId="5" applyNumberFormat="1" applyFont="1" applyBorder="1" applyAlignment="1" applyProtection="1">
      <alignment horizontal="center" vertical="center"/>
      <protection locked="0"/>
    </xf>
    <xf numFmtId="178" fontId="18" fillId="2" borderId="28" xfId="5" quotePrefix="1" applyNumberFormat="1" applyFont="1" applyFill="1" applyBorder="1" applyAlignment="1" applyProtection="1">
      <alignment horizontal="center" vertical="center"/>
      <protection locked="0"/>
    </xf>
    <xf numFmtId="178" fontId="18" fillId="2" borderId="28" xfId="5" applyNumberFormat="1" applyFont="1" applyFill="1" applyBorder="1" applyAlignment="1" applyProtection="1">
      <alignment horizontal="center" vertical="center"/>
      <protection locked="0"/>
    </xf>
    <xf numFmtId="178" fontId="18" fillId="2" borderId="32" xfId="5" applyNumberFormat="1" applyFont="1" applyFill="1" applyBorder="1" applyAlignment="1" applyProtection="1">
      <alignment horizontal="center" vertical="center"/>
      <protection locked="0"/>
    </xf>
    <xf numFmtId="0" fontId="21" fillId="2" borderId="31" xfId="5" applyFont="1" applyFill="1" applyBorder="1" applyAlignment="1" applyProtection="1">
      <alignment horizontal="center" vertical="center" wrapText="1"/>
      <protection locked="0"/>
    </xf>
    <xf numFmtId="0" fontId="18" fillId="2" borderId="28" xfId="5" applyFont="1" applyFill="1" applyBorder="1" applyAlignment="1" applyProtection="1">
      <alignment horizontal="left" vertical="center"/>
      <protection locked="0"/>
    </xf>
    <xf numFmtId="0" fontId="18" fillId="2" borderId="28" xfId="5" applyFont="1" applyFill="1" applyBorder="1" applyAlignment="1" applyProtection="1">
      <alignment horizontal="center" vertical="center"/>
      <protection locked="0"/>
    </xf>
    <xf numFmtId="0" fontId="18" fillId="2" borderId="28" xfId="5" applyFont="1" applyFill="1" applyBorder="1" applyAlignment="1" applyProtection="1">
      <alignment horizontal="center" vertical="center" wrapText="1"/>
      <protection locked="0"/>
    </xf>
    <xf numFmtId="176" fontId="15" fillId="2" borderId="28" xfId="5" quotePrefix="1" applyNumberFormat="1" applyFont="1" applyFill="1" applyBorder="1" applyAlignment="1" applyProtection="1">
      <alignment horizontal="center" vertical="center"/>
      <protection locked="0"/>
    </xf>
    <xf numFmtId="176" fontId="15" fillId="2" borderId="28" xfId="5" quotePrefix="1" applyNumberFormat="1" applyFont="1" applyFill="1" applyBorder="1" applyAlignment="1" applyProtection="1">
      <alignment horizontal="center" vertical="center" wrapText="1"/>
      <protection locked="0"/>
    </xf>
    <xf numFmtId="176" fontId="15" fillId="2" borderId="30" xfId="5" quotePrefix="1" applyNumberFormat="1" applyFont="1" applyFill="1" applyBorder="1" applyAlignment="1" applyProtection="1">
      <alignment horizontal="center" vertical="center" wrapText="1"/>
      <protection locked="0"/>
    </xf>
    <xf numFmtId="177" fontId="15" fillId="2" borderId="34" xfId="5" applyNumberFormat="1" applyFont="1" applyFill="1" applyBorder="1" applyAlignment="1" applyProtection="1">
      <alignment horizontal="center" vertical="center" wrapText="1"/>
      <protection locked="0"/>
    </xf>
    <xf numFmtId="176" fontId="15" fillId="2" borderId="33" xfId="5" quotePrefix="1" applyNumberFormat="1" applyFont="1" applyFill="1" applyBorder="1" applyAlignment="1" applyProtection="1">
      <alignment horizontal="center" vertical="center" wrapText="1"/>
      <protection locked="0"/>
    </xf>
    <xf numFmtId="0" fontId="18" fillId="2" borderId="29" xfId="5" applyFont="1" applyFill="1" applyBorder="1" applyAlignment="1" applyProtection="1">
      <alignment horizontal="center" vertical="center"/>
      <protection locked="0"/>
    </xf>
    <xf numFmtId="0" fontId="18" fillId="2" borderId="3" xfId="5" applyFont="1" applyFill="1" applyBorder="1" applyAlignment="1" applyProtection="1">
      <alignment horizontal="center" vertical="center" wrapText="1"/>
      <protection locked="0"/>
    </xf>
    <xf numFmtId="0" fontId="18" fillId="0" borderId="28" xfId="5" applyFont="1" applyBorder="1" applyAlignment="1" applyProtection="1">
      <alignment horizontal="center" vertical="center" wrapText="1"/>
      <protection locked="0"/>
    </xf>
    <xf numFmtId="0" fontId="18" fillId="0" borderId="28" xfId="5" applyFont="1" applyBorder="1" applyAlignment="1" applyProtection="1">
      <alignment horizontal="center" vertical="center"/>
      <protection locked="0"/>
    </xf>
    <xf numFmtId="49" fontId="18" fillId="0" borderId="28" xfId="5" quotePrefix="1" applyNumberFormat="1" applyFont="1" applyBorder="1" applyAlignment="1" applyProtection="1">
      <alignment horizontal="left" vertical="center" wrapText="1"/>
      <protection locked="0"/>
    </xf>
    <xf numFmtId="0" fontId="18" fillId="0" borderId="28" xfId="5" applyFont="1" applyBorder="1" applyAlignment="1" applyProtection="1">
      <alignment horizontal="left" vertical="center"/>
      <protection locked="0"/>
    </xf>
    <xf numFmtId="0" fontId="18" fillId="0" borderId="13" xfId="5" applyFont="1" applyBorder="1" applyAlignment="1" applyProtection="1">
      <alignment horizontal="left" vertical="center"/>
      <protection locked="0"/>
    </xf>
    <xf numFmtId="0" fontId="18" fillId="0" borderId="14" xfId="5" applyFont="1" applyBorder="1" applyProtection="1">
      <alignment vertical="center"/>
      <protection locked="0"/>
    </xf>
    <xf numFmtId="0" fontId="18" fillId="0" borderId="24" xfId="5" applyFont="1" applyBorder="1" applyProtection="1">
      <alignment vertical="center"/>
      <protection locked="0"/>
    </xf>
    <xf numFmtId="177" fontId="15" fillId="2" borderId="29" xfId="5" applyNumberFormat="1" applyFont="1" applyFill="1" applyBorder="1" applyAlignment="1" applyProtection="1">
      <alignment horizontal="center" vertical="center" wrapText="1"/>
      <protection locked="0"/>
    </xf>
    <xf numFmtId="0" fontId="18" fillId="0" borderId="22" xfId="5" applyFont="1" applyBorder="1" applyAlignment="1" applyProtection="1">
      <alignment horizontal="left" vertical="center"/>
      <protection locked="0"/>
    </xf>
    <xf numFmtId="0" fontId="18" fillId="0" borderId="12" xfId="5" applyFont="1" applyBorder="1" applyProtection="1">
      <alignment vertical="center"/>
      <protection locked="0"/>
    </xf>
    <xf numFmtId="0" fontId="18" fillId="0" borderId="11" xfId="5" applyFont="1" applyBorder="1" applyProtection="1">
      <alignment vertical="center"/>
      <protection locked="0"/>
    </xf>
    <xf numFmtId="178" fontId="18" fillId="0" borderId="28" xfId="5" quotePrefix="1" applyNumberFormat="1" applyFont="1" applyBorder="1" applyAlignment="1" applyProtection="1">
      <alignment horizontal="center" vertical="center"/>
      <protection locked="0"/>
    </xf>
    <xf numFmtId="178" fontId="18" fillId="0" borderId="28" xfId="5" applyNumberFormat="1" applyFont="1" applyBorder="1" applyAlignment="1" applyProtection="1">
      <alignment horizontal="center" vertical="center"/>
      <protection locked="0"/>
    </xf>
    <xf numFmtId="178" fontId="18" fillId="0" borderId="32" xfId="5" applyNumberFormat="1" applyFont="1" applyBorder="1" applyAlignment="1" applyProtection="1">
      <alignment horizontal="center" vertical="center"/>
      <protection locked="0"/>
    </xf>
    <xf numFmtId="0" fontId="21" fillId="0" borderId="31" xfId="5" applyFont="1" applyBorder="1" applyAlignment="1" applyProtection="1">
      <alignment horizontal="center" vertical="center" wrapText="1"/>
      <protection locked="0"/>
    </xf>
    <xf numFmtId="176" fontId="15" fillId="0" borderId="28" xfId="5" quotePrefix="1" applyNumberFormat="1" applyFont="1" applyBorder="1" applyAlignment="1" applyProtection="1">
      <alignment horizontal="center" vertical="center"/>
      <protection locked="0"/>
    </xf>
    <xf numFmtId="176" fontId="15" fillId="0" borderId="28" xfId="5" quotePrefix="1" applyNumberFormat="1" applyFont="1" applyBorder="1" applyAlignment="1" applyProtection="1">
      <alignment horizontal="center" vertical="center" wrapText="1"/>
      <protection locked="0"/>
    </xf>
    <xf numFmtId="176" fontId="15" fillId="0" borderId="30" xfId="5" quotePrefix="1" applyNumberFormat="1" applyFont="1" applyBorder="1" applyAlignment="1" applyProtection="1">
      <alignment horizontal="center" vertical="center" wrapText="1"/>
      <protection locked="0"/>
    </xf>
    <xf numFmtId="177" fontId="15" fillId="0" borderId="29" xfId="5" applyNumberFormat="1" applyFont="1" applyBorder="1" applyAlignment="1" applyProtection="1">
      <alignment horizontal="center" vertical="center" wrapText="1"/>
      <protection locked="0"/>
    </xf>
    <xf numFmtId="0" fontId="18" fillId="0" borderId="29" xfId="5" applyFont="1" applyBorder="1" applyAlignment="1" applyProtection="1">
      <alignment horizontal="center" vertical="center"/>
      <protection locked="0"/>
    </xf>
    <xf numFmtId="0" fontId="41" fillId="0" borderId="0" xfId="5" applyFont="1" applyAlignment="1"/>
    <xf numFmtId="0" fontId="41" fillId="0" borderId="12" xfId="5" applyFont="1" applyBorder="1" applyAlignment="1">
      <alignment horizontal="center" vertical="center" wrapText="1"/>
    </xf>
    <xf numFmtId="0" fontId="41" fillId="0" borderId="24" xfId="5" applyFont="1" applyBorder="1" applyAlignment="1">
      <alignment horizontal="center" vertical="center" wrapText="1"/>
    </xf>
    <xf numFmtId="179" fontId="43" fillId="0" borderId="28" xfId="5" applyNumberFormat="1" applyFont="1" applyBorder="1" applyAlignment="1">
      <alignment horizontal="center" vertical="center"/>
    </xf>
    <xf numFmtId="0" fontId="41" fillId="0" borderId="22" xfId="5" applyFont="1" applyBorder="1" applyAlignment="1" applyProtection="1">
      <alignment horizontal="left" vertical="center"/>
      <protection locked="0"/>
    </xf>
    <xf numFmtId="0" fontId="41" fillId="0" borderId="12" xfId="5" applyFont="1" applyBorder="1" applyProtection="1">
      <alignment vertical="center"/>
      <protection locked="0"/>
    </xf>
    <xf numFmtId="0" fontId="41" fillId="0" borderId="11" xfId="5" applyFont="1" applyBorder="1" applyProtection="1">
      <alignment vertical="center"/>
      <protection locked="0"/>
    </xf>
    <xf numFmtId="3" fontId="4" fillId="0" borderId="28" xfId="5" applyNumberFormat="1" applyFont="1" applyBorder="1" applyAlignment="1" applyProtection="1">
      <alignment horizontal="center" vertical="center"/>
      <protection locked="0"/>
    </xf>
    <xf numFmtId="0" fontId="4" fillId="0" borderId="28" xfId="5" applyFont="1" applyBorder="1" applyAlignment="1" applyProtection="1">
      <alignment horizontal="center" vertical="center"/>
      <protection locked="0"/>
    </xf>
    <xf numFmtId="0" fontId="4" fillId="0" borderId="28" xfId="5" applyFont="1" applyBorder="1" applyAlignment="1" applyProtection="1">
      <alignment horizontal="center" vertical="center" wrapText="1"/>
      <protection locked="0"/>
    </xf>
    <xf numFmtId="176" fontId="13" fillId="0" borderId="28" xfId="5" quotePrefix="1" applyNumberFormat="1" applyFont="1" applyBorder="1" applyAlignment="1" applyProtection="1">
      <alignment horizontal="center" vertical="center" wrapText="1"/>
      <protection locked="0"/>
    </xf>
    <xf numFmtId="176" fontId="13" fillId="0" borderId="30" xfId="5" quotePrefix="1" applyNumberFormat="1" applyFont="1" applyBorder="1" applyAlignment="1" applyProtection="1">
      <alignment horizontal="center" vertical="center" wrapText="1"/>
      <protection locked="0"/>
    </xf>
    <xf numFmtId="177" fontId="13" fillId="0" borderId="29" xfId="5" applyNumberFormat="1" applyFont="1" applyBorder="1" applyAlignment="1" applyProtection="1">
      <alignment horizontal="center" vertical="center" wrapText="1"/>
      <protection locked="0"/>
    </xf>
    <xf numFmtId="0" fontId="4" fillId="0" borderId="29" xfId="5" applyFont="1" applyBorder="1" applyAlignment="1" applyProtection="1">
      <alignment horizontal="center" vertical="center"/>
      <protection locked="0"/>
    </xf>
    <xf numFmtId="0" fontId="41" fillId="0" borderId="13" xfId="5" applyFont="1" applyBorder="1" applyAlignment="1" applyProtection="1">
      <alignment horizontal="left" vertical="center"/>
      <protection locked="0"/>
    </xf>
    <xf numFmtId="0" fontId="41" fillId="0" borderId="14" xfId="5" applyFont="1" applyBorder="1" applyProtection="1">
      <alignment vertical="center"/>
      <protection locked="0"/>
    </xf>
    <xf numFmtId="0" fontId="18" fillId="0" borderId="3" xfId="5" applyFont="1" applyBorder="1" applyAlignment="1" applyProtection="1">
      <alignment horizontal="center" vertical="center" wrapText="1"/>
      <protection locked="0"/>
    </xf>
    <xf numFmtId="0" fontId="18" fillId="0" borderId="28" xfId="5" applyFont="1" applyBorder="1" applyAlignment="1" applyProtection="1">
      <alignment horizontal="left" vertical="center" wrapText="1"/>
      <protection locked="0"/>
    </xf>
    <xf numFmtId="0" fontId="18" fillId="2" borderId="28" xfId="5" applyFont="1" applyFill="1" applyBorder="1" applyAlignment="1" applyProtection="1">
      <alignment horizontal="left" vertical="center" wrapText="1"/>
      <protection locked="0"/>
    </xf>
    <xf numFmtId="0" fontId="18" fillId="0" borderId="12" xfId="5" applyFont="1" applyBorder="1" applyAlignment="1"/>
    <xf numFmtId="0" fontId="18" fillId="0" borderId="4" xfId="5" applyFont="1" applyBorder="1" applyAlignment="1">
      <alignment horizontal="centerContinuous"/>
    </xf>
    <xf numFmtId="0" fontId="18" fillId="0" borderId="2" xfId="5" applyFont="1" applyBorder="1" applyAlignment="1">
      <alignment horizontal="centerContinuous"/>
    </xf>
    <xf numFmtId="0" fontId="28" fillId="0" borderId="3" xfId="5" applyFont="1" applyBorder="1" applyAlignment="1">
      <alignment horizontal="centerContinuous"/>
    </xf>
    <xf numFmtId="0" fontId="28" fillId="0" borderId="3" xfId="5" applyFont="1" applyBorder="1" applyAlignment="1">
      <alignment horizontal="centerContinuous" wrapText="1"/>
    </xf>
    <xf numFmtId="0" fontId="18" fillId="0" borderId="4" xfId="6" applyFont="1" applyBorder="1" applyAlignment="1">
      <alignment horizontal="centerContinuous"/>
    </xf>
    <xf numFmtId="0" fontId="28" fillId="0" borderId="3" xfId="6" applyFont="1" applyBorder="1" applyAlignment="1">
      <alignment horizontal="centerContinuous"/>
    </xf>
    <xf numFmtId="0" fontId="18" fillId="0" borderId="0" xfId="5" applyFont="1" applyAlignment="1">
      <alignment horizontal="right"/>
    </xf>
    <xf numFmtId="0" fontId="18" fillId="0" borderId="1" xfId="5" applyFont="1" applyBorder="1" applyAlignment="1"/>
    <xf numFmtId="0" fontId="35" fillId="0" borderId="0" xfId="5" applyFont="1" applyAlignment="1"/>
    <xf numFmtId="0" fontId="36" fillId="0" borderId="0" xfId="5" applyFont="1" applyAlignment="1"/>
    <xf numFmtId="0" fontId="37" fillId="0" borderId="0" xfId="5" applyFont="1" applyAlignment="1"/>
    <xf numFmtId="0" fontId="37" fillId="0" borderId="0" xfId="5" applyFont="1" applyAlignment="1">
      <alignment horizontal="right"/>
    </xf>
    <xf numFmtId="0" fontId="18" fillId="2" borderId="0" xfId="5" applyFont="1" applyFill="1" applyAlignment="1"/>
    <xf numFmtId="0" fontId="38" fillId="0" borderId="0" xfId="5" applyFont="1" applyAlignment="1"/>
    <xf numFmtId="0" fontId="4" fillId="0" borderId="12" xfId="0" applyFont="1" applyBorder="1" applyAlignment="1">
      <alignment horizontal="center" vertical="center" wrapText="1"/>
    </xf>
    <xf numFmtId="178" fontId="4" fillId="0" borderId="28" xfId="0" quotePrefix="1" applyNumberFormat="1" applyFont="1" applyBorder="1" applyAlignment="1" applyProtection="1">
      <alignment horizontal="center" vertical="center"/>
      <protection locked="0"/>
    </xf>
    <xf numFmtId="178" fontId="4" fillId="0" borderId="28" xfId="0" applyNumberFormat="1" applyFont="1" applyBorder="1" applyAlignment="1" applyProtection="1">
      <alignment horizontal="center" vertical="center"/>
      <protection locked="0"/>
    </xf>
    <xf numFmtId="178" fontId="4" fillId="0" borderId="32" xfId="0" applyNumberFormat="1" applyFont="1" applyBorder="1" applyAlignment="1" applyProtection="1">
      <alignment horizontal="center" vertical="center"/>
      <protection locked="0"/>
    </xf>
    <xf numFmtId="0" fontId="20" fillId="0" borderId="31" xfId="0" applyFont="1" applyBorder="1" applyAlignment="1" applyProtection="1">
      <alignment horizontal="center" vertical="center" wrapText="1"/>
      <protection locked="0"/>
    </xf>
    <xf numFmtId="176" fontId="48" fillId="0" borderId="28" xfId="0" quotePrefix="1" applyNumberFormat="1" applyFont="1" applyBorder="1" applyAlignment="1" applyProtection="1">
      <alignment horizontal="center" vertical="center"/>
      <protection locked="0"/>
    </xf>
    <xf numFmtId="176" fontId="48" fillId="0" borderId="28" xfId="0" quotePrefix="1" applyNumberFormat="1" applyFont="1" applyBorder="1" applyAlignment="1" applyProtection="1">
      <alignment horizontal="center" vertical="center" wrapText="1"/>
      <protection locked="0"/>
    </xf>
    <xf numFmtId="176" fontId="48" fillId="0" borderId="30" xfId="0" quotePrefix="1" applyNumberFormat="1" applyFont="1" applyBorder="1" applyAlignment="1" applyProtection="1">
      <alignment horizontal="center" vertical="center" wrapText="1"/>
      <protection locked="0"/>
    </xf>
    <xf numFmtId="177" fontId="13" fillId="0" borderId="34" xfId="0" applyNumberFormat="1" applyFont="1" applyBorder="1" applyAlignment="1" applyProtection="1">
      <alignment horizontal="center" vertical="center" wrapText="1"/>
      <protection locked="0"/>
    </xf>
    <xf numFmtId="176" fontId="13" fillId="0" borderId="33" xfId="0" quotePrefix="1" applyNumberFormat="1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1" xfId="0" applyFont="1" applyBorder="1" applyProtection="1">
      <alignment vertical="center"/>
      <protection locked="0"/>
    </xf>
    <xf numFmtId="177" fontId="13" fillId="0" borderId="29" xfId="0" applyNumberFormat="1" applyFont="1" applyBorder="1" applyAlignment="1" applyProtection="1">
      <alignment horizontal="center" vertical="center" wrapText="1"/>
      <protection locked="0"/>
    </xf>
    <xf numFmtId="176" fontId="13" fillId="0" borderId="30" xfId="0" quotePrefix="1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4" fillId="0" borderId="3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 wrapText="1"/>
    </xf>
    <xf numFmtId="0" fontId="4" fillId="0" borderId="3" xfId="1" applyFont="1" applyBorder="1" applyAlignment="1">
      <alignment horizontal="centerContinuous"/>
    </xf>
    <xf numFmtId="0" fontId="6" fillId="0" borderId="0" xfId="0" applyFont="1" applyAlignment="1">
      <alignment horizontal="right"/>
    </xf>
    <xf numFmtId="0" fontId="4" fillId="0" borderId="0" xfId="7" applyFont="1" applyAlignment="1"/>
    <xf numFmtId="0" fontId="4" fillId="4" borderId="0" xfId="7" applyFont="1" applyFill="1" applyAlignment="1"/>
    <xf numFmtId="0" fontId="4" fillId="0" borderId="0" xfId="7" applyFont="1">
      <alignment vertical="center"/>
    </xf>
    <xf numFmtId="0" fontId="52" fillId="0" borderId="0" xfId="8" applyFont="1">
      <alignment vertical="center"/>
    </xf>
    <xf numFmtId="3" fontId="4" fillId="0" borderId="0" xfId="7" applyNumberFormat="1" applyFont="1" applyAlignment="1" applyProtection="1">
      <alignment horizontal="center" vertical="center"/>
      <protection locked="0"/>
    </xf>
    <xf numFmtId="178" fontId="4" fillId="2" borderId="0" xfId="7" quotePrefix="1" applyNumberFormat="1" applyFont="1" applyFill="1" applyAlignment="1" applyProtection="1">
      <alignment horizontal="center" vertical="center"/>
      <protection locked="0"/>
    </xf>
    <xf numFmtId="178" fontId="4" fillId="2" borderId="0" xfId="7" applyNumberFormat="1" applyFont="1" applyFill="1" applyAlignment="1" applyProtection="1">
      <alignment horizontal="center" vertical="center"/>
      <protection locked="0"/>
    </xf>
    <xf numFmtId="0" fontId="14" fillId="2" borderId="0" xfId="7" applyFont="1" applyFill="1" applyAlignment="1" applyProtection="1">
      <alignment horizontal="center" vertical="center" wrapText="1"/>
      <protection locked="0"/>
    </xf>
    <xf numFmtId="0" fontId="4" fillId="2" borderId="0" xfId="7" applyFont="1" applyFill="1" applyAlignment="1" applyProtection="1">
      <alignment horizontal="left" vertical="center"/>
      <protection locked="0"/>
    </xf>
    <xf numFmtId="0" fontId="4" fillId="2" borderId="0" xfId="7" applyFont="1" applyFill="1" applyAlignment="1" applyProtection="1">
      <alignment horizontal="center" vertical="center"/>
      <protection locked="0"/>
    </xf>
    <xf numFmtId="0" fontId="4" fillId="2" borderId="0" xfId="7" applyFont="1" applyFill="1" applyAlignment="1" applyProtection="1">
      <alignment horizontal="center" vertical="center" wrapText="1"/>
      <protection locked="0"/>
    </xf>
    <xf numFmtId="181" fontId="13" fillId="2" borderId="0" xfId="7" quotePrefix="1" applyNumberFormat="1" applyFont="1" applyFill="1" applyAlignment="1" applyProtection="1">
      <alignment horizontal="center" vertical="center"/>
      <protection locked="0"/>
    </xf>
    <xf numFmtId="181" fontId="13" fillId="2" borderId="0" xfId="7" quotePrefix="1" applyNumberFormat="1" applyFont="1" applyFill="1" applyAlignment="1" applyProtection="1">
      <alignment horizontal="center" vertical="center" wrapText="1"/>
      <protection locked="0"/>
    </xf>
    <xf numFmtId="1" fontId="13" fillId="2" borderId="0" xfId="7" applyNumberFormat="1" applyFont="1" applyFill="1" applyAlignment="1" applyProtection="1">
      <alignment horizontal="center" vertical="center" wrapText="1"/>
      <protection locked="0"/>
    </xf>
    <xf numFmtId="0" fontId="4" fillId="0" borderId="0" xfId="7" applyFont="1" applyAlignment="1" applyProtection="1">
      <alignment horizontal="center" vertical="center" wrapText="1"/>
      <protection locked="0"/>
    </xf>
    <xf numFmtId="0" fontId="4" fillId="0" borderId="0" xfId="7" applyFont="1" applyAlignment="1" applyProtection="1">
      <alignment horizontal="center" vertical="center"/>
      <protection locked="0"/>
    </xf>
    <xf numFmtId="49" fontId="4" fillId="0" borderId="0" xfId="7" quotePrefix="1" applyNumberFormat="1" applyFont="1" applyAlignment="1" applyProtection="1">
      <alignment horizontal="left" vertical="center" wrapText="1"/>
      <protection locked="0"/>
    </xf>
    <xf numFmtId="0" fontId="4" fillId="0" borderId="0" xfId="7" applyFont="1" applyAlignment="1" applyProtection="1">
      <alignment horizontal="left" vertical="center"/>
      <protection locked="0"/>
    </xf>
    <xf numFmtId="0" fontId="4" fillId="0" borderId="0" xfId="7" applyFont="1" applyProtection="1">
      <alignment vertical="center"/>
      <protection locked="0"/>
    </xf>
    <xf numFmtId="0" fontId="4" fillId="0" borderId="0" xfId="7" applyFont="1" applyAlignment="1">
      <alignment horizontal="center" vertical="center" wrapText="1"/>
    </xf>
    <xf numFmtId="49" fontId="6" fillId="0" borderId="0" xfId="7" applyNumberFormat="1" applyFont="1" applyAlignment="1">
      <alignment horizontal="center" vertical="center" wrapText="1"/>
    </xf>
    <xf numFmtId="0" fontId="6" fillId="0" borderId="0" xfId="7" applyFont="1" applyAlignment="1">
      <alignment horizontal="center" vertical="center" wrapText="1"/>
    </xf>
    <xf numFmtId="0" fontId="14" fillId="0" borderId="0" xfId="8" applyFont="1" applyAlignment="1" applyProtection="1">
      <alignment horizontal="center" vertical="center" wrapText="1"/>
      <protection locked="0"/>
    </xf>
    <xf numFmtId="49" fontId="53" fillId="0" borderId="0" xfId="7" applyNumberFormat="1" applyFont="1" applyAlignment="1">
      <alignment horizontal="center" vertical="center" wrapText="1"/>
    </xf>
    <xf numFmtId="181" fontId="53" fillId="0" borderId="0" xfId="7" applyNumberFormat="1" applyFont="1" applyAlignment="1">
      <alignment horizontal="center" vertical="center" wrapText="1"/>
    </xf>
    <xf numFmtId="1" fontId="53" fillId="0" borderId="0" xfId="7" applyNumberFormat="1" applyFont="1" applyAlignment="1">
      <alignment horizontal="center" vertical="center" wrapText="1"/>
    </xf>
    <xf numFmtId="0" fontId="6" fillId="0" borderId="0" xfId="7" applyFont="1" applyAlignment="1">
      <alignment horizontal="left" vertical="center" wrapText="1"/>
    </xf>
    <xf numFmtId="0" fontId="6" fillId="0" borderId="14" xfId="7" applyFont="1" applyBorder="1" applyAlignment="1">
      <alignment horizontal="center" vertical="center" wrapText="1"/>
    </xf>
    <xf numFmtId="0" fontId="6" fillId="0" borderId="24" xfId="7" applyFont="1" applyBorder="1" applyAlignment="1">
      <alignment horizontal="center" vertical="center" wrapText="1"/>
    </xf>
    <xf numFmtId="179" fontId="13" fillId="0" borderId="28" xfId="7" applyNumberFormat="1" applyFont="1" applyBorder="1" applyAlignment="1">
      <alignment horizontal="center" vertical="center"/>
    </xf>
    <xf numFmtId="179" fontId="13" fillId="0" borderId="4" xfId="7" applyNumberFormat="1" applyFont="1" applyBorder="1" applyAlignment="1">
      <alignment horizontal="center" vertical="center"/>
    </xf>
    <xf numFmtId="0" fontId="4" fillId="0" borderId="24" xfId="7" applyFont="1" applyBorder="1" applyAlignment="1">
      <alignment horizontal="center" vertical="center" wrapText="1"/>
    </xf>
    <xf numFmtId="0" fontId="4" fillId="0" borderId="13" xfId="7" applyFont="1" applyBorder="1" applyAlignment="1">
      <alignment horizontal="center" vertical="center" wrapText="1"/>
    </xf>
    <xf numFmtId="0" fontId="6" fillId="0" borderId="0" xfId="8" applyFont="1" applyAlignment="1"/>
    <xf numFmtId="0" fontId="6" fillId="0" borderId="0" xfId="7" applyFont="1" applyAlignment="1">
      <alignment horizontal="left" vertical="center"/>
    </xf>
    <xf numFmtId="0" fontId="4" fillId="0" borderId="28" xfId="7" applyFont="1" applyBorder="1" applyAlignment="1">
      <alignment horizontal="center" vertical="center" wrapText="1"/>
    </xf>
    <xf numFmtId="49" fontId="6" fillId="0" borderId="38" xfId="7" applyNumberFormat="1" applyFont="1" applyBorder="1" applyAlignment="1">
      <alignment horizontal="center" vertical="center" wrapText="1"/>
    </xf>
    <xf numFmtId="0" fontId="6" fillId="0" borderId="38" xfId="7" applyFont="1" applyBorder="1" applyAlignment="1">
      <alignment horizontal="center" vertical="center" wrapText="1"/>
    </xf>
    <xf numFmtId="0" fontId="6" fillId="0" borderId="39" xfId="7" applyFont="1" applyBorder="1" applyAlignment="1">
      <alignment horizontal="center" vertical="center" wrapText="1"/>
    </xf>
    <xf numFmtId="0" fontId="6" fillId="0" borderId="40" xfId="7" applyFont="1" applyBorder="1" applyAlignment="1">
      <alignment horizontal="center" vertical="center" wrapText="1"/>
    </xf>
    <xf numFmtId="49" fontId="53" fillId="0" borderId="38" xfId="7" applyNumberFormat="1" applyFont="1" applyBorder="1" applyAlignment="1">
      <alignment horizontal="center" vertical="center" wrapText="1"/>
    </xf>
    <xf numFmtId="181" fontId="53" fillId="0" borderId="38" xfId="7" applyNumberFormat="1" applyFont="1" applyBorder="1" applyAlignment="1">
      <alignment horizontal="center" vertical="center" wrapText="1"/>
    </xf>
    <xf numFmtId="181" fontId="53" fillId="0" borderId="39" xfId="7" applyNumberFormat="1" applyFont="1" applyBorder="1" applyAlignment="1">
      <alignment horizontal="center" vertical="center" wrapText="1"/>
    </xf>
    <xf numFmtId="1" fontId="53" fillId="0" borderId="41" xfId="7" applyNumberFormat="1" applyFont="1" applyBorder="1" applyAlignment="1">
      <alignment horizontal="center" vertical="center" wrapText="1"/>
    </xf>
    <xf numFmtId="181" fontId="53" fillId="0" borderId="42" xfId="7" applyNumberFormat="1" applyFont="1" applyBorder="1" applyAlignment="1">
      <alignment horizontal="center" vertical="center" wrapText="1"/>
    </xf>
    <xf numFmtId="0" fontId="6" fillId="0" borderId="43" xfId="7" applyFont="1" applyBorder="1" applyAlignment="1">
      <alignment horizontal="center" vertical="center" wrapText="1"/>
    </xf>
    <xf numFmtId="0" fontId="6" fillId="0" borderId="38" xfId="7" applyFont="1" applyBorder="1" applyAlignment="1">
      <alignment horizontal="left" vertical="center" wrapText="1"/>
    </xf>
    <xf numFmtId="0" fontId="6" fillId="0" borderId="44" xfId="7" applyFont="1" applyBorder="1" applyAlignment="1">
      <alignment horizontal="left" vertical="center" wrapText="1"/>
    </xf>
    <xf numFmtId="0" fontId="6" fillId="0" borderId="1" xfId="7" applyFont="1" applyBorder="1" applyAlignment="1">
      <alignment horizontal="left" vertical="center" wrapText="1"/>
    </xf>
    <xf numFmtId="0" fontId="6" fillId="0" borderId="24" xfId="7" applyFont="1" applyBorder="1" applyAlignment="1">
      <alignment horizontal="left" vertical="center" wrapText="1"/>
    </xf>
    <xf numFmtId="1" fontId="53" fillId="0" borderId="45" xfId="7" applyNumberFormat="1" applyFont="1" applyBorder="1" applyAlignment="1">
      <alignment horizontal="center" vertical="center" wrapText="1"/>
    </xf>
    <xf numFmtId="181" fontId="53" fillId="0" borderId="46" xfId="7" applyNumberFormat="1" applyFont="1" applyBorder="1" applyAlignment="1">
      <alignment horizontal="center" vertical="center" wrapText="1"/>
    </xf>
    <xf numFmtId="0" fontId="6" fillId="0" borderId="47" xfId="7" applyFont="1" applyBorder="1" applyAlignment="1">
      <alignment horizontal="left" vertical="center" wrapText="1"/>
    </xf>
    <xf numFmtId="0" fontId="6" fillId="0" borderId="11" xfId="7" applyFont="1" applyBorder="1" applyAlignment="1">
      <alignment horizontal="left" vertical="center" wrapText="1"/>
    </xf>
    <xf numFmtId="0" fontId="6" fillId="0" borderId="12" xfId="7" applyFont="1" applyBorder="1" applyAlignment="1">
      <alignment horizontal="center" vertical="center" wrapText="1"/>
    </xf>
    <xf numFmtId="0" fontId="6" fillId="0" borderId="31" xfId="7" applyFont="1" applyBorder="1" applyAlignment="1">
      <alignment horizontal="center" vertical="center" wrapText="1"/>
    </xf>
    <xf numFmtId="1" fontId="53" fillId="0" borderId="48" xfId="7" applyNumberFormat="1" applyFont="1" applyBorder="1" applyAlignment="1">
      <alignment horizontal="center" vertical="center" wrapText="1"/>
    </xf>
    <xf numFmtId="181" fontId="53" fillId="0" borderId="49" xfId="7" applyNumberFormat="1" applyFont="1" applyBorder="1" applyAlignment="1">
      <alignment horizontal="center" vertical="center" wrapText="1"/>
    </xf>
    <xf numFmtId="0" fontId="6" fillId="0" borderId="50" xfId="7" applyFont="1" applyBorder="1" applyAlignment="1">
      <alignment horizontal="left" vertical="center" wrapText="1"/>
    </xf>
    <xf numFmtId="0" fontId="6" fillId="0" borderId="7" xfId="7" applyFont="1" applyBorder="1" applyAlignment="1">
      <alignment horizontal="left" vertical="center" wrapText="1"/>
    </xf>
    <xf numFmtId="56" fontId="6" fillId="0" borderId="0" xfId="7" applyNumberFormat="1" applyFont="1" applyAlignment="1">
      <alignment horizontal="center" vertical="center" wrapText="1"/>
    </xf>
    <xf numFmtId="0" fontId="14" fillId="0" borderId="40" xfId="8" applyFont="1" applyBorder="1" applyAlignment="1" applyProtection="1">
      <alignment horizontal="center" vertical="center" wrapText="1"/>
      <protection locked="0"/>
    </xf>
    <xf numFmtId="0" fontId="6" fillId="0" borderId="38" xfId="4" applyFont="1" applyBorder="1" applyAlignment="1">
      <alignment horizontal="center" vertical="center" wrapText="1"/>
    </xf>
    <xf numFmtId="0" fontId="6" fillId="0" borderId="51" xfId="7" applyFont="1" applyBorder="1" applyAlignment="1">
      <alignment horizontal="left" vertical="center" wrapText="1"/>
    </xf>
    <xf numFmtId="0" fontId="6" fillId="0" borderId="52" xfId="7" applyFont="1" applyBorder="1" applyAlignment="1">
      <alignment horizontal="left" vertical="center" wrapText="1"/>
    </xf>
    <xf numFmtId="0" fontId="14" fillId="2" borderId="31" xfId="8" applyFont="1" applyFill="1" applyBorder="1" applyAlignment="1" applyProtection="1">
      <alignment horizontal="center" vertical="center" wrapText="1"/>
      <protection locked="0"/>
    </xf>
    <xf numFmtId="0" fontId="4" fillId="2" borderId="28" xfId="8" applyFont="1" applyFill="1" applyBorder="1" applyAlignment="1" applyProtection="1">
      <alignment horizontal="center" vertical="center"/>
      <protection locked="0"/>
    </xf>
    <xf numFmtId="0" fontId="4" fillId="2" borderId="28" xfId="8" applyFont="1" applyFill="1" applyBorder="1" applyAlignment="1" applyProtection="1">
      <alignment horizontal="center" vertical="center" wrapText="1"/>
      <protection locked="0"/>
    </xf>
    <xf numFmtId="176" fontId="13" fillId="2" borderId="28" xfId="8" quotePrefix="1" applyNumberFormat="1" applyFont="1" applyFill="1" applyBorder="1" applyAlignment="1" applyProtection="1">
      <alignment horizontal="center" vertical="center"/>
      <protection locked="0"/>
    </xf>
    <xf numFmtId="176" fontId="13" fillId="2" borderId="28" xfId="8" quotePrefix="1" applyNumberFormat="1" applyFont="1" applyFill="1" applyBorder="1" applyAlignment="1" applyProtection="1">
      <alignment horizontal="center" vertical="center" wrapText="1"/>
      <protection locked="0"/>
    </xf>
    <xf numFmtId="176" fontId="13" fillId="2" borderId="30" xfId="8" quotePrefix="1" applyNumberFormat="1" applyFont="1" applyFill="1" applyBorder="1" applyAlignment="1" applyProtection="1">
      <alignment horizontal="center" vertical="center" wrapText="1"/>
      <protection locked="0"/>
    </xf>
    <xf numFmtId="177" fontId="13" fillId="2" borderId="34" xfId="8" applyNumberFormat="1" applyFont="1" applyFill="1" applyBorder="1" applyAlignment="1" applyProtection="1">
      <alignment horizontal="center" vertical="center" wrapText="1"/>
      <protection locked="0"/>
    </xf>
    <xf numFmtId="176" fontId="13" fillId="0" borderId="33" xfId="8" quotePrefix="1" applyNumberFormat="1" applyFont="1" applyBorder="1" applyAlignment="1" applyProtection="1">
      <alignment horizontal="center" vertical="center" wrapText="1"/>
      <protection locked="0"/>
    </xf>
    <xf numFmtId="0" fontId="4" fillId="2" borderId="29" xfId="8" applyFont="1" applyFill="1" applyBorder="1" applyAlignment="1" applyProtection="1">
      <alignment horizontal="center" vertical="center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0" borderId="28" xfId="8" applyFont="1" applyBorder="1" applyAlignment="1" applyProtection="1">
      <alignment horizontal="center" vertical="center" wrapText="1"/>
      <protection locked="0"/>
    </xf>
    <xf numFmtId="0" fontId="4" fillId="0" borderId="28" xfId="8" applyFont="1" applyBorder="1" applyAlignment="1" applyProtection="1">
      <alignment horizontal="center" vertical="center"/>
      <protection locked="0"/>
    </xf>
    <xf numFmtId="49" fontId="4" fillId="0" borderId="28" xfId="8" quotePrefix="1" applyNumberFormat="1" applyFont="1" applyBorder="1" applyAlignment="1" applyProtection="1">
      <alignment horizontal="left" vertical="center" wrapText="1"/>
      <protection locked="0"/>
    </xf>
    <xf numFmtId="177" fontId="13" fillId="2" borderId="29" xfId="8" applyNumberFormat="1" applyFont="1" applyFill="1" applyBorder="1" applyAlignment="1" applyProtection="1">
      <alignment horizontal="center" vertical="center" wrapText="1"/>
      <protection locked="0"/>
    </xf>
    <xf numFmtId="176" fontId="13" fillId="0" borderId="30" xfId="8" quotePrefix="1" applyNumberFormat="1" applyFont="1" applyBorder="1" applyAlignment="1" applyProtection="1">
      <alignment horizontal="center" vertical="center" wrapText="1"/>
      <protection locked="0"/>
    </xf>
    <xf numFmtId="0" fontId="14" fillId="0" borderId="31" xfId="8" applyFont="1" applyBorder="1" applyAlignment="1" applyProtection="1">
      <alignment horizontal="center" vertical="center" wrapText="1"/>
      <protection locked="0"/>
    </xf>
    <xf numFmtId="0" fontId="6" fillId="0" borderId="53" xfId="7" applyFont="1" applyBorder="1" applyAlignment="1">
      <alignment horizontal="left" vertical="center" wrapText="1"/>
    </xf>
    <xf numFmtId="0" fontId="6" fillId="0" borderId="2" xfId="7" applyFont="1" applyBorder="1" applyAlignment="1">
      <alignment horizontal="left" vertical="center" wrapText="1"/>
    </xf>
    <xf numFmtId="0" fontId="14" fillId="0" borderId="54" xfId="8" applyFont="1" applyBorder="1" applyAlignment="1" applyProtection="1">
      <alignment horizontal="center" vertical="center" wrapText="1"/>
      <protection locked="0"/>
    </xf>
    <xf numFmtId="1" fontId="53" fillId="0" borderId="55" xfId="7" applyNumberFormat="1" applyFont="1" applyBorder="1" applyAlignment="1">
      <alignment horizontal="center" vertical="center" wrapText="1"/>
    </xf>
    <xf numFmtId="181" fontId="53" fillId="0" borderId="56" xfId="7" applyNumberFormat="1" applyFont="1" applyBorder="1" applyAlignment="1">
      <alignment horizontal="center" vertical="center" wrapText="1"/>
    </xf>
    <xf numFmtId="0" fontId="6" fillId="0" borderId="57" xfId="4" applyFont="1" applyBorder="1" applyAlignment="1">
      <alignment horizontal="left" vertical="center" wrapText="1"/>
    </xf>
    <xf numFmtId="0" fontId="6" fillId="0" borderId="58" xfId="7" applyFont="1" applyBorder="1" applyAlignment="1">
      <alignment horizontal="left" vertical="center" wrapText="1"/>
    </xf>
    <xf numFmtId="0" fontId="14" fillId="0" borderId="59" xfId="8" applyFont="1" applyBorder="1" applyAlignment="1" applyProtection="1">
      <alignment horizontal="center" vertical="center" wrapText="1"/>
      <protection locked="0"/>
    </xf>
    <xf numFmtId="1" fontId="53" fillId="0" borderId="60" xfId="7" applyNumberFormat="1" applyFont="1" applyBorder="1" applyAlignment="1">
      <alignment horizontal="center" vertical="center" wrapText="1"/>
    </xf>
    <xf numFmtId="181" fontId="53" fillId="0" borderId="61" xfId="7" applyNumberFormat="1" applyFont="1" applyBorder="1" applyAlignment="1">
      <alignment horizontal="center" vertical="center" wrapText="1"/>
    </xf>
    <xf numFmtId="0" fontId="6" fillId="0" borderId="62" xfId="7" applyFont="1" applyBorder="1" applyAlignment="1">
      <alignment horizontal="left" vertical="center" wrapText="1"/>
    </xf>
    <xf numFmtId="0" fontId="6" fillId="0" borderId="63" xfId="7" applyFont="1" applyBorder="1" applyAlignment="1">
      <alignment horizontal="left" vertical="center" wrapText="1"/>
    </xf>
    <xf numFmtId="1" fontId="53" fillId="0" borderId="64" xfId="7" applyNumberFormat="1" applyFont="1" applyBorder="1" applyAlignment="1">
      <alignment horizontal="center" vertical="center" wrapText="1"/>
    </xf>
    <xf numFmtId="181" fontId="53" fillId="0" borderId="65" xfId="7" applyNumberFormat="1" applyFont="1" applyBorder="1" applyAlignment="1">
      <alignment horizontal="center" vertical="center" wrapText="1"/>
    </xf>
    <xf numFmtId="0" fontId="6" fillId="0" borderId="12" xfId="7" applyFont="1" applyBorder="1" applyAlignment="1">
      <alignment horizontal="left" vertical="center" wrapText="1"/>
    </xf>
    <xf numFmtId="3" fontId="4" fillId="0" borderId="28" xfId="8" applyNumberFormat="1" applyFont="1" applyBorder="1" applyAlignment="1" applyProtection="1">
      <alignment horizontal="center" vertical="center"/>
      <protection locked="0"/>
    </xf>
    <xf numFmtId="49" fontId="6" fillId="0" borderId="28" xfId="8" quotePrefix="1" applyNumberFormat="1" applyFont="1" applyBorder="1" applyAlignment="1" applyProtection="1">
      <alignment horizontal="left" vertical="center" wrapText="1"/>
      <protection locked="0"/>
    </xf>
    <xf numFmtId="178" fontId="6" fillId="2" borderId="28" xfId="8" quotePrefix="1" applyNumberFormat="1" applyFont="1" applyFill="1" applyBorder="1" applyAlignment="1" applyProtection="1">
      <alignment horizontal="center" vertical="center"/>
      <protection locked="0"/>
    </xf>
    <xf numFmtId="178" fontId="6" fillId="2" borderId="28" xfId="8" applyNumberFormat="1" applyFont="1" applyFill="1" applyBorder="1" applyAlignment="1" applyProtection="1">
      <alignment horizontal="center" vertical="center"/>
      <protection locked="0"/>
    </xf>
    <xf numFmtId="178" fontId="6" fillId="2" borderId="32" xfId="8" applyNumberFormat="1" applyFont="1" applyFill="1" applyBorder="1" applyAlignment="1" applyProtection="1">
      <alignment horizontal="center" vertical="center"/>
      <protection locked="0"/>
    </xf>
    <xf numFmtId="0" fontId="6" fillId="2" borderId="28" xfId="8" applyFont="1" applyFill="1" applyBorder="1" applyAlignment="1" applyProtection="1">
      <alignment horizontal="left" vertical="center"/>
      <protection locked="0"/>
    </xf>
    <xf numFmtId="0" fontId="6" fillId="2" borderId="28" xfId="8" applyFont="1" applyFill="1" applyBorder="1" applyAlignment="1" applyProtection="1">
      <alignment horizontal="center" vertical="center"/>
      <protection locked="0"/>
    </xf>
    <xf numFmtId="0" fontId="6" fillId="2" borderId="28" xfId="8" applyFont="1" applyFill="1" applyBorder="1" applyAlignment="1" applyProtection="1">
      <alignment horizontal="center" vertical="center" wrapText="1"/>
      <protection locked="0"/>
    </xf>
    <xf numFmtId="176" fontId="53" fillId="2" borderId="28" xfId="8" quotePrefix="1" applyNumberFormat="1" applyFont="1" applyFill="1" applyBorder="1" applyAlignment="1" applyProtection="1">
      <alignment horizontal="center" vertical="center"/>
      <protection locked="0"/>
    </xf>
    <xf numFmtId="176" fontId="53" fillId="2" borderId="28" xfId="8" quotePrefix="1" applyNumberFormat="1" applyFont="1" applyFill="1" applyBorder="1" applyAlignment="1" applyProtection="1">
      <alignment horizontal="center" vertical="center" wrapText="1"/>
      <protection locked="0"/>
    </xf>
    <xf numFmtId="176" fontId="53" fillId="2" borderId="66" xfId="8" quotePrefix="1" applyNumberFormat="1" applyFont="1" applyFill="1" applyBorder="1" applyAlignment="1" applyProtection="1">
      <alignment horizontal="center" vertical="center" wrapText="1"/>
      <protection locked="0"/>
    </xf>
    <xf numFmtId="177" fontId="53" fillId="2" borderId="29" xfId="8" applyNumberFormat="1" applyFont="1" applyFill="1" applyBorder="1" applyAlignment="1" applyProtection="1">
      <alignment horizontal="center" vertical="center" wrapText="1"/>
      <protection locked="0"/>
    </xf>
    <xf numFmtId="0" fontId="6" fillId="2" borderId="29" xfId="8" applyFont="1" applyFill="1" applyBorder="1" applyAlignment="1" applyProtection="1">
      <alignment horizontal="center" vertical="center"/>
      <protection locked="0"/>
    </xf>
    <xf numFmtId="0" fontId="6" fillId="2" borderId="3" xfId="8" applyFont="1" applyFill="1" applyBorder="1" applyAlignment="1" applyProtection="1">
      <alignment horizontal="center" vertical="center" wrapText="1"/>
      <protection locked="0"/>
    </xf>
    <xf numFmtId="0" fontId="6" fillId="0" borderId="28" xfId="8" applyFont="1" applyBorder="1" applyAlignment="1" applyProtection="1">
      <alignment horizontal="center" vertical="center" wrapText="1"/>
      <protection locked="0"/>
    </xf>
    <xf numFmtId="0" fontId="6" fillId="0" borderId="28" xfId="8" applyFont="1" applyBorder="1" applyAlignment="1" applyProtection="1">
      <alignment horizontal="center" vertical="center"/>
      <protection locked="0"/>
    </xf>
    <xf numFmtId="0" fontId="6" fillId="0" borderId="28" xfId="8" applyFont="1" applyBorder="1" applyAlignment="1" applyProtection="1">
      <alignment horizontal="left" vertical="center"/>
      <protection locked="0"/>
    </xf>
    <xf numFmtId="0" fontId="4" fillId="0" borderId="13" xfId="8" applyFont="1" applyBorder="1" applyAlignment="1" applyProtection="1">
      <alignment horizontal="left" vertical="center"/>
      <protection locked="0"/>
    </xf>
    <xf numFmtId="0" fontId="4" fillId="0" borderId="14" xfId="8" applyFont="1" applyBorder="1" applyProtection="1">
      <alignment vertical="center"/>
      <protection locked="0"/>
    </xf>
    <xf numFmtId="0" fontId="4" fillId="0" borderId="22" xfId="8" applyFont="1" applyBorder="1" applyAlignment="1" applyProtection="1">
      <alignment horizontal="left" vertical="center"/>
      <protection locked="0"/>
    </xf>
    <xf numFmtId="0" fontId="4" fillId="0" borderId="12" xfId="8" applyFont="1" applyBorder="1" applyProtection="1">
      <alignment vertical="center"/>
      <protection locked="0"/>
    </xf>
    <xf numFmtId="0" fontId="6" fillId="0" borderId="50" xfId="8" applyFont="1" applyBorder="1" applyAlignment="1" applyProtection="1">
      <alignment horizontal="left" vertical="center"/>
      <protection locked="0"/>
    </xf>
    <xf numFmtId="0" fontId="6" fillId="0" borderId="6" xfId="4" applyFont="1" applyBorder="1" applyAlignment="1" applyProtection="1">
      <alignment horizontal="center" vertical="center"/>
      <protection locked="0"/>
    </xf>
    <xf numFmtId="0" fontId="6" fillId="2" borderId="38" xfId="4" applyFont="1" applyFill="1" applyBorder="1" applyAlignment="1">
      <alignment horizontal="center" vertical="center" wrapText="1"/>
    </xf>
    <xf numFmtId="0" fontId="14" fillId="0" borderId="40" xfId="9" applyFont="1" applyBorder="1" applyAlignment="1" applyProtection="1">
      <alignment horizontal="center" vertical="center" wrapText="1"/>
      <protection locked="0"/>
    </xf>
    <xf numFmtId="0" fontId="14" fillId="0" borderId="31" xfId="9" applyFont="1" applyBorder="1" applyAlignment="1" applyProtection="1">
      <alignment horizontal="center" vertical="center" wrapText="1"/>
      <protection locked="0"/>
    </xf>
    <xf numFmtId="0" fontId="14" fillId="0" borderId="67" xfId="8" applyFont="1" applyBorder="1" applyAlignment="1" applyProtection="1">
      <alignment horizontal="center" vertical="center" wrapText="1"/>
      <protection locked="0"/>
    </xf>
    <xf numFmtId="1" fontId="53" fillId="0" borderId="68" xfId="7" applyNumberFormat="1" applyFont="1" applyBorder="1" applyAlignment="1">
      <alignment horizontal="center" vertical="center" wrapText="1"/>
    </xf>
    <xf numFmtId="181" fontId="53" fillId="0" borderId="69" xfId="7" applyNumberFormat="1" applyFont="1" applyBorder="1" applyAlignment="1">
      <alignment horizontal="center" vertical="center" wrapText="1"/>
    </xf>
    <xf numFmtId="0" fontId="41" fillId="0" borderId="24" xfId="7" applyFont="1" applyBorder="1" applyAlignment="1">
      <alignment horizontal="center" vertical="center" wrapText="1"/>
    </xf>
    <xf numFmtId="1" fontId="53" fillId="0" borderId="70" xfId="7" applyNumberFormat="1" applyFont="1" applyBorder="1" applyAlignment="1">
      <alignment horizontal="center" vertical="center" wrapText="1"/>
    </xf>
    <xf numFmtId="181" fontId="53" fillId="0" borderId="71" xfId="7" applyNumberFormat="1" applyFont="1" applyBorder="1" applyAlignment="1">
      <alignment horizontal="center" vertical="center" wrapText="1"/>
    </xf>
    <xf numFmtId="1" fontId="53" fillId="0" borderId="72" xfId="7" applyNumberFormat="1" applyFont="1" applyBorder="1" applyAlignment="1">
      <alignment horizontal="center" vertical="center" wrapText="1"/>
    </xf>
    <xf numFmtId="181" fontId="53" fillId="0" borderId="73" xfId="7" applyNumberFormat="1" applyFont="1" applyBorder="1" applyAlignment="1">
      <alignment horizontal="center" vertical="center" wrapText="1"/>
    </xf>
    <xf numFmtId="0" fontId="6" fillId="2" borderId="38" xfId="7" applyFont="1" applyFill="1" applyBorder="1" applyAlignment="1">
      <alignment horizontal="left" vertical="center" wrapText="1"/>
    </xf>
    <xf numFmtId="0" fontId="6" fillId="0" borderId="6" xfId="7" applyFont="1" applyBorder="1" applyAlignment="1">
      <alignment horizontal="left" vertical="center" wrapText="1"/>
    </xf>
    <xf numFmtId="0" fontId="6" fillId="6" borderId="0" xfId="7" applyFont="1" applyFill="1" applyAlignment="1">
      <alignment horizontal="center" vertical="center" wrapText="1"/>
    </xf>
    <xf numFmtId="0" fontId="6" fillId="2" borderId="38" xfId="7" applyFont="1" applyFill="1" applyBorder="1" applyAlignment="1">
      <alignment horizontal="center" vertical="center" wrapText="1"/>
    </xf>
    <xf numFmtId="0" fontId="6" fillId="2" borderId="39" xfId="7" applyFont="1" applyFill="1" applyBorder="1" applyAlignment="1">
      <alignment horizontal="center" vertical="center" wrapText="1"/>
    </xf>
    <xf numFmtId="0" fontId="14" fillId="2" borderId="40" xfId="8" applyFont="1" applyFill="1" applyBorder="1" applyAlignment="1" applyProtection="1">
      <alignment horizontal="center" vertical="center" wrapText="1"/>
      <protection locked="0"/>
    </xf>
    <xf numFmtId="49" fontId="53" fillId="2" borderId="38" xfId="7" applyNumberFormat="1" applyFont="1" applyFill="1" applyBorder="1" applyAlignment="1">
      <alignment horizontal="center" vertical="center" wrapText="1"/>
    </xf>
    <xf numFmtId="181" fontId="53" fillId="2" borderId="38" xfId="7" applyNumberFormat="1" applyFont="1" applyFill="1" applyBorder="1" applyAlignment="1">
      <alignment horizontal="center" vertical="center" wrapText="1"/>
    </xf>
    <xf numFmtId="181" fontId="53" fillId="2" borderId="39" xfId="7" applyNumberFormat="1" applyFont="1" applyFill="1" applyBorder="1" applyAlignment="1">
      <alignment horizontal="center" vertical="center" wrapText="1"/>
    </xf>
    <xf numFmtId="1" fontId="53" fillId="2" borderId="45" xfId="7" applyNumberFormat="1" applyFont="1" applyFill="1" applyBorder="1" applyAlignment="1">
      <alignment horizontal="center" vertical="center" wrapText="1"/>
    </xf>
    <xf numFmtId="181" fontId="53" fillId="2" borderId="46" xfId="7" applyNumberFormat="1" applyFont="1" applyFill="1" applyBorder="1" applyAlignment="1">
      <alignment horizontal="center" vertical="center" wrapText="1"/>
    </xf>
    <xf numFmtId="0" fontId="6" fillId="2" borderId="43" xfId="7" applyFont="1" applyFill="1" applyBorder="1" applyAlignment="1">
      <alignment horizontal="center" vertical="center" wrapText="1"/>
    </xf>
    <xf numFmtId="49" fontId="6" fillId="2" borderId="38" xfId="7" applyNumberFormat="1" applyFont="1" applyFill="1" applyBorder="1" applyAlignment="1">
      <alignment horizontal="center" vertical="center" wrapText="1"/>
    </xf>
    <xf numFmtId="0" fontId="6" fillId="0" borderId="5" xfId="7" applyFont="1" applyBorder="1" applyAlignment="1">
      <alignment horizontal="left" vertical="center" wrapText="1"/>
    </xf>
    <xf numFmtId="0" fontId="4" fillId="0" borderId="24" xfId="7" applyFont="1" applyBorder="1" applyAlignment="1">
      <alignment horizontal="center" vertical="center" wrapText="1"/>
    </xf>
    <xf numFmtId="0" fontId="44" fillId="0" borderId="28" xfId="7" applyFont="1" applyBorder="1" applyAlignment="1"/>
    <xf numFmtId="0" fontId="4" fillId="0" borderId="12" xfId="7" applyFont="1" applyBorder="1" applyAlignment="1"/>
    <xf numFmtId="0" fontId="4" fillId="0" borderId="4" xfId="7" applyFont="1" applyBorder="1" applyAlignment="1">
      <alignment horizontal="centerContinuous"/>
    </xf>
    <xf numFmtId="0" fontId="4" fillId="0" borderId="2" xfId="7" applyFont="1" applyBorder="1" applyAlignment="1">
      <alignment horizontal="centerContinuous"/>
    </xf>
    <xf numFmtId="0" fontId="6" fillId="0" borderId="3" xfId="7" applyFont="1" applyBorder="1" applyAlignment="1">
      <alignment horizontal="centerContinuous"/>
    </xf>
    <xf numFmtId="0" fontId="6" fillId="0" borderId="3" xfId="7" applyFont="1" applyBorder="1" applyAlignment="1">
      <alignment horizontal="centerContinuous" wrapText="1"/>
    </xf>
    <xf numFmtId="0" fontId="4" fillId="0" borderId="0" xfId="7" applyFont="1" applyAlignment="1">
      <alignment horizontal="right"/>
    </xf>
    <xf numFmtId="0" fontId="4" fillId="0" borderId="1" xfId="7" applyFont="1" applyBorder="1" applyAlignment="1"/>
    <xf numFmtId="0" fontId="8" fillId="0" borderId="0" xfId="7" applyFont="1" applyAlignment="1"/>
    <xf numFmtId="0" fontId="7" fillId="0" borderId="0" xfId="7" applyFont="1" applyAlignment="1"/>
    <xf numFmtId="0" fontId="5" fillId="0" borderId="0" xfId="7" applyFont="1" applyAlignment="1"/>
    <xf numFmtId="0" fontId="5" fillId="0" borderId="0" xfId="7" applyFont="1" applyAlignment="1">
      <alignment horizontal="right"/>
    </xf>
    <xf numFmtId="0" fontId="4" fillId="2" borderId="0" xfId="7" applyFont="1" applyFill="1" applyAlignment="1"/>
    <xf numFmtId="0" fontId="2" fillId="0" borderId="0" xfId="7" applyFont="1" applyAlignment="1"/>
    <xf numFmtId="0" fontId="6" fillId="0" borderId="0" xfId="0" applyFont="1" applyAlignment="1">
      <alignment horizontal="center" vertical="center" wrapText="1"/>
    </xf>
    <xf numFmtId="0" fontId="20" fillId="0" borderId="3" xfId="0" applyFont="1" applyBorder="1" applyAlignment="1" applyProtection="1">
      <alignment horizontal="center" vertical="center"/>
      <protection locked="0"/>
    </xf>
    <xf numFmtId="176" fontId="13" fillId="2" borderId="66" xfId="0" quotePrefix="1" applyNumberFormat="1" applyFont="1" applyFill="1" applyBorder="1" applyAlignment="1" applyProtection="1">
      <alignment horizontal="center" vertical="center" wrapText="1"/>
      <protection locked="0"/>
    </xf>
    <xf numFmtId="176" fontId="13" fillId="0" borderId="66" xfId="0" quotePrefix="1" applyNumberFormat="1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180" fontId="4" fillId="0" borderId="28" xfId="0" applyNumberFormat="1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18" fillId="0" borderId="24" xfId="0" applyFont="1" applyBorder="1" applyAlignment="1" applyProtection="1">
      <alignment horizontal="left" vertical="center"/>
      <protection locked="0"/>
    </xf>
    <xf numFmtId="180" fontId="4" fillId="0" borderId="5" xfId="0" applyNumberFormat="1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18" fillId="0" borderId="11" xfId="0" applyFont="1" applyBorder="1" applyAlignment="1" applyProtection="1">
      <alignment horizontal="left" vertical="center"/>
      <protection locked="0"/>
    </xf>
    <xf numFmtId="176" fontId="13" fillId="0" borderId="66" xfId="0" applyNumberFormat="1" applyFont="1" applyBorder="1" applyAlignment="1" applyProtection="1">
      <alignment horizontal="center" vertical="center" wrapText="1"/>
      <protection locked="0"/>
    </xf>
    <xf numFmtId="176" fontId="13" fillId="0" borderId="25" xfId="0" quotePrefix="1" applyNumberFormat="1" applyFont="1" applyBorder="1" applyAlignment="1" applyProtection="1">
      <alignment horizontal="center" vertical="center" wrapText="1"/>
      <protection locked="0"/>
    </xf>
    <xf numFmtId="0" fontId="41" fillId="0" borderId="11" xfId="0" applyFont="1" applyBorder="1" applyAlignment="1" applyProtection="1">
      <alignment horizontal="left" vertical="center"/>
      <protection locked="0"/>
    </xf>
    <xf numFmtId="0" fontId="55" fillId="0" borderId="28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28" xfId="0" quotePrefix="1" applyFont="1" applyBorder="1" applyAlignment="1" applyProtection="1">
      <alignment horizontal="left" vertical="center" wrapText="1"/>
      <protection locked="0"/>
    </xf>
    <xf numFmtId="0" fontId="41" fillId="0" borderId="0" xfId="0" applyFont="1" applyProtection="1">
      <alignment vertical="center"/>
      <protection locked="0"/>
    </xf>
    <xf numFmtId="176" fontId="13" fillId="0" borderId="17" xfId="0" applyNumberFormat="1" applyFont="1" applyBorder="1" applyAlignment="1" applyProtection="1">
      <alignment horizontal="center" vertical="center" wrapText="1"/>
      <protection locked="0"/>
    </xf>
    <xf numFmtId="0" fontId="4" fillId="0" borderId="28" xfId="0" quotePrefix="1" applyFont="1" applyBorder="1" applyAlignment="1" applyProtection="1">
      <alignment horizontal="left" vertical="center"/>
      <protection locked="0"/>
    </xf>
    <xf numFmtId="0" fontId="4" fillId="0" borderId="28" xfId="0" quotePrefix="1" applyFont="1" applyBorder="1" applyAlignment="1" applyProtection="1">
      <alignment horizontal="center" vertical="center"/>
      <protection locked="0"/>
    </xf>
    <xf numFmtId="0" fontId="4" fillId="0" borderId="5" xfId="0" quotePrefix="1" applyFont="1" applyBorder="1" applyAlignment="1" applyProtection="1">
      <alignment horizontal="left" vertical="center"/>
      <protection locked="0"/>
    </xf>
    <xf numFmtId="0" fontId="41" fillId="0" borderId="7" xfId="0" applyFont="1" applyBorder="1" applyProtection="1">
      <alignment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176" fontId="13" fillId="0" borderId="28" xfId="0" quotePrefix="1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Protection="1">
      <alignment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/>
    <xf numFmtId="0" fontId="4" fillId="0" borderId="11" xfId="0" applyFont="1" applyBorder="1" applyAlignment="1">
      <alignment horizontal="left" vertical="center"/>
    </xf>
    <xf numFmtId="0" fontId="6" fillId="0" borderId="5" xfId="0" applyFont="1" applyBorder="1" applyProtection="1">
      <alignment vertical="center"/>
      <protection locked="0"/>
    </xf>
    <xf numFmtId="0" fontId="4" fillId="2" borderId="0" xfId="7" applyFont="1" applyFill="1">
      <alignment vertical="center"/>
    </xf>
    <xf numFmtId="0" fontId="52" fillId="2" borderId="0" xfId="9" applyFont="1" applyFill="1">
      <alignment vertical="center"/>
    </xf>
    <xf numFmtId="0" fontId="6" fillId="2" borderId="12" xfId="7" applyFont="1" applyFill="1" applyBorder="1" applyAlignment="1">
      <alignment horizontal="center" vertical="center" wrapText="1"/>
    </xf>
    <xf numFmtId="0" fontId="6" fillId="2" borderId="24" xfId="7" applyFont="1" applyFill="1" applyBorder="1" applyAlignment="1">
      <alignment horizontal="center" vertical="center" wrapText="1"/>
    </xf>
    <xf numFmtId="179" fontId="13" fillId="2" borderId="28" xfId="7" applyNumberFormat="1" applyFont="1" applyFill="1" applyBorder="1" applyAlignment="1">
      <alignment horizontal="center" vertical="center"/>
    </xf>
    <xf numFmtId="179" fontId="13" fillId="2" borderId="4" xfId="7" applyNumberFormat="1" applyFont="1" applyFill="1" applyBorder="1" applyAlignment="1">
      <alignment horizontal="center" vertical="center"/>
    </xf>
    <xf numFmtId="3" fontId="4" fillId="2" borderId="7" xfId="7" applyNumberFormat="1" applyFont="1" applyFill="1" applyBorder="1" applyAlignment="1" applyProtection="1">
      <alignment horizontal="center" vertical="center"/>
      <protection locked="0"/>
    </xf>
    <xf numFmtId="0" fontId="4" fillId="2" borderId="7" xfId="7" applyFont="1" applyFill="1" applyBorder="1" applyAlignment="1"/>
    <xf numFmtId="178" fontId="4" fillId="2" borderId="7" xfId="7" quotePrefix="1" applyNumberFormat="1" applyFont="1" applyFill="1" applyBorder="1" applyAlignment="1" applyProtection="1">
      <alignment horizontal="center" vertical="center"/>
      <protection locked="0"/>
    </xf>
    <xf numFmtId="178" fontId="4" fillId="2" borderId="7" xfId="7" applyNumberFormat="1" applyFont="1" applyFill="1" applyBorder="1" applyAlignment="1" applyProtection="1">
      <alignment horizontal="center" vertical="center"/>
      <protection locked="0"/>
    </xf>
    <xf numFmtId="0" fontId="14" fillId="2" borderId="7" xfId="7" applyFont="1" applyFill="1" applyBorder="1" applyAlignment="1" applyProtection="1">
      <alignment horizontal="center" vertical="center" wrapText="1"/>
      <protection locked="0"/>
    </xf>
    <xf numFmtId="0" fontId="4" fillId="2" borderId="7" xfId="7" applyFont="1" applyFill="1" applyBorder="1" applyAlignment="1" applyProtection="1">
      <alignment horizontal="left" vertical="center"/>
      <protection locked="0"/>
    </xf>
    <xf numFmtId="0" fontId="4" fillId="2" borderId="7" xfId="7" applyFont="1" applyFill="1" applyBorder="1" applyAlignment="1" applyProtection="1">
      <alignment horizontal="center" vertical="center"/>
      <protection locked="0"/>
    </xf>
    <xf numFmtId="0" fontId="4" fillId="2" borderId="7" xfId="7" applyFont="1" applyFill="1" applyBorder="1" applyAlignment="1" applyProtection="1">
      <alignment horizontal="center" vertical="center" wrapText="1"/>
      <protection locked="0"/>
    </xf>
    <xf numFmtId="181" fontId="13" fillId="2" borderId="7" xfId="7" quotePrefix="1" applyNumberFormat="1" applyFont="1" applyFill="1" applyBorder="1" applyAlignment="1" applyProtection="1">
      <alignment horizontal="center" vertical="center"/>
      <protection locked="0"/>
    </xf>
    <xf numFmtId="181" fontId="13" fillId="2" borderId="7" xfId="7" quotePrefix="1" applyNumberFormat="1" applyFont="1" applyFill="1" applyBorder="1" applyAlignment="1" applyProtection="1">
      <alignment horizontal="center" vertical="center" wrapText="1"/>
      <protection locked="0"/>
    </xf>
    <xf numFmtId="1" fontId="13" fillId="2" borderId="74" xfId="7" applyNumberFormat="1" applyFont="1" applyFill="1" applyBorder="1" applyAlignment="1" applyProtection="1">
      <alignment horizontal="center" vertical="center" wrapText="1"/>
      <protection locked="0"/>
    </xf>
    <xf numFmtId="181" fontId="13" fillId="2" borderId="74" xfId="7" quotePrefix="1" applyNumberFormat="1" applyFont="1" applyFill="1" applyBorder="1" applyAlignment="1" applyProtection="1">
      <alignment horizontal="center" vertical="center" wrapText="1"/>
      <protection locked="0"/>
    </xf>
    <xf numFmtId="49" fontId="4" fillId="2" borderId="7" xfId="7" quotePrefix="1" applyNumberFormat="1" applyFont="1" applyFill="1" applyBorder="1" applyAlignment="1" applyProtection="1">
      <alignment horizontal="left" vertical="center" wrapText="1"/>
      <protection locked="0"/>
    </xf>
    <xf numFmtId="0" fontId="4" fillId="2" borderId="0" xfId="7" applyFont="1" applyFill="1" applyProtection="1">
      <alignment vertical="center"/>
      <protection locked="0"/>
    </xf>
    <xf numFmtId="0" fontId="4" fillId="2" borderId="24" xfId="7" applyFont="1" applyFill="1" applyBorder="1" applyAlignment="1">
      <alignment horizontal="center" vertical="center" wrapText="1"/>
    </xf>
    <xf numFmtId="0" fontId="4" fillId="2" borderId="13" xfId="7" applyFont="1" applyFill="1" applyBorder="1" applyAlignment="1">
      <alignment horizontal="center" vertical="center" wrapText="1"/>
    </xf>
    <xf numFmtId="0" fontId="6" fillId="2" borderId="0" xfId="7" applyFont="1" applyFill="1" applyAlignment="1">
      <alignment horizontal="center" vertical="center" wrapText="1"/>
    </xf>
    <xf numFmtId="0" fontId="6" fillId="2" borderId="40" xfId="7" applyFont="1" applyFill="1" applyBorder="1" applyAlignment="1">
      <alignment horizontal="center" vertical="center" wrapText="1"/>
    </xf>
    <xf numFmtId="1" fontId="53" fillId="2" borderId="68" xfId="7" applyNumberFormat="1" applyFont="1" applyFill="1" applyBorder="1" applyAlignment="1">
      <alignment horizontal="center" vertical="center" wrapText="1"/>
    </xf>
    <xf numFmtId="181" fontId="53" fillId="2" borderId="69" xfId="7" applyNumberFormat="1" applyFont="1" applyFill="1" applyBorder="1" applyAlignment="1">
      <alignment horizontal="center" vertical="center" wrapText="1"/>
    </xf>
    <xf numFmtId="0" fontId="6" fillId="2" borderId="44" xfId="7" applyFont="1" applyFill="1" applyBorder="1" applyAlignment="1">
      <alignment horizontal="left" vertical="center" wrapText="1"/>
    </xf>
    <xf numFmtId="0" fontId="6" fillId="2" borderId="75" xfId="7" applyFont="1" applyFill="1" applyBorder="1" applyAlignment="1">
      <alignment horizontal="left" vertical="center" wrapText="1"/>
    </xf>
    <xf numFmtId="0" fontId="6" fillId="2" borderId="76" xfId="7" applyFont="1" applyFill="1" applyBorder="1" applyAlignment="1">
      <alignment horizontal="left" vertical="center" wrapText="1"/>
    </xf>
    <xf numFmtId="0" fontId="6" fillId="2" borderId="47" xfId="7" applyFont="1" applyFill="1" applyBorder="1" applyAlignment="1">
      <alignment horizontal="left" vertical="center" wrapText="1"/>
    </xf>
    <xf numFmtId="0" fontId="6" fillId="2" borderId="77" xfId="7" applyFont="1" applyFill="1" applyBorder="1" applyAlignment="1">
      <alignment horizontal="left" vertical="center" wrapText="1"/>
    </xf>
    <xf numFmtId="0" fontId="6" fillId="2" borderId="78" xfId="7" applyFont="1" applyFill="1" applyBorder="1" applyAlignment="1">
      <alignment horizontal="left" vertical="center" wrapText="1"/>
    </xf>
    <xf numFmtId="0" fontId="6" fillId="2" borderId="31" xfId="7" applyFont="1" applyFill="1" applyBorder="1" applyAlignment="1">
      <alignment horizontal="center" vertical="center" wrapText="1"/>
    </xf>
    <xf numFmtId="1" fontId="53" fillId="2" borderId="48" xfId="7" applyNumberFormat="1" applyFont="1" applyFill="1" applyBorder="1" applyAlignment="1">
      <alignment horizontal="center" vertical="center" wrapText="1"/>
    </xf>
    <xf numFmtId="181" fontId="53" fillId="2" borderId="49" xfId="7" applyNumberFormat="1" applyFont="1" applyFill="1" applyBorder="1" applyAlignment="1">
      <alignment horizontal="center" vertical="center" wrapText="1"/>
    </xf>
    <xf numFmtId="0" fontId="6" fillId="2" borderId="50" xfId="7" applyFont="1" applyFill="1" applyBorder="1" applyAlignment="1">
      <alignment horizontal="left" vertical="center" wrapText="1"/>
    </xf>
    <xf numFmtId="0" fontId="6" fillId="2" borderId="79" xfId="7" applyFont="1" applyFill="1" applyBorder="1" applyAlignment="1">
      <alignment horizontal="left" vertical="center" wrapText="1"/>
    </xf>
    <xf numFmtId="56" fontId="6" fillId="2" borderId="0" xfId="7" applyNumberFormat="1" applyFont="1" applyFill="1" applyAlignment="1">
      <alignment horizontal="center" vertical="center" wrapText="1"/>
    </xf>
    <xf numFmtId="0" fontId="14" fillId="2" borderId="40" xfId="9" applyFont="1" applyFill="1" applyBorder="1" applyAlignment="1" applyProtection="1">
      <alignment horizontal="center" vertical="center" wrapText="1"/>
      <protection locked="0"/>
    </xf>
    <xf numFmtId="0" fontId="14" fillId="2" borderId="31" xfId="9" applyFont="1" applyFill="1" applyBorder="1" applyAlignment="1" applyProtection="1">
      <alignment horizontal="center" vertical="center" wrapText="1"/>
      <protection locked="0"/>
    </xf>
    <xf numFmtId="0" fontId="6" fillId="2" borderId="53" xfId="7" applyFont="1" applyFill="1" applyBorder="1" applyAlignment="1">
      <alignment horizontal="left" vertical="center" wrapText="1"/>
    </xf>
    <xf numFmtId="0" fontId="6" fillId="2" borderId="80" xfId="7" applyFont="1" applyFill="1" applyBorder="1" applyAlignment="1">
      <alignment horizontal="left" vertical="center" wrapText="1"/>
    </xf>
    <xf numFmtId="0" fontId="14" fillId="0" borderId="40" xfId="10" applyFont="1" applyBorder="1" applyAlignment="1" applyProtection="1">
      <alignment horizontal="center" vertical="center" wrapText="1"/>
      <protection locked="0"/>
    </xf>
    <xf numFmtId="0" fontId="6" fillId="0" borderId="75" xfId="7" applyFont="1" applyBorder="1" applyAlignment="1">
      <alignment horizontal="left" vertical="center" wrapText="1"/>
    </xf>
    <xf numFmtId="0" fontId="6" fillId="0" borderId="77" xfId="7" applyFont="1" applyBorder="1" applyAlignment="1">
      <alignment horizontal="left" vertical="center" wrapText="1"/>
    </xf>
    <xf numFmtId="0" fontId="6" fillId="0" borderId="81" xfId="7" applyFont="1" applyBorder="1" applyAlignment="1">
      <alignment horizontal="left" vertical="center" wrapText="1"/>
    </xf>
    <xf numFmtId="0" fontId="6" fillId="0" borderId="82" xfId="7" applyFont="1" applyBorder="1" applyAlignment="1">
      <alignment horizontal="left" vertical="center" wrapText="1"/>
    </xf>
    <xf numFmtId="0" fontId="14" fillId="0" borderId="31" xfId="10" applyFont="1" applyBorder="1" applyAlignment="1" applyProtection="1">
      <alignment horizontal="center" vertical="center" wrapText="1"/>
      <protection locked="0"/>
    </xf>
    <xf numFmtId="0" fontId="6" fillId="0" borderId="79" xfId="7" applyFont="1" applyBorder="1" applyAlignment="1">
      <alignment horizontal="left" vertical="center" wrapText="1"/>
    </xf>
    <xf numFmtId="0" fontId="14" fillId="2" borderId="67" xfId="9" applyFont="1" applyFill="1" applyBorder="1" applyAlignment="1" applyProtection="1">
      <alignment horizontal="center" vertical="center" wrapText="1"/>
      <protection locked="0"/>
    </xf>
    <xf numFmtId="0" fontId="6" fillId="2" borderId="62" xfId="7" applyFont="1" applyFill="1" applyBorder="1" applyAlignment="1">
      <alignment horizontal="left" vertical="center" wrapText="1"/>
    </xf>
    <xf numFmtId="0" fontId="6" fillId="2" borderId="82" xfId="7" applyFont="1" applyFill="1" applyBorder="1" applyAlignment="1">
      <alignment horizontal="left" vertical="center" wrapText="1"/>
    </xf>
    <xf numFmtId="180" fontId="6" fillId="0" borderId="38" xfId="7" applyNumberFormat="1" applyFont="1" applyBorder="1" applyAlignment="1">
      <alignment horizontal="center" vertical="center" wrapText="1"/>
    </xf>
    <xf numFmtId="0" fontId="10" fillId="2" borderId="0" xfId="7" applyFont="1" applyFill="1" applyAlignment="1"/>
    <xf numFmtId="0" fontId="4" fillId="2" borderId="22" xfId="7" applyFont="1" applyFill="1" applyBorder="1" applyAlignment="1">
      <alignment horizontal="center" vertical="center"/>
    </xf>
    <xf numFmtId="0" fontId="6" fillId="2" borderId="83" xfId="7" applyFont="1" applyFill="1" applyBorder="1" applyAlignment="1">
      <alignment horizontal="left" vertical="center" wrapText="1"/>
    </xf>
    <xf numFmtId="0" fontId="44" fillId="2" borderId="28" xfId="7" applyFont="1" applyFill="1" applyBorder="1" applyAlignment="1"/>
    <xf numFmtId="0" fontId="4" fillId="2" borderId="12" xfId="7" applyFont="1" applyFill="1" applyBorder="1" applyAlignment="1"/>
    <xf numFmtId="0" fontId="4" fillId="2" borderId="4" xfId="7" applyFont="1" applyFill="1" applyBorder="1" applyAlignment="1">
      <alignment horizontal="centerContinuous"/>
    </xf>
    <xf numFmtId="0" fontId="4" fillId="2" borderId="2" xfId="7" applyFont="1" applyFill="1" applyBorder="1" applyAlignment="1">
      <alignment horizontal="centerContinuous"/>
    </xf>
    <xf numFmtId="0" fontId="6" fillId="2" borderId="3" xfId="7" applyFont="1" applyFill="1" applyBorder="1" applyAlignment="1">
      <alignment horizontal="centerContinuous"/>
    </xf>
    <xf numFmtId="0" fontId="6" fillId="2" borderId="3" xfId="7" applyFont="1" applyFill="1" applyBorder="1" applyAlignment="1">
      <alignment horizontal="centerContinuous" wrapText="1"/>
    </xf>
    <xf numFmtId="0" fontId="4" fillId="2" borderId="4" xfId="4" applyFont="1" applyFill="1" applyBorder="1" applyAlignment="1">
      <alignment horizontal="centerContinuous"/>
    </xf>
    <xf numFmtId="0" fontId="6" fillId="2" borderId="3" xfId="4" applyFont="1" applyFill="1" applyBorder="1" applyAlignment="1">
      <alignment horizontal="centerContinuous"/>
    </xf>
    <xf numFmtId="0" fontId="4" fillId="2" borderId="0" xfId="7" applyFont="1" applyFill="1" applyAlignment="1">
      <alignment horizontal="right"/>
    </xf>
    <xf numFmtId="0" fontId="4" fillId="2" borderId="1" xfId="7" applyFont="1" applyFill="1" applyBorder="1" applyAlignment="1"/>
    <xf numFmtId="0" fontId="8" fillId="2" borderId="0" xfId="7" applyFont="1" applyFill="1" applyAlignment="1"/>
    <xf numFmtId="0" fontId="7" fillId="2" borderId="0" xfId="7" applyFont="1" applyFill="1" applyAlignment="1"/>
    <xf numFmtId="0" fontId="5" fillId="2" borderId="0" xfId="7" applyFont="1" applyFill="1" applyAlignment="1"/>
    <xf numFmtId="0" fontId="5" fillId="2" borderId="0" xfId="7" applyFont="1" applyFill="1" applyAlignment="1">
      <alignment horizontal="right"/>
    </xf>
    <xf numFmtId="0" fontId="2" fillId="2" borderId="0" xfId="7" applyFont="1" applyFill="1" applyAlignment="1"/>
    <xf numFmtId="0" fontId="4" fillId="0" borderId="0" xfId="1" applyFont="1" applyAlignment="1">
      <alignment horizontal="center"/>
    </xf>
    <xf numFmtId="176" fontId="4" fillId="0" borderId="0" xfId="1" applyNumberFormat="1" applyFont="1"/>
    <xf numFmtId="0" fontId="4" fillId="0" borderId="0" xfId="1" applyFont="1" applyAlignment="1">
      <alignment vertical="center"/>
    </xf>
    <xf numFmtId="0" fontId="6" fillId="0" borderId="24" xfId="1" applyFont="1" applyBorder="1" applyAlignment="1">
      <alignment horizontal="center" vertical="center" wrapText="1"/>
    </xf>
    <xf numFmtId="179" fontId="56" fillId="0" borderId="28" xfId="1" applyNumberFormat="1" applyFont="1" applyBorder="1" applyAlignment="1">
      <alignment horizontal="center" vertical="center"/>
    </xf>
    <xf numFmtId="0" fontId="4" fillId="0" borderId="0" xfId="11" applyFont="1">
      <alignment vertical="center"/>
    </xf>
    <xf numFmtId="0" fontId="4" fillId="0" borderId="28" xfId="11" applyFont="1" applyBorder="1" applyAlignment="1">
      <alignment horizontal="center" vertical="center" wrapText="1"/>
    </xf>
    <xf numFmtId="0" fontId="6" fillId="0" borderId="24" xfId="9" applyFont="1" applyBorder="1" applyAlignment="1">
      <alignment horizontal="center" vertical="center" wrapText="1"/>
    </xf>
    <xf numFmtId="179" fontId="56" fillId="0" borderId="28" xfId="9" applyNumberFormat="1" applyFont="1" applyBorder="1" applyAlignment="1">
      <alignment horizontal="center" vertical="center"/>
    </xf>
    <xf numFmtId="3" fontId="4" fillId="0" borderId="28" xfId="1" applyNumberFormat="1" applyFont="1" applyBorder="1" applyAlignment="1" applyProtection="1">
      <alignment horizontal="center" vertical="center"/>
      <protection locked="0"/>
    </xf>
    <xf numFmtId="178" fontId="4" fillId="2" borderId="28" xfId="9" quotePrefix="1" applyNumberFormat="1" applyFont="1" applyFill="1" applyBorder="1" applyAlignment="1" applyProtection="1">
      <alignment horizontal="center" vertical="center"/>
      <protection locked="0"/>
    </xf>
    <xf numFmtId="178" fontId="4" fillId="2" borderId="28" xfId="9" applyNumberFormat="1" applyFont="1" applyFill="1" applyBorder="1" applyAlignment="1" applyProtection="1">
      <alignment horizontal="center" vertical="center"/>
      <protection locked="0"/>
    </xf>
    <xf numFmtId="178" fontId="4" fillId="2" borderId="32" xfId="9" applyNumberFormat="1" applyFont="1" applyFill="1" applyBorder="1" applyAlignment="1" applyProtection="1">
      <alignment horizontal="center" vertical="center"/>
      <protection locked="0"/>
    </xf>
    <xf numFmtId="0" fontId="20" fillId="0" borderId="3" xfId="11" applyFont="1" applyBorder="1" applyAlignment="1">
      <alignment horizontal="center" vertical="center" wrapText="1"/>
    </xf>
    <xf numFmtId="176" fontId="4" fillId="0" borderId="28" xfId="11" applyNumberFormat="1" applyFont="1" applyBorder="1" applyAlignment="1">
      <alignment horizontal="center" vertical="center" wrapText="1"/>
    </xf>
    <xf numFmtId="182" fontId="4" fillId="0" borderId="4" xfId="11" applyNumberFormat="1" applyFont="1" applyBorder="1" applyAlignment="1">
      <alignment horizontal="center" vertical="center" wrapText="1"/>
    </xf>
    <xf numFmtId="176" fontId="4" fillId="2" borderId="66" xfId="1" quotePrefix="1" applyNumberFormat="1" applyFont="1" applyFill="1" applyBorder="1" applyAlignment="1" applyProtection="1">
      <alignment horizontal="center" vertical="center" wrapText="1"/>
      <protection locked="0"/>
    </xf>
    <xf numFmtId="177" fontId="56" fillId="2" borderId="34" xfId="1" applyNumberFormat="1" applyFont="1" applyFill="1" applyBorder="1" applyAlignment="1" applyProtection="1">
      <alignment horizontal="center" vertical="center" wrapText="1"/>
      <protection locked="0"/>
    </xf>
    <xf numFmtId="182" fontId="56" fillId="0" borderId="33" xfId="11" applyNumberFormat="1" applyFont="1" applyBorder="1" applyAlignment="1">
      <alignment horizontal="center" vertical="center" wrapText="1"/>
    </xf>
    <xf numFmtId="0" fontId="4" fillId="0" borderId="3" xfId="11" applyFont="1" applyBorder="1" applyAlignment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28" xfId="11" quotePrefix="1" applyFont="1" applyBorder="1" applyAlignment="1">
      <alignment horizontal="left" vertical="center" wrapText="1"/>
    </xf>
    <xf numFmtId="0" fontId="4" fillId="0" borderId="28" xfId="11" applyFont="1" applyBorder="1" applyAlignment="1">
      <alignment vertical="center" wrapText="1"/>
    </xf>
    <xf numFmtId="0" fontId="4" fillId="0" borderId="13" xfId="11" applyFont="1" applyBorder="1" applyAlignment="1">
      <alignment vertical="center" wrapText="1"/>
    </xf>
    <xf numFmtId="0" fontId="4" fillId="0" borderId="14" xfId="11" applyFont="1" applyBorder="1" applyAlignment="1">
      <alignment vertical="center" wrapText="1"/>
    </xf>
    <xf numFmtId="0" fontId="4" fillId="0" borderId="24" xfId="11" applyFont="1" applyBorder="1" applyProtection="1">
      <alignment vertical="center"/>
      <protection locked="0"/>
    </xf>
    <xf numFmtId="177" fontId="56" fillId="2" borderId="29" xfId="1" applyNumberFormat="1" applyFont="1" applyFill="1" applyBorder="1" applyAlignment="1" applyProtection="1">
      <alignment horizontal="center" vertical="center" wrapText="1"/>
      <protection locked="0"/>
    </xf>
    <xf numFmtId="182" fontId="56" fillId="0" borderId="66" xfId="11" applyNumberFormat="1" applyFont="1" applyBorder="1" applyAlignment="1">
      <alignment horizontal="center" vertical="center" wrapText="1"/>
    </xf>
    <xf numFmtId="0" fontId="4" fillId="0" borderId="22" xfId="11" applyFont="1" applyBorder="1" applyAlignment="1">
      <alignment vertical="center" wrapText="1"/>
    </xf>
    <xf numFmtId="0" fontId="4" fillId="0" borderId="12" xfId="11" applyFont="1" applyBorder="1" applyAlignment="1">
      <alignment vertical="center" wrapText="1"/>
    </xf>
    <xf numFmtId="0" fontId="4" fillId="0" borderId="11" xfId="11" applyFont="1" applyBorder="1" applyProtection="1">
      <alignment vertical="center"/>
      <protection locked="0"/>
    </xf>
    <xf numFmtId="0" fontId="20" fillId="0" borderId="36" xfId="11" applyFont="1" applyBorder="1" applyAlignment="1">
      <alignment horizontal="center" vertical="center" wrapText="1"/>
    </xf>
    <xf numFmtId="0" fontId="4" fillId="0" borderId="5" xfId="11" applyFont="1" applyBorder="1" applyAlignment="1">
      <alignment vertical="center" wrapText="1"/>
    </xf>
    <xf numFmtId="0" fontId="4" fillId="0" borderId="11" xfId="11" applyFont="1" applyBorder="1">
      <alignment vertical="center"/>
    </xf>
    <xf numFmtId="0" fontId="58" fillId="0" borderId="8" xfId="11" applyFont="1" applyBorder="1" applyAlignment="1">
      <alignment vertical="center" wrapText="1"/>
    </xf>
    <xf numFmtId="0" fontId="4" fillId="0" borderId="6" xfId="11" applyFont="1" applyBorder="1" applyAlignment="1">
      <alignment vertical="center" wrapText="1"/>
    </xf>
    <xf numFmtId="0" fontId="4" fillId="0" borderId="28" xfId="11" quotePrefix="1" applyFont="1" applyBorder="1" applyAlignment="1">
      <alignment vertical="center" wrapText="1"/>
    </xf>
    <xf numFmtId="0" fontId="4" fillId="0" borderId="8" xfId="11" quotePrefix="1" applyFont="1" applyBorder="1" applyAlignment="1">
      <alignment horizontal="left" vertical="center" wrapText="1"/>
    </xf>
    <xf numFmtId="0" fontId="4" fillId="0" borderId="28" xfId="11" quotePrefix="1" applyFont="1" applyBorder="1" applyAlignment="1">
      <alignment horizontal="center" vertical="center" wrapText="1"/>
    </xf>
    <xf numFmtId="0" fontId="4" fillId="0" borderId="3" xfId="11" quotePrefix="1" applyFont="1" applyBorder="1" applyAlignment="1">
      <alignment horizontal="center" vertical="center" wrapText="1"/>
    </xf>
    <xf numFmtId="0" fontId="4" fillId="0" borderId="8" xfId="11" applyFont="1" applyBorder="1" applyAlignment="1">
      <alignment vertical="center" wrapText="1"/>
    </xf>
    <xf numFmtId="178" fontId="4" fillId="0" borderId="28" xfId="9" quotePrefix="1" applyNumberFormat="1" applyFont="1" applyBorder="1" applyAlignment="1" applyProtection="1">
      <alignment horizontal="center" vertical="center"/>
      <protection locked="0"/>
    </xf>
    <xf numFmtId="178" fontId="4" fillId="0" borderId="28" xfId="9" applyNumberFormat="1" applyFont="1" applyBorder="1" applyAlignment="1" applyProtection="1">
      <alignment horizontal="center" vertical="center"/>
      <protection locked="0"/>
    </xf>
    <xf numFmtId="178" fontId="4" fillId="0" borderId="32" xfId="9" applyNumberFormat="1" applyFont="1" applyBorder="1" applyAlignment="1" applyProtection="1">
      <alignment horizontal="center" vertical="center"/>
      <protection locked="0"/>
    </xf>
    <xf numFmtId="176" fontId="4" fillId="0" borderId="66" xfId="1" quotePrefix="1" applyNumberFormat="1" applyFont="1" applyBorder="1" applyAlignment="1" applyProtection="1">
      <alignment horizontal="center" vertical="center" wrapText="1"/>
      <protection locked="0"/>
    </xf>
    <xf numFmtId="177" fontId="56" fillId="0" borderId="29" xfId="1" applyNumberFormat="1" applyFont="1" applyBorder="1" applyAlignment="1" applyProtection="1">
      <alignment horizontal="center" vertical="center" wrapText="1"/>
      <protection locked="0"/>
    </xf>
    <xf numFmtId="0" fontId="4" fillId="0" borderId="3" xfId="1" applyFont="1" applyBorder="1" applyAlignment="1" applyProtection="1">
      <alignment horizontal="center" vertical="center" wrapText="1"/>
      <protection locked="0"/>
    </xf>
    <xf numFmtId="0" fontId="47" fillId="0" borderId="22" xfId="11" applyFont="1" applyBorder="1" applyAlignment="1">
      <alignment vertical="center" wrapText="1"/>
    </xf>
    <xf numFmtId="0" fontId="6" fillId="0" borderId="22" xfId="11" applyFont="1" applyBorder="1" applyAlignment="1">
      <alignment vertical="center" wrapText="1"/>
    </xf>
    <xf numFmtId="0" fontId="4" fillId="0" borderId="13" xfId="1" applyFont="1" applyBorder="1" applyAlignment="1">
      <alignment horizontal="right"/>
    </xf>
    <xf numFmtId="0" fontId="4" fillId="0" borderId="14" xfId="1" applyFont="1" applyBorder="1"/>
    <xf numFmtId="0" fontId="4" fillId="0" borderId="0" xfId="1" quotePrefix="1" applyFont="1" applyAlignment="1">
      <alignment horizontal="right"/>
    </xf>
    <xf numFmtId="3" fontId="4" fillId="0" borderId="28" xfId="11" quotePrefix="1" applyNumberFormat="1" applyFont="1" applyBorder="1" applyAlignment="1">
      <alignment horizontal="left" vertical="center" wrapText="1"/>
    </xf>
    <xf numFmtId="0" fontId="4" fillId="0" borderId="22" xfId="11" applyFont="1" applyBorder="1" applyAlignment="1">
      <alignment horizontal="right" vertical="center" wrapText="1"/>
    </xf>
    <xf numFmtId="0" fontId="4" fillId="0" borderId="8" xfId="1" applyFont="1" applyBorder="1" applyAlignment="1" applyProtection="1">
      <alignment horizontal="left" vertical="center"/>
      <protection locked="0"/>
    </xf>
    <xf numFmtId="0" fontId="4" fillId="0" borderId="11" xfId="11" applyFont="1" applyBorder="1" applyAlignment="1">
      <alignment vertical="center" wrapText="1"/>
    </xf>
    <xf numFmtId="0" fontId="4" fillId="0" borderId="22" xfId="11" quotePrefix="1" applyFont="1" applyBorder="1" applyAlignment="1">
      <alignment horizontal="left" vertical="center" wrapText="1"/>
    </xf>
    <xf numFmtId="0" fontId="4" fillId="0" borderId="11" xfId="11" applyFont="1" applyBorder="1" applyAlignment="1" applyProtection="1">
      <alignment vertical="center" wrapText="1"/>
      <protection locked="0"/>
    </xf>
    <xf numFmtId="0" fontId="4" fillId="0" borderId="3" xfId="11" applyFont="1" applyBorder="1" applyAlignment="1">
      <alignment vertical="center" wrapText="1"/>
    </xf>
    <xf numFmtId="0" fontId="4" fillId="0" borderId="22" xfId="11" applyFont="1" applyBorder="1">
      <alignment vertical="center"/>
    </xf>
    <xf numFmtId="0" fontId="4" fillId="0" borderId="8" xfId="1" quotePrefix="1" applyFont="1" applyBorder="1" applyAlignment="1" applyProtection="1">
      <alignment horizontal="left" vertical="center"/>
      <protection locked="0"/>
    </xf>
    <xf numFmtId="0" fontId="6" fillId="0" borderId="28" xfId="9" applyFont="1" applyBorder="1" applyAlignment="1">
      <alignment horizontal="center" vertical="center" wrapText="1"/>
    </xf>
    <xf numFmtId="0" fontId="4" fillId="0" borderId="0" xfId="11" applyFont="1" applyProtection="1">
      <alignment vertical="center"/>
      <protection locked="0"/>
    </xf>
    <xf numFmtId="0" fontId="4" fillId="0" borderId="1" xfId="1" applyFont="1" applyBorder="1" applyAlignment="1">
      <alignment horizontal="center"/>
    </xf>
    <xf numFmtId="0" fontId="4" fillId="0" borderId="13" xfId="1" applyFont="1" applyBorder="1"/>
    <xf numFmtId="0" fontId="4" fillId="0" borderId="13" xfId="1" applyFont="1" applyBorder="1" applyAlignment="1">
      <alignment horizontal="center"/>
    </xf>
    <xf numFmtId="0" fontId="4" fillId="0" borderId="22" xfId="1" applyFont="1" applyBorder="1" applyAlignment="1">
      <alignment horizontal="center"/>
    </xf>
    <xf numFmtId="0" fontId="4" fillId="0" borderId="18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2" xfId="1" applyFont="1" applyBorder="1" applyAlignment="1">
      <alignment horizontal="centerContinuous"/>
    </xf>
    <xf numFmtId="0" fontId="6" fillId="0" borderId="3" xfId="1" applyFont="1" applyBorder="1" applyAlignment="1">
      <alignment horizontal="centerContinuous" wrapText="1"/>
    </xf>
    <xf numFmtId="0" fontId="4" fillId="0" borderId="0" xfId="1" applyFont="1" applyAlignment="1">
      <alignment horizontal="right"/>
    </xf>
    <xf numFmtId="0" fontId="4" fillId="0" borderId="1" xfId="1" applyFont="1" applyBorder="1"/>
    <xf numFmtId="0" fontId="5" fillId="0" borderId="0" xfId="1" applyFont="1"/>
    <xf numFmtId="0" fontId="5" fillId="0" borderId="0" xfId="1" applyFont="1" applyAlignment="1">
      <alignment horizontal="right"/>
    </xf>
    <xf numFmtId="0" fontId="61" fillId="0" borderId="0" xfId="1" applyFont="1"/>
    <xf numFmtId="0" fontId="10" fillId="0" borderId="0" xfId="1" applyFont="1"/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0" borderId="6" xfId="0" applyFont="1" applyBorder="1" applyAlignment="1">
      <alignment horizontal="center" shrinkToFit="1"/>
    </xf>
    <xf numFmtId="0" fontId="4" fillId="0" borderId="7" xfId="0" applyFont="1" applyBorder="1" applyAlignment="1">
      <alignment horizontal="center" shrinkToFit="1"/>
    </xf>
    <xf numFmtId="0" fontId="4" fillId="0" borderId="8" xfId="0" applyFont="1" applyBorder="1" applyAlignment="1">
      <alignment horizontal="center" shrinkToFit="1"/>
    </xf>
    <xf numFmtId="0" fontId="4" fillId="0" borderId="14" xfId="0" applyFont="1" applyBorder="1" applyAlignment="1">
      <alignment horizontal="center" shrinkToFit="1"/>
    </xf>
    <xf numFmtId="0" fontId="4" fillId="0" borderId="1" xfId="0" applyFont="1" applyBorder="1" applyAlignment="1">
      <alignment horizontal="center" shrinkToFit="1"/>
    </xf>
    <xf numFmtId="0" fontId="4" fillId="0" borderId="13" xfId="0" applyFont="1" applyBorder="1" applyAlignment="1">
      <alignment horizontal="center" shrinkToFit="1"/>
    </xf>
    <xf numFmtId="0" fontId="4" fillId="0" borderId="9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6" fillId="0" borderId="1" xfId="0" applyFont="1" applyBorder="1" applyAlignment="1" applyProtection="1">
      <protection locked="0"/>
    </xf>
    <xf numFmtId="0" fontId="4" fillId="0" borderId="1" xfId="0" applyFont="1" applyBorder="1" applyAlignment="1" applyProtection="1">
      <protection locked="0"/>
    </xf>
    <xf numFmtId="0" fontId="4" fillId="0" borderId="2" xfId="0" applyFont="1" applyBorder="1" applyAlignment="1">
      <alignment horizontal="right"/>
    </xf>
    <xf numFmtId="0" fontId="4" fillId="0" borderId="6" xfId="0" applyFont="1" applyBorder="1" applyAlignment="1">
      <alignment horizontal="center" vertical="center"/>
    </xf>
    <xf numFmtId="0" fontId="10" fillId="0" borderId="7" xfId="0" applyFont="1" applyBorder="1" applyAlignment="1"/>
    <xf numFmtId="0" fontId="10" fillId="0" borderId="12" xfId="0" applyFont="1" applyBorder="1" applyAlignment="1"/>
    <xf numFmtId="0" fontId="10" fillId="0" borderId="0" xfId="0" applyFont="1" applyAlignment="1"/>
    <xf numFmtId="0" fontId="10" fillId="0" borderId="14" xfId="0" applyFont="1" applyBorder="1" applyAlignment="1"/>
    <xf numFmtId="0" fontId="10" fillId="0" borderId="1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11" fillId="0" borderId="5" xfId="3" applyFont="1" applyBorder="1" applyAlignment="1">
      <alignment horizontal="center" vertical="center" wrapText="1"/>
    </xf>
    <xf numFmtId="0" fontId="11" fillId="0" borderId="11" xfId="3" applyFont="1" applyBorder="1" applyAlignment="1">
      <alignment horizontal="center" vertical="center" wrapText="1"/>
    </xf>
    <xf numFmtId="0" fontId="11" fillId="0" borderId="24" xfId="3" applyFont="1" applyBorder="1" applyAlignment="1">
      <alignment horizontal="center" vertical="center" wrapText="1"/>
    </xf>
    <xf numFmtId="0" fontId="18" fillId="0" borderId="15" xfId="1" applyFont="1" applyBorder="1" applyAlignment="1">
      <alignment horizontal="center" vertical="center" wrapText="1"/>
    </xf>
    <xf numFmtId="0" fontId="18" fillId="0" borderId="20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 wrapText="1"/>
    </xf>
    <xf numFmtId="0" fontId="18" fillId="0" borderId="21" xfId="1" applyFont="1" applyBorder="1" applyAlignment="1">
      <alignment horizontal="center" vertical="center" wrapText="1"/>
    </xf>
    <xf numFmtId="0" fontId="18" fillId="0" borderId="26" xfId="1" applyFont="1" applyBorder="1" applyAlignment="1">
      <alignment horizontal="center" vertical="center" wrapText="1"/>
    </xf>
    <xf numFmtId="0" fontId="18" fillId="0" borderId="17" xfId="1" applyFont="1" applyBorder="1" applyAlignment="1">
      <alignment horizontal="center" vertical="center" wrapText="1"/>
    </xf>
    <xf numFmtId="0" fontId="18" fillId="0" borderId="8" xfId="1" applyFont="1" applyBorder="1" applyAlignment="1">
      <alignment horizontal="center" vertical="center" wrapText="1"/>
    </xf>
    <xf numFmtId="0" fontId="18" fillId="0" borderId="22" xfId="1" applyFont="1" applyBorder="1" applyAlignment="1">
      <alignment horizontal="center" vertical="center"/>
    </xf>
    <xf numFmtId="0" fontId="18" fillId="0" borderId="13" xfId="1" applyFont="1" applyBorder="1" applyAlignment="1">
      <alignment horizontal="center" vertical="center"/>
    </xf>
    <xf numFmtId="0" fontId="18" fillId="0" borderId="14" xfId="1" applyFont="1" applyBorder="1" applyAlignment="1">
      <alignment horizontal="center" shrinkToFit="1"/>
    </xf>
    <xf numFmtId="0" fontId="18" fillId="0" borderId="1" xfId="1" applyFont="1" applyBorder="1" applyAlignment="1">
      <alignment horizontal="center" shrinkToFit="1"/>
    </xf>
    <xf numFmtId="0" fontId="18" fillId="0" borderId="13" xfId="1" applyFont="1" applyBorder="1" applyAlignment="1">
      <alignment horizontal="center" shrinkToFit="1"/>
    </xf>
    <xf numFmtId="0" fontId="28" fillId="0" borderId="5" xfId="1" applyFont="1" applyBorder="1" applyAlignment="1">
      <alignment horizontal="center" vertical="center" wrapText="1"/>
    </xf>
    <xf numFmtId="0" fontId="28" fillId="0" borderId="11" xfId="1" applyFont="1" applyBorder="1" applyAlignment="1">
      <alignment horizontal="center" vertical="center" wrapText="1"/>
    </xf>
    <xf numFmtId="0" fontId="28" fillId="0" borderId="24" xfId="1" applyFont="1" applyBorder="1" applyAlignment="1">
      <alignment horizontal="center" vertical="center" wrapText="1"/>
    </xf>
    <xf numFmtId="0" fontId="18" fillId="5" borderId="6" xfId="1" applyFont="1" applyFill="1" applyBorder="1" applyAlignment="1">
      <alignment horizontal="center"/>
    </xf>
    <xf numFmtId="0" fontId="18" fillId="5" borderId="7" xfId="1" applyFont="1" applyFill="1" applyBorder="1" applyAlignment="1">
      <alignment horizontal="center"/>
    </xf>
    <xf numFmtId="0" fontId="18" fillId="5" borderId="8" xfId="1" applyFont="1" applyFill="1" applyBorder="1" applyAlignment="1">
      <alignment horizontal="center"/>
    </xf>
    <xf numFmtId="0" fontId="28" fillId="0" borderId="3" xfId="1" applyFont="1" applyBorder="1" applyAlignment="1">
      <alignment horizontal="center" vertical="center" wrapText="1"/>
    </xf>
    <xf numFmtId="0" fontId="28" fillId="0" borderId="4" xfId="1" applyFont="1" applyBorder="1" applyAlignment="1">
      <alignment horizontal="center" vertical="center" wrapText="1"/>
    </xf>
    <xf numFmtId="0" fontId="18" fillId="0" borderId="6" xfId="1" applyFont="1" applyBorder="1" applyAlignment="1">
      <alignment horizontal="center" vertical="center" wrapText="1"/>
    </xf>
    <xf numFmtId="0" fontId="18" fillId="0" borderId="12" xfId="1" applyFont="1" applyBorder="1" applyAlignment="1">
      <alignment horizontal="center" vertical="center"/>
    </xf>
    <xf numFmtId="0" fontId="18" fillId="0" borderId="14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18" fillId="0" borderId="11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/>
    </xf>
    <xf numFmtId="0" fontId="28" fillId="0" borderId="5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 wrapText="1"/>
    </xf>
    <xf numFmtId="0" fontId="18" fillId="0" borderId="6" xfId="1" applyFont="1" applyBorder="1" applyAlignment="1">
      <alignment horizontal="center" shrinkToFit="1"/>
    </xf>
    <xf numFmtId="0" fontId="18" fillId="0" borderId="7" xfId="1" applyFont="1" applyBorder="1" applyAlignment="1">
      <alignment horizontal="center" shrinkToFit="1"/>
    </xf>
    <xf numFmtId="0" fontId="18" fillId="0" borderId="8" xfId="1" applyFont="1" applyBorder="1" applyAlignment="1">
      <alignment horizontal="center" shrinkToFit="1"/>
    </xf>
    <xf numFmtId="0" fontId="18" fillId="0" borderId="1" xfId="1" applyFont="1" applyBorder="1" applyAlignment="1">
      <alignment horizontal="left"/>
    </xf>
    <xf numFmtId="0" fontId="28" fillId="0" borderId="1" xfId="1" applyFont="1" applyBorder="1" applyAlignment="1" applyProtection="1">
      <alignment horizontal="right"/>
      <protection locked="0"/>
    </xf>
    <xf numFmtId="0" fontId="18" fillId="0" borderId="2" xfId="1" applyFont="1" applyBorder="1" applyAlignment="1">
      <alignment horizontal="right"/>
    </xf>
    <xf numFmtId="0" fontId="18" fillId="0" borderId="6" xfId="1" applyFont="1" applyBorder="1" applyAlignment="1">
      <alignment horizontal="center" vertical="center"/>
    </xf>
    <xf numFmtId="0" fontId="32" fillId="0" borderId="7" xfId="1" applyFont="1" applyBorder="1"/>
    <xf numFmtId="0" fontId="32" fillId="0" borderId="12" xfId="1" applyFont="1" applyBorder="1"/>
    <xf numFmtId="0" fontId="32" fillId="0" borderId="0" xfId="1" applyFont="1"/>
    <xf numFmtId="0" fontId="32" fillId="0" borderId="14" xfId="1" applyFont="1" applyBorder="1"/>
    <xf numFmtId="0" fontId="32" fillId="0" borderId="1" xfId="1" applyFont="1" applyBorder="1"/>
    <xf numFmtId="0" fontId="18" fillId="0" borderId="7" xfId="1" applyFont="1" applyBorder="1" applyAlignment="1">
      <alignment horizontal="center"/>
    </xf>
    <xf numFmtId="0" fontId="18" fillId="0" borderId="1" xfId="1" applyFont="1" applyBorder="1" applyAlignment="1">
      <alignment horizontal="center"/>
    </xf>
    <xf numFmtId="0" fontId="18" fillId="0" borderId="8" xfId="1" applyFont="1" applyBorder="1" applyAlignment="1">
      <alignment horizontal="center" vertical="center"/>
    </xf>
    <xf numFmtId="0" fontId="28" fillId="0" borderId="10" xfId="1" applyFont="1" applyBorder="1" applyAlignment="1">
      <alignment horizontal="center" vertical="center" wrapText="1"/>
    </xf>
    <xf numFmtId="0" fontId="18" fillId="0" borderId="19" xfId="1" applyFont="1" applyBorder="1" applyAlignment="1">
      <alignment horizontal="center" vertical="center"/>
    </xf>
    <xf numFmtId="0" fontId="18" fillId="0" borderId="27" xfId="1" applyFont="1" applyBorder="1" applyAlignment="1">
      <alignment horizontal="center" vertical="center"/>
    </xf>
    <xf numFmtId="0" fontId="4" fillId="2" borderId="5" xfId="7" applyFont="1" applyFill="1" applyBorder="1" applyAlignment="1">
      <alignment horizontal="center" vertical="center" wrapText="1"/>
    </xf>
    <xf numFmtId="0" fontId="4" fillId="2" borderId="11" xfId="7" applyFont="1" applyFill="1" applyBorder="1" applyAlignment="1">
      <alignment horizontal="center" vertical="center" wrapText="1"/>
    </xf>
    <xf numFmtId="0" fontId="4" fillId="2" borderId="24" xfId="7" applyFont="1" applyFill="1" applyBorder="1" applyAlignment="1">
      <alignment horizontal="center" vertical="center" wrapText="1"/>
    </xf>
    <xf numFmtId="0" fontId="6" fillId="2" borderId="10" xfId="7" applyFont="1" applyFill="1" applyBorder="1" applyAlignment="1">
      <alignment horizontal="center" vertical="center" wrapText="1"/>
    </xf>
    <xf numFmtId="0" fontId="4" fillId="2" borderId="19" xfId="7" applyFont="1" applyFill="1" applyBorder="1" applyAlignment="1">
      <alignment horizontal="center" vertical="center"/>
    </xf>
    <xf numFmtId="0" fontId="4" fillId="2" borderId="27" xfId="7" applyFont="1" applyFill="1" applyBorder="1" applyAlignment="1">
      <alignment horizontal="center" vertical="center"/>
    </xf>
    <xf numFmtId="0" fontId="4" fillId="2" borderId="6" xfId="7" applyFont="1" applyFill="1" applyBorder="1" applyAlignment="1">
      <alignment horizontal="center" vertical="center" wrapText="1"/>
    </xf>
    <xf numFmtId="0" fontId="4" fillId="2" borderId="12" xfId="7" applyFont="1" applyFill="1" applyBorder="1" applyAlignment="1">
      <alignment horizontal="center" vertical="center"/>
    </xf>
    <xf numFmtId="0" fontId="4" fillId="2" borderId="14" xfId="7" applyFont="1" applyFill="1" applyBorder="1" applyAlignment="1">
      <alignment horizontal="center" vertical="center"/>
    </xf>
    <xf numFmtId="0" fontId="4" fillId="2" borderId="6" xfId="7" applyFont="1" applyFill="1" applyBorder="1" applyAlignment="1">
      <alignment horizontal="center"/>
    </xf>
    <xf numFmtId="0" fontId="4" fillId="2" borderId="7" xfId="7" applyFont="1" applyFill="1" applyBorder="1" applyAlignment="1">
      <alignment horizontal="center"/>
    </xf>
    <xf numFmtId="0" fontId="4" fillId="2" borderId="8" xfId="7" applyFont="1" applyFill="1" applyBorder="1" applyAlignment="1">
      <alignment horizontal="center"/>
    </xf>
    <xf numFmtId="0" fontId="6" fillId="2" borderId="5" xfId="7" applyFont="1" applyFill="1" applyBorder="1" applyAlignment="1">
      <alignment horizontal="center" vertical="center" wrapText="1"/>
    </xf>
    <xf numFmtId="0" fontId="6" fillId="2" borderId="11" xfId="7" applyFont="1" applyFill="1" applyBorder="1" applyAlignment="1">
      <alignment horizontal="center" vertical="center"/>
    </xf>
    <xf numFmtId="0" fontId="6" fillId="2" borderId="24" xfId="7" applyFont="1" applyFill="1" applyBorder="1" applyAlignment="1">
      <alignment horizontal="center" vertical="center"/>
    </xf>
    <xf numFmtId="0" fontId="4" fillId="2" borderId="6" xfId="7" applyFont="1" applyFill="1" applyBorder="1" applyAlignment="1">
      <alignment horizontal="center" shrinkToFit="1"/>
    </xf>
    <xf numFmtId="0" fontId="4" fillId="2" borderId="7" xfId="7" applyFont="1" applyFill="1" applyBorder="1" applyAlignment="1">
      <alignment horizontal="center" shrinkToFit="1"/>
    </xf>
    <xf numFmtId="0" fontId="4" fillId="2" borderId="8" xfId="7" applyFont="1" applyFill="1" applyBorder="1" applyAlignment="1">
      <alignment horizontal="center" shrinkToFit="1"/>
    </xf>
    <xf numFmtId="0" fontId="4" fillId="2" borderId="14" xfId="7" applyFont="1" applyFill="1" applyBorder="1" applyAlignment="1">
      <alignment horizontal="center" shrinkToFit="1"/>
    </xf>
    <xf numFmtId="0" fontId="4" fillId="2" borderId="1" xfId="7" applyFont="1" applyFill="1" applyBorder="1" applyAlignment="1">
      <alignment horizontal="center" shrinkToFit="1"/>
    </xf>
    <xf numFmtId="0" fontId="4" fillId="2" borderId="13" xfId="7" applyFont="1" applyFill="1" applyBorder="1" applyAlignment="1">
      <alignment horizontal="center" shrinkToFit="1"/>
    </xf>
    <xf numFmtId="0" fontId="4" fillId="2" borderId="9" xfId="7" applyFont="1" applyFill="1" applyBorder="1" applyAlignment="1">
      <alignment horizontal="center"/>
    </xf>
    <xf numFmtId="0" fontId="4" fillId="2" borderId="18" xfId="7" applyFont="1" applyFill="1" applyBorder="1" applyAlignment="1">
      <alignment horizontal="center"/>
    </xf>
    <xf numFmtId="0" fontId="4" fillId="2" borderId="8" xfId="7" applyFont="1" applyFill="1" applyBorder="1" applyAlignment="1">
      <alignment horizontal="center" vertical="center" wrapText="1"/>
    </xf>
    <xf numFmtId="0" fontId="4" fillId="2" borderId="22" xfId="7" applyFont="1" applyFill="1" applyBorder="1" applyAlignment="1">
      <alignment horizontal="center" vertical="center"/>
    </xf>
    <xf numFmtId="0" fontId="4" fillId="2" borderId="13" xfId="7" applyFont="1" applyFill="1" applyBorder="1" applyAlignment="1">
      <alignment horizontal="center" vertical="center"/>
    </xf>
    <xf numFmtId="0" fontId="4" fillId="2" borderId="5" xfId="7" applyFont="1" applyFill="1" applyBorder="1" applyAlignment="1">
      <alignment horizontal="center" vertical="center"/>
    </xf>
    <xf numFmtId="0" fontId="4" fillId="2" borderId="11" xfId="7" applyFont="1" applyFill="1" applyBorder="1" applyAlignment="1">
      <alignment horizontal="center" vertical="center"/>
    </xf>
    <xf numFmtId="0" fontId="4" fillId="2" borderId="24" xfId="7" applyFont="1" applyFill="1" applyBorder="1" applyAlignment="1">
      <alignment horizontal="center" vertical="center"/>
    </xf>
    <xf numFmtId="0" fontId="4" fillId="2" borderId="6" xfId="7" applyFont="1" applyFill="1" applyBorder="1" applyAlignment="1">
      <alignment horizontal="center" vertical="center"/>
    </xf>
    <xf numFmtId="0" fontId="10" fillId="2" borderId="7" xfId="7" applyFont="1" applyFill="1" applyBorder="1" applyAlignment="1"/>
    <xf numFmtId="0" fontId="10" fillId="2" borderId="12" xfId="7" applyFont="1" applyFill="1" applyBorder="1" applyAlignment="1"/>
    <xf numFmtId="0" fontId="10" fillId="2" borderId="0" xfId="7" applyFont="1" applyFill="1" applyAlignment="1"/>
    <xf numFmtId="0" fontId="10" fillId="2" borderId="14" xfId="7" applyFont="1" applyFill="1" applyBorder="1" applyAlignment="1"/>
    <xf numFmtId="0" fontId="10" fillId="2" borderId="1" xfId="7" applyFont="1" applyFill="1" applyBorder="1" applyAlignment="1"/>
    <xf numFmtId="0" fontId="4" fillId="2" borderId="1" xfId="7" applyFont="1" applyFill="1" applyBorder="1" applyAlignment="1">
      <alignment horizontal="center"/>
    </xf>
    <xf numFmtId="0" fontId="4" fillId="2" borderId="13" xfId="7" applyFont="1" applyFill="1" applyBorder="1" applyAlignment="1">
      <alignment horizontal="center"/>
    </xf>
    <xf numFmtId="0" fontId="4" fillId="2" borderId="8" xfId="7" applyFont="1" applyFill="1" applyBorder="1" applyAlignment="1">
      <alignment horizontal="center" vertical="center"/>
    </xf>
    <xf numFmtId="0" fontId="6" fillId="2" borderId="11" xfId="7" applyFont="1" applyFill="1" applyBorder="1" applyAlignment="1">
      <alignment horizontal="center" vertical="center" wrapText="1"/>
    </xf>
    <xf numFmtId="0" fontId="6" fillId="2" borderId="24" xfId="7" applyFont="1" applyFill="1" applyBorder="1" applyAlignment="1">
      <alignment horizontal="center" vertical="center" wrapText="1"/>
    </xf>
    <xf numFmtId="0" fontId="4" fillId="2" borderId="1" xfId="7" applyFont="1" applyFill="1" applyBorder="1" applyAlignment="1">
      <alignment horizontal="left"/>
    </xf>
    <xf numFmtId="0" fontId="6" fillId="2" borderId="1" xfId="7" applyFont="1" applyFill="1" applyBorder="1" applyAlignment="1" applyProtection="1">
      <protection locked="0"/>
    </xf>
    <xf numFmtId="0" fontId="4" fillId="2" borderId="1" xfId="7" applyFont="1" applyFill="1" applyBorder="1" applyAlignment="1" applyProtection="1">
      <protection locked="0"/>
    </xf>
    <xf numFmtId="0" fontId="4" fillId="2" borderId="2" xfId="7" applyFont="1" applyFill="1" applyBorder="1" applyAlignment="1">
      <alignment horizontal="right"/>
    </xf>
    <xf numFmtId="0" fontId="4" fillId="2" borderId="15" xfId="7" applyFont="1" applyFill="1" applyBorder="1" applyAlignment="1">
      <alignment horizontal="center" vertical="center" wrapText="1"/>
    </xf>
    <xf numFmtId="0" fontId="4" fillId="2" borderId="20" xfId="7" applyFont="1" applyFill="1" applyBorder="1" applyAlignment="1">
      <alignment horizontal="center" vertical="center"/>
    </xf>
    <xf numFmtId="0" fontId="4" fillId="2" borderId="25" xfId="7" applyFont="1" applyFill="1" applyBorder="1" applyAlignment="1">
      <alignment horizontal="center" vertical="center"/>
    </xf>
    <xf numFmtId="0" fontId="4" fillId="2" borderId="16" xfId="7" applyFont="1" applyFill="1" applyBorder="1" applyAlignment="1">
      <alignment horizontal="center" vertical="center" wrapText="1"/>
    </xf>
    <xf numFmtId="0" fontId="4" fillId="2" borderId="21" xfId="7" applyFont="1" applyFill="1" applyBorder="1" applyAlignment="1">
      <alignment horizontal="center" vertical="center" wrapText="1"/>
    </xf>
    <xf numFmtId="0" fontId="4" fillId="2" borderId="26" xfId="7" applyFont="1" applyFill="1" applyBorder="1" applyAlignment="1">
      <alignment horizontal="center" vertical="center" wrapText="1"/>
    </xf>
    <xf numFmtId="0" fontId="4" fillId="2" borderId="17" xfId="7" applyFont="1" applyFill="1" applyBorder="1" applyAlignment="1">
      <alignment horizontal="center" vertical="center" wrapText="1"/>
    </xf>
    <xf numFmtId="0" fontId="6" fillId="2" borderId="3" xfId="7" applyFont="1" applyFill="1" applyBorder="1" applyAlignment="1">
      <alignment horizontal="center" vertical="center" wrapText="1"/>
    </xf>
    <xf numFmtId="0" fontId="6" fillId="2" borderId="4" xfId="7" applyFont="1" applyFill="1" applyBorder="1" applyAlignment="1">
      <alignment horizontal="center" vertical="center" wrapText="1"/>
    </xf>
    <xf numFmtId="0" fontId="6" fillId="2" borderId="12" xfId="7" applyFont="1" applyFill="1" applyBorder="1" applyAlignment="1">
      <alignment horizontal="center" vertical="center" wrapText="1"/>
    </xf>
    <xf numFmtId="0" fontId="6" fillId="2" borderId="5" xfId="7" applyFont="1" applyFill="1" applyBorder="1" applyAlignment="1">
      <alignment horizontal="center" vertical="center"/>
    </xf>
    <xf numFmtId="0" fontId="6" fillId="2" borderId="9" xfId="7" applyFont="1" applyFill="1" applyBorder="1" applyAlignment="1">
      <alignment horizontal="center" vertical="center" wrapText="1"/>
    </xf>
    <xf numFmtId="0" fontId="6" fillId="2" borderId="23" xfId="7" applyFont="1" applyFill="1" applyBorder="1" applyAlignment="1">
      <alignment horizontal="center" vertical="center"/>
    </xf>
    <xf numFmtId="0" fontId="6" fillId="2" borderId="18" xfId="7" applyFont="1" applyFill="1" applyBorder="1" applyAlignment="1">
      <alignment horizontal="center" vertical="center"/>
    </xf>
    <xf numFmtId="0" fontId="6" fillId="0" borderId="1" xfId="1" applyFont="1" applyBorder="1" applyProtection="1">
      <protection locked="0"/>
    </xf>
    <xf numFmtId="0" fontId="4" fillId="0" borderId="5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shrinkToFit="1"/>
    </xf>
    <xf numFmtId="0" fontId="4" fillId="0" borderId="7" xfId="1" applyFont="1" applyBorder="1" applyAlignment="1">
      <alignment horizontal="center" shrinkToFit="1"/>
    </xf>
    <xf numFmtId="0" fontId="4" fillId="0" borderId="8" xfId="1" applyFont="1" applyBorder="1" applyAlignment="1">
      <alignment horizontal="center" shrinkToFit="1"/>
    </xf>
    <xf numFmtId="0" fontId="4" fillId="7" borderId="10" xfId="1" applyFont="1" applyFill="1" applyBorder="1" applyAlignment="1">
      <alignment horizontal="center" vertical="center" wrapText="1"/>
    </xf>
    <xf numFmtId="0" fontId="4" fillId="7" borderId="19" xfId="1" applyFont="1" applyFill="1" applyBorder="1" applyAlignment="1">
      <alignment horizontal="center" vertical="center"/>
    </xf>
    <xf numFmtId="0" fontId="4" fillId="7" borderId="27" xfId="1" applyFont="1" applyFill="1" applyBorder="1" applyAlignment="1">
      <alignment horizontal="center" vertical="center"/>
    </xf>
    <xf numFmtId="0" fontId="4" fillId="7" borderId="5" xfId="1" applyFont="1" applyFill="1" applyBorder="1" applyAlignment="1">
      <alignment horizontal="center" vertical="center" wrapText="1"/>
    </xf>
    <xf numFmtId="0" fontId="4" fillId="7" borderId="11" xfId="1" applyFont="1" applyFill="1" applyBorder="1" applyAlignment="1">
      <alignment horizontal="center" vertical="center"/>
    </xf>
    <xf numFmtId="0" fontId="4" fillId="7" borderId="24" xfId="1" applyFont="1" applyFill="1" applyBorder="1" applyAlignment="1">
      <alignment horizontal="center" vertical="center"/>
    </xf>
    <xf numFmtId="0" fontId="4" fillId="7" borderId="3" xfId="1" applyFont="1" applyFill="1" applyBorder="1" applyAlignment="1">
      <alignment horizontal="center" vertical="center" wrapText="1"/>
    </xf>
    <xf numFmtId="0" fontId="4" fillId="7" borderId="4" xfId="1" applyFont="1" applyFill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4" fillId="5" borderId="6" xfId="1" applyFont="1" applyFill="1" applyBorder="1" applyAlignment="1">
      <alignment horizontal="center"/>
    </xf>
    <xf numFmtId="0" fontId="4" fillId="5" borderId="7" xfId="1" applyFont="1" applyFill="1" applyBorder="1" applyAlignment="1">
      <alignment horizontal="center"/>
    </xf>
    <xf numFmtId="0" fontId="4" fillId="5" borderId="8" xfId="1" applyFont="1" applyFill="1" applyBorder="1" applyAlignment="1">
      <alignment horizontal="center"/>
    </xf>
    <xf numFmtId="0" fontId="4" fillId="0" borderId="15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7" borderId="16" xfId="1" applyFont="1" applyFill="1" applyBorder="1" applyAlignment="1">
      <alignment horizontal="center" vertical="center" wrapText="1"/>
    </xf>
    <xf numFmtId="0" fontId="4" fillId="7" borderId="21" xfId="1" applyFont="1" applyFill="1" applyBorder="1" applyAlignment="1">
      <alignment horizontal="center" vertical="center" wrapText="1"/>
    </xf>
    <xf numFmtId="0" fontId="4" fillId="7" borderId="26" xfId="1" applyFont="1" applyFill="1" applyBorder="1" applyAlignment="1">
      <alignment horizontal="center" vertical="center" wrapText="1"/>
    </xf>
    <xf numFmtId="0" fontId="4" fillId="7" borderId="17" xfId="1" applyFont="1" applyFill="1" applyBorder="1" applyAlignment="1">
      <alignment horizontal="center" vertical="center" wrapText="1"/>
    </xf>
    <xf numFmtId="0" fontId="4" fillId="7" borderId="20" xfId="1" applyFont="1" applyFill="1" applyBorder="1" applyAlignment="1">
      <alignment horizontal="center" vertical="center"/>
    </xf>
    <xf numFmtId="0" fontId="4" fillId="7" borderId="25" xfId="1" applyFont="1" applyFill="1" applyBorder="1" applyAlignment="1">
      <alignment horizontal="center" vertical="center"/>
    </xf>
    <xf numFmtId="0" fontId="4" fillId="7" borderId="8" xfId="1" applyFont="1" applyFill="1" applyBorder="1" applyAlignment="1">
      <alignment horizontal="center" vertical="center" wrapText="1"/>
    </xf>
    <xf numFmtId="0" fontId="4" fillId="7" borderId="22" xfId="1" applyFont="1" applyFill="1" applyBorder="1" applyAlignment="1">
      <alignment horizontal="center" vertical="center"/>
    </xf>
    <xf numFmtId="0" fontId="4" fillId="7" borderId="13" xfId="1" applyFont="1" applyFill="1" applyBorder="1" applyAlignment="1">
      <alignment horizontal="center" vertical="center"/>
    </xf>
    <xf numFmtId="176" fontId="4" fillId="7" borderId="8" xfId="1" applyNumberFormat="1" applyFont="1" applyFill="1" applyBorder="1" applyAlignment="1">
      <alignment horizontal="center" vertical="center" wrapText="1"/>
    </xf>
    <xf numFmtId="176" fontId="4" fillId="7" borderId="22" xfId="1" applyNumberFormat="1" applyFont="1" applyFill="1" applyBorder="1" applyAlignment="1">
      <alignment horizontal="center" vertical="center"/>
    </xf>
    <xf numFmtId="176" fontId="4" fillId="7" borderId="13" xfId="1" applyNumberFormat="1" applyFont="1" applyFill="1" applyBorder="1" applyAlignment="1">
      <alignment horizontal="center" vertical="center"/>
    </xf>
    <xf numFmtId="0" fontId="4" fillId="0" borderId="14" xfId="1" applyFont="1" applyBorder="1" applyAlignment="1">
      <alignment horizontal="center" shrinkToFit="1"/>
    </xf>
    <xf numFmtId="0" fontId="4" fillId="0" borderId="1" xfId="1" applyFont="1" applyBorder="1" applyAlignment="1">
      <alignment horizontal="center" shrinkToFit="1"/>
    </xf>
    <xf numFmtId="0" fontId="4" fillId="0" borderId="13" xfId="1" applyFont="1" applyBorder="1" applyAlignment="1">
      <alignment horizontal="center" shrinkToFit="1"/>
    </xf>
    <xf numFmtId="0" fontId="4" fillId="7" borderId="11" xfId="1" applyFont="1" applyFill="1" applyBorder="1" applyAlignment="1">
      <alignment horizontal="center" vertical="center" wrapText="1"/>
    </xf>
    <xf numFmtId="0" fontId="4" fillId="7" borderId="24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left"/>
    </xf>
    <xf numFmtId="0" fontId="4" fillId="0" borderId="1" xfId="1" applyFont="1" applyBorder="1" applyProtection="1">
      <protection locked="0"/>
    </xf>
    <xf numFmtId="0" fontId="4" fillId="0" borderId="2" xfId="1" applyFont="1" applyBorder="1" applyAlignment="1">
      <alignment horizontal="right"/>
    </xf>
    <xf numFmtId="0" fontId="4" fillId="0" borderId="6" xfId="1" applyFont="1" applyBorder="1" applyAlignment="1">
      <alignment horizontal="center" vertical="center"/>
    </xf>
    <xf numFmtId="0" fontId="10" fillId="0" borderId="7" xfId="1" applyFont="1" applyBorder="1"/>
    <xf numFmtId="0" fontId="10" fillId="0" borderId="12" xfId="1" applyFont="1" applyBorder="1"/>
    <xf numFmtId="0" fontId="10" fillId="0" borderId="0" xfId="1" applyFont="1"/>
    <xf numFmtId="0" fontId="10" fillId="0" borderId="14" xfId="1" applyFont="1" applyBorder="1"/>
    <xf numFmtId="0" fontId="10" fillId="0" borderId="1" xfId="1" applyFont="1" applyBorder="1"/>
    <xf numFmtId="0" fontId="4" fillId="0" borderId="7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8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/>
    </xf>
    <xf numFmtId="0" fontId="18" fillId="0" borderId="6" xfId="5" applyFont="1" applyBorder="1" applyAlignment="1">
      <alignment horizontal="center" vertical="center" wrapText="1"/>
    </xf>
    <xf numFmtId="0" fontId="18" fillId="0" borderId="12" xfId="5" applyFont="1" applyBorder="1" applyAlignment="1">
      <alignment horizontal="center" vertical="center"/>
    </xf>
    <xf numFmtId="0" fontId="18" fillId="0" borderId="14" xfId="5" applyFont="1" applyBorder="1" applyAlignment="1">
      <alignment horizontal="center" vertical="center"/>
    </xf>
    <xf numFmtId="0" fontId="18" fillId="3" borderId="6" xfId="5" applyFont="1" applyFill="1" applyBorder="1" applyAlignment="1">
      <alignment horizontal="center"/>
    </xf>
    <xf numFmtId="0" fontId="18" fillId="3" borderId="7" xfId="5" applyFont="1" applyFill="1" applyBorder="1" applyAlignment="1">
      <alignment horizontal="center"/>
    </xf>
    <xf numFmtId="0" fontId="18" fillId="3" borderId="8" xfId="5" applyFont="1" applyFill="1" applyBorder="1" applyAlignment="1">
      <alignment horizontal="center"/>
    </xf>
    <xf numFmtId="0" fontId="28" fillId="0" borderId="5" xfId="5" applyFont="1" applyBorder="1" applyAlignment="1">
      <alignment horizontal="center" vertical="center" wrapText="1"/>
    </xf>
    <xf numFmtId="0" fontId="28" fillId="0" borderId="11" xfId="5" applyFont="1" applyBorder="1" applyAlignment="1">
      <alignment horizontal="center" vertical="center"/>
    </xf>
    <xf numFmtId="0" fontId="28" fillId="0" borderId="24" xfId="5" applyFont="1" applyBorder="1" applyAlignment="1">
      <alignment horizontal="center" vertical="center"/>
    </xf>
    <xf numFmtId="0" fontId="18" fillId="0" borderId="6" xfId="5" applyFont="1" applyBorder="1" applyAlignment="1">
      <alignment horizontal="center" shrinkToFit="1"/>
    </xf>
    <xf numFmtId="0" fontId="18" fillId="0" borderId="7" xfId="5" applyFont="1" applyBorder="1" applyAlignment="1">
      <alignment horizontal="center" shrinkToFit="1"/>
    </xf>
    <xf numFmtId="0" fontId="18" fillId="0" borderId="8" xfId="5" applyFont="1" applyBorder="1" applyAlignment="1">
      <alignment horizontal="center" shrinkToFit="1"/>
    </xf>
    <xf numFmtId="0" fontId="18" fillId="0" borderId="14" xfId="5" applyFont="1" applyBorder="1" applyAlignment="1">
      <alignment horizontal="center" shrinkToFit="1"/>
    </xf>
    <xf numFmtId="0" fontId="18" fillId="0" borderId="1" xfId="5" applyFont="1" applyBorder="1" applyAlignment="1">
      <alignment horizontal="center" shrinkToFit="1"/>
    </xf>
    <xf numFmtId="0" fontId="18" fillId="0" borderId="13" xfId="5" applyFont="1" applyBorder="1" applyAlignment="1">
      <alignment horizontal="center" shrinkToFit="1"/>
    </xf>
    <xf numFmtId="0" fontId="18" fillId="0" borderId="9" xfId="5" applyFont="1" applyBorder="1" applyAlignment="1">
      <alignment horizontal="center"/>
    </xf>
    <xf numFmtId="0" fontId="18" fillId="0" borderId="18" xfId="5" applyFont="1" applyBorder="1" applyAlignment="1">
      <alignment horizontal="center"/>
    </xf>
    <xf numFmtId="0" fontId="18" fillId="0" borderId="8" xfId="5" applyFont="1" applyBorder="1" applyAlignment="1">
      <alignment horizontal="center" vertical="center" wrapText="1"/>
    </xf>
    <xf numFmtId="0" fontId="18" fillId="0" borderId="22" xfId="5" applyFont="1" applyBorder="1" applyAlignment="1">
      <alignment horizontal="center" vertical="center"/>
    </xf>
    <xf numFmtId="0" fontId="18" fillId="0" borderId="13" xfId="5" applyFont="1" applyBorder="1" applyAlignment="1">
      <alignment horizontal="center" vertical="center"/>
    </xf>
    <xf numFmtId="0" fontId="18" fillId="0" borderId="1" xfId="5" applyFont="1" applyBorder="1" applyAlignment="1">
      <alignment horizontal="left"/>
    </xf>
    <xf numFmtId="0" fontId="18" fillId="0" borderId="1" xfId="5" applyFont="1" applyBorder="1" applyAlignment="1" applyProtection="1">
      <protection locked="0"/>
    </xf>
    <xf numFmtId="0" fontId="18" fillId="0" borderId="2" xfId="5" applyFont="1" applyBorder="1" applyAlignment="1">
      <alignment horizontal="right"/>
    </xf>
    <xf numFmtId="0" fontId="18" fillId="0" borderId="5" xfId="5" applyFont="1" applyBorder="1" applyAlignment="1">
      <alignment horizontal="center" vertical="center"/>
    </xf>
    <xf numFmtId="0" fontId="18" fillId="0" borderId="11" xfId="5" applyFont="1" applyBorder="1" applyAlignment="1">
      <alignment horizontal="center" vertical="center"/>
    </xf>
    <xf numFmtId="0" fontId="18" fillId="0" borderId="24" xfId="5" applyFont="1" applyBorder="1" applyAlignment="1">
      <alignment horizontal="center" vertical="center"/>
    </xf>
    <xf numFmtId="0" fontId="18" fillId="0" borderId="6" xfId="5" applyFont="1" applyBorder="1" applyAlignment="1">
      <alignment horizontal="center" vertical="center"/>
    </xf>
    <xf numFmtId="0" fontId="32" fillId="0" borderId="7" xfId="5" applyFont="1" applyBorder="1" applyAlignment="1"/>
    <xf numFmtId="0" fontId="32" fillId="0" borderId="12" xfId="5" applyFont="1" applyBorder="1" applyAlignment="1"/>
    <xf numFmtId="0" fontId="32" fillId="0" borderId="0" xfId="5" applyFont="1" applyAlignment="1"/>
    <xf numFmtId="0" fontId="32" fillId="0" borderId="14" xfId="5" applyFont="1" applyBorder="1" applyAlignment="1"/>
    <xf numFmtId="0" fontId="32" fillId="0" borderId="1" xfId="5" applyFont="1" applyBorder="1" applyAlignment="1"/>
    <xf numFmtId="0" fontId="18" fillId="0" borderId="7" xfId="5" applyFont="1" applyBorder="1" applyAlignment="1">
      <alignment horizontal="center"/>
    </xf>
    <xf numFmtId="0" fontId="18" fillId="0" borderId="1" xfId="5" applyFont="1" applyBorder="1" applyAlignment="1">
      <alignment horizontal="center"/>
    </xf>
    <xf numFmtId="0" fontId="18" fillId="0" borderId="8" xfId="5" applyFont="1" applyBorder="1" applyAlignment="1">
      <alignment horizontal="center"/>
    </xf>
    <xf numFmtId="0" fontId="18" fillId="0" borderId="13" xfId="5" applyFont="1" applyBorder="1" applyAlignment="1">
      <alignment horizontal="center"/>
    </xf>
    <xf numFmtId="0" fontId="18" fillId="0" borderId="8" xfId="5" applyFont="1" applyBorder="1" applyAlignment="1">
      <alignment horizontal="center" vertical="center"/>
    </xf>
    <xf numFmtId="0" fontId="18" fillId="0" borderId="5" xfId="5" applyFont="1" applyBorder="1" applyAlignment="1">
      <alignment horizontal="center" vertical="center" wrapText="1"/>
    </xf>
    <xf numFmtId="0" fontId="18" fillId="0" borderId="11" xfId="5" applyFont="1" applyBorder="1" applyAlignment="1">
      <alignment horizontal="center" vertical="center" wrapText="1"/>
    </xf>
    <xf numFmtId="0" fontId="18" fillId="0" borderId="24" xfId="5" applyFont="1" applyBorder="1" applyAlignment="1">
      <alignment horizontal="center" vertical="center" wrapText="1"/>
    </xf>
    <xf numFmtId="0" fontId="28" fillId="0" borderId="11" xfId="5" applyFont="1" applyBorder="1" applyAlignment="1">
      <alignment horizontal="center" vertical="center" wrapText="1"/>
    </xf>
    <xf numFmtId="0" fontId="28" fillId="0" borderId="24" xfId="5" applyFont="1" applyBorder="1" applyAlignment="1">
      <alignment horizontal="center" vertical="center" wrapText="1"/>
    </xf>
    <xf numFmtId="0" fontId="18" fillId="0" borderId="15" xfId="5" applyFont="1" applyBorder="1" applyAlignment="1">
      <alignment horizontal="center" vertical="center" wrapText="1"/>
    </xf>
    <xf numFmtId="0" fontId="18" fillId="0" borderId="20" xfId="5" applyFont="1" applyBorder="1" applyAlignment="1">
      <alignment horizontal="center" vertical="center"/>
    </xf>
    <xf numFmtId="0" fontId="18" fillId="0" borderId="25" xfId="5" applyFont="1" applyBorder="1" applyAlignment="1">
      <alignment horizontal="center" vertical="center"/>
    </xf>
    <xf numFmtId="0" fontId="18" fillId="0" borderId="16" xfId="5" applyFont="1" applyBorder="1" applyAlignment="1">
      <alignment horizontal="center" vertical="center" wrapText="1"/>
    </xf>
    <xf numFmtId="0" fontId="18" fillId="0" borderId="21" xfId="5" applyFont="1" applyBorder="1" applyAlignment="1">
      <alignment horizontal="center" vertical="center" wrapText="1"/>
    </xf>
    <xf numFmtId="0" fontId="18" fillId="0" borderId="26" xfId="5" applyFont="1" applyBorder="1" applyAlignment="1">
      <alignment horizontal="center" vertical="center" wrapText="1"/>
    </xf>
    <xf numFmtId="0" fontId="18" fillId="0" borderId="17" xfId="5" applyFont="1" applyBorder="1" applyAlignment="1">
      <alignment horizontal="center" vertical="center" wrapText="1"/>
    </xf>
    <xf numFmtId="0" fontId="28" fillId="0" borderId="3" xfId="5" applyFont="1" applyBorder="1" applyAlignment="1">
      <alignment horizontal="center" vertical="center" wrapText="1"/>
    </xf>
    <xf numFmtId="0" fontId="28" fillId="0" borderId="4" xfId="5" applyFont="1" applyBorder="1" applyAlignment="1">
      <alignment horizontal="center" vertical="center" wrapText="1"/>
    </xf>
    <xf numFmtId="0" fontId="28" fillId="0" borderId="10" xfId="5" applyFont="1" applyBorder="1" applyAlignment="1">
      <alignment horizontal="center" vertical="center" wrapText="1"/>
    </xf>
    <xf numFmtId="0" fontId="18" fillId="0" borderId="19" xfId="5" applyFont="1" applyBorder="1" applyAlignment="1">
      <alignment horizontal="center" vertical="center"/>
    </xf>
    <xf numFmtId="0" fontId="18" fillId="0" borderId="27" xfId="5" applyFont="1" applyBorder="1" applyAlignment="1">
      <alignment horizontal="center" vertical="center"/>
    </xf>
    <xf numFmtId="0" fontId="28" fillId="0" borderId="9" xfId="5" applyFont="1" applyBorder="1" applyAlignment="1">
      <alignment horizontal="center" vertical="center" wrapText="1"/>
    </xf>
    <xf numFmtId="0" fontId="28" fillId="0" borderId="23" xfId="5" applyFont="1" applyBorder="1" applyAlignment="1">
      <alignment horizontal="center" vertical="center"/>
    </xf>
    <xf numFmtId="0" fontId="28" fillId="0" borderId="18" xfId="5" applyFont="1" applyBorder="1" applyAlignment="1">
      <alignment horizontal="center" vertical="center"/>
    </xf>
    <xf numFmtId="0" fontId="28" fillId="0" borderId="12" xfId="5" applyFont="1" applyBorder="1" applyAlignment="1">
      <alignment horizontal="center" vertical="center" wrapText="1"/>
    </xf>
    <xf numFmtId="0" fontId="28" fillId="0" borderId="5" xfId="5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7" applyFont="1" applyBorder="1" applyAlignment="1">
      <alignment horizontal="center" vertical="center" wrapText="1"/>
    </xf>
    <xf numFmtId="0" fontId="4" fillId="0" borderId="11" xfId="7" applyFont="1" applyBorder="1" applyAlignment="1">
      <alignment horizontal="center" vertical="center" wrapText="1"/>
    </xf>
    <xf numFmtId="0" fontId="4" fillId="0" borderId="24" xfId="7" applyFont="1" applyBorder="1" applyAlignment="1">
      <alignment horizontal="center" vertical="center" wrapText="1"/>
    </xf>
    <xf numFmtId="0" fontId="6" fillId="0" borderId="5" xfId="7" applyFont="1" applyBorder="1" applyAlignment="1">
      <alignment horizontal="center" vertical="center" wrapText="1"/>
    </xf>
    <xf numFmtId="0" fontId="6" fillId="0" borderId="11" xfId="7" applyFont="1" applyBorder="1" applyAlignment="1">
      <alignment horizontal="center" vertical="center" wrapText="1"/>
    </xf>
    <xf numFmtId="0" fontId="6" fillId="0" borderId="24" xfId="7" applyFont="1" applyBorder="1" applyAlignment="1">
      <alignment horizontal="center" vertical="center" wrapText="1"/>
    </xf>
    <xf numFmtId="0" fontId="4" fillId="0" borderId="15" xfId="7" applyFont="1" applyBorder="1" applyAlignment="1">
      <alignment horizontal="center" vertical="center" wrapText="1"/>
    </xf>
    <xf numFmtId="0" fontId="4" fillId="0" borderId="20" xfId="7" applyFont="1" applyBorder="1" applyAlignment="1">
      <alignment horizontal="center" vertical="center"/>
    </xf>
    <xf numFmtId="0" fontId="4" fillId="0" borderId="25" xfId="7" applyFont="1" applyBorder="1" applyAlignment="1">
      <alignment horizontal="center" vertical="center"/>
    </xf>
    <xf numFmtId="0" fontId="4" fillId="0" borderId="16" xfId="7" applyFont="1" applyBorder="1" applyAlignment="1">
      <alignment horizontal="center" vertical="center" wrapText="1"/>
    </xf>
    <xf numFmtId="0" fontId="4" fillId="0" borderId="21" xfId="7" applyFont="1" applyBorder="1" applyAlignment="1">
      <alignment horizontal="center" vertical="center" wrapText="1"/>
    </xf>
    <xf numFmtId="0" fontId="4" fillId="0" borderId="26" xfId="7" applyFont="1" applyBorder="1" applyAlignment="1">
      <alignment horizontal="center" vertical="center" wrapText="1"/>
    </xf>
    <xf numFmtId="0" fontId="4" fillId="0" borderId="17" xfId="7" applyFont="1" applyBorder="1" applyAlignment="1">
      <alignment horizontal="center" vertical="center" wrapText="1"/>
    </xf>
    <xf numFmtId="0" fontId="6" fillId="0" borderId="12" xfId="7" applyFont="1" applyBorder="1" applyAlignment="1">
      <alignment horizontal="center" vertical="center" wrapText="1"/>
    </xf>
    <xf numFmtId="0" fontId="4" fillId="0" borderId="5" xfId="7" applyFont="1" applyBorder="1" applyAlignment="1">
      <alignment horizontal="center" vertical="center"/>
    </xf>
    <xf numFmtId="0" fontId="4" fillId="0" borderId="11" xfId="7" applyFont="1" applyBorder="1" applyAlignment="1">
      <alignment horizontal="center" vertical="center"/>
    </xf>
    <xf numFmtId="0" fontId="4" fillId="0" borderId="24" xfId="7" applyFont="1" applyBorder="1" applyAlignment="1">
      <alignment horizontal="center" vertical="center"/>
    </xf>
    <xf numFmtId="0" fontId="6" fillId="0" borderId="5" xfId="7" applyFont="1" applyBorder="1" applyAlignment="1">
      <alignment horizontal="center" vertical="center"/>
    </xf>
    <xf numFmtId="0" fontId="6" fillId="0" borderId="11" xfId="7" applyFont="1" applyBorder="1" applyAlignment="1">
      <alignment horizontal="center" vertical="center"/>
    </xf>
    <xf numFmtId="0" fontId="6" fillId="0" borderId="24" xfId="7" applyFont="1" applyBorder="1" applyAlignment="1">
      <alignment horizontal="center" vertical="center"/>
    </xf>
    <xf numFmtId="0" fontId="6" fillId="0" borderId="9" xfId="7" applyFont="1" applyBorder="1" applyAlignment="1">
      <alignment horizontal="center" vertical="center" wrapText="1"/>
    </xf>
    <xf numFmtId="0" fontId="6" fillId="0" borderId="23" xfId="7" applyFont="1" applyBorder="1" applyAlignment="1">
      <alignment horizontal="center" vertical="center"/>
    </xf>
    <xf numFmtId="0" fontId="6" fillId="0" borderId="18" xfId="7" applyFont="1" applyBorder="1" applyAlignment="1">
      <alignment horizontal="center" vertical="center"/>
    </xf>
    <xf numFmtId="0" fontId="4" fillId="0" borderId="8" xfId="7" applyFont="1" applyBorder="1" applyAlignment="1">
      <alignment horizontal="center" vertical="center" wrapText="1"/>
    </xf>
    <xf numFmtId="0" fontId="4" fillId="0" borderId="22" xfId="7" applyFont="1" applyBorder="1" applyAlignment="1">
      <alignment horizontal="center" vertical="center"/>
    </xf>
    <xf numFmtId="0" fontId="4" fillId="0" borderId="13" xfId="7" applyFont="1" applyBorder="1" applyAlignment="1">
      <alignment horizontal="center" vertical="center"/>
    </xf>
    <xf numFmtId="0" fontId="6" fillId="0" borderId="3" xfId="7" applyFont="1" applyBorder="1" applyAlignment="1">
      <alignment horizontal="center" vertical="center" wrapText="1"/>
    </xf>
    <xf numFmtId="0" fontId="6" fillId="0" borderId="4" xfId="7" applyFont="1" applyBorder="1" applyAlignment="1">
      <alignment horizontal="center" vertical="center" wrapText="1"/>
    </xf>
    <xf numFmtId="0" fontId="6" fillId="0" borderId="10" xfId="7" applyFont="1" applyBorder="1" applyAlignment="1">
      <alignment horizontal="center" vertical="center" wrapText="1"/>
    </xf>
    <xf numFmtId="0" fontId="4" fillId="0" borderId="19" xfId="7" applyFont="1" applyBorder="1" applyAlignment="1">
      <alignment horizontal="center" vertical="center"/>
    </xf>
    <xf numFmtId="0" fontId="4" fillId="0" borderId="27" xfId="7" applyFont="1" applyBorder="1" applyAlignment="1">
      <alignment horizontal="center" vertical="center"/>
    </xf>
    <xf numFmtId="0" fontId="4" fillId="0" borderId="6" xfId="7" applyFont="1" applyBorder="1" applyAlignment="1">
      <alignment horizontal="center" vertical="center" wrapText="1"/>
    </xf>
    <xf numFmtId="0" fontId="4" fillId="0" borderId="12" xfId="7" applyFont="1" applyBorder="1" applyAlignment="1">
      <alignment horizontal="center" vertical="center"/>
    </xf>
    <xf numFmtId="0" fontId="4" fillId="0" borderId="14" xfId="7" applyFont="1" applyBorder="1" applyAlignment="1">
      <alignment horizontal="center" vertical="center"/>
    </xf>
    <xf numFmtId="0" fontId="4" fillId="3" borderId="6" xfId="7" applyFont="1" applyFill="1" applyBorder="1" applyAlignment="1">
      <alignment horizontal="center"/>
    </xf>
    <xf numFmtId="0" fontId="4" fillId="3" borderId="7" xfId="7" applyFont="1" applyFill="1" applyBorder="1" applyAlignment="1">
      <alignment horizontal="center"/>
    </xf>
    <xf numFmtId="0" fontId="4" fillId="3" borderId="8" xfId="7" applyFont="1" applyFill="1" applyBorder="1" applyAlignment="1">
      <alignment horizontal="center"/>
    </xf>
    <xf numFmtId="0" fontId="4" fillId="0" borderId="6" xfId="7" applyFont="1" applyBorder="1" applyAlignment="1">
      <alignment horizontal="center" shrinkToFit="1"/>
    </xf>
    <xf numFmtId="0" fontId="4" fillId="0" borderId="7" xfId="7" applyFont="1" applyBorder="1" applyAlignment="1">
      <alignment horizontal="center" shrinkToFit="1"/>
    </xf>
    <xf numFmtId="0" fontId="4" fillId="0" borderId="8" xfId="7" applyFont="1" applyBorder="1" applyAlignment="1">
      <alignment horizontal="center" shrinkToFit="1"/>
    </xf>
    <xf numFmtId="0" fontId="4" fillId="0" borderId="14" xfId="7" applyFont="1" applyBorder="1" applyAlignment="1">
      <alignment horizontal="center" shrinkToFit="1"/>
    </xf>
    <xf numFmtId="0" fontId="4" fillId="0" borderId="1" xfId="7" applyFont="1" applyBorder="1" applyAlignment="1">
      <alignment horizontal="center" shrinkToFit="1"/>
    </xf>
    <xf numFmtId="0" fontId="4" fillId="0" borderId="13" xfId="7" applyFont="1" applyBorder="1" applyAlignment="1">
      <alignment horizontal="center" shrinkToFit="1"/>
    </xf>
    <xf numFmtId="0" fontId="4" fillId="0" borderId="9" xfId="7" applyFont="1" applyBorder="1" applyAlignment="1">
      <alignment horizontal="center"/>
    </xf>
    <xf numFmtId="0" fontId="4" fillId="0" borderId="18" xfId="7" applyFont="1" applyBorder="1" applyAlignment="1">
      <alignment horizontal="center"/>
    </xf>
    <xf numFmtId="0" fontId="4" fillId="0" borderId="1" xfId="7" applyFont="1" applyBorder="1" applyAlignment="1">
      <alignment horizontal="left"/>
    </xf>
    <xf numFmtId="0" fontId="6" fillId="0" borderId="1" xfId="7" applyFont="1" applyBorder="1" applyAlignment="1" applyProtection="1">
      <protection locked="0"/>
    </xf>
    <xf numFmtId="0" fontId="4" fillId="0" borderId="1" xfId="7" applyFont="1" applyBorder="1" applyAlignment="1" applyProtection="1">
      <protection locked="0"/>
    </xf>
    <xf numFmtId="0" fontId="4" fillId="0" borderId="2" xfId="7" applyFont="1" applyBorder="1" applyAlignment="1">
      <alignment horizontal="right"/>
    </xf>
    <xf numFmtId="0" fontId="4" fillId="0" borderId="6" xfId="7" applyFont="1" applyBorder="1" applyAlignment="1">
      <alignment horizontal="center" vertical="center"/>
    </xf>
    <xf numFmtId="0" fontId="10" fillId="0" borderId="7" xfId="7" applyFont="1" applyBorder="1" applyAlignment="1"/>
    <xf numFmtId="0" fontId="10" fillId="0" borderId="12" xfId="7" applyFont="1" applyBorder="1" applyAlignment="1"/>
    <xf numFmtId="0" fontId="10" fillId="0" borderId="0" xfId="7" applyFont="1" applyAlignment="1"/>
    <xf numFmtId="0" fontId="10" fillId="0" borderId="14" xfId="7" applyFont="1" applyBorder="1" applyAlignment="1"/>
    <xf numFmtId="0" fontId="10" fillId="0" borderId="1" xfId="7" applyFont="1" applyBorder="1" applyAlignment="1"/>
    <xf numFmtId="0" fontId="4" fillId="0" borderId="7" xfId="7" applyFont="1" applyBorder="1" applyAlignment="1">
      <alignment horizontal="center"/>
    </xf>
    <xf numFmtId="0" fontId="4" fillId="0" borderId="1" xfId="7" applyFont="1" applyBorder="1" applyAlignment="1">
      <alignment horizontal="center"/>
    </xf>
    <xf numFmtId="0" fontId="4" fillId="0" borderId="8" xfId="7" applyFont="1" applyBorder="1" applyAlignment="1">
      <alignment horizontal="center"/>
    </xf>
    <xf numFmtId="0" fontId="4" fillId="0" borderId="13" xfId="7" applyFont="1" applyBorder="1" applyAlignment="1">
      <alignment horizontal="center"/>
    </xf>
    <xf numFmtId="0" fontId="4" fillId="0" borderId="8" xfId="7" applyFont="1" applyBorder="1" applyAlignment="1">
      <alignment horizontal="center" vertical="center"/>
    </xf>
    <xf numFmtId="0" fontId="4" fillId="0" borderId="28" xfId="5" applyFont="1" applyBorder="1" applyAlignment="1" applyProtection="1">
      <alignment horizontal="left" vertical="center"/>
      <protection locked="0"/>
    </xf>
    <xf numFmtId="49" fontId="4" fillId="0" borderId="28" xfId="5" quotePrefix="1" applyNumberFormat="1" applyFont="1" applyBorder="1" applyAlignment="1" applyProtection="1">
      <alignment horizontal="left" vertical="center" wrapText="1"/>
      <protection locked="0"/>
    </xf>
    <xf numFmtId="0" fontId="4" fillId="0" borderId="3" xfId="5" applyFont="1" applyBorder="1" applyAlignment="1" applyProtection="1">
      <alignment horizontal="center" vertical="center" wrapText="1"/>
      <protection locked="0"/>
    </xf>
    <xf numFmtId="176" fontId="13" fillId="0" borderId="28" xfId="5" quotePrefix="1" applyNumberFormat="1" applyFont="1" applyBorder="1" applyAlignment="1" applyProtection="1">
      <alignment horizontal="center" vertical="center"/>
      <protection locked="0"/>
    </xf>
    <xf numFmtId="0" fontId="20" fillId="0" borderId="31" xfId="5" applyFont="1" applyBorder="1" applyAlignment="1" applyProtection="1">
      <alignment horizontal="center" vertical="center" wrapText="1"/>
      <protection locked="0"/>
    </xf>
    <xf numFmtId="178" fontId="4" fillId="0" borderId="32" xfId="5" applyNumberFormat="1" applyFont="1" applyBorder="1" applyAlignment="1" applyProtection="1">
      <alignment horizontal="center" vertical="center"/>
      <protection locked="0"/>
    </xf>
    <xf numFmtId="178" fontId="4" fillId="0" borderId="28" xfId="5" applyNumberFormat="1" applyFont="1" applyBorder="1" applyAlignment="1" applyProtection="1">
      <alignment horizontal="center" vertical="center"/>
      <protection locked="0"/>
    </xf>
    <xf numFmtId="178" fontId="4" fillId="0" borderId="28" xfId="5" quotePrefix="1" applyNumberFormat="1" applyFont="1" applyBorder="1" applyAlignment="1" applyProtection="1">
      <alignment horizontal="center" vertical="center"/>
      <protection locked="0"/>
    </xf>
    <xf numFmtId="0" fontId="4" fillId="0" borderId="0" xfId="5" applyFont="1" applyAlignment="1"/>
    <xf numFmtId="179" fontId="13" fillId="0" borderId="28" xfId="5" applyNumberFormat="1" applyFont="1" applyBorder="1" applyAlignment="1">
      <alignment horizontal="center" vertical="center"/>
    </xf>
    <xf numFmtId="0" fontId="4" fillId="2" borderId="3" xfId="5" applyFont="1" applyFill="1" applyBorder="1" applyAlignment="1" applyProtection="1">
      <alignment horizontal="center" vertical="center" wrapText="1"/>
      <protection locked="0"/>
    </xf>
    <xf numFmtId="0" fontId="4" fillId="2" borderId="29" xfId="5" applyFont="1" applyFill="1" applyBorder="1" applyAlignment="1" applyProtection="1">
      <alignment horizontal="center" vertical="center"/>
      <protection locked="0"/>
    </xf>
    <xf numFmtId="176" fontId="13" fillId="2" borderId="30" xfId="5" quotePrefix="1" applyNumberFormat="1" applyFont="1" applyFill="1" applyBorder="1" applyAlignment="1" applyProtection="1">
      <alignment horizontal="center" vertical="center" wrapText="1"/>
      <protection locked="0"/>
    </xf>
    <xf numFmtId="177" fontId="13" fillId="2" borderId="29" xfId="5" applyNumberFormat="1" applyFont="1" applyFill="1" applyBorder="1" applyAlignment="1" applyProtection="1">
      <alignment horizontal="center" vertical="center" wrapText="1"/>
      <protection locked="0"/>
    </xf>
    <xf numFmtId="176" fontId="13" fillId="2" borderId="28" xfId="5" quotePrefix="1" applyNumberFormat="1" applyFont="1" applyFill="1" applyBorder="1" applyAlignment="1" applyProtection="1">
      <alignment horizontal="center" vertical="center" wrapText="1"/>
      <protection locked="0"/>
    </xf>
    <xf numFmtId="176" fontId="13" fillId="2" borderId="28" xfId="5" quotePrefix="1" applyNumberFormat="1" applyFont="1" applyFill="1" applyBorder="1" applyAlignment="1" applyProtection="1">
      <alignment horizontal="center" vertical="center"/>
      <protection locked="0"/>
    </xf>
    <xf numFmtId="0" fontId="4" fillId="2" borderId="28" xfId="5" applyFont="1" applyFill="1" applyBorder="1" applyAlignment="1" applyProtection="1">
      <alignment horizontal="center" vertical="center"/>
      <protection locked="0"/>
    </xf>
    <xf numFmtId="0" fontId="4" fillId="2" borderId="28" xfId="5" applyFont="1" applyFill="1" applyBorder="1" applyAlignment="1" applyProtection="1">
      <alignment horizontal="center" vertical="center" wrapText="1"/>
      <protection locked="0"/>
    </xf>
    <xf numFmtId="0" fontId="4" fillId="2" borderId="28" xfId="5" applyFont="1" applyFill="1" applyBorder="1" applyAlignment="1" applyProtection="1">
      <alignment horizontal="left" vertical="center"/>
      <protection locked="0"/>
    </xf>
    <xf numFmtId="0" fontId="20" fillId="2" borderId="31" xfId="5" applyFont="1" applyFill="1" applyBorder="1" applyAlignment="1" applyProtection="1">
      <alignment horizontal="center" vertical="center" wrapText="1"/>
      <protection locked="0"/>
    </xf>
    <xf numFmtId="178" fontId="4" fillId="2" borderId="32" xfId="5" applyNumberFormat="1" applyFont="1" applyFill="1" applyBorder="1" applyAlignment="1" applyProtection="1">
      <alignment horizontal="center" vertical="center"/>
      <protection locked="0"/>
    </xf>
    <xf numFmtId="178" fontId="4" fillId="2" borderId="28" xfId="5" applyNumberFormat="1" applyFont="1" applyFill="1" applyBorder="1" applyAlignment="1" applyProtection="1">
      <alignment horizontal="center" vertical="center"/>
      <protection locked="0"/>
    </xf>
    <xf numFmtId="178" fontId="4" fillId="2" borderId="28" xfId="5" quotePrefix="1" applyNumberFormat="1" applyFont="1" applyFill="1" applyBorder="1" applyAlignment="1" applyProtection="1">
      <alignment horizontal="center" vertical="center"/>
      <protection locked="0"/>
    </xf>
    <xf numFmtId="0" fontId="4" fillId="0" borderId="28" xfId="5" applyFont="1" applyBorder="1" applyAlignment="1" applyProtection="1">
      <alignment horizontal="left" vertical="center" wrapText="1"/>
      <protection locked="0"/>
    </xf>
  </cellXfs>
  <cellStyles count="12">
    <cellStyle name="標準" xfId="0" builtinId="0"/>
    <cellStyle name="標準 117" xfId="9" xr:uid="{7A350D67-3308-4926-8687-D1929EB001E1}"/>
    <cellStyle name="標準 118" xfId="10" xr:uid="{462060DD-276B-40BC-A67A-157654D4A144}"/>
    <cellStyle name="標準 2" xfId="1" xr:uid="{14CA0C8D-9E84-4FFF-93BA-497E0B0DE413}"/>
    <cellStyle name="標準 2 2" xfId="2" xr:uid="{4663D08F-3F4D-47FB-8AA1-C1D076534210}"/>
    <cellStyle name="標準 2 2 2" xfId="6" xr:uid="{10A0020D-2541-4F87-8CC8-9401B292F878}"/>
    <cellStyle name="標準 2 2 3" xfId="11" xr:uid="{38ACAB30-16E1-4573-BA53-6D096DD7FB9C}"/>
    <cellStyle name="標準 2 3" xfId="4" xr:uid="{DBF391D1-B472-429D-A4EE-F9CB91C6EFEB}"/>
    <cellStyle name="標準 2 4" xfId="5" xr:uid="{BCC6CA58-D371-4E90-A973-07147397204C}"/>
    <cellStyle name="標準 3" xfId="3" xr:uid="{1F9C6AD7-54A2-4B6D-ABEC-EE291B9E3F4E}"/>
    <cellStyle name="標準 4" xfId="8" xr:uid="{7042D681-06C7-4804-B045-04E21A05D4E3}"/>
    <cellStyle name="標準 99" xfId="7" xr:uid="{B429D621-6D1F-42DC-9A68-7EB488891A0C}"/>
  </cellStyles>
  <dxfs count="80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－燃費公表用紙99.8.27"/>
      <sheetName val="CPS Gr分担表"/>
      <sheetName val="DATA"/>
      <sheetName val="C3_N DC改造投資"/>
      <sheetName val="Sheet1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 refreshError="1"/>
      <sheetData sheetId="2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燃費公表(構変、国産)"/>
      <sheetName val="Sheet1"/>
      <sheetName val="ＴＦ関連Ｐｒｊ日程表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29776-29C0-4E22-B38C-2E0F0795AFCA}">
  <sheetPr>
    <tabColor rgb="FFFFFF00"/>
  </sheetPr>
  <dimension ref="A1:AH30"/>
  <sheetViews>
    <sheetView view="pageBreakPreview" zoomScale="55" zoomScaleNormal="100" zoomScaleSheetLayoutView="55" workbookViewId="0">
      <selection activeCell="E14" sqref="E14"/>
    </sheetView>
  </sheetViews>
  <sheetFormatPr defaultColWidth="9" defaultRowHeight="11.25"/>
  <cols>
    <col min="1" max="1" width="15.875" style="52" customWidth="1"/>
    <col min="2" max="2" width="3.875" style="2" bestFit="1" customWidth="1"/>
    <col min="3" max="3" width="23.625" style="2" customWidth="1"/>
    <col min="4" max="4" width="13.875" style="2" bestFit="1" customWidth="1"/>
    <col min="5" max="5" width="19.5" style="53" customWidth="1"/>
    <col min="6" max="6" width="13.125" style="2" bestFit="1" customWidth="1"/>
    <col min="7" max="7" width="7.375" style="2" customWidth="1"/>
    <col min="8" max="8" width="12.125" style="2" bestFit="1" customWidth="1"/>
    <col min="9" max="9" width="10.625" style="2" customWidth="1"/>
    <col min="10" max="10" width="7" style="2" bestFit="1" customWidth="1"/>
    <col min="11" max="11" width="6.375" style="2" bestFit="1" customWidth="1"/>
    <col min="12" max="12" width="8.75" style="2" bestFit="1" customWidth="1"/>
    <col min="13" max="13" width="8.5" style="2" bestFit="1" customWidth="1"/>
    <col min="14" max="14" width="8.625" style="2" bestFit="1" customWidth="1"/>
    <col min="15" max="15" width="8.625" style="2" customWidth="1"/>
    <col min="16" max="16" width="14.375" style="2" bestFit="1" customWidth="1"/>
    <col min="17" max="17" width="10" style="2" bestFit="1" customWidth="1"/>
    <col min="18" max="18" width="6" style="2" customWidth="1"/>
    <col min="19" max="19" width="25.25" style="2" bestFit="1" customWidth="1"/>
    <col min="20" max="20" width="11" style="2" bestFit="1" customWidth="1"/>
    <col min="21" max="22" width="8.25" style="2" bestFit="1" customWidth="1"/>
    <col min="23" max="24" width="9" style="2"/>
    <col min="25" max="25" width="9" style="2" customWidth="1"/>
    <col min="26" max="27" width="10.625" style="2" customWidth="1"/>
    <col min="28" max="33" width="9" style="2" hidden="1" customWidth="1"/>
    <col min="34" max="34" width="9" style="2" customWidth="1"/>
    <col min="35" max="16384" width="9" style="2"/>
  </cols>
  <sheetData>
    <row r="1" spans="1:34" ht="15.75">
      <c r="A1" s="1"/>
      <c r="B1" s="1"/>
      <c r="E1" s="3"/>
      <c r="R1" s="4"/>
    </row>
    <row r="2" spans="1:34" ht="15">
      <c r="A2" s="2"/>
      <c r="E2" s="2"/>
      <c r="F2" s="5"/>
      <c r="J2" s="646" t="s">
        <v>0</v>
      </c>
      <c r="K2" s="646"/>
      <c r="L2" s="646"/>
      <c r="M2" s="646"/>
      <c r="N2" s="646"/>
      <c r="O2" s="646"/>
      <c r="P2" s="646"/>
      <c r="Q2" s="6"/>
      <c r="R2" s="647"/>
      <c r="S2" s="648"/>
      <c r="T2" s="648"/>
      <c r="U2" s="648"/>
      <c r="V2" s="648"/>
      <c r="X2" s="252" t="s">
        <v>598</v>
      </c>
    </row>
    <row r="3" spans="1:34" ht="15.75" customHeight="1">
      <c r="A3" s="8" t="s">
        <v>2</v>
      </c>
      <c r="B3" s="9"/>
      <c r="E3" s="2"/>
      <c r="J3" s="6"/>
      <c r="R3" s="10"/>
      <c r="S3" s="649" t="s">
        <v>3</v>
      </c>
      <c r="T3" s="649"/>
      <c r="U3" s="649"/>
      <c r="V3" s="649"/>
      <c r="W3" s="649"/>
      <c r="X3" s="649"/>
      <c r="Z3" s="11" t="s">
        <v>4</v>
      </c>
      <c r="AA3" s="12"/>
      <c r="AB3" s="13" t="s">
        <v>5</v>
      </c>
      <c r="AC3" s="14"/>
      <c r="AD3" s="14"/>
      <c r="AE3" s="15" t="s">
        <v>6</v>
      </c>
      <c r="AF3" s="14"/>
      <c r="AG3" s="16"/>
    </row>
    <row r="4" spans="1:34" ht="14.25" customHeight="1" thickBot="1">
      <c r="A4" s="612" t="s">
        <v>7</v>
      </c>
      <c r="B4" s="650" t="s">
        <v>8</v>
      </c>
      <c r="C4" s="651"/>
      <c r="D4" s="656"/>
      <c r="E4" s="658"/>
      <c r="F4" s="650" t="s">
        <v>9</v>
      </c>
      <c r="G4" s="660"/>
      <c r="H4" s="601" t="s">
        <v>10</v>
      </c>
      <c r="I4" s="598" t="s">
        <v>11</v>
      </c>
      <c r="J4" s="632" t="s">
        <v>12</v>
      </c>
      <c r="K4" s="635" t="s">
        <v>13</v>
      </c>
      <c r="L4" s="636"/>
      <c r="M4" s="636"/>
      <c r="N4" s="636"/>
      <c r="O4" s="637"/>
      <c r="P4" s="601" t="s">
        <v>14</v>
      </c>
      <c r="Q4" s="638" t="s">
        <v>15</v>
      </c>
      <c r="R4" s="639"/>
      <c r="S4" s="640"/>
      <c r="T4" s="644" t="s">
        <v>16</v>
      </c>
      <c r="U4" s="629" t="s">
        <v>17</v>
      </c>
      <c r="V4" s="601" t="s">
        <v>18</v>
      </c>
      <c r="W4" s="627" t="s">
        <v>19</v>
      </c>
      <c r="X4" s="628"/>
      <c r="Z4" s="621" t="s">
        <v>20</v>
      </c>
      <c r="AA4" s="621" t="s">
        <v>21</v>
      </c>
      <c r="AB4" s="598" t="s">
        <v>22</v>
      </c>
      <c r="AC4" s="601" t="s">
        <v>23</v>
      </c>
      <c r="AD4" s="601" t="s">
        <v>24</v>
      </c>
      <c r="AE4" s="598" t="s">
        <v>22</v>
      </c>
      <c r="AF4" s="601" t="s">
        <v>23</v>
      </c>
      <c r="AG4" s="601" t="s">
        <v>25</v>
      </c>
      <c r="AH4" s="17"/>
    </row>
    <row r="5" spans="1:34" ht="11.25" customHeight="1">
      <c r="A5" s="613"/>
      <c r="B5" s="652"/>
      <c r="C5" s="653"/>
      <c r="D5" s="657"/>
      <c r="E5" s="659"/>
      <c r="F5" s="634"/>
      <c r="G5" s="626"/>
      <c r="H5" s="613"/>
      <c r="I5" s="599"/>
      <c r="J5" s="633"/>
      <c r="K5" s="604" t="s">
        <v>26</v>
      </c>
      <c r="L5" s="607" t="s">
        <v>27</v>
      </c>
      <c r="M5" s="610" t="s">
        <v>28</v>
      </c>
      <c r="N5" s="624" t="s">
        <v>29</v>
      </c>
      <c r="O5" s="624" t="s">
        <v>22</v>
      </c>
      <c r="P5" s="616"/>
      <c r="Q5" s="641"/>
      <c r="R5" s="642"/>
      <c r="S5" s="643"/>
      <c r="T5" s="645"/>
      <c r="U5" s="630"/>
      <c r="V5" s="613"/>
      <c r="W5" s="601" t="s">
        <v>23</v>
      </c>
      <c r="X5" s="601" t="s">
        <v>24</v>
      </c>
      <c r="Z5" s="622"/>
      <c r="AA5" s="622"/>
      <c r="AB5" s="599"/>
      <c r="AC5" s="602"/>
      <c r="AD5" s="602"/>
      <c r="AE5" s="599"/>
      <c r="AF5" s="602"/>
      <c r="AG5" s="602"/>
      <c r="AH5" s="611"/>
    </row>
    <row r="6" spans="1:34">
      <c r="A6" s="613"/>
      <c r="B6" s="652"/>
      <c r="C6" s="653"/>
      <c r="D6" s="612" t="s">
        <v>30</v>
      </c>
      <c r="E6" s="615" t="s">
        <v>31</v>
      </c>
      <c r="F6" s="612" t="s">
        <v>30</v>
      </c>
      <c r="G6" s="598" t="s">
        <v>32</v>
      </c>
      <c r="H6" s="613"/>
      <c r="I6" s="599"/>
      <c r="J6" s="633"/>
      <c r="K6" s="605"/>
      <c r="L6" s="608"/>
      <c r="M6" s="605"/>
      <c r="N6" s="625"/>
      <c r="O6" s="625"/>
      <c r="P6" s="616"/>
      <c r="Q6" s="601" t="s">
        <v>33</v>
      </c>
      <c r="R6" s="601" t="s">
        <v>34</v>
      </c>
      <c r="S6" s="612" t="s">
        <v>35</v>
      </c>
      <c r="T6" s="618" t="s">
        <v>36</v>
      </c>
      <c r="U6" s="630"/>
      <c r="V6" s="613"/>
      <c r="W6" s="602"/>
      <c r="X6" s="602"/>
      <c r="Z6" s="622"/>
      <c r="AA6" s="622"/>
      <c r="AB6" s="599"/>
      <c r="AC6" s="602"/>
      <c r="AD6" s="602"/>
      <c r="AE6" s="599"/>
      <c r="AF6" s="602"/>
      <c r="AG6" s="602"/>
      <c r="AH6" s="611"/>
    </row>
    <row r="7" spans="1:34">
      <c r="A7" s="613"/>
      <c r="B7" s="652"/>
      <c r="C7" s="653"/>
      <c r="D7" s="613"/>
      <c r="E7" s="613"/>
      <c r="F7" s="613"/>
      <c r="G7" s="613"/>
      <c r="H7" s="613"/>
      <c r="I7" s="599"/>
      <c r="J7" s="633"/>
      <c r="K7" s="605"/>
      <c r="L7" s="608"/>
      <c r="M7" s="605"/>
      <c r="N7" s="625"/>
      <c r="O7" s="625"/>
      <c r="P7" s="616"/>
      <c r="Q7" s="616"/>
      <c r="R7" s="616"/>
      <c r="S7" s="613"/>
      <c r="T7" s="619"/>
      <c r="U7" s="630"/>
      <c r="V7" s="613"/>
      <c r="W7" s="602"/>
      <c r="X7" s="602"/>
      <c r="Z7" s="622"/>
      <c r="AA7" s="622"/>
      <c r="AB7" s="599"/>
      <c r="AC7" s="602"/>
      <c r="AD7" s="602"/>
      <c r="AE7" s="599"/>
      <c r="AF7" s="602"/>
      <c r="AG7" s="602"/>
      <c r="AH7" s="611"/>
    </row>
    <row r="8" spans="1:34">
      <c r="A8" s="614"/>
      <c r="B8" s="654"/>
      <c r="C8" s="655"/>
      <c r="D8" s="614"/>
      <c r="E8" s="614"/>
      <c r="F8" s="614"/>
      <c r="G8" s="614"/>
      <c r="H8" s="614"/>
      <c r="I8" s="600"/>
      <c r="J8" s="634"/>
      <c r="K8" s="606"/>
      <c r="L8" s="609"/>
      <c r="M8" s="606"/>
      <c r="N8" s="626"/>
      <c r="O8" s="626"/>
      <c r="P8" s="617"/>
      <c r="Q8" s="617"/>
      <c r="R8" s="617"/>
      <c r="S8" s="614"/>
      <c r="T8" s="620"/>
      <c r="U8" s="631"/>
      <c r="V8" s="614"/>
      <c r="W8" s="603"/>
      <c r="X8" s="603"/>
      <c r="Z8" s="623"/>
      <c r="AA8" s="623"/>
      <c r="AB8" s="600"/>
      <c r="AC8" s="603"/>
      <c r="AD8" s="603"/>
      <c r="AE8" s="600"/>
      <c r="AF8" s="603"/>
      <c r="AG8" s="603"/>
      <c r="AH8" s="611"/>
    </row>
    <row r="9" spans="1:34" ht="24" customHeight="1">
      <c r="A9" s="19" t="s">
        <v>597</v>
      </c>
      <c r="B9" s="20"/>
      <c r="C9" s="21" t="s">
        <v>596</v>
      </c>
      <c r="D9" s="22" t="s">
        <v>595</v>
      </c>
      <c r="E9" s="23" t="s">
        <v>593</v>
      </c>
      <c r="F9" s="24" t="s">
        <v>360</v>
      </c>
      <c r="G9" s="25">
        <v>0.996</v>
      </c>
      <c r="H9" s="24" t="s">
        <v>144</v>
      </c>
      <c r="I9" s="26">
        <v>910</v>
      </c>
      <c r="J9" s="27">
        <v>5</v>
      </c>
      <c r="K9" s="28">
        <v>21</v>
      </c>
      <c r="L9" s="29">
        <f t="shared" ref="L9:L20" si="0">IF(K9&gt;0,1/K9*34.6*67.1,"")</f>
        <v>110.55523809523808</v>
      </c>
      <c r="M9" s="28">
        <f t="shared" ref="M9:M20" si="1">IFERROR(VALUE(IF(Z9="","",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))),"")</f>
        <v>20.8</v>
      </c>
      <c r="N9" s="30">
        <f t="shared" ref="N9:N20" si="2">IFERROR(VALUE(IF(Z9="","",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))),"")</f>
        <v>23.7</v>
      </c>
      <c r="O9" s="31" t="str">
        <f t="shared" ref="O9:O20" si="3">IF(Z9="","",IF(AE9="",TEXT(AB9,"#,##0.0"),IF(AB9-AE9&gt;0,CONCATENATE(TEXT(AE9,"#,##0.0"),"~",TEXT(AB9,"#,##0.0")),TEXT(AB9,"#,##0.0"))))</f>
        <v>27.8</v>
      </c>
      <c r="P9" s="32" t="s">
        <v>344</v>
      </c>
      <c r="Q9" s="33" t="s">
        <v>133</v>
      </c>
      <c r="R9" s="32" t="s">
        <v>45</v>
      </c>
      <c r="S9" s="34"/>
      <c r="T9" s="35" t="s">
        <v>46</v>
      </c>
      <c r="U9" s="36">
        <f t="shared" ref="U9:U20" si="4">IFERROR(IF(K9&lt;M9,"",(ROUNDDOWN(K9/M9*100,0))),"")</f>
        <v>100</v>
      </c>
      <c r="V9" s="37" t="str">
        <f t="shared" ref="V9:V20" si="5">IFERROR(IF(K9&lt;N9,"",(ROUNDDOWN(K9/N9*100,0))),"")</f>
        <v/>
      </c>
      <c r="W9" s="37">
        <f t="shared" ref="W9:W20" si="6">IF(AC9&lt;55,"",IF(AA9="",AC9,IF(AF9-AC9&gt;0,CONCATENATE(AC9,"~",AF9),AC9)))</f>
        <v>75</v>
      </c>
      <c r="X9" s="38" t="str">
        <f t="shared" ref="X9:X20" si="7">IF(AC9&lt;55,"",AD9)</f>
        <v>★2.5</v>
      </c>
      <c r="Z9" s="39">
        <v>910</v>
      </c>
      <c r="AA9" s="39"/>
      <c r="AB9" s="40">
        <f t="shared" ref="AB9:AB20" si="8">IF(Z9="","",(ROUND(IF(Z9&gt;=2759,9.5,IF(Z9&lt;2759,(-2.47/1000000*Z9*Z9)-(8.52/10000*Z9)+30.65)),1)))</f>
        <v>27.8</v>
      </c>
      <c r="AC9" s="41">
        <f t="shared" ref="AC9:AC20" si="9">IF(K9="","",ROUNDDOWN(K9/AB9*100,0))</f>
        <v>75</v>
      </c>
      <c r="AD9" s="41" t="str">
        <f t="shared" ref="AD9:AD20" si="10"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★2.5</v>
      </c>
      <c r="AE9" s="40" t="str">
        <f t="shared" ref="AE9:AE20" si="11">IF(AA9="","",(ROUND(IF(AA9&gt;=2759,9.5,IF(AA9&lt;2759,(-2.47/1000000*AA9*AA9)-(8.52/10000*AA9)+30.65)),1)))</f>
        <v/>
      </c>
      <c r="AF9" s="41" t="str">
        <f t="shared" ref="AF9:AF20" si="12">IF(AE9="","",IF(K9="","",ROUNDDOWN(K9/AE9*100,0)))</f>
        <v/>
      </c>
      <c r="AG9" s="41" t="str">
        <f t="shared" ref="AG9:AG20" si="13"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/>
      </c>
      <c r="AH9" s="42"/>
    </row>
    <row r="10" spans="1:34" ht="24" customHeight="1">
      <c r="A10" s="43"/>
      <c r="B10" s="46"/>
      <c r="C10" s="47"/>
      <c r="D10" s="22" t="s">
        <v>594</v>
      </c>
      <c r="E10" s="23" t="s">
        <v>593</v>
      </c>
      <c r="F10" s="24" t="s">
        <v>360</v>
      </c>
      <c r="G10" s="25">
        <v>0.996</v>
      </c>
      <c r="H10" s="24" t="s">
        <v>144</v>
      </c>
      <c r="I10" s="26">
        <v>960</v>
      </c>
      <c r="J10" s="27">
        <v>5</v>
      </c>
      <c r="K10" s="28">
        <v>19</v>
      </c>
      <c r="L10" s="29">
        <f t="shared" si="0"/>
        <v>122.19263157894736</v>
      </c>
      <c r="M10" s="28">
        <f t="shared" si="1"/>
        <v>20.8</v>
      </c>
      <c r="N10" s="30">
        <f t="shared" si="2"/>
        <v>23.7</v>
      </c>
      <c r="O10" s="31" t="str">
        <f t="shared" si="3"/>
        <v>27.6</v>
      </c>
      <c r="P10" s="32" t="s">
        <v>344</v>
      </c>
      <c r="Q10" s="33" t="s">
        <v>133</v>
      </c>
      <c r="R10" s="32" t="s">
        <v>55</v>
      </c>
      <c r="S10" s="34"/>
      <c r="T10" s="35" t="s">
        <v>46</v>
      </c>
      <c r="U10" s="36" t="str">
        <f t="shared" si="4"/>
        <v/>
      </c>
      <c r="V10" s="37" t="str">
        <f t="shared" si="5"/>
        <v/>
      </c>
      <c r="W10" s="37">
        <f t="shared" si="6"/>
        <v>68</v>
      </c>
      <c r="X10" s="38" t="str">
        <f t="shared" si="7"/>
        <v>★1.5</v>
      </c>
      <c r="Z10" s="39">
        <v>960</v>
      </c>
      <c r="AA10" s="39"/>
      <c r="AB10" s="40">
        <f t="shared" si="8"/>
        <v>27.6</v>
      </c>
      <c r="AC10" s="41">
        <f t="shared" si="9"/>
        <v>68</v>
      </c>
      <c r="AD10" s="41" t="str">
        <f t="shared" si="10"/>
        <v>★1.5</v>
      </c>
      <c r="AE10" s="40" t="str">
        <f t="shared" si="11"/>
        <v/>
      </c>
      <c r="AF10" s="41" t="str">
        <f t="shared" si="12"/>
        <v/>
      </c>
      <c r="AG10" s="41" t="str">
        <f t="shared" si="13"/>
        <v/>
      </c>
      <c r="AH10" s="42"/>
    </row>
    <row r="11" spans="1:34" ht="50.45" customHeight="1">
      <c r="A11" s="43"/>
      <c r="B11" s="20" t="s">
        <v>348</v>
      </c>
      <c r="C11" s="21" t="s">
        <v>592</v>
      </c>
      <c r="D11" s="22" t="s">
        <v>591</v>
      </c>
      <c r="E11" s="23" t="s">
        <v>511</v>
      </c>
      <c r="F11" s="24" t="s">
        <v>590</v>
      </c>
      <c r="G11" s="25">
        <v>2.4870000000000001</v>
      </c>
      <c r="H11" s="24" t="s">
        <v>476</v>
      </c>
      <c r="I11" s="26">
        <v>1590</v>
      </c>
      <c r="J11" s="27">
        <v>5</v>
      </c>
      <c r="K11" s="28">
        <v>24.3</v>
      </c>
      <c r="L11" s="29">
        <f t="shared" si="0"/>
        <v>95.541563786008226</v>
      </c>
      <c r="M11" s="28">
        <f t="shared" si="1"/>
        <v>13.2</v>
      </c>
      <c r="N11" s="30">
        <f t="shared" si="2"/>
        <v>16.5</v>
      </c>
      <c r="O11" s="31" t="str">
        <f t="shared" si="3"/>
        <v>23.1</v>
      </c>
      <c r="P11" s="32" t="s">
        <v>587</v>
      </c>
      <c r="Q11" s="33" t="s">
        <v>586</v>
      </c>
      <c r="R11" s="32" t="s">
        <v>45</v>
      </c>
      <c r="S11" s="34"/>
      <c r="T11" s="35" t="s">
        <v>76</v>
      </c>
      <c r="U11" s="36">
        <f t="shared" si="4"/>
        <v>184</v>
      </c>
      <c r="V11" s="37">
        <f t="shared" si="5"/>
        <v>147</v>
      </c>
      <c r="W11" s="37">
        <f t="shared" si="6"/>
        <v>105</v>
      </c>
      <c r="X11" s="38" t="str">
        <f t="shared" si="7"/>
        <v>★5.5</v>
      </c>
      <c r="Z11" s="39">
        <v>1590</v>
      </c>
      <c r="AA11" s="39"/>
      <c r="AB11" s="40">
        <f t="shared" si="8"/>
        <v>23.1</v>
      </c>
      <c r="AC11" s="41">
        <f t="shared" si="9"/>
        <v>105</v>
      </c>
      <c r="AD11" s="41" t="str">
        <f t="shared" si="10"/>
        <v>★5.5</v>
      </c>
      <c r="AE11" s="40" t="str">
        <f t="shared" si="11"/>
        <v/>
      </c>
      <c r="AF11" s="41" t="str">
        <f t="shared" si="12"/>
        <v/>
      </c>
      <c r="AG11" s="41" t="str">
        <f t="shared" si="13"/>
        <v/>
      </c>
      <c r="AH11" s="42"/>
    </row>
    <row r="12" spans="1:34" ht="67.5">
      <c r="A12" s="43"/>
      <c r="B12" s="46"/>
      <c r="C12" s="47"/>
      <c r="D12" s="22" t="s">
        <v>589</v>
      </c>
      <c r="E12" s="23" t="s">
        <v>58</v>
      </c>
      <c r="F12" s="24" t="s">
        <v>588</v>
      </c>
      <c r="G12" s="25">
        <v>2.4870000000000001</v>
      </c>
      <c r="H12" s="24" t="s">
        <v>476</v>
      </c>
      <c r="I12" s="26">
        <v>1670</v>
      </c>
      <c r="J12" s="27">
        <v>5</v>
      </c>
      <c r="K12" s="28">
        <v>21.6</v>
      </c>
      <c r="L12" s="29">
        <f t="shared" si="0"/>
        <v>107.48425925925925</v>
      </c>
      <c r="M12" s="28">
        <f t="shared" si="1"/>
        <v>12.2</v>
      </c>
      <c r="N12" s="30">
        <f t="shared" si="2"/>
        <v>15.4</v>
      </c>
      <c r="O12" s="31" t="str">
        <f t="shared" si="3"/>
        <v>22.3</v>
      </c>
      <c r="P12" s="32" t="s">
        <v>587</v>
      </c>
      <c r="Q12" s="33" t="s">
        <v>586</v>
      </c>
      <c r="R12" s="32" t="s">
        <v>55</v>
      </c>
      <c r="S12" s="34"/>
      <c r="T12" s="35" t="s">
        <v>76</v>
      </c>
      <c r="U12" s="36">
        <f t="shared" si="4"/>
        <v>177</v>
      </c>
      <c r="V12" s="37">
        <f t="shared" si="5"/>
        <v>140</v>
      </c>
      <c r="W12" s="37">
        <f t="shared" si="6"/>
        <v>96</v>
      </c>
      <c r="X12" s="38" t="str">
        <f t="shared" si="7"/>
        <v>★4.5</v>
      </c>
      <c r="Z12" s="39">
        <v>1670</v>
      </c>
      <c r="AA12" s="39"/>
      <c r="AB12" s="40">
        <f t="shared" si="8"/>
        <v>22.3</v>
      </c>
      <c r="AC12" s="41">
        <f t="shared" si="9"/>
        <v>96</v>
      </c>
      <c r="AD12" s="41" t="str">
        <f t="shared" si="10"/>
        <v>★4.5</v>
      </c>
      <c r="AE12" s="40" t="str">
        <f t="shared" si="11"/>
        <v/>
      </c>
      <c r="AF12" s="41" t="str">
        <f t="shared" si="12"/>
        <v/>
      </c>
      <c r="AG12" s="41" t="str">
        <f t="shared" si="13"/>
        <v/>
      </c>
      <c r="AH12" s="42"/>
    </row>
    <row r="13" spans="1:34" ht="24" customHeight="1">
      <c r="A13" s="43"/>
      <c r="B13" s="20"/>
      <c r="C13" s="21" t="s">
        <v>585</v>
      </c>
      <c r="D13" s="22" t="s">
        <v>584</v>
      </c>
      <c r="E13" s="23" t="s">
        <v>69</v>
      </c>
      <c r="F13" s="24" t="s">
        <v>360</v>
      </c>
      <c r="G13" s="25">
        <v>0.996</v>
      </c>
      <c r="H13" s="24" t="s">
        <v>144</v>
      </c>
      <c r="I13" s="26">
        <v>1080</v>
      </c>
      <c r="J13" s="27">
        <v>5</v>
      </c>
      <c r="K13" s="28">
        <v>18.399999999999999</v>
      </c>
      <c r="L13" s="29">
        <f t="shared" si="0"/>
        <v>126.17717391304349</v>
      </c>
      <c r="M13" s="28">
        <f t="shared" si="1"/>
        <v>20.5</v>
      </c>
      <c r="N13" s="30">
        <f t="shared" si="2"/>
        <v>23.4</v>
      </c>
      <c r="O13" s="31" t="str">
        <f t="shared" si="3"/>
        <v>26.8</v>
      </c>
      <c r="P13" s="32" t="s">
        <v>580</v>
      </c>
      <c r="Q13" s="33" t="s">
        <v>133</v>
      </c>
      <c r="R13" s="32" t="s">
        <v>45</v>
      </c>
      <c r="S13" s="34"/>
      <c r="T13" s="35" t="s">
        <v>46</v>
      </c>
      <c r="U13" s="36" t="str">
        <f t="shared" si="4"/>
        <v/>
      </c>
      <c r="V13" s="37" t="str">
        <f t="shared" si="5"/>
        <v/>
      </c>
      <c r="W13" s="37">
        <f t="shared" si="6"/>
        <v>68</v>
      </c>
      <c r="X13" s="38" t="str">
        <f t="shared" si="7"/>
        <v>★1.5</v>
      </c>
      <c r="Z13" s="39">
        <v>1080</v>
      </c>
      <c r="AA13" s="39"/>
      <c r="AB13" s="40">
        <f t="shared" si="8"/>
        <v>26.8</v>
      </c>
      <c r="AC13" s="41">
        <f t="shared" si="9"/>
        <v>68</v>
      </c>
      <c r="AD13" s="41" t="str">
        <f t="shared" si="10"/>
        <v>★1.5</v>
      </c>
      <c r="AE13" s="40" t="str">
        <f t="shared" si="11"/>
        <v/>
      </c>
      <c r="AF13" s="41" t="str">
        <f t="shared" si="12"/>
        <v/>
      </c>
      <c r="AG13" s="41" t="str">
        <f t="shared" si="13"/>
        <v/>
      </c>
      <c r="AH13" s="42"/>
    </row>
    <row r="14" spans="1:34" ht="24" customHeight="1">
      <c r="A14" s="43"/>
      <c r="B14" s="44"/>
      <c r="C14" s="45"/>
      <c r="D14" s="22" t="s">
        <v>584</v>
      </c>
      <c r="E14" s="23" t="s">
        <v>583</v>
      </c>
      <c r="F14" s="24" t="s">
        <v>360</v>
      </c>
      <c r="G14" s="25">
        <v>0.996</v>
      </c>
      <c r="H14" s="24" t="s">
        <v>144</v>
      </c>
      <c r="I14" s="26">
        <v>1090</v>
      </c>
      <c r="J14" s="27">
        <v>5</v>
      </c>
      <c r="K14" s="28">
        <v>18.399999999999999</v>
      </c>
      <c r="L14" s="29">
        <f t="shared" si="0"/>
        <v>126.17717391304349</v>
      </c>
      <c r="M14" s="28">
        <f t="shared" si="1"/>
        <v>18.7</v>
      </c>
      <c r="N14" s="30">
        <f t="shared" si="2"/>
        <v>21.8</v>
      </c>
      <c r="O14" s="31" t="str">
        <f t="shared" si="3"/>
        <v>26.8</v>
      </c>
      <c r="P14" s="32" t="s">
        <v>580</v>
      </c>
      <c r="Q14" s="33" t="s">
        <v>133</v>
      </c>
      <c r="R14" s="32" t="s">
        <v>45</v>
      </c>
      <c r="S14" s="34"/>
      <c r="T14" s="35" t="s">
        <v>46</v>
      </c>
      <c r="U14" s="36" t="str">
        <f t="shared" si="4"/>
        <v/>
      </c>
      <c r="V14" s="37" t="str">
        <f t="shared" si="5"/>
        <v/>
      </c>
      <c r="W14" s="37">
        <f t="shared" si="6"/>
        <v>68</v>
      </c>
      <c r="X14" s="38" t="str">
        <f t="shared" si="7"/>
        <v>★1.5</v>
      </c>
      <c r="Z14" s="39">
        <v>1090</v>
      </c>
      <c r="AA14" s="39"/>
      <c r="AB14" s="40">
        <f t="shared" si="8"/>
        <v>26.8</v>
      </c>
      <c r="AC14" s="41">
        <f t="shared" si="9"/>
        <v>68</v>
      </c>
      <c r="AD14" s="41" t="str">
        <f t="shared" si="10"/>
        <v>★1.5</v>
      </c>
      <c r="AE14" s="40" t="str">
        <f t="shared" si="11"/>
        <v/>
      </c>
      <c r="AF14" s="41" t="str">
        <f t="shared" si="12"/>
        <v/>
      </c>
      <c r="AG14" s="41" t="str">
        <f t="shared" si="13"/>
        <v/>
      </c>
      <c r="AH14" s="42"/>
    </row>
    <row r="15" spans="1:34" ht="24" customHeight="1">
      <c r="A15" s="43"/>
      <c r="B15" s="44"/>
      <c r="C15" s="45"/>
      <c r="D15" s="22" t="s">
        <v>582</v>
      </c>
      <c r="E15" s="23" t="s">
        <v>524</v>
      </c>
      <c r="F15" s="24" t="s">
        <v>360</v>
      </c>
      <c r="G15" s="25">
        <v>0.996</v>
      </c>
      <c r="H15" s="24" t="s">
        <v>144</v>
      </c>
      <c r="I15" s="26">
        <v>1110</v>
      </c>
      <c r="J15" s="27">
        <v>5</v>
      </c>
      <c r="K15" s="28">
        <v>16.8</v>
      </c>
      <c r="L15" s="29">
        <f t="shared" si="0"/>
        <v>138.19404761904758</v>
      </c>
      <c r="M15" s="28">
        <f t="shared" si="1"/>
        <v>18.7</v>
      </c>
      <c r="N15" s="30">
        <f t="shared" si="2"/>
        <v>21.8</v>
      </c>
      <c r="O15" s="31" t="str">
        <f t="shared" si="3"/>
        <v>26.7</v>
      </c>
      <c r="P15" s="32" t="s">
        <v>580</v>
      </c>
      <c r="Q15" s="33" t="s">
        <v>52</v>
      </c>
      <c r="R15" s="32" t="s">
        <v>45</v>
      </c>
      <c r="S15" s="34"/>
      <c r="T15" s="35" t="s">
        <v>60</v>
      </c>
      <c r="U15" s="36" t="str">
        <f t="shared" si="4"/>
        <v/>
      </c>
      <c r="V15" s="37" t="str">
        <f t="shared" si="5"/>
        <v/>
      </c>
      <c r="W15" s="37">
        <f t="shared" si="6"/>
        <v>62</v>
      </c>
      <c r="X15" s="38" t="str">
        <f t="shared" si="7"/>
        <v>★1.0</v>
      </c>
      <c r="Z15" s="39">
        <v>1110</v>
      </c>
      <c r="AA15" s="39"/>
      <c r="AB15" s="40">
        <f t="shared" si="8"/>
        <v>26.7</v>
      </c>
      <c r="AC15" s="41">
        <f t="shared" si="9"/>
        <v>62</v>
      </c>
      <c r="AD15" s="41" t="str">
        <f t="shared" si="10"/>
        <v>★1.0</v>
      </c>
      <c r="AE15" s="40" t="str">
        <f t="shared" si="11"/>
        <v/>
      </c>
      <c r="AF15" s="41" t="str">
        <f t="shared" si="12"/>
        <v/>
      </c>
      <c r="AG15" s="41" t="str">
        <f t="shared" si="13"/>
        <v/>
      </c>
      <c r="AH15" s="42"/>
    </row>
    <row r="16" spans="1:34" ht="24" customHeight="1">
      <c r="A16" s="43"/>
      <c r="B16" s="46"/>
      <c r="C16" s="47"/>
      <c r="D16" s="22" t="s">
        <v>581</v>
      </c>
      <c r="E16" s="23" t="s">
        <v>500</v>
      </c>
      <c r="F16" s="24" t="s">
        <v>360</v>
      </c>
      <c r="G16" s="25">
        <v>0.996</v>
      </c>
      <c r="H16" s="24" t="s">
        <v>144</v>
      </c>
      <c r="I16" s="26">
        <v>1140</v>
      </c>
      <c r="J16" s="27">
        <v>5</v>
      </c>
      <c r="K16" s="28">
        <v>16.8</v>
      </c>
      <c r="L16" s="29">
        <f t="shared" si="0"/>
        <v>138.19404761904758</v>
      </c>
      <c r="M16" s="28">
        <f t="shared" si="1"/>
        <v>18.7</v>
      </c>
      <c r="N16" s="30">
        <f t="shared" si="2"/>
        <v>21.8</v>
      </c>
      <c r="O16" s="31" t="str">
        <f t="shared" si="3"/>
        <v>26.5</v>
      </c>
      <c r="P16" s="32" t="s">
        <v>580</v>
      </c>
      <c r="Q16" s="33" t="s">
        <v>133</v>
      </c>
      <c r="R16" s="32" t="s">
        <v>55</v>
      </c>
      <c r="S16" s="34"/>
      <c r="T16" s="35" t="s">
        <v>46</v>
      </c>
      <c r="U16" s="36" t="str">
        <f t="shared" si="4"/>
        <v/>
      </c>
      <c r="V16" s="37" t="str">
        <f t="shared" si="5"/>
        <v/>
      </c>
      <c r="W16" s="37">
        <f t="shared" si="6"/>
        <v>63</v>
      </c>
      <c r="X16" s="38" t="str">
        <f t="shared" si="7"/>
        <v>★1.0</v>
      </c>
      <c r="Z16" s="39">
        <v>1140</v>
      </c>
      <c r="AA16" s="39"/>
      <c r="AB16" s="40">
        <f t="shared" si="8"/>
        <v>26.5</v>
      </c>
      <c r="AC16" s="41">
        <f t="shared" si="9"/>
        <v>63</v>
      </c>
      <c r="AD16" s="41" t="str">
        <f t="shared" si="10"/>
        <v>★1.0</v>
      </c>
      <c r="AE16" s="40" t="str">
        <f t="shared" si="11"/>
        <v/>
      </c>
      <c r="AF16" s="41" t="str">
        <f t="shared" si="12"/>
        <v/>
      </c>
      <c r="AG16" s="41" t="str">
        <f t="shared" si="13"/>
        <v/>
      </c>
      <c r="AH16" s="42"/>
    </row>
    <row r="17" spans="1:34" ht="24" customHeight="1">
      <c r="A17" s="43"/>
      <c r="B17" s="20"/>
      <c r="C17" s="21" t="s">
        <v>579</v>
      </c>
      <c r="D17" s="22" t="s">
        <v>578</v>
      </c>
      <c r="E17" s="23" t="s">
        <v>577</v>
      </c>
      <c r="F17" s="24" t="s">
        <v>576</v>
      </c>
      <c r="G17" s="25">
        <v>1.196</v>
      </c>
      <c r="H17" s="24" t="s">
        <v>575</v>
      </c>
      <c r="I17" s="26" t="s">
        <v>574</v>
      </c>
      <c r="J17" s="27">
        <v>5</v>
      </c>
      <c r="K17" s="28">
        <v>28</v>
      </c>
      <c r="L17" s="29">
        <f t="shared" si="0"/>
        <v>82.916428571428568</v>
      </c>
      <c r="M17" s="28">
        <f t="shared" si="1"/>
        <v>20.5</v>
      </c>
      <c r="N17" s="30">
        <f t="shared" si="2"/>
        <v>23.4</v>
      </c>
      <c r="O17" s="31" t="str">
        <f t="shared" si="3"/>
        <v>26.9~27.0</v>
      </c>
      <c r="P17" s="32" t="s">
        <v>573</v>
      </c>
      <c r="Q17" s="33" t="s">
        <v>133</v>
      </c>
      <c r="R17" s="32" t="s">
        <v>45</v>
      </c>
      <c r="S17" s="34"/>
      <c r="T17" s="35" t="s">
        <v>46</v>
      </c>
      <c r="U17" s="36">
        <f t="shared" si="4"/>
        <v>136</v>
      </c>
      <c r="V17" s="37">
        <f t="shared" si="5"/>
        <v>119</v>
      </c>
      <c r="W17" s="37" t="str">
        <f t="shared" si="6"/>
        <v>103~104</v>
      </c>
      <c r="X17" s="38" t="str">
        <f t="shared" si="7"/>
        <v>★5.0</v>
      </c>
      <c r="Z17" s="39">
        <v>1060</v>
      </c>
      <c r="AA17" s="39">
        <v>1070</v>
      </c>
      <c r="AB17" s="40">
        <f t="shared" si="8"/>
        <v>27</v>
      </c>
      <c r="AC17" s="41">
        <f t="shared" si="9"/>
        <v>103</v>
      </c>
      <c r="AD17" s="41" t="str">
        <f t="shared" si="10"/>
        <v>★5.0</v>
      </c>
      <c r="AE17" s="40">
        <f t="shared" si="11"/>
        <v>26.9</v>
      </c>
      <c r="AF17" s="41">
        <f t="shared" si="12"/>
        <v>104</v>
      </c>
      <c r="AG17" s="41" t="str">
        <f t="shared" si="13"/>
        <v>★5.0</v>
      </c>
      <c r="AH17" s="42"/>
    </row>
    <row r="18" spans="1:34" ht="24" customHeight="1">
      <c r="A18" s="43"/>
      <c r="B18" s="44"/>
      <c r="C18" s="45"/>
      <c r="D18" s="22" t="s">
        <v>572</v>
      </c>
      <c r="E18" s="23" t="s">
        <v>500</v>
      </c>
      <c r="F18" s="24" t="s">
        <v>345</v>
      </c>
      <c r="G18" s="25">
        <v>1.196</v>
      </c>
      <c r="H18" s="24" t="s">
        <v>144</v>
      </c>
      <c r="I18" s="26">
        <v>970</v>
      </c>
      <c r="J18" s="27">
        <v>5</v>
      </c>
      <c r="K18" s="28">
        <v>20.7</v>
      </c>
      <c r="L18" s="29">
        <f t="shared" si="0"/>
        <v>112.15748792270531</v>
      </c>
      <c r="M18" s="28">
        <f t="shared" si="1"/>
        <v>20.8</v>
      </c>
      <c r="N18" s="30">
        <f t="shared" si="2"/>
        <v>23.7</v>
      </c>
      <c r="O18" s="31" t="str">
        <f t="shared" si="3"/>
        <v>27.5</v>
      </c>
      <c r="P18" s="32" t="s">
        <v>344</v>
      </c>
      <c r="Q18" s="33" t="s">
        <v>133</v>
      </c>
      <c r="R18" s="32" t="s">
        <v>45</v>
      </c>
      <c r="S18" s="34"/>
      <c r="T18" s="35" t="s">
        <v>46</v>
      </c>
      <c r="U18" s="36" t="str">
        <f t="shared" si="4"/>
        <v/>
      </c>
      <c r="V18" s="37" t="str">
        <f t="shared" si="5"/>
        <v/>
      </c>
      <c r="W18" s="37">
        <f t="shared" si="6"/>
        <v>75</v>
      </c>
      <c r="X18" s="38" t="str">
        <f t="shared" si="7"/>
        <v>★2.5</v>
      </c>
      <c r="Z18" s="39">
        <v>970</v>
      </c>
      <c r="AA18" s="39"/>
      <c r="AB18" s="40">
        <f t="shared" si="8"/>
        <v>27.5</v>
      </c>
      <c r="AC18" s="41">
        <f t="shared" si="9"/>
        <v>75</v>
      </c>
      <c r="AD18" s="41" t="str">
        <f t="shared" si="10"/>
        <v>★2.5</v>
      </c>
      <c r="AE18" s="40" t="str">
        <f t="shared" si="11"/>
        <v/>
      </c>
      <c r="AF18" s="41" t="str">
        <f t="shared" si="12"/>
        <v/>
      </c>
      <c r="AG18" s="41" t="str">
        <f t="shared" si="13"/>
        <v/>
      </c>
      <c r="AH18" s="42"/>
    </row>
    <row r="19" spans="1:34" ht="24" customHeight="1">
      <c r="A19" s="43"/>
      <c r="B19" s="44"/>
      <c r="C19" s="45"/>
      <c r="D19" s="22" t="s">
        <v>572</v>
      </c>
      <c r="E19" s="23" t="s">
        <v>524</v>
      </c>
      <c r="F19" s="24" t="s">
        <v>345</v>
      </c>
      <c r="G19" s="25">
        <v>1.196</v>
      </c>
      <c r="H19" s="24" t="s">
        <v>144</v>
      </c>
      <c r="I19" s="26">
        <v>980</v>
      </c>
      <c r="J19" s="27">
        <v>5</v>
      </c>
      <c r="K19" s="28">
        <v>20.7</v>
      </c>
      <c r="L19" s="29">
        <f t="shared" si="0"/>
        <v>112.15748792270531</v>
      </c>
      <c r="M19" s="28">
        <f t="shared" si="1"/>
        <v>20.5</v>
      </c>
      <c r="N19" s="30">
        <f t="shared" si="2"/>
        <v>23.4</v>
      </c>
      <c r="O19" s="31" t="str">
        <f t="shared" si="3"/>
        <v>27.4</v>
      </c>
      <c r="P19" s="32" t="s">
        <v>344</v>
      </c>
      <c r="Q19" s="33" t="s">
        <v>133</v>
      </c>
      <c r="R19" s="32" t="s">
        <v>45</v>
      </c>
      <c r="S19" s="34"/>
      <c r="T19" s="35" t="s">
        <v>46</v>
      </c>
      <c r="U19" s="36">
        <f t="shared" si="4"/>
        <v>100</v>
      </c>
      <c r="V19" s="37" t="str">
        <f t="shared" si="5"/>
        <v/>
      </c>
      <c r="W19" s="37">
        <f t="shared" si="6"/>
        <v>75</v>
      </c>
      <c r="X19" s="38" t="str">
        <f t="shared" si="7"/>
        <v>★2.5</v>
      </c>
      <c r="Z19" s="39">
        <v>980</v>
      </c>
      <c r="AA19" s="39"/>
      <c r="AB19" s="40">
        <f t="shared" si="8"/>
        <v>27.4</v>
      </c>
      <c r="AC19" s="41">
        <f t="shared" si="9"/>
        <v>75</v>
      </c>
      <c r="AD19" s="41" t="str">
        <f t="shared" si="10"/>
        <v>★2.5</v>
      </c>
      <c r="AE19" s="40" t="str">
        <f t="shared" si="11"/>
        <v/>
      </c>
      <c r="AF19" s="41" t="str">
        <f t="shared" si="12"/>
        <v/>
      </c>
      <c r="AG19" s="41" t="str">
        <f t="shared" si="13"/>
        <v/>
      </c>
      <c r="AH19" s="42"/>
    </row>
    <row r="20" spans="1:34" ht="24" customHeight="1">
      <c r="A20" s="49"/>
      <c r="B20" s="46"/>
      <c r="C20" s="47"/>
      <c r="D20" s="22" t="s">
        <v>571</v>
      </c>
      <c r="E20" s="23" t="s">
        <v>66</v>
      </c>
      <c r="F20" s="24" t="s">
        <v>360</v>
      </c>
      <c r="G20" s="25">
        <v>0.996</v>
      </c>
      <c r="H20" s="24" t="s">
        <v>144</v>
      </c>
      <c r="I20" s="26" t="s">
        <v>570</v>
      </c>
      <c r="J20" s="27">
        <v>5</v>
      </c>
      <c r="K20" s="28">
        <v>17.399999999999999</v>
      </c>
      <c r="L20" s="29">
        <f t="shared" si="0"/>
        <v>133.42873563218393</v>
      </c>
      <c r="M20" s="28">
        <f t="shared" si="1"/>
        <v>20.5</v>
      </c>
      <c r="N20" s="30">
        <f t="shared" si="2"/>
        <v>23.4</v>
      </c>
      <c r="O20" s="31" t="str">
        <f t="shared" si="3"/>
        <v>27.0~27.1</v>
      </c>
      <c r="P20" s="32" t="s">
        <v>344</v>
      </c>
      <c r="Q20" s="33" t="s">
        <v>52</v>
      </c>
      <c r="R20" s="32" t="s">
        <v>55</v>
      </c>
      <c r="S20" s="34"/>
      <c r="T20" s="35"/>
      <c r="U20" s="36" t="str">
        <f t="shared" si="4"/>
        <v/>
      </c>
      <c r="V20" s="37" t="str">
        <f t="shared" si="5"/>
        <v/>
      </c>
      <c r="W20" s="37">
        <f t="shared" si="6"/>
        <v>64</v>
      </c>
      <c r="X20" s="38" t="str">
        <f t="shared" si="7"/>
        <v>★1.0</v>
      </c>
      <c r="Z20" s="39">
        <v>1040</v>
      </c>
      <c r="AA20" s="39">
        <v>1050</v>
      </c>
      <c r="AB20" s="40">
        <f t="shared" si="8"/>
        <v>27.1</v>
      </c>
      <c r="AC20" s="41">
        <f t="shared" si="9"/>
        <v>64</v>
      </c>
      <c r="AD20" s="41" t="str">
        <f t="shared" si="10"/>
        <v>★1.0</v>
      </c>
      <c r="AE20" s="40">
        <f t="shared" si="11"/>
        <v>27</v>
      </c>
      <c r="AF20" s="41">
        <f t="shared" si="12"/>
        <v>64</v>
      </c>
      <c r="AG20" s="41" t="str">
        <f t="shared" si="13"/>
        <v>★1.0</v>
      </c>
      <c r="AH20" s="42"/>
    </row>
    <row r="21" spans="1:34">
      <c r="B21" s="2" t="s">
        <v>569</v>
      </c>
      <c r="E21" s="2"/>
    </row>
    <row r="22" spans="1:34">
      <c r="E22" s="2"/>
    </row>
    <row r="23" spans="1:34">
      <c r="B23" s="2" t="s">
        <v>468</v>
      </c>
      <c r="E23" s="2"/>
    </row>
    <row r="24" spans="1:34">
      <c r="B24" s="2" t="s">
        <v>467</v>
      </c>
      <c r="E24" s="2"/>
    </row>
    <row r="25" spans="1:34">
      <c r="B25" s="2" t="s">
        <v>466</v>
      </c>
      <c r="E25" s="2"/>
    </row>
    <row r="26" spans="1:34">
      <c r="B26" s="2" t="s">
        <v>465</v>
      </c>
      <c r="E26" s="2"/>
    </row>
    <row r="27" spans="1:34">
      <c r="B27" s="2" t="s">
        <v>464</v>
      </c>
      <c r="E27" s="2"/>
    </row>
    <row r="28" spans="1:34">
      <c r="B28" s="2" t="s">
        <v>463</v>
      </c>
      <c r="E28" s="2"/>
    </row>
    <row r="29" spans="1:34">
      <c r="B29" s="2" t="s">
        <v>462</v>
      </c>
      <c r="E29" s="2"/>
    </row>
    <row r="30" spans="1:34">
      <c r="B30" s="2" t="s">
        <v>461</v>
      </c>
      <c r="E30" s="2"/>
    </row>
  </sheetData>
  <sheetProtection formatCells="0" formatColumns="0" formatRows="0" insertColumns="0" insertRows="0" insertHyperlinks="0" deleteColumns="0" deleteRows="0" sort="0" autoFilter="0" pivotTables="0"/>
  <mergeCells count="42">
    <mergeCell ref="J2:P2"/>
    <mergeCell ref="R2:V2"/>
    <mergeCell ref="S3:X3"/>
    <mergeCell ref="A4:A8"/>
    <mergeCell ref="B4:C8"/>
    <mergeCell ref="D4:D5"/>
    <mergeCell ref="E4:E5"/>
    <mergeCell ref="F4:G5"/>
    <mergeCell ref="H4:H8"/>
    <mergeCell ref="I4:I8"/>
    <mergeCell ref="J4:J8"/>
    <mergeCell ref="K4:O4"/>
    <mergeCell ref="P4:P8"/>
    <mergeCell ref="Q4:S5"/>
    <mergeCell ref="T4:T5"/>
    <mergeCell ref="AH5:AH8"/>
    <mergeCell ref="D6:D8"/>
    <mergeCell ref="E6:E8"/>
    <mergeCell ref="F6:F8"/>
    <mergeCell ref="G6:G8"/>
    <mergeCell ref="Q6:Q8"/>
    <mergeCell ref="R6:R8"/>
    <mergeCell ref="S6:S8"/>
    <mergeCell ref="T6:T8"/>
    <mergeCell ref="AD4:AD8"/>
    <mergeCell ref="AA4:AA8"/>
    <mergeCell ref="AB4:AB8"/>
    <mergeCell ref="AC4:AC8"/>
    <mergeCell ref="X5:X8"/>
    <mergeCell ref="N5:N8"/>
    <mergeCell ref="O5:O8"/>
    <mergeCell ref="AE4:AE8"/>
    <mergeCell ref="AF4:AF8"/>
    <mergeCell ref="AG4:AG8"/>
    <mergeCell ref="K5:K8"/>
    <mergeCell ref="L5:L8"/>
    <mergeCell ref="M5:M8"/>
    <mergeCell ref="W5:W8"/>
    <mergeCell ref="V4:V8"/>
    <mergeCell ref="W4:X4"/>
    <mergeCell ref="U4:U8"/>
    <mergeCell ref="Z4:Z8"/>
  </mergeCells>
  <phoneticPr fontId="3"/>
  <pageMargins left="0.70866141732283472" right="0.70866141732283472" top="0.74803149606299213" bottom="0.74803149606299213" header="0.31496062992125984" footer="0.31496062992125984"/>
  <pageSetup paperSize="9" scale="31" orientation="portrait" r:id="rId1"/>
  <headerFooter>
    <oddHeader>&amp;L&amp;10
発出元 → 発出先&amp;R&amp;10【機密性２】 
作成日_作成担当課_用途_保存期間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2" id="{E1395D15-E9E2-4E31-A7ED-18F9C44E1B5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AH20</xm:sqref>
        </x14:conditionalFormatting>
        <x14:conditionalFormatting xmlns:xm="http://schemas.microsoft.com/office/excel/2006/main">
          <x14:cfRule type="iconSet" priority="11" id="{37257FFF-F2D2-4BF1-9679-AF1A0845113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AH19</xm:sqref>
        </x14:conditionalFormatting>
        <x14:conditionalFormatting xmlns:xm="http://schemas.microsoft.com/office/excel/2006/main">
          <x14:cfRule type="iconSet" priority="10" id="{C2CAE80F-9F8B-468B-A097-7B1A9F74ED8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AH18</xm:sqref>
        </x14:conditionalFormatting>
        <x14:conditionalFormatting xmlns:xm="http://schemas.microsoft.com/office/excel/2006/main">
          <x14:cfRule type="iconSet" priority="9" id="{663FE73A-9201-4993-8F1A-7AD1078C02B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AH17</xm:sqref>
        </x14:conditionalFormatting>
        <x14:conditionalFormatting xmlns:xm="http://schemas.microsoft.com/office/excel/2006/main">
          <x14:cfRule type="iconSet" priority="8" id="{C4F63E39-8337-4009-9FD0-6AF5D5247F5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AH16</xm:sqref>
        </x14:conditionalFormatting>
        <x14:conditionalFormatting xmlns:xm="http://schemas.microsoft.com/office/excel/2006/main">
          <x14:cfRule type="iconSet" priority="7" id="{2829A513-FBA4-482F-BC87-52D04BB64D1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AH15</xm:sqref>
        </x14:conditionalFormatting>
        <x14:conditionalFormatting xmlns:xm="http://schemas.microsoft.com/office/excel/2006/main">
          <x14:cfRule type="iconSet" priority="6" id="{71D79A80-E022-4E92-B5CF-6799B776045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AH14</xm:sqref>
        </x14:conditionalFormatting>
        <x14:conditionalFormatting xmlns:xm="http://schemas.microsoft.com/office/excel/2006/main">
          <x14:cfRule type="iconSet" priority="5" id="{C435B78D-3E4A-4847-A420-3A8CB5124CA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AH13</xm:sqref>
        </x14:conditionalFormatting>
        <x14:conditionalFormatting xmlns:xm="http://schemas.microsoft.com/office/excel/2006/main">
          <x14:cfRule type="iconSet" priority="4" id="{42046228-1A1C-49DE-BFB4-20944DFDBE0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AH12</xm:sqref>
        </x14:conditionalFormatting>
        <x14:conditionalFormatting xmlns:xm="http://schemas.microsoft.com/office/excel/2006/main">
          <x14:cfRule type="iconSet" priority="3" id="{C1DB9099-1108-4AD9-9B78-A84B7F1F587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AH11</xm:sqref>
        </x14:conditionalFormatting>
        <x14:conditionalFormatting xmlns:xm="http://schemas.microsoft.com/office/excel/2006/main">
          <x14:cfRule type="iconSet" priority="2" id="{AFAA5017-3628-4FC9-B7C4-5BAFDCA552F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AH10</xm:sqref>
        </x14:conditionalFormatting>
        <x14:conditionalFormatting xmlns:xm="http://schemas.microsoft.com/office/excel/2006/main">
          <x14:cfRule type="iconSet" priority="1" id="{4D9F66D7-0B04-4ABA-A155-AB90EB24EE4B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41880-A09E-47EC-BC3F-B8ED9D06146C}">
  <sheetPr>
    <tabColor indexed="13"/>
    <pageSetUpPr fitToPage="1"/>
  </sheetPr>
  <dimension ref="A1:AA69"/>
  <sheetViews>
    <sheetView view="pageBreakPreview" zoomScale="55" zoomScaleNormal="55" zoomScaleSheetLayoutView="55" workbookViewId="0">
      <pane xSplit="4" ySplit="8" topLeftCell="E42" activePane="bottomRight" state="frozen"/>
      <selection pane="topRight" activeCell="E1" sqref="E1"/>
      <selection pane="bottomLeft" activeCell="A9" sqref="A9"/>
      <selection pane="bottomRight" activeCell="I81" sqref="I81"/>
    </sheetView>
  </sheetViews>
  <sheetFormatPr defaultColWidth="8.25" defaultRowHeight="11.25"/>
  <cols>
    <col min="1" max="1" width="15.875" style="55" customWidth="1"/>
    <col min="2" max="2" width="3.875" style="54" bestFit="1" customWidth="1"/>
    <col min="3" max="3" width="38.25" style="54" customWidth="1"/>
    <col min="4" max="4" width="13.875" style="54" bestFit="1" customWidth="1"/>
    <col min="5" max="5" width="16.875" style="54" customWidth="1"/>
    <col min="6" max="6" width="13.125" style="54" customWidth="1"/>
    <col min="7" max="7" width="7.375" style="54" customWidth="1"/>
    <col min="8" max="8" width="12.125" style="54" customWidth="1"/>
    <col min="9" max="9" width="10.5" style="54" bestFit="1" customWidth="1"/>
    <col min="10" max="10" width="7" style="54" bestFit="1" customWidth="1"/>
    <col min="11" max="11" width="5.875" style="54" bestFit="1" customWidth="1"/>
    <col min="12" max="12" width="10" style="54" customWidth="1"/>
    <col min="13" max="13" width="8.5" style="54" bestFit="1" customWidth="1"/>
    <col min="14" max="14" width="8.625" style="54" bestFit="1" customWidth="1"/>
    <col min="15" max="15" width="10.125" style="54" customWidth="1"/>
    <col min="16" max="16" width="14.375" style="54" customWidth="1"/>
    <col min="17" max="17" width="10" style="54" customWidth="1"/>
    <col min="18" max="18" width="6" style="54" customWidth="1"/>
    <col min="19" max="19" width="25.25" style="54" customWidth="1"/>
    <col min="20" max="20" width="11" style="54" customWidth="1"/>
    <col min="21" max="22" width="8.25" style="54" customWidth="1"/>
    <col min="23" max="25" width="8.25" style="54"/>
    <col min="26" max="26" width="11.125" style="54" customWidth="1"/>
    <col min="27" max="27" width="10.875" style="54" customWidth="1"/>
    <col min="28" max="16384" width="8.25" style="54"/>
  </cols>
  <sheetData>
    <row r="1" spans="1:27" ht="21.75" customHeight="1">
      <c r="A1" s="155"/>
      <c r="B1" s="155"/>
      <c r="R1" s="154"/>
    </row>
    <row r="2" spans="1:27" ht="15">
      <c r="A2" s="54"/>
      <c r="F2" s="153"/>
      <c r="J2" s="696" t="s">
        <v>325</v>
      </c>
      <c r="K2" s="696"/>
      <c r="L2" s="696"/>
      <c r="M2" s="696"/>
      <c r="N2" s="696"/>
      <c r="O2" s="696"/>
      <c r="P2" s="696"/>
      <c r="Q2" s="150"/>
      <c r="R2" s="697" t="s">
        <v>324</v>
      </c>
      <c r="S2" s="697"/>
      <c r="T2" s="697"/>
      <c r="U2" s="697"/>
      <c r="V2" s="697"/>
      <c r="W2" s="697"/>
      <c r="X2" s="697"/>
    </row>
    <row r="3" spans="1:27" ht="23.25" customHeight="1">
      <c r="A3" s="152" t="s">
        <v>2</v>
      </c>
      <c r="B3" s="151"/>
      <c r="J3" s="150"/>
      <c r="M3" s="698" t="s">
        <v>323</v>
      </c>
      <c r="N3" s="698"/>
      <c r="O3" s="698"/>
      <c r="P3" s="698"/>
      <c r="Q3" s="698"/>
      <c r="R3" s="698"/>
      <c r="S3" s="698"/>
      <c r="T3" s="698"/>
      <c r="U3" s="698"/>
      <c r="V3" s="698"/>
      <c r="W3" s="698"/>
      <c r="X3" s="698"/>
      <c r="Z3" s="149" t="s">
        <v>4</v>
      </c>
      <c r="AA3" s="148"/>
    </row>
    <row r="4" spans="1:27" ht="14.25" customHeight="1" thickBot="1">
      <c r="A4" s="688" t="s">
        <v>322</v>
      </c>
      <c r="B4" s="699" t="s">
        <v>321</v>
      </c>
      <c r="C4" s="700"/>
      <c r="D4" s="705"/>
      <c r="E4" s="147"/>
      <c r="F4" s="699" t="s">
        <v>320</v>
      </c>
      <c r="G4" s="707"/>
      <c r="H4" s="692" t="s">
        <v>319</v>
      </c>
      <c r="I4" s="692" t="s">
        <v>318</v>
      </c>
      <c r="J4" s="685" t="s">
        <v>317</v>
      </c>
      <c r="K4" s="680" t="s">
        <v>316</v>
      </c>
      <c r="L4" s="681"/>
      <c r="M4" s="681"/>
      <c r="N4" s="681"/>
      <c r="O4" s="682"/>
      <c r="P4" s="147"/>
      <c r="Q4" s="693"/>
      <c r="R4" s="694"/>
      <c r="S4" s="695"/>
      <c r="T4" s="146"/>
      <c r="U4" s="708" t="s">
        <v>17</v>
      </c>
      <c r="V4" s="677" t="s">
        <v>18</v>
      </c>
      <c r="W4" s="683" t="s">
        <v>19</v>
      </c>
      <c r="X4" s="684"/>
      <c r="Z4" s="661" t="s">
        <v>315</v>
      </c>
      <c r="AA4" s="661" t="s">
        <v>314</v>
      </c>
    </row>
    <row r="5" spans="1:27" ht="11.25" customHeight="1">
      <c r="A5" s="689"/>
      <c r="B5" s="701"/>
      <c r="C5" s="702"/>
      <c r="D5" s="706"/>
      <c r="E5" s="141"/>
      <c r="F5" s="687"/>
      <c r="G5" s="673"/>
      <c r="H5" s="689"/>
      <c r="I5" s="689"/>
      <c r="J5" s="686"/>
      <c r="K5" s="664" t="s">
        <v>313</v>
      </c>
      <c r="L5" s="667" t="s">
        <v>312</v>
      </c>
      <c r="M5" s="670" t="s">
        <v>311</v>
      </c>
      <c r="N5" s="671" t="s">
        <v>310</v>
      </c>
      <c r="O5" s="671" t="s">
        <v>309</v>
      </c>
      <c r="P5" s="145" t="s">
        <v>308</v>
      </c>
      <c r="Q5" s="674" t="s">
        <v>307</v>
      </c>
      <c r="R5" s="675"/>
      <c r="S5" s="676"/>
      <c r="T5" s="144" t="s">
        <v>306</v>
      </c>
      <c r="U5" s="709"/>
      <c r="V5" s="689"/>
      <c r="W5" s="677" t="s">
        <v>23</v>
      </c>
      <c r="X5" s="677" t="s">
        <v>24</v>
      </c>
      <c r="Z5" s="662"/>
      <c r="AA5" s="662"/>
    </row>
    <row r="6" spans="1:27" ht="11.25" customHeight="1">
      <c r="A6" s="689"/>
      <c r="B6" s="701"/>
      <c r="C6" s="702"/>
      <c r="D6" s="688" t="s">
        <v>305</v>
      </c>
      <c r="E6" s="691" t="s">
        <v>31</v>
      </c>
      <c r="F6" s="688" t="s">
        <v>305</v>
      </c>
      <c r="G6" s="692" t="s">
        <v>304</v>
      </c>
      <c r="H6" s="689"/>
      <c r="I6" s="689"/>
      <c r="J6" s="686"/>
      <c r="K6" s="665"/>
      <c r="L6" s="668"/>
      <c r="M6" s="665"/>
      <c r="N6" s="672"/>
      <c r="O6" s="672"/>
      <c r="P6" s="143" t="s">
        <v>303</v>
      </c>
      <c r="Q6" s="143" t="s">
        <v>302</v>
      </c>
      <c r="R6" s="143"/>
      <c r="S6" s="143"/>
      <c r="T6" s="142" t="s">
        <v>301</v>
      </c>
      <c r="U6" s="709"/>
      <c r="V6" s="689"/>
      <c r="W6" s="678"/>
      <c r="X6" s="678"/>
      <c r="Z6" s="662"/>
      <c r="AA6" s="662"/>
    </row>
    <row r="7" spans="1:27" ht="12" customHeight="1">
      <c r="A7" s="689"/>
      <c r="B7" s="701"/>
      <c r="C7" s="702"/>
      <c r="D7" s="689"/>
      <c r="E7" s="689"/>
      <c r="F7" s="689"/>
      <c r="G7" s="689"/>
      <c r="H7" s="689"/>
      <c r="I7" s="689"/>
      <c r="J7" s="686"/>
      <c r="K7" s="665"/>
      <c r="L7" s="668"/>
      <c r="M7" s="665"/>
      <c r="N7" s="672"/>
      <c r="O7" s="672"/>
      <c r="P7" s="143" t="s">
        <v>300</v>
      </c>
      <c r="Q7" s="143" t="s">
        <v>299</v>
      </c>
      <c r="R7" s="143" t="s">
        <v>298</v>
      </c>
      <c r="S7" s="143" t="s">
        <v>297</v>
      </c>
      <c r="T7" s="142" t="s">
        <v>296</v>
      </c>
      <c r="U7" s="709"/>
      <c r="V7" s="689"/>
      <c r="W7" s="678"/>
      <c r="X7" s="678"/>
      <c r="Z7" s="662"/>
      <c r="AA7" s="662"/>
    </row>
    <row r="8" spans="1:27" ht="11.25" customHeight="1">
      <c r="A8" s="690"/>
      <c r="B8" s="703"/>
      <c r="C8" s="704"/>
      <c r="D8" s="690"/>
      <c r="E8" s="690"/>
      <c r="F8" s="690"/>
      <c r="G8" s="690"/>
      <c r="H8" s="690"/>
      <c r="I8" s="690"/>
      <c r="J8" s="687"/>
      <c r="K8" s="666"/>
      <c r="L8" s="669"/>
      <c r="M8" s="666"/>
      <c r="N8" s="673"/>
      <c r="O8" s="673"/>
      <c r="P8" s="141" t="s">
        <v>295</v>
      </c>
      <c r="Q8" s="141" t="s">
        <v>294</v>
      </c>
      <c r="R8" s="141" t="s">
        <v>293</v>
      </c>
      <c r="S8" s="140"/>
      <c r="T8" s="139" t="s">
        <v>292</v>
      </c>
      <c r="U8" s="710"/>
      <c r="V8" s="690"/>
      <c r="W8" s="679"/>
      <c r="X8" s="679"/>
      <c r="Z8" s="663"/>
      <c r="AA8" s="663"/>
    </row>
    <row r="9" spans="1:27" ht="24" customHeight="1">
      <c r="A9" s="138" t="s">
        <v>291</v>
      </c>
      <c r="B9" s="108"/>
      <c r="C9" s="127" t="s">
        <v>290</v>
      </c>
      <c r="D9" s="118" t="s">
        <v>271</v>
      </c>
      <c r="E9" s="126" t="s">
        <v>289</v>
      </c>
      <c r="F9" s="92" t="s">
        <v>264</v>
      </c>
      <c r="G9" s="125">
        <v>1.496</v>
      </c>
      <c r="H9" s="92" t="s">
        <v>263</v>
      </c>
      <c r="I9" s="93">
        <v>1410</v>
      </c>
      <c r="J9" s="129" t="s">
        <v>284</v>
      </c>
      <c r="K9" s="98">
        <v>20.9</v>
      </c>
      <c r="L9" s="97">
        <v>111.08421052631577</v>
      </c>
      <c r="M9" s="98">
        <v>15.8</v>
      </c>
      <c r="N9" s="95">
        <v>19</v>
      </c>
      <c r="O9" s="95">
        <v>24.5</v>
      </c>
      <c r="P9" s="93" t="s">
        <v>260</v>
      </c>
      <c r="Q9" s="92" t="s">
        <v>133</v>
      </c>
      <c r="R9" s="93" t="s">
        <v>45</v>
      </c>
      <c r="S9" s="118"/>
      <c r="T9" s="134" t="s">
        <v>259</v>
      </c>
      <c r="U9" s="121">
        <v>132</v>
      </c>
      <c r="V9" s="88">
        <v>110</v>
      </c>
      <c r="W9" s="85">
        <v>85</v>
      </c>
      <c r="X9" s="85" t="s">
        <v>267</v>
      </c>
      <c r="Y9" s="123"/>
      <c r="Z9" s="93">
        <v>1410</v>
      </c>
      <c r="AA9" s="85"/>
    </row>
    <row r="10" spans="1:27" ht="24" customHeight="1">
      <c r="A10" s="120"/>
      <c r="B10" s="108"/>
      <c r="C10" s="127"/>
      <c r="D10" s="118" t="s">
        <v>271</v>
      </c>
      <c r="E10" s="126" t="s">
        <v>288</v>
      </c>
      <c r="F10" s="92" t="s">
        <v>264</v>
      </c>
      <c r="G10" s="125">
        <v>1.496</v>
      </c>
      <c r="H10" s="92" t="s">
        <v>263</v>
      </c>
      <c r="I10" s="93" t="s">
        <v>287</v>
      </c>
      <c r="J10" s="129" t="s">
        <v>280</v>
      </c>
      <c r="K10" s="98">
        <v>20.9</v>
      </c>
      <c r="L10" s="97">
        <v>111.08421052631577</v>
      </c>
      <c r="M10" s="98">
        <v>14.4</v>
      </c>
      <c r="N10" s="95">
        <v>17.600000000000001</v>
      </c>
      <c r="O10" s="95" t="s">
        <v>249</v>
      </c>
      <c r="P10" s="93" t="s">
        <v>260</v>
      </c>
      <c r="Q10" s="92" t="s">
        <v>133</v>
      </c>
      <c r="R10" s="93" t="s">
        <v>45</v>
      </c>
      <c r="S10" s="118"/>
      <c r="T10" s="134" t="s">
        <v>76</v>
      </c>
      <c r="U10" s="121">
        <v>145</v>
      </c>
      <c r="V10" s="88">
        <v>118</v>
      </c>
      <c r="W10" s="85" t="s">
        <v>268</v>
      </c>
      <c r="X10" s="85" t="s">
        <v>267</v>
      </c>
      <c r="Y10" s="123"/>
      <c r="Z10" s="93">
        <v>1430</v>
      </c>
      <c r="AA10" s="85">
        <v>1470</v>
      </c>
    </row>
    <row r="11" spans="1:27" ht="24" customHeight="1">
      <c r="A11" s="120"/>
      <c r="B11" s="108"/>
      <c r="C11" s="127"/>
      <c r="D11" s="118" t="s">
        <v>266</v>
      </c>
      <c r="E11" s="126" t="s">
        <v>286</v>
      </c>
      <c r="F11" s="92" t="s">
        <v>264</v>
      </c>
      <c r="G11" s="125">
        <v>1.496</v>
      </c>
      <c r="H11" s="92" t="s">
        <v>263</v>
      </c>
      <c r="I11" s="93" t="s">
        <v>285</v>
      </c>
      <c r="J11" s="129" t="s">
        <v>284</v>
      </c>
      <c r="K11" s="98">
        <v>19.8</v>
      </c>
      <c r="L11" s="97">
        <v>117.25555555555556</v>
      </c>
      <c r="M11" s="98">
        <v>14.4</v>
      </c>
      <c r="N11" s="95">
        <v>17.600000000000001</v>
      </c>
      <c r="O11" s="95" t="s">
        <v>283</v>
      </c>
      <c r="P11" s="93" t="s">
        <v>260</v>
      </c>
      <c r="Q11" s="92" t="s">
        <v>133</v>
      </c>
      <c r="R11" s="93" t="s">
        <v>55</v>
      </c>
      <c r="S11" s="118"/>
      <c r="T11" s="134" t="s">
        <v>76</v>
      </c>
      <c r="U11" s="121">
        <v>137</v>
      </c>
      <c r="V11" s="88">
        <v>112</v>
      </c>
      <c r="W11" s="85">
        <v>83</v>
      </c>
      <c r="X11" s="85" t="s">
        <v>257</v>
      </c>
      <c r="Y11" s="123"/>
      <c r="Z11" s="93">
        <v>1500</v>
      </c>
      <c r="AA11" s="85">
        <v>1520</v>
      </c>
    </row>
    <row r="12" spans="1:27" ht="24" customHeight="1">
      <c r="A12" s="120"/>
      <c r="B12" s="108"/>
      <c r="C12" s="127"/>
      <c r="D12" s="118" t="s">
        <v>256</v>
      </c>
      <c r="E12" s="126" t="s">
        <v>282</v>
      </c>
      <c r="F12" s="92" t="s">
        <v>251</v>
      </c>
      <c r="G12" s="125">
        <v>1.496</v>
      </c>
      <c r="H12" s="92" t="s">
        <v>144</v>
      </c>
      <c r="I12" s="93" t="s">
        <v>281</v>
      </c>
      <c r="J12" s="129" t="s">
        <v>280</v>
      </c>
      <c r="K12" s="98">
        <v>17</v>
      </c>
      <c r="L12" s="97">
        <v>136.56823529411761</v>
      </c>
      <c r="M12" s="98">
        <v>15.8</v>
      </c>
      <c r="N12" s="95">
        <v>19</v>
      </c>
      <c r="O12" s="95" t="s">
        <v>279</v>
      </c>
      <c r="P12" s="93" t="s">
        <v>159</v>
      </c>
      <c r="Q12" s="92" t="s">
        <v>133</v>
      </c>
      <c r="R12" s="93" t="s">
        <v>45</v>
      </c>
      <c r="S12" s="118"/>
      <c r="T12" s="134" t="s">
        <v>46</v>
      </c>
      <c r="U12" s="121">
        <v>107</v>
      </c>
      <c r="V12" s="88"/>
      <c r="W12" s="85" t="s">
        <v>278</v>
      </c>
      <c r="X12" s="85" t="s">
        <v>197</v>
      </c>
      <c r="Y12" s="123"/>
      <c r="Z12" s="93">
        <v>1350</v>
      </c>
      <c r="AA12" s="85">
        <v>1410</v>
      </c>
    </row>
    <row r="13" spans="1:27" ht="24" customHeight="1">
      <c r="A13" s="120"/>
      <c r="B13" s="108"/>
      <c r="C13" s="127"/>
      <c r="D13" s="118" t="s">
        <v>253</v>
      </c>
      <c r="E13" s="126" t="s">
        <v>167</v>
      </c>
      <c r="F13" s="92" t="s">
        <v>251</v>
      </c>
      <c r="G13" s="125">
        <v>1.496</v>
      </c>
      <c r="H13" s="92" t="s">
        <v>144</v>
      </c>
      <c r="I13" s="93">
        <v>1490</v>
      </c>
      <c r="J13" s="129">
        <v>4</v>
      </c>
      <c r="K13" s="98">
        <v>15.6</v>
      </c>
      <c r="L13" s="97">
        <v>148.824358974359</v>
      </c>
      <c r="M13" s="98">
        <v>14.4</v>
      </c>
      <c r="N13" s="95">
        <v>17.600000000000001</v>
      </c>
      <c r="O13" s="95" t="s">
        <v>277</v>
      </c>
      <c r="P13" s="93" t="s">
        <v>159</v>
      </c>
      <c r="Q13" s="92" t="s">
        <v>133</v>
      </c>
      <c r="R13" s="93" t="s">
        <v>55</v>
      </c>
      <c r="S13" s="118"/>
      <c r="T13" s="134" t="s">
        <v>46</v>
      </c>
      <c r="U13" s="121">
        <v>108</v>
      </c>
      <c r="V13" s="88"/>
      <c r="W13" s="85">
        <v>65</v>
      </c>
      <c r="X13" s="85" t="s">
        <v>197</v>
      </c>
      <c r="Y13" s="123"/>
      <c r="Z13" s="93">
        <v>1490</v>
      </c>
      <c r="AA13" s="85"/>
    </row>
    <row r="14" spans="1:27" ht="24" customHeight="1">
      <c r="A14" s="120"/>
      <c r="B14" s="105"/>
      <c r="C14" s="137"/>
      <c r="D14" s="118" t="s">
        <v>253</v>
      </c>
      <c r="E14" s="126" t="s">
        <v>276</v>
      </c>
      <c r="F14" s="92" t="s">
        <v>251</v>
      </c>
      <c r="G14" s="125">
        <v>1.496</v>
      </c>
      <c r="H14" s="92" t="s">
        <v>144</v>
      </c>
      <c r="I14" s="93" t="s">
        <v>250</v>
      </c>
      <c r="J14" s="129" t="s">
        <v>275</v>
      </c>
      <c r="K14" s="98">
        <v>15.6</v>
      </c>
      <c r="L14" s="97">
        <v>148.824358974359</v>
      </c>
      <c r="M14" s="98">
        <v>14.4</v>
      </c>
      <c r="N14" s="95">
        <v>17.600000000000001</v>
      </c>
      <c r="O14" s="95" t="s">
        <v>249</v>
      </c>
      <c r="P14" s="93" t="s">
        <v>159</v>
      </c>
      <c r="Q14" s="92" t="s">
        <v>133</v>
      </c>
      <c r="R14" s="93" t="s">
        <v>55</v>
      </c>
      <c r="S14" s="118"/>
      <c r="T14" s="134" t="s">
        <v>46</v>
      </c>
      <c r="U14" s="121">
        <v>108</v>
      </c>
      <c r="V14" s="88"/>
      <c r="W14" s="85" t="s">
        <v>248</v>
      </c>
      <c r="X14" s="85" t="s">
        <v>147</v>
      </c>
      <c r="Y14" s="123"/>
      <c r="Z14" s="93">
        <v>1430</v>
      </c>
      <c r="AA14" s="85">
        <v>1460</v>
      </c>
    </row>
    <row r="15" spans="1:27" ht="24" customHeight="1">
      <c r="A15" s="120"/>
      <c r="B15" s="108"/>
      <c r="C15" s="127" t="s">
        <v>274</v>
      </c>
      <c r="D15" s="118" t="s">
        <v>271</v>
      </c>
      <c r="E15" s="126" t="s">
        <v>273</v>
      </c>
      <c r="F15" s="92" t="s">
        <v>264</v>
      </c>
      <c r="G15" s="125">
        <v>1.496</v>
      </c>
      <c r="H15" s="92" t="s">
        <v>263</v>
      </c>
      <c r="I15" s="93" t="s">
        <v>272</v>
      </c>
      <c r="J15" s="129" t="s">
        <v>143</v>
      </c>
      <c r="K15" s="98">
        <v>20.9</v>
      </c>
      <c r="L15" s="97">
        <v>111.08421052631577</v>
      </c>
      <c r="M15" s="98">
        <v>15.8</v>
      </c>
      <c r="N15" s="95">
        <v>19</v>
      </c>
      <c r="O15" s="95">
        <v>24.5</v>
      </c>
      <c r="P15" s="93" t="s">
        <v>260</v>
      </c>
      <c r="Q15" s="92" t="s">
        <v>189</v>
      </c>
      <c r="R15" s="93" t="s">
        <v>45</v>
      </c>
      <c r="S15" s="118"/>
      <c r="T15" s="134" t="s">
        <v>259</v>
      </c>
      <c r="U15" s="121">
        <v>132</v>
      </c>
      <c r="V15" s="88">
        <v>110</v>
      </c>
      <c r="W15" s="85">
        <v>85</v>
      </c>
      <c r="X15" s="85" t="s">
        <v>267</v>
      </c>
      <c r="Y15" s="123"/>
      <c r="Z15" s="93">
        <v>1410</v>
      </c>
      <c r="AA15" s="85">
        <v>1420</v>
      </c>
    </row>
    <row r="16" spans="1:27" ht="24" customHeight="1">
      <c r="A16" s="120"/>
      <c r="B16" s="108"/>
      <c r="C16" s="127"/>
      <c r="D16" s="118" t="s">
        <v>271</v>
      </c>
      <c r="E16" s="126" t="s">
        <v>270</v>
      </c>
      <c r="F16" s="92" t="s">
        <v>264</v>
      </c>
      <c r="G16" s="125">
        <v>1.496</v>
      </c>
      <c r="H16" s="92" t="s">
        <v>263</v>
      </c>
      <c r="I16" s="93" t="s">
        <v>211</v>
      </c>
      <c r="J16" s="129" t="s">
        <v>143</v>
      </c>
      <c r="K16" s="98">
        <v>20.9</v>
      </c>
      <c r="L16" s="97">
        <v>111.08421052631577</v>
      </c>
      <c r="M16" s="98">
        <v>14.4</v>
      </c>
      <c r="N16" s="95">
        <v>17.600000000000001</v>
      </c>
      <c r="O16" s="95" t="s">
        <v>269</v>
      </c>
      <c r="P16" s="93" t="s">
        <v>260</v>
      </c>
      <c r="Q16" s="92" t="s">
        <v>189</v>
      </c>
      <c r="R16" s="93" t="s">
        <v>45</v>
      </c>
      <c r="S16" s="118"/>
      <c r="T16" s="134" t="s">
        <v>76</v>
      </c>
      <c r="U16" s="121">
        <v>145</v>
      </c>
      <c r="V16" s="88">
        <v>118</v>
      </c>
      <c r="W16" s="85" t="s">
        <v>268</v>
      </c>
      <c r="X16" s="85" t="s">
        <v>267</v>
      </c>
      <c r="Y16" s="123"/>
      <c r="Z16" s="93">
        <v>1430</v>
      </c>
      <c r="AA16" s="85">
        <v>1450</v>
      </c>
    </row>
    <row r="17" spans="1:27" ht="24" customHeight="1">
      <c r="A17" s="120"/>
      <c r="B17" s="108"/>
      <c r="C17" s="127"/>
      <c r="D17" s="118" t="s">
        <v>266</v>
      </c>
      <c r="E17" s="126" t="s">
        <v>265</v>
      </c>
      <c r="F17" s="92" t="s">
        <v>264</v>
      </c>
      <c r="G17" s="125">
        <v>1.496</v>
      </c>
      <c r="H17" s="92" t="s">
        <v>263</v>
      </c>
      <c r="I17" s="93" t="s">
        <v>262</v>
      </c>
      <c r="J17" s="129" t="s">
        <v>143</v>
      </c>
      <c r="K17" s="98">
        <v>19.8</v>
      </c>
      <c r="L17" s="97">
        <v>117.25555555555556</v>
      </c>
      <c r="M17" s="98">
        <v>14.4</v>
      </c>
      <c r="N17" s="95">
        <v>17.600000000000001</v>
      </c>
      <c r="O17" s="95" t="s">
        <v>261</v>
      </c>
      <c r="P17" s="93" t="s">
        <v>260</v>
      </c>
      <c r="Q17" s="92" t="s">
        <v>189</v>
      </c>
      <c r="R17" s="93" t="s">
        <v>55</v>
      </c>
      <c r="S17" s="118"/>
      <c r="T17" s="134" t="s">
        <v>259</v>
      </c>
      <c r="U17" s="121">
        <v>137</v>
      </c>
      <c r="V17" s="88">
        <v>112</v>
      </c>
      <c r="W17" s="85" t="s">
        <v>258</v>
      </c>
      <c r="X17" s="85" t="s">
        <v>257</v>
      </c>
      <c r="Y17" s="123"/>
      <c r="Z17" s="93">
        <v>1490</v>
      </c>
      <c r="AA17" s="85">
        <v>1510</v>
      </c>
    </row>
    <row r="18" spans="1:27" ht="24" customHeight="1">
      <c r="A18" s="120"/>
      <c r="B18" s="108"/>
      <c r="C18" s="127"/>
      <c r="D18" s="118" t="s">
        <v>256</v>
      </c>
      <c r="E18" s="126" t="s">
        <v>252</v>
      </c>
      <c r="F18" s="92" t="s">
        <v>251</v>
      </c>
      <c r="G18" s="125">
        <v>1.496</v>
      </c>
      <c r="H18" s="92" t="s">
        <v>144</v>
      </c>
      <c r="I18" s="93" t="s">
        <v>255</v>
      </c>
      <c r="J18" s="129" t="s">
        <v>143</v>
      </c>
      <c r="K18" s="98">
        <v>17</v>
      </c>
      <c r="L18" s="97">
        <v>136.56823529411761</v>
      </c>
      <c r="M18" s="98">
        <v>15.8</v>
      </c>
      <c r="N18" s="95">
        <v>19</v>
      </c>
      <c r="O18" s="95" t="s">
        <v>254</v>
      </c>
      <c r="P18" s="93" t="s">
        <v>159</v>
      </c>
      <c r="Q18" s="92" t="s">
        <v>189</v>
      </c>
      <c r="R18" s="93" t="s">
        <v>45</v>
      </c>
      <c r="S18" s="118"/>
      <c r="T18" s="134" t="s">
        <v>46</v>
      </c>
      <c r="U18" s="121">
        <v>107</v>
      </c>
      <c r="V18" s="88"/>
      <c r="W18" s="85">
        <v>68</v>
      </c>
      <c r="X18" s="85" t="s">
        <v>197</v>
      </c>
      <c r="Y18" s="123"/>
      <c r="Z18" s="93">
        <v>1360</v>
      </c>
      <c r="AA18" s="85">
        <v>1380</v>
      </c>
    </row>
    <row r="19" spans="1:27" ht="24" customHeight="1">
      <c r="A19" s="120"/>
      <c r="B19" s="108"/>
      <c r="C19" s="127"/>
      <c r="D19" s="118" t="s">
        <v>253</v>
      </c>
      <c r="E19" s="126" t="s">
        <v>252</v>
      </c>
      <c r="F19" s="92" t="s">
        <v>251</v>
      </c>
      <c r="G19" s="125">
        <v>1.496</v>
      </c>
      <c r="H19" s="92" t="s">
        <v>144</v>
      </c>
      <c r="I19" s="93" t="s">
        <v>250</v>
      </c>
      <c r="J19" s="129" t="s">
        <v>143</v>
      </c>
      <c r="K19" s="98">
        <v>15.6</v>
      </c>
      <c r="L19" s="97">
        <v>148.824358974359</v>
      </c>
      <c r="M19" s="98">
        <v>14.4</v>
      </c>
      <c r="N19" s="95">
        <v>17.600000000000001</v>
      </c>
      <c r="O19" s="95" t="s">
        <v>249</v>
      </c>
      <c r="P19" s="93" t="s">
        <v>159</v>
      </c>
      <c r="Q19" s="92" t="s">
        <v>189</v>
      </c>
      <c r="R19" s="93" t="s">
        <v>55</v>
      </c>
      <c r="S19" s="118"/>
      <c r="T19" s="134" t="s">
        <v>46</v>
      </c>
      <c r="U19" s="121">
        <v>108</v>
      </c>
      <c r="V19" s="88"/>
      <c r="W19" s="85" t="s">
        <v>248</v>
      </c>
      <c r="X19" s="85" t="s">
        <v>147</v>
      </c>
      <c r="Y19" s="123"/>
      <c r="Z19" s="93">
        <v>1430</v>
      </c>
      <c r="AA19" s="85">
        <v>1460</v>
      </c>
    </row>
    <row r="20" spans="1:27" ht="24" customHeight="1">
      <c r="A20" s="120"/>
      <c r="B20" s="112"/>
      <c r="C20" s="136" t="s">
        <v>247</v>
      </c>
      <c r="D20" s="118" t="s">
        <v>239</v>
      </c>
      <c r="E20" s="126" t="s">
        <v>246</v>
      </c>
      <c r="F20" s="92" t="s">
        <v>230</v>
      </c>
      <c r="G20" s="125">
        <v>1.496</v>
      </c>
      <c r="H20" s="92" t="s">
        <v>136</v>
      </c>
      <c r="I20" s="93">
        <v>1190</v>
      </c>
      <c r="J20" s="129" t="s">
        <v>143</v>
      </c>
      <c r="K20" s="98">
        <v>30.2</v>
      </c>
      <c r="L20" s="97">
        <v>76.876158940397346</v>
      </c>
      <c r="M20" s="98">
        <v>18.7</v>
      </c>
      <c r="N20" s="95">
        <v>21.8</v>
      </c>
      <c r="O20" s="95">
        <v>26.1</v>
      </c>
      <c r="P20" s="93" t="s">
        <v>134</v>
      </c>
      <c r="Q20" s="92" t="s">
        <v>133</v>
      </c>
      <c r="R20" s="92" t="s">
        <v>45</v>
      </c>
      <c r="S20" s="93"/>
      <c r="T20" s="134" t="s">
        <v>76</v>
      </c>
      <c r="U20" s="135">
        <v>161</v>
      </c>
      <c r="V20" s="88">
        <v>138</v>
      </c>
      <c r="W20" s="85">
        <v>115</v>
      </c>
      <c r="X20" s="85" t="s">
        <v>245</v>
      </c>
      <c r="Y20" s="123"/>
      <c r="Z20" s="93">
        <v>1190</v>
      </c>
      <c r="AA20" s="85"/>
    </row>
    <row r="21" spans="1:27" ht="24" customHeight="1">
      <c r="A21" s="120"/>
      <c r="B21" s="108"/>
      <c r="C21" s="127"/>
      <c r="D21" s="118" t="s">
        <v>239</v>
      </c>
      <c r="E21" s="126" t="s">
        <v>244</v>
      </c>
      <c r="F21" s="92" t="s">
        <v>230</v>
      </c>
      <c r="G21" s="125">
        <v>1.496</v>
      </c>
      <c r="H21" s="92" t="s">
        <v>136</v>
      </c>
      <c r="I21" s="93">
        <v>1190</v>
      </c>
      <c r="J21" s="129" t="s">
        <v>143</v>
      </c>
      <c r="K21" s="98">
        <v>29</v>
      </c>
      <c r="L21" s="97">
        <v>80.057241379310341</v>
      </c>
      <c r="M21" s="98">
        <v>18.7</v>
      </c>
      <c r="N21" s="95">
        <v>21.8</v>
      </c>
      <c r="O21" s="95">
        <v>26.1</v>
      </c>
      <c r="P21" s="93" t="s">
        <v>134</v>
      </c>
      <c r="Q21" s="92" t="s">
        <v>133</v>
      </c>
      <c r="R21" s="92" t="s">
        <v>45</v>
      </c>
      <c r="S21" s="93"/>
      <c r="T21" s="134" t="s">
        <v>76</v>
      </c>
      <c r="U21" s="135">
        <v>155</v>
      </c>
      <c r="V21" s="88">
        <v>133</v>
      </c>
      <c r="W21" s="85">
        <v>111</v>
      </c>
      <c r="X21" s="85" t="s">
        <v>243</v>
      </c>
      <c r="Y21" s="123"/>
      <c r="Z21" s="93">
        <v>1190</v>
      </c>
      <c r="AA21" s="85"/>
    </row>
    <row r="22" spans="1:27" ht="24" customHeight="1">
      <c r="A22" s="120"/>
      <c r="B22" s="108"/>
      <c r="C22" s="127"/>
      <c r="D22" s="118" t="s">
        <v>239</v>
      </c>
      <c r="E22" s="126" t="s">
        <v>242</v>
      </c>
      <c r="F22" s="92" t="s">
        <v>230</v>
      </c>
      <c r="G22" s="125">
        <v>1.496</v>
      </c>
      <c r="H22" s="92" t="s">
        <v>136</v>
      </c>
      <c r="I22" s="93">
        <v>1200</v>
      </c>
      <c r="J22" s="129" t="s">
        <v>143</v>
      </c>
      <c r="K22" s="98">
        <v>27.6</v>
      </c>
      <c r="L22" s="97">
        <v>84.118115942028979</v>
      </c>
      <c r="M22" s="98">
        <v>17.2</v>
      </c>
      <c r="N22" s="95">
        <v>20.3</v>
      </c>
      <c r="O22" s="95">
        <v>26.1</v>
      </c>
      <c r="P22" s="93" t="s">
        <v>134</v>
      </c>
      <c r="Q22" s="92" t="s">
        <v>133</v>
      </c>
      <c r="R22" s="92" t="s">
        <v>45</v>
      </c>
      <c r="S22" s="93"/>
      <c r="T22" s="134" t="s">
        <v>76</v>
      </c>
      <c r="U22" s="135">
        <v>160</v>
      </c>
      <c r="V22" s="88">
        <v>135</v>
      </c>
      <c r="W22" s="85">
        <v>105</v>
      </c>
      <c r="X22" s="85" t="s">
        <v>240</v>
      </c>
      <c r="Y22" s="123"/>
      <c r="Z22" s="93">
        <v>1200</v>
      </c>
      <c r="AA22" s="85"/>
    </row>
    <row r="23" spans="1:27" ht="24" customHeight="1">
      <c r="A23" s="120"/>
      <c r="B23" s="108"/>
      <c r="C23" s="127"/>
      <c r="D23" s="118" t="s">
        <v>239</v>
      </c>
      <c r="E23" s="126" t="s">
        <v>241</v>
      </c>
      <c r="F23" s="92" t="s">
        <v>230</v>
      </c>
      <c r="G23" s="125">
        <v>1.496</v>
      </c>
      <c r="H23" s="92" t="s">
        <v>136</v>
      </c>
      <c r="I23" s="93">
        <v>1210</v>
      </c>
      <c r="J23" s="129" t="s">
        <v>143</v>
      </c>
      <c r="K23" s="98">
        <v>27.4</v>
      </c>
      <c r="L23" s="97">
        <v>84.732116788321164</v>
      </c>
      <c r="M23" s="98">
        <v>17.2</v>
      </c>
      <c r="N23" s="95">
        <v>20.3</v>
      </c>
      <c r="O23" s="95">
        <v>26</v>
      </c>
      <c r="P23" s="93" t="s">
        <v>134</v>
      </c>
      <c r="Q23" s="92" t="s">
        <v>133</v>
      </c>
      <c r="R23" s="92" t="s">
        <v>45</v>
      </c>
      <c r="S23" s="93"/>
      <c r="T23" s="134" t="s">
        <v>76</v>
      </c>
      <c r="U23" s="135">
        <v>159</v>
      </c>
      <c r="V23" s="88">
        <v>134</v>
      </c>
      <c r="W23" s="85">
        <v>105</v>
      </c>
      <c r="X23" s="85" t="s">
        <v>240</v>
      </c>
      <c r="Y23" s="123"/>
      <c r="Z23" s="93">
        <v>1210</v>
      </c>
      <c r="AA23" s="85"/>
    </row>
    <row r="24" spans="1:27" ht="24" customHeight="1">
      <c r="A24" s="120"/>
      <c r="B24" s="108"/>
      <c r="C24" s="127"/>
      <c r="D24" s="118" t="s">
        <v>239</v>
      </c>
      <c r="E24" s="126" t="s">
        <v>238</v>
      </c>
      <c r="F24" s="92" t="s">
        <v>230</v>
      </c>
      <c r="G24" s="125">
        <v>1.496</v>
      </c>
      <c r="H24" s="92" t="s">
        <v>136</v>
      </c>
      <c r="I24" s="93">
        <v>1210</v>
      </c>
      <c r="J24" s="129" t="s">
        <v>143</v>
      </c>
      <c r="K24" s="98">
        <v>27.2</v>
      </c>
      <c r="L24" s="97">
        <v>85.355147058823533</v>
      </c>
      <c r="M24" s="98">
        <v>17.2</v>
      </c>
      <c r="N24" s="95">
        <v>20.3</v>
      </c>
      <c r="O24" s="95">
        <v>26</v>
      </c>
      <c r="P24" s="93" t="s">
        <v>134</v>
      </c>
      <c r="Q24" s="92" t="s">
        <v>133</v>
      </c>
      <c r="R24" s="92" t="s">
        <v>45</v>
      </c>
      <c r="S24" s="93"/>
      <c r="T24" s="134" t="s">
        <v>76</v>
      </c>
      <c r="U24" s="135">
        <v>158</v>
      </c>
      <c r="V24" s="88">
        <v>133</v>
      </c>
      <c r="W24" s="85">
        <v>104</v>
      </c>
      <c r="X24" s="85" t="s">
        <v>132</v>
      </c>
      <c r="Y24" s="123"/>
      <c r="Z24" s="93">
        <v>1210</v>
      </c>
      <c r="AA24" s="85"/>
    </row>
    <row r="25" spans="1:27" ht="24" customHeight="1">
      <c r="A25" s="120"/>
      <c r="B25" s="108"/>
      <c r="C25" s="127"/>
      <c r="D25" s="118" t="s">
        <v>237</v>
      </c>
      <c r="E25" s="126" t="s">
        <v>236</v>
      </c>
      <c r="F25" s="92" t="s">
        <v>230</v>
      </c>
      <c r="G25" s="125">
        <v>1.496</v>
      </c>
      <c r="H25" s="92" t="s">
        <v>136</v>
      </c>
      <c r="I25" s="93">
        <v>1210</v>
      </c>
      <c r="J25" s="129" t="s">
        <v>143</v>
      </c>
      <c r="K25" s="98">
        <v>27.1</v>
      </c>
      <c r="L25" s="97">
        <v>85.670110701107006</v>
      </c>
      <c r="M25" s="98">
        <v>17.2</v>
      </c>
      <c r="N25" s="95">
        <v>20.3</v>
      </c>
      <c r="O25" s="95">
        <v>26</v>
      </c>
      <c r="P25" s="93" t="s">
        <v>134</v>
      </c>
      <c r="Q25" s="92" t="s">
        <v>133</v>
      </c>
      <c r="R25" s="92" t="s">
        <v>45</v>
      </c>
      <c r="S25" s="93"/>
      <c r="T25" s="134" t="s">
        <v>76</v>
      </c>
      <c r="U25" s="135">
        <v>157</v>
      </c>
      <c r="V25" s="88">
        <v>133</v>
      </c>
      <c r="W25" s="85">
        <v>104</v>
      </c>
      <c r="X25" s="85" t="s">
        <v>132</v>
      </c>
      <c r="Y25" s="123"/>
      <c r="Z25" s="93">
        <v>1210</v>
      </c>
      <c r="AA25" s="85"/>
    </row>
    <row r="26" spans="1:27" ht="24" customHeight="1">
      <c r="A26" s="120"/>
      <c r="B26" s="108"/>
      <c r="C26" s="127"/>
      <c r="D26" s="118" t="s">
        <v>233</v>
      </c>
      <c r="E26" s="126" t="s">
        <v>235</v>
      </c>
      <c r="F26" s="92" t="s">
        <v>230</v>
      </c>
      <c r="G26" s="125">
        <v>1.496</v>
      </c>
      <c r="H26" s="92" t="s">
        <v>136</v>
      </c>
      <c r="I26" s="93">
        <v>1260</v>
      </c>
      <c r="J26" s="129" t="s">
        <v>143</v>
      </c>
      <c r="K26" s="98">
        <v>25.4</v>
      </c>
      <c r="L26" s="97">
        <v>91.403937007874006</v>
      </c>
      <c r="M26" s="98">
        <v>17.2</v>
      </c>
      <c r="N26" s="95">
        <v>20.3</v>
      </c>
      <c r="O26" s="95">
        <v>25.7</v>
      </c>
      <c r="P26" s="93" t="s">
        <v>134</v>
      </c>
      <c r="Q26" s="92" t="s">
        <v>133</v>
      </c>
      <c r="R26" s="93" t="s">
        <v>55</v>
      </c>
      <c r="S26" s="118"/>
      <c r="T26" s="134" t="s">
        <v>76</v>
      </c>
      <c r="U26" s="133">
        <v>147</v>
      </c>
      <c r="V26" s="88">
        <v>125</v>
      </c>
      <c r="W26" s="131">
        <v>98</v>
      </c>
      <c r="X26" s="85" t="s">
        <v>229</v>
      </c>
      <c r="Y26" s="123"/>
      <c r="Z26" s="93">
        <v>1260</v>
      </c>
      <c r="AA26" s="85"/>
    </row>
    <row r="27" spans="1:27" ht="24" customHeight="1">
      <c r="A27" s="120"/>
      <c r="B27" s="108"/>
      <c r="C27" s="127"/>
      <c r="D27" s="118" t="s">
        <v>233</v>
      </c>
      <c r="E27" s="126" t="s">
        <v>234</v>
      </c>
      <c r="F27" s="92" t="s">
        <v>230</v>
      </c>
      <c r="G27" s="125">
        <v>1.496</v>
      </c>
      <c r="H27" s="92" t="s">
        <v>136</v>
      </c>
      <c r="I27" s="93">
        <v>1270</v>
      </c>
      <c r="J27" s="129" t="s">
        <v>143</v>
      </c>
      <c r="K27" s="98">
        <v>25.3</v>
      </c>
      <c r="L27" s="97">
        <v>91.765217391304347</v>
      </c>
      <c r="M27" s="98">
        <v>17.2</v>
      </c>
      <c r="N27" s="95">
        <v>20.3</v>
      </c>
      <c r="O27" s="95">
        <v>25.6</v>
      </c>
      <c r="P27" s="93" t="s">
        <v>134</v>
      </c>
      <c r="Q27" s="92" t="s">
        <v>133</v>
      </c>
      <c r="R27" s="93" t="s">
        <v>55</v>
      </c>
      <c r="S27" s="118"/>
      <c r="T27" s="134" t="s">
        <v>76</v>
      </c>
      <c r="U27" s="133">
        <v>147</v>
      </c>
      <c r="V27" s="88">
        <v>124</v>
      </c>
      <c r="W27" s="131">
        <v>98</v>
      </c>
      <c r="X27" s="85" t="s">
        <v>229</v>
      </c>
      <c r="Y27" s="123"/>
      <c r="Z27" s="93">
        <v>1270</v>
      </c>
      <c r="AA27" s="85"/>
    </row>
    <row r="28" spans="1:27" ht="24" customHeight="1">
      <c r="A28" s="120"/>
      <c r="B28" s="108"/>
      <c r="C28" s="127"/>
      <c r="D28" s="118" t="s">
        <v>233</v>
      </c>
      <c r="E28" s="126" t="s">
        <v>232</v>
      </c>
      <c r="F28" s="92" t="s">
        <v>230</v>
      </c>
      <c r="G28" s="125">
        <v>1.496</v>
      </c>
      <c r="H28" s="92" t="s">
        <v>136</v>
      </c>
      <c r="I28" s="93">
        <v>1280</v>
      </c>
      <c r="J28" s="129" t="s">
        <v>143</v>
      </c>
      <c r="K28" s="98">
        <v>23.5</v>
      </c>
      <c r="L28" s="97">
        <v>98.794042553191488</v>
      </c>
      <c r="M28" s="98">
        <v>17.2</v>
      </c>
      <c r="N28" s="95">
        <v>20.3</v>
      </c>
      <c r="O28" s="95">
        <v>25.5</v>
      </c>
      <c r="P28" s="93" t="s">
        <v>134</v>
      </c>
      <c r="Q28" s="92" t="s">
        <v>133</v>
      </c>
      <c r="R28" s="93" t="s">
        <v>55</v>
      </c>
      <c r="S28" s="118"/>
      <c r="T28" s="134" t="s">
        <v>76</v>
      </c>
      <c r="U28" s="133">
        <v>136</v>
      </c>
      <c r="V28" s="88">
        <v>115</v>
      </c>
      <c r="W28" s="131">
        <v>92</v>
      </c>
      <c r="X28" s="85" t="s">
        <v>149</v>
      </c>
      <c r="Y28" s="123"/>
      <c r="Z28" s="93">
        <v>1280</v>
      </c>
      <c r="AA28" s="85"/>
    </row>
    <row r="29" spans="1:27" ht="24" customHeight="1">
      <c r="A29" s="120"/>
      <c r="B29" s="108"/>
      <c r="C29" s="127"/>
      <c r="D29" s="118" t="s">
        <v>231</v>
      </c>
      <c r="E29" s="126" t="s">
        <v>167</v>
      </c>
      <c r="F29" s="92" t="s">
        <v>230</v>
      </c>
      <c r="G29" s="125">
        <v>1.496</v>
      </c>
      <c r="H29" s="92" t="s">
        <v>136</v>
      </c>
      <c r="I29" s="93">
        <v>1280</v>
      </c>
      <c r="J29" s="129" t="s">
        <v>143</v>
      </c>
      <c r="K29" s="98">
        <v>24.2</v>
      </c>
      <c r="L29" s="97">
        <v>95.936363636363637</v>
      </c>
      <c r="M29" s="98">
        <v>17.2</v>
      </c>
      <c r="N29" s="95">
        <v>20.3</v>
      </c>
      <c r="O29" s="95">
        <v>25.5</v>
      </c>
      <c r="P29" s="93" t="s">
        <v>134</v>
      </c>
      <c r="Q29" s="92" t="s">
        <v>133</v>
      </c>
      <c r="R29" s="93" t="s">
        <v>55</v>
      </c>
      <c r="S29" s="118"/>
      <c r="T29" s="134" t="s">
        <v>76</v>
      </c>
      <c r="U29" s="133">
        <v>140</v>
      </c>
      <c r="V29" s="88">
        <v>119</v>
      </c>
      <c r="W29" s="131">
        <v>94</v>
      </c>
      <c r="X29" s="85" t="s">
        <v>149</v>
      </c>
      <c r="Y29" s="123"/>
      <c r="Z29" s="93">
        <v>1280</v>
      </c>
      <c r="AA29" s="85"/>
    </row>
    <row r="30" spans="1:27" ht="24" customHeight="1">
      <c r="A30" s="120"/>
      <c r="B30" s="108"/>
      <c r="C30" s="127"/>
      <c r="D30" s="118" t="s">
        <v>231</v>
      </c>
      <c r="E30" s="126" t="s">
        <v>170</v>
      </c>
      <c r="F30" s="92" t="s">
        <v>230</v>
      </c>
      <c r="G30" s="125">
        <v>1.496</v>
      </c>
      <c r="H30" s="92" t="s">
        <v>136</v>
      </c>
      <c r="I30" s="93">
        <v>1290</v>
      </c>
      <c r="J30" s="129" t="s">
        <v>143</v>
      </c>
      <c r="K30" s="98">
        <v>24.2</v>
      </c>
      <c r="L30" s="97">
        <v>95.936363636363637</v>
      </c>
      <c r="M30" s="98">
        <v>17.2</v>
      </c>
      <c r="N30" s="95">
        <v>20.3</v>
      </c>
      <c r="O30" s="95">
        <v>25.4</v>
      </c>
      <c r="P30" s="93" t="s">
        <v>134</v>
      </c>
      <c r="Q30" s="92" t="s">
        <v>133</v>
      </c>
      <c r="R30" s="93" t="s">
        <v>55</v>
      </c>
      <c r="S30" s="118"/>
      <c r="T30" s="134" t="s">
        <v>76</v>
      </c>
      <c r="U30" s="133">
        <v>140</v>
      </c>
      <c r="V30" s="88">
        <v>119</v>
      </c>
      <c r="W30" s="131">
        <v>95</v>
      </c>
      <c r="X30" s="85" t="s">
        <v>229</v>
      </c>
      <c r="Y30" s="123"/>
      <c r="Z30" s="93">
        <v>1290</v>
      </c>
      <c r="AA30" s="85"/>
    </row>
    <row r="31" spans="1:27" ht="24" customHeight="1">
      <c r="A31" s="120"/>
      <c r="B31" s="108"/>
      <c r="C31" s="127"/>
      <c r="D31" s="118" t="s">
        <v>227</v>
      </c>
      <c r="E31" s="126" t="s">
        <v>176</v>
      </c>
      <c r="F31" s="92" t="s">
        <v>205</v>
      </c>
      <c r="G31" s="125">
        <v>1.496</v>
      </c>
      <c r="H31" s="92" t="s">
        <v>144</v>
      </c>
      <c r="I31" s="93">
        <v>1080</v>
      </c>
      <c r="J31" s="129" t="s">
        <v>143</v>
      </c>
      <c r="K31" s="98">
        <v>18.7</v>
      </c>
      <c r="L31" s="97">
        <v>124.15294117647058</v>
      </c>
      <c r="M31" s="98">
        <v>20.5</v>
      </c>
      <c r="N31" s="95">
        <v>23.4</v>
      </c>
      <c r="O31" s="95">
        <v>26.8</v>
      </c>
      <c r="P31" s="93" t="s">
        <v>222</v>
      </c>
      <c r="Q31" s="92" t="s">
        <v>133</v>
      </c>
      <c r="R31" s="93" t="s">
        <v>45</v>
      </c>
      <c r="S31" s="118"/>
      <c r="T31" s="128" t="s">
        <v>46</v>
      </c>
      <c r="U31" s="132" t="s">
        <v>141</v>
      </c>
      <c r="V31" s="88" t="s">
        <v>141</v>
      </c>
      <c r="W31" s="131">
        <v>69</v>
      </c>
      <c r="X31" s="85" t="s">
        <v>197</v>
      </c>
      <c r="Y31" s="123"/>
      <c r="Z31" s="93">
        <v>1080</v>
      </c>
      <c r="AA31" s="85"/>
    </row>
    <row r="32" spans="1:27" ht="24" customHeight="1">
      <c r="A32" s="120"/>
      <c r="B32" s="108"/>
      <c r="C32" s="127"/>
      <c r="D32" s="118" t="s">
        <v>227</v>
      </c>
      <c r="E32" s="126" t="s">
        <v>175</v>
      </c>
      <c r="F32" s="92" t="s">
        <v>205</v>
      </c>
      <c r="G32" s="125">
        <v>1.496</v>
      </c>
      <c r="H32" s="92" t="s">
        <v>144</v>
      </c>
      <c r="I32" s="93">
        <v>1090</v>
      </c>
      <c r="J32" s="129" t="s">
        <v>143</v>
      </c>
      <c r="K32" s="98">
        <v>18.5</v>
      </c>
      <c r="L32" s="97">
        <v>125.49513513513514</v>
      </c>
      <c r="M32" s="98">
        <v>18.7</v>
      </c>
      <c r="N32" s="95">
        <v>21.8</v>
      </c>
      <c r="O32" s="95">
        <v>26.8</v>
      </c>
      <c r="P32" s="93" t="s">
        <v>222</v>
      </c>
      <c r="Q32" s="92" t="s">
        <v>133</v>
      </c>
      <c r="R32" s="93" t="s">
        <v>45</v>
      </c>
      <c r="S32" s="118"/>
      <c r="T32" s="128" t="s">
        <v>46</v>
      </c>
      <c r="U32" s="132" t="s">
        <v>141</v>
      </c>
      <c r="V32" s="88" t="s">
        <v>141</v>
      </c>
      <c r="W32" s="131">
        <v>69</v>
      </c>
      <c r="X32" s="85" t="s">
        <v>197</v>
      </c>
      <c r="Y32" s="123"/>
      <c r="Z32" s="93">
        <v>1090</v>
      </c>
      <c r="AA32" s="85"/>
    </row>
    <row r="33" spans="1:27" ht="24" customHeight="1">
      <c r="A33" s="120"/>
      <c r="B33" s="108"/>
      <c r="C33" s="127"/>
      <c r="D33" s="118" t="s">
        <v>227</v>
      </c>
      <c r="E33" s="126" t="s">
        <v>228</v>
      </c>
      <c r="F33" s="92" t="s">
        <v>205</v>
      </c>
      <c r="G33" s="125">
        <v>1.496</v>
      </c>
      <c r="H33" s="92" t="s">
        <v>144</v>
      </c>
      <c r="I33" s="93">
        <v>1100</v>
      </c>
      <c r="J33" s="129" t="s">
        <v>143</v>
      </c>
      <c r="K33" s="98">
        <v>17.899999999999999</v>
      </c>
      <c r="L33" s="97">
        <v>129.70167597765365</v>
      </c>
      <c r="M33" s="98">
        <v>18.7</v>
      </c>
      <c r="N33" s="95">
        <v>21.8</v>
      </c>
      <c r="O33" s="95">
        <v>26.7</v>
      </c>
      <c r="P33" s="93" t="s">
        <v>222</v>
      </c>
      <c r="Q33" s="92" t="s">
        <v>133</v>
      </c>
      <c r="R33" s="93" t="s">
        <v>45</v>
      </c>
      <c r="S33" s="118"/>
      <c r="T33" s="128" t="s">
        <v>46</v>
      </c>
      <c r="U33" s="132" t="s">
        <v>141</v>
      </c>
      <c r="V33" s="88" t="s">
        <v>141</v>
      </c>
      <c r="W33" s="131">
        <v>67</v>
      </c>
      <c r="X33" s="85" t="s">
        <v>197</v>
      </c>
      <c r="Y33" s="123"/>
      <c r="Z33" s="93">
        <v>1100</v>
      </c>
      <c r="AA33" s="85"/>
    </row>
    <row r="34" spans="1:27" ht="24" customHeight="1">
      <c r="A34" s="120"/>
      <c r="B34" s="108"/>
      <c r="C34" s="127"/>
      <c r="D34" s="118" t="s">
        <v>227</v>
      </c>
      <c r="E34" s="126" t="s">
        <v>226</v>
      </c>
      <c r="F34" s="92" t="s">
        <v>205</v>
      </c>
      <c r="G34" s="125">
        <v>1.496</v>
      </c>
      <c r="H34" s="92" t="s">
        <v>144</v>
      </c>
      <c r="I34" s="93">
        <v>1110</v>
      </c>
      <c r="J34" s="129" t="s">
        <v>143</v>
      </c>
      <c r="K34" s="98">
        <v>17.8</v>
      </c>
      <c r="L34" s="97">
        <v>130.43033707865169</v>
      </c>
      <c r="M34" s="98">
        <v>18.7</v>
      </c>
      <c r="N34" s="95">
        <v>21.8</v>
      </c>
      <c r="O34" s="95">
        <v>26.7</v>
      </c>
      <c r="P34" s="93" t="s">
        <v>222</v>
      </c>
      <c r="Q34" s="92" t="s">
        <v>133</v>
      </c>
      <c r="R34" s="93" t="s">
        <v>45</v>
      </c>
      <c r="S34" s="118"/>
      <c r="T34" s="128" t="s">
        <v>46</v>
      </c>
      <c r="U34" s="132"/>
      <c r="V34" s="88"/>
      <c r="W34" s="131">
        <v>66</v>
      </c>
      <c r="X34" s="85" t="s">
        <v>197</v>
      </c>
      <c r="Y34" s="123"/>
      <c r="Z34" s="93">
        <v>1110</v>
      </c>
      <c r="AA34" s="85"/>
    </row>
    <row r="35" spans="1:27" ht="24" customHeight="1">
      <c r="A35" s="120"/>
      <c r="B35" s="108"/>
      <c r="C35" s="127"/>
      <c r="D35" s="118" t="s">
        <v>225</v>
      </c>
      <c r="E35" s="126" t="s">
        <v>176</v>
      </c>
      <c r="F35" s="92" t="s">
        <v>205</v>
      </c>
      <c r="G35" s="125">
        <v>1.496</v>
      </c>
      <c r="H35" s="92" t="s">
        <v>144</v>
      </c>
      <c r="I35" s="93">
        <v>1110</v>
      </c>
      <c r="J35" s="129" t="s">
        <v>143</v>
      </c>
      <c r="K35" s="98">
        <v>17.600000000000001</v>
      </c>
      <c r="L35" s="97">
        <v>131.91249999999999</v>
      </c>
      <c r="M35" s="98">
        <v>18.7</v>
      </c>
      <c r="N35" s="95">
        <v>21.8</v>
      </c>
      <c r="O35" s="95">
        <v>26.7</v>
      </c>
      <c r="P35" s="93" t="s">
        <v>222</v>
      </c>
      <c r="Q35" s="92" t="s">
        <v>133</v>
      </c>
      <c r="R35" s="93" t="s">
        <v>45</v>
      </c>
      <c r="S35" s="118"/>
      <c r="T35" s="128" t="s">
        <v>46</v>
      </c>
      <c r="U35" s="132" t="s">
        <v>141</v>
      </c>
      <c r="V35" s="88" t="s">
        <v>141</v>
      </c>
      <c r="W35" s="131">
        <v>65</v>
      </c>
      <c r="X35" s="85" t="s">
        <v>197</v>
      </c>
      <c r="Y35" s="123"/>
      <c r="Z35" s="93">
        <v>1110</v>
      </c>
      <c r="AA35" s="85"/>
    </row>
    <row r="36" spans="1:27" ht="24" customHeight="1">
      <c r="A36" s="120"/>
      <c r="B36" s="108"/>
      <c r="C36" s="127"/>
      <c r="D36" s="118" t="s">
        <v>224</v>
      </c>
      <c r="E36" s="126" t="s">
        <v>213</v>
      </c>
      <c r="F36" s="92" t="s">
        <v>205</v>
      </c>
      <c r="G36" s="125">
        <v>1.496</v>
      </c>
      <c r="H36" s="92" t="s">
        <v>144</v>
      </c>
      <c r="I36" s="93">
        <v>1160</v>
      </c>
      <c r="J36" s="129" t="s">
        <v>143</v>
      </c>
      <c r="K36" s="98">
        <v>16.600000000000001</v>
      </c>
      <c r="L36" s="97">
        <v>139.85903614457828</v>
      </c>
      <c r="M36" s="98">
        <v>18.7</v>
      </c>
      <c r="N36" s="95">
        <v>21.8</v>
      </c>
      <c r="O36" s="95">
        <v>26.3</v>
      </c>
      <c r="P36" s="93" t="s">
        <v>222</v>
      </c>
      <c r="Q36" s="92" t="s">
        <v>133</v>
      </c>
      <c r="R36" s="93" t="s">
        <v>55</v>
      </c>
      <c r="S36" s="118"/>
      <c r="T36" s="128" t="s">
        <v>46</v>
      </c>
      <c r="U36" s="132" t="s">
        <v>141</v>
      </c>
      <c r="V36" s="88" t="s">
        <v>141</v>
      </c>
      <c r="W36" s="131">
        <v>63</v>
      </c>
      <c r="X36" s="85" t="s">
        <v>147</v>
      </c>
      <c r="Y36" s="123"/>
      <c r="Z36" s="93">
        <v>1160</v>
      </c>
      <c r="AA36" s="85"/>
    </row>
    <row r="37" spans="1:27" ht="24" customHeight="1">
      <c r="A37" s="120"/>
      <c r="B37" s="108"/>
      <c r="C37" s="127"/>
      <c r="D37" s="118" t="s">
        <v>224</v>
      </c>
      <c r="E37" s="126" t="s">
        <v>167</v>
      </c>
      <c r="F37" s="92" t="s">
        <v>205</v>
      </c>
      <c r="G37" s="125">
        <v>1.496</v>
      </c>
      <c r="H37" s="92" t="s">
        <v>144</v>
      </c>
      <c r="I37" s="93">
        <v>1170</v>
      </c>
      <c r="J37" s="129" t="s">
        <v>143</v>
      </c>
      <c r="K37" s="98">
        <v>16</v>
      </c>
      <c r="L37" s="97">
        <v>145.10374999999999</v>
      </c>
      <c r="M37" s="98">
        <v>18.7</v>
      </c>
      <c r="N37" s="95">
        <v>21.8</v>
      </c>
      <c r="O37" s="95">
        <v>26.3</v>
      </c>
      <c r="P37" s="93" t="s">
        <v>222</v>
      </c>
      <c r="Q37" s="92" t="s">
        <v>133</v>
      </c>
      <c r="R37" s="93" t="s">
        <v>55</v>
      </c>
      <c r="S37" s="118"/>
      <c r="T37" s="128" t="s">
        <v>46</v>
      </c>
      <c r="U37" s="132" t="s">
        <v>141</v>
      </c>
      <c r="V37" s="88" t="s">
        <v>141</v>
      </c>
      <c r="W37" s="131">
        <v>60</v>
      </c>
      <c r="X37" s="85" t="s">
        <v>147</v>
      </c>
      <c r="Y37" s="123"/>
      <c r="Z37" s="93">
        <v>1170</v>
      </c>
      <c r="AA37" s="85"/>
    </row>
    <row r="38" spans="1:27" ht="24" customHeight="1">
      <c r="A38" s="120"/>
      <c r="B38" s="108"/>
      <c r="C38" s="127"/>
      <c r="D38" s="118" t="s">
        <v>224</v>
      </c>
      <c r="E38" s="126" t="s">
        <v>170</v>
      </c>
      <c r="F38" s="92" t="s">
        <v>205</v>
      </c>
      <c r="G38" s="125">
        <v>1.496</v>
      </c>
      <c r="H38" s="92" t="s">
        <v>144</v>
      </c>
      <c r="I38" s="93">
        <v>1180</v>
      </c>
      <c r="J38" s="129" t="s">
        <v>143</v>
      </c>
      <c r="K38" s="98">
        <v>15.9</v>
      </c>
      <c r="L38" s="97">
        <v>146.01635220125786</v>
      </c>
      <c r="M38" s="98">
        <v>18.7</v>
      </c>
      <c r="N38" s="95">
        <v>21.8</v>
      </c>
      <c r="O38" s="95">
        <v>26.2</v>
      </c>
      <c r="P38" s="93" t="s">
        <v>222</v>
      </c>
      <c r="Q38" s="92" t="s">
        <v>133</v>
      </c>
      <c r="R38" s="93" t="s">
        <v>55</v>
      </c>
      <c r="S38" s="118"/>
      <c r="T38" s="128" t="s">
        <v>46</v>
      </c>
      <c r="U38" s="132" t="s">
        <v>141</v>
      </c>
      <c r="V38" s="88" t="s">
        <v>141</v>
      </c>
      <c r="W38" s="131">
        <v>60</v>
      </c>
      <c r="X38" s="85" t="s">
        <v>147</v>
      </c>
      <c r="Y38" s="123"/>
      <c r="Z38" s="93">
        <v>1180</v>
      </c>
      <c r="AA38" s="85"/>
    </row>
    <row r="39" spans="1:27" ht="24" customHeight="1">
      <c r="A39" s="120"/>
      <c r="B39" s="108"/>
      <c r="C39" s="127"/>
      <c r="D39" s="118" t="s">
        <v>223</v>
      </c>
      <c r="E39" s="126" t="s">
        <v>176</v>
      </c>
      <c r="F39" s="92" t="s">
        <v>205</v>
      </c>
      <c r="G39" s="125">
        <v>1.496</v>
      </c>
      <c r="H39" s="92" t="s">
        <v>144</v>
      </c>
      <c r="I39" s="93">
        <v>1180</v>
      </c>
      <c r="J39" s="129" t="s">
        <v>143</v>
      </c>
      <c r="K39" s="98">
        <v>16.100000000000001</v>
      </c>
      <c r="L39" s="97">
        <v>144.20248447204966</v>
      </c>
      <c r="M39" s="98">
        <v>18.7</v>
      </c>
      <c r="N39" s="95">
        <v>21.8</v>
      </c>
      <c r="O39" s="95">
        <v>26.2</v>
      </c>
      <c r="P39" s="93" t="s">
        <v>222</v>
      </c>
      <c r="Q39" s="92" t="s">
        <v>133</v>
      </c>
      <c r="R39" s="93" t="s">
        <v>55</v>
      </c>
      <c r="S39" s="118"/>
      <c r="T39" s="128" t="s">
        <v>46</v>
      </c>
      <c r="U39" s="132" t="s">
        <v>141</v>
      </c>
      <c r="V39" s="88" t="s">
        <v>141</v>
      </c>
      <c r="W39" s="131">
        <v>61</v>
      </c>
      <c r="X39" s="85" t="s">
        <v>147</v>
      </c>
      <c r="Y39" s="123"/>
      <c r="Z39" s="93">
        <v>1180</v>
      </c>
      <c r="AA39" s="85"/>
    </row>
    <row r="40" spans="1:27" ht="22.5">
      <c r="A40" s="120"/>
      <c r="B40" s="112"/>
      <c r="C40" s="130" t="s">
        <v>221</v>
      </c>
      <c r="D40" s="118" t="s">
        <v>218</v>
      </c>
      <c r="E40" s="126" t="s">
        <v>206</v>
      </c>
      <c r="F40" s="92" t="s">
        <v>212</v>
      </c>
      <c r="G40" s="125">
        <v>1.496</v>
      </c>
      <c r="H40" s="92" t="s">
        <v>136</v>
      </c>
      <c r="I40" s="93" t="s">
        <v>220</v>
      </c>
      <c r="J40" s="129" t="s">
        <v>143</v>
      </c>
      <c r="K40" s="98">
        <v>25</v>
      </c>
      <c r="L40" s="97">
        <v>92.866399999999999</v>
      </c>
      <c r="M40" s="98">
        <v>15.8</v>
      </c>
      <c r="N40" s="95">
        <v>19</v>
      </c>
      <c r="O40" s="95" t="s">
        <v>219</v>
      </c>
      <c r="P40" s="93" t="s">
        <v>134</v>
      </c>
      <c r="Q40" s="92" t="s">
        <v>133</v>
      </c>
      <c r="R40" s="93" t="s">
        <v>45</v>
      </c>
      <c r="S40" s="118"/>
      <c r="T40" s="128" t="s">
        <v>76</v>
      </c>
      <c r="U40" s="121">
        <v>158</v>
      </c>
      <c r="V40" s="88">
        <f>IF(K40&lt;&gt;0, IF(K40&gt;=N40,ROUNDDOWN(K40/N40*100,0),""),"")</f>
        <v>131</v>
      </c>
      <c r="W40" s="85">
        <v>100</v>
      </c>
      <c r="X40" s="85" t="s">
        <v>132</v>
      </c>
      <c r="Y40" s="123"/>
      <c r="Z40" s="93">
        <v>1350</v>
      </c>
      <c r="AA40" s="85">
        <v>1370</v>
      </c>
    </row>
    <row r="41" spans="1:27" ht="22.5">
      <c r="A41" s="120"/>
      <c r="B41" s="108"/>
      <c r="C41" s="127"/>
      <c r="D41" s="118" t="s">
        <v>218</v>
      </c>
      <c r="E41" s="126" t="s">
        <v>217</v>
      </c>
      <c r="F41" s="92" t="s">
        <v>212</v>
      </c>
      <c r="G41" s="125">
        <v>1.496</v>
      </c>
      <c r="H41" s="92" t="s">
        <v>136</v>
      </c>
      <c r="I41" s="93" t="s">
        <v>216</v>
      </c>
      <c r="J41" s="129" t="s">
        <v>143</v>
      </c>
      <c r="K41" s="98">
        <v>24.8</v>
      </c>
      <c r="L41" s="97">
        <v>93.615322580645156</v>
      </c>
      <c r="M41" s="98">
        <v>15.8</v>
      </c>
      <c r="N41" s="95">
        <v>19</v>
      </c>
      <c r="O41" s="95" t="s">
        <v>215</v>
      </c>
      <c r="P41" s="93" t="s">
        <v>134</v>
      </c>
      <c r="Q41" s="92" t="s">
        <v>133</v>
      </c>
      <c r="R41" s="93" t="s">
        <v>45</v>
      </c>
      <c r="S41" s="118"/>
      <c r="T41" s="128" t="s">
        <v>76</v>
      </c>
      <c r="U41" s="121">
        <v>156</v>
      </c>
      <c r="V41" s="88">
        <f>IF(K41&lt;&gt;0, IF(K41&gt;=N41,ROUNDDOWN(K41/N41*100,0),""),"")</f>
        <v>130</v>
      </c>
      <c r="W41" s="85">
        <v>100</v>
      </c>
      <c r="X41" s="85" t="s">
        <v>132</v>
      </c>
      <c r="Y41" s="123"/>
      <c r="Z41" s="93">
        <v>1380</v>
      </c>
      <c r="AA41" s="85">
        <v>1400</v>
      </c>
    </row>
    <row r="42" spans="1:27" ht="22.5">
      <c r="A42" s="120"/>
      <c r="B42" s="108"/>
      <c r="C42" s="127"/>
      <c r="D42" s="118" t="s">
        <v>214</v>
      </c>
      <c r="E42" s="126" t="s">
        <v>213</v>
      </c>
      <c r="F42" s="92" t="s">
        <v>212</v>
      </c>
      <c r="G42" s="125">
        <v>1.496</v>
      </c>
      <c r="H42" s="92" t="s">
        <v>136</v>
      </c>
      <c r="I42" s="93" t="s">
        <v>211</v>
      </c>
      <c r="J42" s="129" t="s">
        <v>143</v>
      </c>
      <c r="K42" s="98">
        <v>22</v>
      </c>
      <c r="L42" s="97">
        <v>105.52999999999999</v>
      </c>
      <c r="M42" s="98">
        <v>14.4</v>
      </c>
      <c r="N42" s="95">
        <v>17.600000000000001</v>
      </c>
      <c r="O42" s="95" t="s">
        <v>210</v>
      </c>
      <c r="P42" s="93" t="s">
        <v>134</v>
      </c>
      <c r="Q42" s="92" t="s">
        <v>133</v>
      </c>
      <c r="R42" s="93" t="s">
        <v>55</v>
      </c>
      <c r="S42" s="118"/>
      <c r="T42" s="128" t="s">
        <v>76</v>
      </c>
      <c r="U42" s="121">
        <v>152</v>
      </c>
      <c r="V42" s="88">
        <f>IF(K42&lt;&gt;0, IF(K42&gt;=N42,ROUNDDOWN(K42/N42*100,0),""),"")</f>
        <v>125</v>
      </c>
      <c r="W42" s="85">
        <v>90</v>
      </c>
      <c r="X42" s="85" t="s">
        <v>149</v>
      </c>
      <c r="Y42" s="123"/>
      <c r="Z42" s="93">
        <v>1430</v>
      </c>
      <c r="AA42" s="85">
        <v>1450</v>
      </c>
    </row>
    <row r="43" spans="1:27" ht="20.25" customHeight="1">
      <c r="A43" s="120"/>
      <c r="B43" s="108"/>
      <c r="C43" s="127"/>
      <c r="D43" s="118" t="s">
        <v>209</v>
      </c>
      <c r="E43" s="126" t="s">
        <v>206</v>
      </c>
      <c r="F43" s="92" t="s">
        <v>205</v>
      </c>
      <c r="G43" s="125">
        <v>1.496</v>
      </c>
      <c r="H43" s="100" t="s">
        <v>144</v>
      </c>
      <c r="I43" s="93" t="s">
        <v>208</v>
      </c>
      <c r="J43" s="124" t="s">
        <v>143</v>
      </c>
      <c r="K43" s="98">
        <v>17</v>
      </c>
      <c r="L43" s="97">
        <v>136.56823529411761</v>
      </c>
      <c r="M43" s="96">
        <v>17.2</v>
      </c>
      <c r="N43" s="95">
        <v>20.3</v>
      </c>
      <c r="O43" s="95">
        <v>25.7</v>
      </c>
      <c r="P43" s="93" t="s">
        <v>203</v>
      </c>
      <c r="Q43" s="92" t="s">
        <v>133</v>
      </c>
      <c r="R43" s="93" t="s">
        <v>45</v>
      </c>
      <c r="S43" s="118"/>
      <c r="T43" s="128" t="s">
        <v>76</v>
      </c>
      <c r="U43" s="121" t="s">
        <v>141</v>
      </c>
      <c r="V43" s="88" t="str">
        <f>IF(K43&lt;&gt;0, IF(K43&gt;=N43,ROUNDDOWN(K43/N43*100,0),""),"")</f>
        <v/>
      </c>
      <c r="W43" s="85">
        <v>66</v>
      </c>
      <c r="X43" s="85" t="s">
        <v>197</v>
      </c>
      <c r="Y43" s="123"/>
      <c r="Z43" s="93">
        <v>1250</v>
      </c>
      <c r="AA43" s="85">
        <v>1260</v>
      </c>
    </row>
    <row r="44" spans="1:27" ht="20.25" customHeight="1">
      <c r="A44" s="120"/>
      <c r="B44" s="108"/>
      <c r="C44" s="127"/>
      <c r="D44" s="118" t="s">
        <v>207</v>
      </c>
      <c r="E44" s="126" t="s">
        <v>206</v>
      </c>
      <c r="F44" s="92" t="s">
        <v>205</v>
      </c>
      <c r="G44" s="125">
        <v>1.496</v>
      </c>
      <c r="H44" s="100" t="s">
        <v>144</v>
      </c>
      <c r="I44" s="93" t="s">
        <v>204</v>
      </c>
      <c r="J44" s="124" t="s">
        <v>143</v>
      </c>
      <c r="K44" s="98">
        <v>15.6</v>
      </c>
      <c r="L44" s="97">
        <v>148.824358974359</v>
      </c>
      <c r="M44" s="96">
        <v>15.8</v>
      </c>
      <c r="N44" s="95">
        <v>19</v>
      </c>
      <c r="O44" s="95">
        <v>25.1</v>
      </c>
      <c r="P44" s="93" t="s">
        <v>203</v>
      </c>
      <c r="Q44" s="92" t="s">
        <v>133</v>
      </c>
      <c r="R44" s="93" t="s">
        <v>55</v>
      </c>
      <c r="S44" s="118"/>
      <c r="T44" s="90" t="s">
        <v>76</v>
      </c>
      <c r="U44" s="121" t="s">
        <v>141</v>
      </c>
      <c r="V44" s="88" t="str">
        <f>IF(K44&lt;&gt;0, IF(K44&gt;=N44,ROUNDDOWN(K44/N44*100,0),""),"")</f>
        <v/>
      </c>
      <c r="W44" s="85">
        <v>62</v>
      </c>
      <c r="X44" s="85" t="s">
        <v>147</v>
      </c>
      <c r="Y44" s="123"/>
      <c r="Z44" s="93">
        <v>1330</v>
      </c>
      <c r="AA44" s="85">
        <v>1340</v>
      </c>
    </row>
    <row r="45" spans="1:27" ht="20.25" customHeight="1">
      <c r="A45" s="120"/>
      <c r="B45" s="112"/>
      <c r="C45" s="122" t="s">
        <v>202</v>
      </c>
      <c r="D45" s="103" t="s">
        <v>196</v>
      </c>
      <c r="E45" s="102" t="s">
        <v>201</v>
      </c>
      <c r="F45" s="100" t="s">
        <v>145</v>
      </c>
      <c r="G45" s="101">
        <v>1.496</v>
      </c>
      <c r="H45" s="100" t="s">
        <v>144</v>
      </c>
      <c r="I45" s="86" t="s">
        <v>200</v>
      </c>
      <c r="J45" s="119" t="s">
        <v>143</v>
      </c>
      <c r="K45" s="98">
        <v>16.3</v>
      </c>
      <c r="L45" s="97">
        <v>142.43312883435584</v>
      </c>
      <c r="M45" s="96">
        <v>15.8</v>
      </c>
      <c r="N45" s="95">
        <v>19</v>
      </c>
      <c r="O45" s="95" t="s">
        <v>199</v>
      </c>
      <c r="P45" s="93" t="s">
        <v>198</v>
      </c>
      <c r="Q45" s="92" t="s">
        <v>192</v>
      </c>
      <c r="R45" s="93" t="s">
        <v>45</v>
      </c>
      <c r="S45" s="118"/>
      <c r="T45" s="90" t="s">
        <v>76</v>
      </c>
      <c r="U45" s="121">
        <v>103</v>
      </c>
      <c r="V45" s="88"/>
      <c r="W45" s="85">
        <v>65</v>
      </c>
      <c r="X45" s="85" t="s">
        <v>197</v>
      </c>
      <c r="Y45" s="87"/>
      <c r="Z45" s="86">
        <v>1360</v>
      </c>
      <c r="AA45" s="85">
        <v>1370</v>
      </c>
    </row>
    <row r="46" spans="1:27" ht="20.25" customHeight="1">
      <c r="A46" s="120"/>
      <c r="B46" s="108"/>
      <c r="C46" s="107"/>
      <c r="D46" s="103" t="s">
        <v>196</v>
      </c>
      <c r="E46" s="102" t="s">
        <v>195</v>
      </c>
      <c r="F46" s="100" t="s">
        <v>145</v>
      </c>
      <c r="G46" s="101">
        <v>1.496</v>
      </c>
      <c r="H46" s="100" t="s">
        <v>48</v>
      </c>
      <c r="I46" s="86" t="s">
        <v>194</v>
      </c>
      <c r="J46" s="119" t="s">
        <v>143</v>
      </c>
      <c r="K46" s="98">
        <v>16.3</v>
      </c>
      <c r="L46" s="97">
        <v>142.43312883435584</v>
      </c>
      <c r="M46" s="96">
        <v>15.8</v>
      </c>
      <c r="N46" s="95">
        <v>19</v>
      </c>
      <c r="O46" s="95">
        <v>25.1</v>
      </c>
      <c r="P46" s="93" t="s">
        <v>193</v>
      </c>
      <c r="Q46" s="92" t="s">
        <v>192</v>
      </c>
      <c r="R46" s="93" t="s">
        <v>45</v>
      </c>
      <c r="S46" s="118"/>
      <c r="T46" s="90" t="s">
        <v>76</v>
      </c>
      <c r="U46" s="117">
        <v>103</v>
      </c>
      <c r="V46" s="88"/>
      <c r="W46" s="85">
        <v>64</v>
      </c>
      <c r="X46" s="85" t="s">
        <v>147</v>
      </c>
      <c r="Y46" s="87"/>
      <c r="Z46" s="86">
        <v>1330</v>
      </c>
      <c r="AA46" s="85">
        <v>1340</v>
      </c>
    </row>
    <row r="47" spans="1:27" ht="27" customHeight="1">
      <c r="A47" s="116"/>
      <c r="B47" s="108"/>
      <c r="C47" s="107"/>
      <c r="D47" s="103" t="s">
        <v>191</v>
      </c>
      <c r="E47" s="102" t="s">
        <v>69</v>
      </c>
      <c r="F47" s="100" t="s">
        <v>150</v>
      </c>
      <c r="G47" s="101">
        <v>1.9930000000000001</v>
      </c>
      <c r="H47" s="100" t="s">
        <v>136</v>
      </c>
      <c r="I47" s="86">
        <v>1460</v>
      </c>
      <c r="J47" s="99" t="s">
        <v>143</v>
      </c>
      <c r="K47" s="98">
        <v>24.2</v>
      </c>
      <c r="L47" s="97">
        <v>95.936363636363637</v>
      </c>
      <c r="M47" s="96">
        <v>14.4</v>
      </c>
      <c r="N47" s="95">
        <v>17.600000000000001</v>
      </c>
      <c r="O47" s="95">
        <v>24.1</v>
      </c>
      <c r="P47" s="94" t="s">
        <v>190</v>
      </c>
      <c r="Q47" s="92" t="s">
        <v>189</v>
      </c>
      <c r="R47" s="92" t="s">
        <v>45</v>
      </c>
      <c r="S47" s="91"/>
      <c r="T47" s="90" t="s">
        <v>188</v>
      </c>
      <c r="U47" s="89">
        <v>168</v>
      </c>
      <c r="V47" s="88">
        <v>137</v>
      </c>
      <c r="W47" s="85">
        <v>100</v>
      </c>
      <c r="X47" s="85" t="s">
        <v>132</v>
      </c>
      <c r="Y47" s="87"/>
      <c r="Z47" s="86">
        <v>1460</v>
      </c>
      <c r="AA47" s="85"/>
    </row>
    <row r="48" spans="1:27" ht="27" customHeight="1">
      <c r="A48" s="116"/>
      <c r="B48" s="108"/>
      <c r="D48" s="103" t="s">
        <v>187</v>
      </c>
      <c r="E48" s="102" t="s">
        <v>69</v>
      </c>
      <c r="F48" s="100" t="s">
        <v>186</v>
      </c>
      <c r="G48" s="101">
        <v>1.9950000000000001</v>
      </c>
      <c r="H48" s="100" t="s">
        <v>48</v>
      </c>
      <c r="I48" s="86">
        <v>1430</v>
      </c>
      <c r="J48" s="99" t="s">
        <v>185</v>
      </c>
      <c r="K48" s="98">
        <v>12.5</v>
      </c>
      <c r="L48" s="97">
        <v>185.7328</v>
      </c>
      <c r="M48" s="96">
        <v>14.4</v>
      </c>
      <c r="N48" s="95">
        <v>17.600000000000001</v>
      </c>
      <c r="O48" s="95">
        <v>24.4</v>
      </c>
      <c r="P48" s="94" t="s">
        <v>184</v>
      </c>
      <c r="Q48" s="92" t="s">
        <v>52</v>
      </c>
      <c r="R48" s="92" t="s">
        <v>45</v>
      </c>
      <c r="S48" s="91"/>
      <c r="T48" s="90" t="s">
        <v>76</v>
      </c>
      <c r="U48" s="89"/>
      <c r="V48" s="88"/>
      <c r="W48" s="85">
        <v>51</v>
      </c>
      <c r="X48" s="85"/>
      <c r="Y48" s="87"/>
      <c r="Z48" s="86">
        <v>1430</v>
      </c>
      <c r="AA48" s="85"/>
    </row>
    <row r="49" spans="1:27" ht="22.5">
      <c r="A49" s="116"/>
      <c r="B49" s="112"/>
      <c r="C49" s="115" t="s">
        <v>183</v>
      </c>
      <c r="D49" s="103" t="s">
        <v>178</v>
      </c>
      <c r="E49" s="102" t="s">
        <v>176</v>
      </c>
      <c r="F49" s="100" t="s">
        <v>177</v>
      </c>
      <c r="G49" s="101">
        <v>1.9930000000000001</v>
      </c>
      <c r="H49" s="100" t="s">
        <v>136</v>
      </c>
      <c r="I49" s="86">
        <v>1810</v>
      </c>
      <c r="J49" s="99" t="s">
        <v>161</v>
      </c>
      <c r="K49" s="98">
        <v>20</v>
      </c>
      <c r="L49" s="97">
        <v>116.083</v>
      </c>
      <c r="M49" s="96">
        <v>11.1</v>
      </c>
      <c r="N49" s="95">
        <v>14.4</v>
      </c>
      <c r="O49" s="95">
        <v>21</v>
      </c>
      <c r="P49" s="94" t="s">
        <v>134</v>
      </c>
      <c r="Q49" s="93" t="s">
        <v>133</v>
      </c>
      <c r="R49" s="92" t="s">
        <v>45</v>
      </c>
      <c r="S49" s="91"/>
      <c r="T49" s="90" t="s">
        <v>76</v>
      </c>
      <c r="U49" s="89">
        <v>180</v>
      </c>
      <c r="V49" s="88">
        <v>138</v>
      </c>
      <c r="W49" s="85">
        <v>95</v>
      </c>
      <c r="X49" s="85" t="s">
        <v>182</v>
      </c>
      <c r="Y49" s="87"/>
      <c r="Z49" s="86">
        <v>1810</v>
      </c>
      <c r="AA49" s="85"/>
    </row>
    <row r="50" spans="1:27" ht="22.5">
      <c r="A50" s="106"/>
      <c r="B50" s="108"/>
      <c r="C50" s="107"/>
      <c r="D50" s="103" t="s">
        <v>178</v>
      </c>
      <c r="E50" s="102" t="s">
        <v>175</v>
      </c>
      <c r="F50" s="100" t="s">
        <v>177</v>
      </c>
      <c r="G50" s="101">
        <v>1.9930000000000001</v>
      </c>
      <c r="H50" s="100" t="s">
        <v>136</v>
      </c>
      <c r="I50" s="86" t="s">
        <v>181</v>
      </c>
      <c r="J50" s="99" t="s">
        <v>161</v>
      </c>
      <c r="K50" s="98">
        <v>19.600000000000001</v>
      </c>
      <c r="L50" s="97">
        <v>118.45204081632652</v>
      </c>
      <c r="M50" s="96">
        <v>11.1</v>
      </c>
      <c r="N50" s="95">
        <v>14.4</v>
      </c>
      <c r="O50" s="95" t="s">
        <v>180</v>
      </c>
      <c r="P50" s="94" t="s">
        <v>134</v>
      </c>
      <c r="Q50" s="93" t="s">
        <v>133</v>
      </c>
      <c r="R50" s="92" t="s">
        <v>45</v>
      </c>
      <c r="S50" s="91"/>
      <c r="T50" s="90" t="s">
        <v>76</v>
      </c>
      <c r="U50" s="89">
        <v>176</v>
      </c>
      <c r="V50" s="88">
        <v>136</v>
      </c>
      <c r="W50" s="85">
        <v>94</v>
      </c>
      <c r="X50" s="114" t="s">
        <v>179</v>
      </c>
      <c r="Y50" s="87"/>
      <c r="Z50" s="86">
        <v>1830</v>
      </c>
      <c r="AA50" s="85">
        <v>1840</v>
      </c>
    </row>
    <row r="51" spans="1:27" ht="22.5">
      <c r="A51" s="106"/>
      <c r="B51" s="108"/>
      <c r="C51" s="107"/>
      <c r="D51" s="103" t="s">
        <v>178</v>
      </c>
      <c r="E51" s="102" t="s">
        <v>167</v>
      </c>
      <c r="F51" s="100" t="s">
        <v>177</v>
      </c>
      <c r="G51" s="101">
        <v>1.9930000000000001</v>
      </c>
      <c r="H51" s="100" t="s">
        <v>136</v>
      </c>
      <c r="I51" s="86">
        <v>1840</v>
      </c>
      <c r="J51" s="99" t="s">
        <v>135</v>
      </c>
      <c r="K51" s="98">
        <v>19.5</v>
      </c>
      <c r="L51" s="97">
        <v>119.05948717948716</v>
      </c>
      <c r="M51" s="96">
        <v>11.1</v>
      </c>
      <c r="N51" s="95">
        <v>14.4</v>
      </c>
      <c r="O51" s="95">
        <v>20.7</v>
      </c>
      <c r="P51" s="94" t="s">
        <v>134</v>
      </c>
      <c r="Q51" s="93" t="s">
        <v>133</v>
      </c>
      <c r="R51" s="92" t="s">
        <v>45</v>
      </c>
      <c r="S51" s="91"/>
      <c r="T51" s="90" t="s">
        <v>76</v>
      </c>
      <c r="U51" s="89">
        <v>175</v>
      </c>
      <c r="V51" s="88">
        <v>135</v>
      </c>
      <c r="W51" s="85">
        <v>94</v>
      </c>
      <c r="X51" s="85" t="s">
        <v>149</v>
      </c>
      <c r="Y51" s="87"/>
      <c r="Z51" s="86">
        <v>1840</v>
      </c>
      <c r="AA51" s="85"/>
    </row>
    <row r="52" spans="1:27" ht="20.25" customHeight="1">
      <c r="A52" s="106"/>
      <c r="B52" s="108"/>
      <c r="C52" s="107"/>
      <c r="D52" s="103" t="s">
        <v>168</v>
      </c>
      <c r="E52" s="102" t="s">
        <v>176</v>
      </c>
      <c r="F52" s="100" t="s">
        <v>145</v>
      </c>
      <c r="G52" s="101">
        <v>1.496</v>
      </c>
      <c r="H52" s="100" t="s">
        <v>144</v>
      </c>
      <c r="I52" s="86">
        <v>1710</v>
      </c>
      <c r="J52" s="99" t="s">
        <v>161</v>
      </c>
      <c r="K52" s="98">
        <v>13.9</v>
      </c>
      <c r="L52" s="97">
        <v>167.02589928057554</v>
      </c>
      <c r="M52" s="96">
        <v>12.2</v>
      </c>
      <c r="N52" s="95">
        <v>15.4</v>
      </c>
      <c r="O52" s="95">
        <v>22</v>
      </c>
      <c r="P52" s="94" t="s">
        <v>159</v>
      </c>
      <c r="Q52" s="93" t="s">
        <v>52</v>
      </c>
      <c r="R52" s="92" t="s">
        <v>45</v>
      </c>
      <c r="S52" s="91"/>
      <c r="T52" s="90" t="s">
        <v>164</v>
      </c>
      <c r="U52" s="89">
        <v>113</v>
      </c>
      <c r="V52" s="88"/>
      <c r="W52" s="85">
        <v>63</v>
      </c>
      <c r="X52" s="85" t="s">
        <v>147</v>
      </c>
      <c r="Y52" s="87"/>
      <c r="Z52" s="86">
        <v>1710</v>
      </c>
      <c r="AA52" s="85"/>
    </row>
    <row r="53" spans="1:27" ht="20.25" customHeight="1">
      <c r="A53" s="106"/>
      <c r="B53" s="108"/>
      <c r="C53" s="107"/>
      <c r="D53" s="103" t="s">
        <v>168</v>
      </c>
      <c r="E53" s="102" t="s">
        <v>175</v>
      </c>
      <c r="F53" s="100" t="s">
        <v>145</v>
      </c>
      <c r="G53" s="101">
        <v>1.496</v>
      </c>
      <c r="H53" s="100" t="s">
        <v>144</v>
      </c>
      <c r="I53" s="86" t="s">
        <v>174</v>
      </c>
      <c r="J53" s="99" t="s">
        <v>161</v>
      </c>
      <c r="K53" s="98">
        <v>13.7</v>
      </c>
      <c r="L53" s="97">
        <v>169.46423357664233</v>
      </c>
      <c r="M53" s="96">
        <v>12.2</v>
      </c>
      <c r="N53" s="95">
        <v>15.4</v>
      </c>
      <c r="O53" s="95" t="s">
        <v>173</v>
      </c>
      <c r="P53" s="94" t="s">
        <v>159</v>
      </c>
      <c r="Q53" s="93" t="s">
        <v>52</v>
      </c>
      <c r="R53" s="92" t="s">
        <v>45</v>
      </c>
      <c r="S53" s="113" t="s">
        <v>172</v>
      </c>
      <c r="T53" s="90" t="s">
        <v>164</v>
      </c>
      <c r="U53" s="89">
        <v>112</v>
      </c>
      <c r="V53" s="88"/>
      <c r="W53" s="85" t="s">
        <v>171</v>
      </c>
      <c r="X53" s="85" t="s">
        <v>147</v>
      </c>
      <c r="Y53" s="87"/>
      <c r="Z53" s="86">
        <v>1730</v>
      </c>
      <c r="AA53" s="85">
        <v>1740</v>
      </c>
    </row>
    <row r="54" spans="1:27" ht="20.25" customHeight="1">
      <c r="A54" s="106"/>
      <c r="B54" s="108"/>
      <c r="C54" s="107"/>
      <c r="D54" s="103" t="s">
        <v>168</v>
      </c>
      <c r="E54" s="102" t="s">
        <v>170</v>
      </c>
      <c r="F54" s="100" t="s">
        <v>145</v>
      </c>
      <c r="G54" s="101">
        <v>1.496</v>
      </c>
      <c r="H54" s="100" t="s">
        <v>144</v>
      </c>
      <c r="I54" s="86">
        <v>1780</v>
      </c>
      <c r="J54" s="99" t="s">
        <v>135</v>
      </c>
      <c r="K54" s="98">
        <v>13.5</v>
      </c>
      <c r="L54" s="97">
        <v>171.97481481481481</v>
      </c>
      <c r="M54" s="96">
        <v>11.1</v>
      </c>
      <c r="N54" s="95">
        <v>14.4</v>
      </c>
      <c r="O54" s="95">
        <v>21.3</v>
      </c>
      <c r="P54" s="94" t="s">
        <v>156</v>
      </c>
      <c r="Q54" s="93" t="s">
        <v>52</v>
      </c>
      <c r="R54" s="92" t="s">
        <v>45</v>
      </c>
      <c r="S54" s="113"/>
      <c r="T54" s="90" t="s">
        <v>155</v>
      </c>
      <c r="U54" s="89">
        <v>121</v>
      </c>
      <c r="V54" s="88"/>
      <c r="W54" s="85">
        <v>63</v>
      </c>
      <c r="X54" s="85" t="s">
        <v>147</v>
      </c>
      <c r="Y54" s="87"/>
      <c r="Z54" s="86">
        <v>1780</v>
      </c>
      <c r="AA54" s="85"/>
    </row>
    <row r="55" spans="1:27" ht="20.25" customHeight="1">
      <c r="A55" s="106"/>
      <c r="B55" s="108"/>
      <c r="C55" s="107"/>
      <c r="D55" s="103" t="s">
        <v>168</v>
      </c>
      <c r="E55" s="102" t="s">
        <v>169</v>
      </c>
      <c r="F55" s="100" t="s">
        <v>145</v>
      </c>
      <c r="G55" s="101">
        <v>1.496</v>
      </c>
      <c r="H55" s="100" t="s">
        <v>144</v>
      </c>
      <c r="I55" s="86">
        <v>1790</v>
      </c>
      <c r="J55" s="99" t="s">
        <v>135</v>
      </c>
      <c r="K55" s="98">
        <v>13.4</v>
      </c>
      <c r="L55" s="97">
        <v>173.25820895522384</v>
      </c>
      <c r="M55" s="96">
        <v>11.1</v>
      </c>
      <c r="N55" s="95">
        <v>14.4</v>
      </c>
      <c r="O55" s="95">
        <v>21.2</v>
      </c>
      <c r="P55" s="94" t="s">
        <v>156</v>
      </c>
      <c r="Q55" s="93" t="s">
        <v>52</v>
      </c>
      <c r="R55" s="92" t="s">
        <v>45</v>
      </c>
      <c r="S55" s="113"/>
      <c r="T55" s="90" t="s">
        <v>155</v>
      </c>
      <c r="U55" s="89">
        <v>120</v>
      </c>
      <c r="V55" s="88"/>
      <c r="W55" s="85">
        <v>63</v>
      </c>
      <c r="X55" s="85" t="s">
        <v>147</v>
      </c>
      <c r="Y55" s="87"/>
      <c r="Z55" s="86">
        <v>1790</v>
      </c>
      <c r="AA55" s="85"/>
    </row>
    <row r="56" spans="1:27" ht="20.25" customHeight="1">
      <c r="A56" s="106"/>
      <c r="B56" s="108"/>
      <c r="C56" s="107"/>
      <c r="D56" s="103" t="s">
        <v>168</v>
      </c>
      <c r="E56" s="102" t="s">
        <v>167</v>
      </c>
      <c r="F56" s="100" t="s">
        <v>145</v>
      </c>
      <c r="G56" s="101">
        <v>1.496</v>
      </c>
      <c r="H56" s="100" t="s">
        <v>144</v>
      </c>
      <c r="I56" s="86">
        <v>1740</v>
      </c>
      <c r="J56" s="99" t="s">
        <v>135</v>
      </c>
      <c r="K56" s="98">
        <v>13.2</v>
      </c>
      <c r="L56" s="97">
        <v>175.88333333333335</v>
      </c>
      <c r="M56" s="96">
        <v>12.2</v>
      </c>
      <c r="N56" s="95">
        <v>15.4</v>
      </c>
      <c r="O56" s="95">
        <v>21.7</v>
      </c>
      <c r="P56" s="94" t="s">
        <v>159</v>
      </c>
      <c r="Q56" s="93" t="s">
        <v>52</v>
      </c>
      <c r="R56" s="92" t="s">
        <v>45</v>
      </c>
      <c r="S56" s="113" t="s">
        <v>166</v>
      </c>
      <c r="T56" s="90" t="s">
        <v>164</v>
      </c>
      <c r="U56" s="89">
        <v>108</v>
      </c>
      <c r="V56" s="88" t="s">
        <v>141</v>
      </c>
      <c r="W56" s="85">
        <v>60</v>
      </c>
      <c r="X56" s="85" t="s">
        <v>147</v>
      </c>
      <c r="Y56" s="87"/>
      <c r="Z56" s="86">
        <v>1740</v>
      </c>
      <c r="AA56" s="85"/>
    </row>
    <row r="57" spans="1:27" ht="20.25" customHeight="1">
      <c r="A57" s="106"/>
      <c r="B57" s="108"/>
      <c r="C57" s="107"/>
      <c r="D57" s="103" t="s">
        <v>158</v>
      </c>
      <c r="E57" s="102" t="s">
        <v>165</v>
      </c>
      <c r="F57" s="100" t="s">
        <v>145</v>
      </c>
      <c r="G57" s="101">
        <v>1.496</v>
      </c>
      <c r="H57" s="100" t="s">
        <v>144</v>
      </c>
      <c r="I57" s="86">
        <v>1790</v>
      </c>
      <c r="J57" s="99" t="s">
        <v>161</v>
      </c>
      <c r="K57" s="98">
        <v>13.3</v>
      </c>
      <c r="L57" s="97">
        <v>174.56090225563909</v>
      </c>
      <c r="M57" s="96">
        <v>11.1</v>
      </c>
      <c r="N57" s="95">
        <v>14.4</v>
      </c>
      <c r="O57" s="95">
        <v>21.2</v>
      </c>
      <c r="P57" s="94" t="s">
        <v>159</v>
      </c>
      <c r="Q57" s="93" t="s">
        <v>52</v>
      </c>
      <c r="R57" s="92" t="s">
        <v>55</v>
      </c>
      <c r="S57" s="91"/>
      <c r="T57" s="90" t="s">
        <v>164</v>
      </c>
      <c r="U57" s="89">
        <v>119</v>
      </c>
      <c r="V57" s="88"/>
      <c r="W57" s="85">
        <v>62</v>
      </c>
      <c r="X57" s="85" t="s">
        <v>147</v>
      </c>
      <c r="Y57" s="87"/>
      <c r="Z57" s="86">
        <v>1790</v>
      </c>
      <c r="AA57" s="85"/>
    </row>
    <row r="58" spans="1:27" ht="20.25" customHeight="1">
      <c r="A58" s="106"/>
      <c r="B58" s="108"/>
      <c r="C58" s="107"/>
      <c r="D58" s="103" t="s">
        <v>158</v>
      </c>
      <c r="E58" s="102" t="s">
        <v>163</v>
      </c>
      <c r="F58" s="100" t="s">
        <v>145</v>
      </c>
      <c r="G58" s="101">
        <v>1.496</v>
      </c>
      <c r="H58" s="100" t="s">
        <v>144</v>
      </c>
      <c r="I58" s="86" t="s">
        <v>162</v>
      </c>
      <c r="J58" s="99" t="s">
        <v>161</v>
      </c>
      <c r="K58" s="98">
        <v>13.1</v>
      </c>
      <c r="L58" s="97">
        <v>177.22595419847329</v>
      </c>
      <c r="M58" s="96">
        <v>11.1</v>
      </c>
      <c r="N58" s="95">
        <v>14.4</v>
      </c>
      <c r="O58" s="95" t="s">
        <v>160</v>
      </c>
      <c r="P58" s="94" t="s">
        <v>159</v>
      </c>
      <c r="Q58" s="93" t="s">
        <v>52</v>
      </c>
      <c r="R58" s="92" t="s">
        <v>55</v>
      </c>
      <c r="S58" s="91"/>
      <c r="T58" s="90" t="s">
        <v>155</v>
      </c>
      <c r="U58" s="89">
        <v>118</v>
      </c>
      <c r="V58" s="88"/>
      <c r="W58" s="85">
        <v>62</v>
      </c>
      <c r="X58" s="85" t="s">
        <v>147</v>
      </c>
      <c r="Y58" s="87"/>
      <c r="Z58" s="86">
        <v>1800</v>
      </c>
      <c r="AA58" s="85">
        <v>1810</v>
      </c>
    </row>
    <row r="59" spans="1:27" ht="20.25" customHeight="1">
      <c r="A59" s="106"/>
      <c r="B59" s="105"/>
      <c r="C59" s="104"/>
      <c r="D59" s="103" t="s">
        <v>158</v>
      </c>
      <c r="E59" s="102" t="s">
        <v>157</v>
      </c>
      <c r="F59" s="100" t="s">
        <v>145</v>
      </c>
      <c r="G59" s="101">
        <v>1.496</v>
      </c>
      <c r="H59" s="100" t="s">
        <v>144</v>
      </c>
      <c r="I59" s="86">
        <v>1860</v>
      </c>
      <c r="J59" s="99" t="s">
        <v>135</v>
      </c>
      <c r="K59" s="98">
        <v>12.9</v>
      </c>
      <c r="L59" s="97">
        <v>179.9736434108527</v>
      </c>
      <c r="M59" s="96">
        <v>11.1</v>
      </c>
      <c r="N59" s="95">
        <v>14.4</v>
      </c>
      <c r="O59" s="95">
        <v>20.5</v>
      </c>
      <c r="P59" s="94" t="s">
        <v>156</v>
      </c>
      <c r="Q59" s="93" t="s">
        <v>52</v>
      </c>
      <c r="R59" s="92" t="s">
        <v>55</v>
      </c>
      <c r="S59" s="91"/>
      <c r="T59" s="90" t="s">
        <v>155</v>
      </c>
      <c r="U59" s="89">
        <v>116</v>
      </c>
      <c r="V59" s="88"/>
      <c r="W59" s="85">
        <v>62</v>
      </c>
      <c r="X59" s="85" t="s">
        <v>147</v>
      </c>
      <c r="Y59" s="87"/>
      <c r="Z59" s="86">
        <v>1860</v>
      </c>
      <c r="AA59" s="85"/>
    </row>
    <row r="60" spans="1:27" ht="33" customHeight="1">
      <c r="A60" s="106"/>
      <c r="B60" s="112"/>
      <c r="C60" s="111" t="s">
        <v>154</v>
      </c>
      <c r="D60" s="103" t="s">
        <v>153</v>
      </c>
      <c r="E60" s="102" t="s">
        <v>69</v>
      </c>
      <c r="F60" s="100" t="s">
        <v>150</v>
      </c>
      <c r="G60" s="101">
        <v>1.9930000000000001</v>
      </c>
      <c r="H60" s="100" t="s">
        <v>136</v>
      </c>
      <c r="I60" s="86">
        <v>1560</v>
      </c>
      <c r="J60" s="99" t="s">
        <v>143</v>
      </c>
      <c r="K60" s="110">
        <v>22.1</v>
      </c>
      <c r="L60" s="109">
        <v>105.0524886877828</v>
      </c>
      <c r="M60" s="96">
        <v>13.2</v>
      </c>
      <c r="N60" s="95">
        <v>16.5</v>
      </c>
      <c r="O60" s="95">
        <v>23.3</v>
      </c>
      <c r="P60" s="94" t="s">
        <v>71</v>
      </c>
      <c r="Q60" s="93" t="s">
        <v>133</v>
      </c>
      <c r="R60" s="92" t="s">
        <v>45</v>
      </c>
      <c r="S60" s="91"/>
      <c r="T60" s="90" t="s">
        <v>76</v>
      </c>
      <c r="U60" s="89">
        <v>167</v>
      </c>
      <c r="V60" s="88">
        <v>133</v>
      </c>
      <c r="W60" s="85">
        <v>94</v>
      </c>
      <c r="X60" s="85" t="s">
        <v>149</v>
      </c>
      <c r="Y60" s="87"/>
      <c r="Z60" s="86">
        <v>1560</v>
      </c>
      <c r="AA60" s="85"/>
    </row>
    <row r="61" spans="1:27" ht="33" customHeight="1">
      <c r="A61" s="106"/>
      <c r="B61" s="108"/>
      <c r="C61" s="107"/>
      <c r="D61" s="103" t="s">
        <v>153</v>
      </c>
      <c r="E61" s="102" t="s">
        <v>58</v>
      </c>
      <c r="F61" s="100" t="s">
        <v>150</v>
      </c>
      <c r="G61" s="101">
        <v>1.9930000000000001</v>
      </c>
      <c r="H61" s="100" t="s">
        <v>136</v>
      </c>
      <c r="I61" s="86">
        <v>1580</v>
      </c>
      <c r="J61" s="99" t="s">
        <v>143</v>
      </c>
      <c r="K61" s="98">
        <v>22</v>
      </c>
      <c r="L61" s="97">
        <v>105.52999999999999</v>
      </c>
      <c r="M61" s="96">
        <v>13.2</v>
      </c>
      <c r="N61" s="95">
        <v>16.5</v>
      </c>
      <c r="O61" s="95">
        <v>23.1</v>
      </c>
      <c r="P61" s="94" t="s">
        <v>71</v>
      </c>
      <c r="Q61" s="93" t="s">
        <v>133</v>
      </c>
      <c r="R61" s="92" t="s">
        <v>45</v>
      </c>
      <c r="S61" s="91"/>
      <c r="T61" s="90" t="s">
        <v>76</v>
      </c>
      <c r="U61" s="89">
        <v>166</v>
      </c>
      <c r="V61" s="88">
        <v>133</v>
      </c>
      <c r="W61" s="85">
        <v>95</v>
      </c>
      <c r="X61" s="85" t="s">
        <v>152</v>
      </c>
      <c r="Y61" s="87"/>
      <c r="Z61" s="86">
        <v>1580</v>
      </c>
      <c r="AA61" s="85"/>
    </row>
    <row r="62" spans="1:27" ht="33" customHeight="1">
      <c r="A62" s="106"/>
      <c r="B62" s="108"/>
      <c r="C62" s="107"/>
      <c r="D62" s="103" t="s">
        <v>151</v>
      </c>
      <c r="E62" s="102" t="s">
        <v>69</v>
      </c>
      <c r="F62" s="100" t="s">
        <v>150</v>
      </c>
      <c r="G62" s="101">
        <v>1.9930000000000001</v>
      </c>
      <c r="H62" s="100" t="s">
        <v>136</v>
      </c>
      <c r="I62" s="86">
        <v>1610</v>
      </c>
      <c r="J62" s="99" t="s">
        <v>143</v>
      </c>
      <c r="K62" s="98">
        <v>21.7</v>
      </c>
      <c r="L62" s="97">
        <v>106.9889400921659</v>
      </c>
      <c r="M62" s="96">
        <v>13.2</v>
      </c>
      <c r="N62" s="95">
        <v>16.5</v>
      </c>
      <c r="O62" s="95">
        <v>22.9</v>
      </c>
      <c r="P62" s="94" t="s">
        <v>71</v>
      </c>
      <c r="Q62" s="93" t="s">
        <v>133</v>
      </c>
      <c r="R62" s="92" t="s">
        <v>55</v>
      </c>
      <c r="S62" s="91"/>
      <c r="T62" s="90" t="s">
        <v>76</v>
      </c>
      <c r="U62" s="89">
        <v>164</v>
      </c>
      <c r="V62" s="88">
        <v>131</v>
      </c>
      <c r="W62" s="85">
        <v>94</v>
      </c>
      <c r="X62" s="85" t="s">
        <v>149</v>
      </c>
      <c r="Y62" s="87"/>
      <c r="Z62" s="86">
        <v>1610</v>
      </c>
      <c r="AA62" s="85"/>
    </row>
    <row r="63" spans="1:27" ht="33" customHeight="1">
      <c r="A63" s="106"/>
      <c r="B63" s="108"/>
      <c r="C63" s="107"/>
      <c r="D63" s="103" t="s">
        <v>151</v>
      </c>
      <c r="E63" s="102" t="s">
        <v>58</v>
      </c>
      <c r="F63" s="100" t="s">
        <v>150</v>
      </c>
      <c r="G63" s="101">
        <v>1.9930000000000001</v>
      </c>
      <c r="H63" s="100" t="s">
        <v>136</v>
      </c>
      <c r="I63" s="86">
        <v>1630</v>
      </c>
      <c r="J63" s="99" t="s">
        <v>143</v>
      </c>
      <c r="K63" s="98">
        <v>21.5</v>
      </c>
      <c r="L63" s="97">
        <v>107.98418604651162</v>
      </c>
      <c r="M63" s="96">
        <v>13.2</v>
      </c>
      <c r="N63" s="95">
        <v>16.5</v>
      </c>
      <c r="O63" s="95">
        <v>22.7</v>
      </c>
      <c r="P63" s="94" t="s">
        <v>71</v>
      </c>
      <c r="Q63" s="93" t="s">
        <v>133</v>
      </c>
      <c r="R63" s="92" t="s">
        <v>55</v>
      </c>
      <c r="S63" s="91"/>
      <c r="T63" s="90" t="s">
        <v>76</v>
      </c>
      <c r="U63" s="89">
        <v>162</v>
      </c>
      <c r="V63" s="88">
        <v>130</v>
      </c>
      <c r="W63" s="85">
        <v>94</v>
      </c>
      <c r="X63" s="85" t="s">
        <v>149</v>
      </c>
      <c r="Y63" s="87"/>
      <c r="Z63" s="86">
        <v>1630</v>
      </c>
      <c r="AA63" s="85"/>
    </row>
    <row r="64" spans="1:27" ht="20.25" customHeight="1">
      <c r="A64" s="106"/>
      <c r="B64" s="108"/>
      <c r="C64" s="107"/>
      <c r="D64" s="103" t="s">
        <v>148</v>
      </c>
      <c r="E64" s="102" t="s">
        <v>69</v>
      </c>
      <c r="F64" s="100" t="s">
        <v>145</v>
      </c>
      <c r="G64" s="101">
        <v>1.496</v>
      </c>
      <c r="H64" s="100" t="s">
        <v>144</v>
      </c>
      <c r="I64" s="86">
        <v>1460</v>
      </c>
      <c r="J64" s="99" t="s">
        <v>143</v>
      </c>
      <c r="K64" s="98">
        <v>14.6</v>
      </c>
      <c r="L64" s="97">
        <v>159.01780821917808</v>
      </c>
      <c r="M64" s="96">
        <v>14.4</v>
      </c>
      <c r="N64" s="95">
        <v>17.600000000000001</v>
      </c>
      <c r="O64" s="95">
        <v>24.1</v>
      </c>
      <c r="P64" s="94" t="s">
        <v>142</v>
      </c>
      <c r="Q64" s="93" t="s">
        <v>52</v>
      </c>
      <c r="R64" s="92" t="s">
        <v>45</v>
      </c>
      <c r="S64" s="91"/>
      <c r="T64" s="90" t="s">
        <v>46</v>
      </c>
      <c r="U64" s="89">
        <v>101</v>
      </c>
      <c r="V64" s="88" t="s">
        <v>141</v>
      </c>
      <c r="W64" s="85">
        <v>60</v>
      </c>
      <c r="X64" s="85" t="s">
        <v>147</v>
      </c>
      <c r="Y64" s="87"/>
      <c r="Z64" s="86">
        <v>1460</v>
      </c>
      <c r="AA64" s="85"/>
    </row>
    <row r="65" spans="1:27" ht="20.25" customHeight="1">
      <c r="A65" s="106"/>
      <c r="B65" s="108"/>
      <c r="C65" s="107"/>
      <c r="D65" s="103" t="s">
        <v>148</v>
      </c>
      <c r="E65" s="102" t="s">
        <v>58</v>
      </c>
      <c r="F65" s="100" t="s">
        <v>145</v>
      </c>
      <c r="G65" s="101">
        <v>1.496</v>
      </c>
      <c r="H65" s="100" t="s">
        <v>144</v>
      </c>
      <c r="I65" s="86">
        <v>1490</v>
      </c>
      <c r="J65" s="99" t="s">
        <v>143</v>
      </c>
      <c r="K65" s="98">
        <v>14.5</v>
      </c>
      <c r="L65" s="97">
        <v>160.11448275862068</v>
      </c>
      <c r="M65" s="96">
        <v>14.4</v>
      </c>
      <c r="N65" s="95">
        <v>17.600000000000001</v>
      </c>
      <c r="O65" s="95">
        <v>23.9</v>
      </c>
      <c r="P65" s="94" t="s">
        <v>142</v>
      </c>
      <c r="Q65" s="93" t="s">
        <v>52</v>
      </c>
      <c r="R65" s="92" t="s">
        <v>45</v>
      </c>
      <c r="S65" s="91"/>
      <c r="T65" s="90" t="s">
        <v>46</v>
      </c>
      <c r="U65" s="89">
        <v>100</v>
      </c>
      <c r="V65" s="88" t="s">
        <v>141</v>
      </c>
      <c r="W65" s="85">
        <v>60</v>
      </c>
      <c r="X65" s="85" t="s">
        <v>147</v>
      </c>
      <c r="Y65" s="87"/>
      <c r="Z65" s="86">
        <v>1490</v>
      </c>
      <c r="AA65" s="85"/>
    </row>
    <row r="66" spans="1:27" ht="20.25" customHeight="1">
      <c r="A66" s="106"/>
      <c r="B66" s="108"/>
      <c r="C66" s="107"/>
      <c r="D66" s="103" t="s">
        <v>146</v>
      </c>
      <c r="E66" s="102" t="s">
        <v>69</v>
      </c>
      <c r="F66" s="100" t="s">
        <v>145</v>
      </c>
      <c r="G66" s="101">
        <v>1.496</v>
      </c>
      <c r="H66" s="100" t="s">
        <v>144</v>
      </c>
      <c r="I66" s="86">
        <v>1520</v>
      </c>
      <c r="J66" s="99" t="s">
        <v>143</v>
      </c>
      <c r="K66" s="98">
        <v>13.9</v>
      </c>
      <c r="L66" s="97">
        <v>167.02589928057554</v>
      </c>
      <c r="M66" s="96">
        <v>14.4</v>
      </c>
      <c r="N66" s="95">
        <v>17.600000000000001</v>
      </c>
      <c r="O66" s="95">
        <v>23.6</v>
      </c>
      <c r="P66" s="94" t="s">
        <v>142</v>
      </c>
      <c r="Q66" s="93" t="s">
        <v>52</v>
      </c>
      <c r="R66" s="92" t="s">
        <v>55</v>
      </c>
      <c r="S66" s="91"/>
      <c r="T66" s="90" t="s">
        <v>46</v>
      </c>
      <c r="U66" s="89" t="s">
        <v>141</v>
      </c>
      <c r="V66" s="88" t="s">
        <v>141</v>
      </c>
      <c r="W66" s="85">
        <v>58</v>
      </c>
      <c r="X66" s="85" t="s">
        <v>140</v>
      </c>
      <c r="Y66" s="87"/>
      <c r="Z66" s="86">
        <v>1520</v>
      </c>
      <c r="AA66" s="85"/>
    </row>
    <row r="67" spans="1:27" ht="20.25" customHeight="1">
      <c r="A67" s="106"/>
      <c r="B67" s="105"/>
      <c r="C67" s="104"/>
      <c r="D67" s="103" t="s">
        <v>146</v>
      </c>
      <c r="E67" s="102" t="s">
        <v>58</v>
      </c>
      <c r="F67" s="100" t="s">
        <v>145</v>
      </c>
      <c r="G67" s="101">
        <v>1.496</v>
      </c>
      <c r="H67" s="100" t="s">
        <v>144</v>
      </c>
      <c r="I67" s="86">
        <v>1540</v>
      </c>
      <c r="J67" s="99" t="s">
        <v>143</v>
      </c>
      <c r="K67" s="98">
        <v>13.9</v>
      </c>
      <c r="L67" s="97">
        <v>167.02589928057554</v>
      </c>
      <c r="M67" s="96">
        <v>13.2</v>
      </c>
      <c r="N67" s="95">
        <v>16.5</v>
      </c>
      <c r="O67" s="95">
        <v>23.5</v>
      </c>
      <c r="P67" s="94" t="s">
        <v>142</v>
      </c>
      <c r="Q67" s="93" t="s">
        <v>52</v>
      </c>
      <c r="R67" s="92" t="s">
        <v>55</v>
      </c>
      <c r="S67" s="91"/>
      <c r="T67" s="90" t="s">
        <v>46</v>
      </c>
      <c r="U67" s="89">
        <v>105</v>
      </c>
      <c r="V67" s="88" t="s">
        <v>141</v>
      </c>
      <c r="W67" s="85">
        <v>59</v>
      </c>
      <c r="X67" s="85" t="s">
        <v>140</v>
      </c>
      <c r="Y67" s="87"/>
      <c r="Z67" s="86">
        <v>1540</v>
      </c>
      <c r="AA67" s="85"/>
    </row>
    <row r="68" spans="1:27" s="56" customFormat="1" ht="28.5" customHeight="1">
      <c r="A68" s="84"/>
      <c r="B68" s="83"/>
      <c r="C68" s="82" t="s">
        <v>139</v>
      </c>
      <c r="D68" s="75" t="s">
        <v>138</v>
      </c>
      <c r="E68" s="74" t="s">
        <v>69</v>
      </c>
      <c r="F68" s="72" t="s">
        <v>137</v>
      </c>
      <c r="G68" s="73">
        <v>1.9930000000000001</v>
      </c>
      <c r="H68" s="72" t="s">
        <v>136</v>
      </c>
      <c r="I68" s="58">
        <v>1920</v>
      </c>
      <c r="J68" s="71" t="s">
        <v>135</v>
      </c>
      <c r="K68" s="81">
        <v>19.899999999999999</v>
      </c>
      <c r="L68" s="80">
        <v>116.66633165829145</v>
      </c>
      <c r="M68" s="68">
        <v>10.199999999999999</v>
      </c>
      <c r="N68" s="67">
        <v>13.5</v>
      </c>
      <c r="O68" s="67">
        <v>19.899999999999999</v>
      </c>
      <c r="P68" s="66" t="s">
        <v>134</v>
      </c>
      <c r="Q68" s="65" t="s">
        <v>133</v>
      </c>
      <c r="R68" s="64" t="s">
        <v>45</v>
      </c>
      <c r="S68" s="63"/>
      <c r="T68" s="62" t="s">
        <v>76</v>
      </c>
      <c r="U68" s="61">
        <v>195</v>
      </c>
      <c r="V68" s="60">
        <v>147</v>
      </c>
      <c r="W68" s="57">
        <v>100</v>
      </c>
      <c r="X68" s="57" t="s">
        <v>132</v>
      </c>
      <c r="Y68" s="79"/>
      <c r="Z68" s="58">
        <v>1920</v>
      </c>
      <c r="AA68" s="57"/>
    </row>
    <row r="69" spans="1:27" s="56" customFormat="1" ht="28.5" customHeight="1">
      <c r="A69" s="78"/>
      <c r="B69" s="77"/>
      <c r="C69" s="76"/>
      <c r="D69" s="75" t="s">
        <v>138</v>
      </c>
      <c r="E69" s="74" t="s">
        <v>58</v>
      </c>
      <c r="F69" s="72" t="s">
        <v>137</v>
      </c>
      <c r="G69" s="73">
        <v>1.9930000000000001</v>
      </c>
      <c r="H69" s="72" t="s">
        <v>136</v>
      </c>
      <c r="I69" s="58">
        <v>1950</v>
      </c>
      <c r="J69" s="71" t="s">
        <v>135</v>
      </c>
      <c r="K69" s="70">
        <v>19.600000000000001</v>
      </c>
      <c r="L69" s="69">
        <v>118.45204081632652</v>
      </c>
      <c r="M69" s="68">
        <v>10.199999999999999</v>
      </c>
      <c r="N69" s="67">
        <v>13.5</v>
      </c>
      <c r="O69" s="67">
        <v>19.600000000000001</v>
      </c>
      <c r="P69" s="66" t="s">
        <v>134</v>
      </c>
      <c r="Q69" s="65" t="s">
        <v>133</v>
      </c>
      <c r="R69" s="64" t="s">
        <v>45</v>
      </c>
      <c r="S69" s="63"/>
      <c r="T69" s="62" t="s">
        <v>76</v>
      </c>
      <c r="U69" s="61">
        <v>192</v>
      </c>
      <c r="V69" s="60">
        <v>145</v>
      </c>
      <c r="W69" s="57">
        <v>100</v>
      </c>
      <c r="X69" s="57" t="s">
        <v>132</v>
      </c>
      <c r="Y69" s="59"/>
      <c r="Z69" s="58">
        <v>1950</v>
      </c>
      <c r="AA69" s="57"/>
    </row>
  </sheetData>
  <sheetProtection selectLockedCells="1"/>
  <mergeCells count="29">
    <mergeCell ref="J2:P2"/>
    <mergeCell ref="R2:X2"/>
    <mergeCell ref="M3:X3"/>
    <mergeCell ref="A4:A8"/>
    <mergeCell ref="B4:C8"/>
    <mergeCell ref="D4:D5"/>
    <mergeCell ref="F4:G5"/>
    <mergeCell ref="H4:H8"/>
    <mergeCell ref="U4:U8"/>
    <mergeCell ref="V4:V8"/>
    <mergeCell ref="J4:J8"/>
    <mergeCell ref="Z4:Z8"/>
    <mergeCell ref="D6:D8"/>
    <mergeCell ref="E6:E8"/>
    <mergeCell ref="F6:F8"/>
    <mergeCell ref="G6:G8"/>
    <mergeCell ref="I4:I8"/>
    <mergeCell ref="Q4:S4"/>
    <mergeCell ref="AA4:AA8"/>
    <mergeCell ref="K5:K8"/>
    <mergeCell ref="L5:L8"/>
    <mergeCell ref="M5:M8"/>
    <mergeCell ref="N5:N8"/>
    <mergeCell ref="O5:O8"/>
    <mergeCell ref="Q5:S5"/>
    <mergeCell ref="W5:W8"/>
    <mergeCell ref="X5:X8"/>
    <mergeCell ref="K4:O4"/>
    <mergeCell ref="W4:X4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45" firstPageNumber="0" fitToHeight="0" orientation="landscape" r:id="rId1"/>
  <headerFooter alignWithMargins="0">
    <oddHeader>&amp;R様式1-1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CCEA1-9E96-4EFC-A00B-F6CFA459CC92}">
  <sheetPr>
    <tabColor rgb="FFFFFF00"/>
  </sheetPr>
  <dimension ref="A1:AI117"/>
  <sheetViews>
    <sheetView view="pageBreakPreview" topLeftCell="A11" zoomScale="70" zoomScaleNormal="100" zoomScaleSheetLayoutView="70" workbookViewId="0">
      <selection activeCell="Y16" sqref="Y16"/>
    </sheetView>
  </sheetViews>
  <sheetFormatPr defaultColWidth="9.875" defaultRowHeight="11.25"/>
  <cols>
    <col min="1" max="1" width="6.875" style="448" bestFit="1" customWidth="1"/>
    <col min="2" max="2" width="4.125" style="410" bestFit="1" customWidth="1"/>
    <col min="3" max="3" width="7.875" style="410" bestFit="1" customWidth="1"/>
    <col min="4" max="4" width="10.625" style="410" bestFit="1" customWidth="1"/>
    <col min="5" max="5" width="10.625" style="410" customWidth="1"/>
    <col min="6" max="6" width="9.25" style="410" bestFit="1" customWidth="1"/>
    <col min="7" max="7" width="7.625" style="410" bestFit="1" customWidth="1"/>
    <col min="8" max="8" width="12.25" style="410" bestFit="1" customWidth="1"/>
    <col min="9" max="10" width="7.75" style="410" bestFit="1" customWidth="1"/>
    <col min="11" max="11" width="6.25" style="410" bestFit="1" customWidth="1"/>
    <col min="12" max="12" width="13.375" style="410" bestFit="1" customWidth="1"/>
    <col min="13" max="13" width="9.375" style="410" bestFit="1" customWidth="1"/>
    <col min="14" max="15" width="9.125" style="410" bestFit="1" customWidth="1"/>
    <col min="16" max="17" width="7.625" style="410" bestFit="1" customWidth="1"/>
    <col min="18" max="18" width="4.625" style="410" bestFit="1" customWidth="1"/>
    <col min="19" max="19" width="21" style="410" customWidth="1"/>
    <col min="20" max="20" width="9.125" style="410" bestFit="1" customWidth="1"/>
    <col min="21" max="23" width="8.75" style="410" bestFit="1" customWidth="1"/>
    <col min="24" max="24" width="9.125" style="410" bestFit="1" customWidth="1"/>
    <col min="25" max="25" width="9.875" style="410" customWidth="1"/>
    <col min="26" max="27" width="10.625" style="410" bestFit="1" customWidth="1"/>
    <col min="28" max="28" width="11.5" style="410" customWidth="1"/>
    <col min="29" max="34" width="9.875" style="410" hidden="1" customWidth="1"/>
    <col min="35" max="35" width="9.875" style="410" customWidth="1"/>
    <col min="36" max="16384" width="9.875" style="410"/>
  </cols>
  <sheetData>
    <row r="1" spans="1:35" ht="15.75">
      <c r="A1" s="518"/>
      <c r="B1" s="518"/>
      <c r="R1" s="517"/>
    </row>
    <row r="2" spans="1:35" ht="15">
      <c r="A2" s="410"/>
      <c r="F2" s="516"/>
      <c r="J2" s="751" t="s">
        <v>0</v>
      </c>
      <c r="K2" s="751"/>
      <c r="L2" s="751"/>
      <c r="M2" s="751"/>
      <c r="N2" s="751"/>
      <c r="O2" s="751"/>
      <c r="P2" s="751"/>
      <c r="Q2" s="513"/>
      <c r="R2" s="752"/>
      <c r="S2" s="753"/>
      <c r="T2" s="753"/>
      <c r="U2" s="753"/>
      <c r="V2" s="753"/>
      <c r="X2" s="512" t="s">
        <v>1419</v>
      </c>
    </row>
    <row r="3" spans="1:35" ht="15.75" customHeight="1">
      <c r="A3" s="515" t="s">
        <v>2</v>
      </c>
      <c r="B3" s="514"/>
      <c r="J3" s="513"/>
      <c r="R3" s="512"/>
      <c r="S3" s="754" t="s">
        <v>3</v>
      </c>
      <c r="T3" s="754"/>
      <c r="U3" s="754"/>
      <c r="V3" s="754"/>
      <c r="W3" s="754"/>
      <c r="X3" s="754"/>
      <c r="AA3" s="511" t="s">
        <v>4</v>
      </c>
      <c r="AB3" s="510"/>
      <c r="AC3" s="509" t="s">
        <v>5</v>
      </c>
      <c r="AD3" s="507"/>
      <c r="AE3" s="507"/>
      <c r="AF3" s="508" t="s">
        <v>6</v>
      </c>
      <c r="AG3" s="507"/>
      <c r="AH3" s="506"/>
    </row>
    <row r="4" spans="1:35" ht="12" thickBot="1">
      <c r="A4" s="737" t="s">
        <v>7</v>
      </c>
      <c r="B4" s="740" t="s">
        <v>8</v>
      </c>
      <c r="C4" s="741"/>
      <c r="D4" s="721"/>
      <c r="E4" s="722"/>
      <c r="F4" s="740" t="s">
        <v>9</v>
      </c>
      <c r="G4" s="748"/>
      <c r="H4" s="723" t="s">
        <v>10</v>
      </c>
      <c r="I4" s="711" t="s">
        <v>11</v>
      </c>
      <c r="J4" s="717" t="s">
        <v>12</v>
      </c>
      <c r="K4" s="720" t="s">
        <v>561</v>
      </c>
      <c r="L4" s="721"/>
      <c r="M4" s="721"/>
      <c r="N4" s="721"/>
      <c r="O4" s="722"/>
      <c r="P4" s="723" t="s">
        <v>14</v>
      </c>
      <c r="Q4" s="726" t="s">
        <v>15</v>
      </c>
      <c r="R4" s="727"/>
      <c r="S4" s="728"/>
      <c r="T4" s="732" t="s">
        <v>16</v>
      </c>
      <c r="U4" s="714" t="s">
        <v>17</v>
      </c>
      <c r="V4" s="723" t="s">
        <v>18</v>
      </c>
      <c r="W4" s="762" t="s">
        <v>19</v>
      </c>
      <c r="X4" s="763"/>
      <c r="AA4" s="712" t="s">
        <v>1418</v>
      </c>
      <c r="AB4" s="712" t="s">
        <v>1417</v>
      </c>
      <c r="AC4" s="711" t="s">
        <v>22</v>
      </c>
      <c r="AD4" s="723" t="s">
        <v>23</v>
      </c>
      <c r="AE4" s="723" t="s">
        <v>24</v>
      </c>
      <c r="AF4" s="711" t="s">
        <v>22</v>
      </c>
      <c r="AG4" s="723" t="s">
        <v>23</v>
      </c>
      <c r="AH4" s="723" t="s">
        <v>25</v>
      </c>
      <c r="AI4" s="505"/>
    </row>
    <row r="5" spans="1:35">
      <c r="A5" s="738"/>
      <c r="B5" s="742"/>
      <c r="C5" s="743"/>
      <c r="D5" s="746"/>
      <c r="E5" s="747"/>
      <c r="F5" s="719"/>
      <c r="G5" s="736"/>
      <c r="H5" s="738"/>
      <c r="I5" s="712"/>
      <c r="J5" s="718"/>
      <c r="K5" s="755" t="s">
        <v>26</v>
      </c>
      <c r="L5" s="758" t="s">
        <v>554</v>
      </c>
      <c r="M5" s="761" t="s">
        <v>28</v>
      </c>
      <c r="N5" s="734" t="s">
        <v>29</v>
      </c>
      <c r="O5" s="734" t="s">
        <v>22</v>
      </c>
      <c r="P5" s="724"/>
      <c r="Q5" s="729"/>
      <c r="R5" s="730"/>
      <c r="S5" s="731"/>
      <c r="T5" s="733"/>
      <c r="U5" s="715"/>
      <c r="V5" s="738"/>
      <c r="W5" s="723" t="s">
        <v>23</v>
      </c>
      <c r="X5" s="723" t="s">
        <v>24</v>
      </c>
      <c r="AA5" s="712"/>
      <c r="AB5" s="712"/>
      <c r="AC5" s="712"/>
      <c r="AD5" s="749"/>
      <c r="AE5" s="749"/>
      <c r="AF5" s="712"/>
      <c r="AG5" s="749"/>
      <c r="AH5" s="749"/>
      <c r="AI5" s="764"/>
    </row>
    <row r="6" spans="1:35">
      <c r="A6" s="738"/>
      <c r="B6" s="742"/>
      <c r="C6" s="743"/>
      <c r="D6" s="737" t="s">
        <v>30</v>
      </c>
      <c r="E6" s="765" t="s">
        <v>31</v>
      </c>
      <c r="F6" s="737" t="s">
        <v>30</v>
      </c>
      <c r="G6" s="711" t="s">
        <v>550</v>
      </c>
      <c r="H6" s="738"/>
      <c r="I6" s="712"/>
      <c r="J6" s="718"/>
      <c r="K6" s="756"/>
      <c r="L6" s="759"/>
      <c r="M6" s="756"/>
      <c r="N6" s="735"/>
      <c r="O6" s="735"/>
      <c r="P6" s="724"/>
      <c r="Q6" s="723" t="s">
        <v>33</v>
      </c>
      <c r="R6" s="723" t="s">
        <v>34</v>
      </c>
      <c r="S6" s="737" t="s">
        <v>35</v>
      </c>
      <c r="T6" s="766" t="s">
        <v>36</v>
      </c>
      <c r="U6" s="715"/>
      <c r="V6" s="738"/>
      <c r="W6" s="749"/>
      <c r="X6" s="749"/>
      <c r="AA6" s="712"/>
      <c r="AB6" s="712"/>
      <c r="AC6" s="712"/>
      <c r="AD6" s="749"/>
      <c r="AE6" s="749"/>
      <c r="AF6" s="712"/>
      <c r="AG6" s="749"/>
      <c r="AH6" s="749"/>
      <c r="AI6" s="764"/>
    </row>
    <row r="7" spans="1:35">
      <c r="A7" s="738"/>
      <c r="B7" s="742"/>
      <c r="C7" s="743"/>
      <c r="D7" s="738"/>
      <c r="E7" s="738"/>
      <c r="F7" s="738"/>
      <c r="G7" s="738"/>
      <c r="H7" s="738"/>
      <c r="I7" s="712"/>
      <c r="J7" s="718"/>
      <c r="K7" s="756"/>
      <c r="L7" s="759"/>
      <c r="M7" s="756"/>
      <c r="N7" s="735"/>
      <c r="O7" s="735"/>
      <c r="P7" s="724"/>
      <c r="Q7" s="724"/>
      <c r="R7" s="724"/>
      <c r="S7" s="738"/>
      <c r="T7" s="767"/>
      <c r="U7" s="715"/>
      <c r="V7" s="738"/>
      <c r="W7" s="749"/>
      <c r="X7" s="749"/>
      <c r="AA7" s="712"/>
      <c r="AB7" s="712"/>
      <c r="AC7" s="712"/>
      <c r="AD7" s="749"/>
      <c r="AE7" s="749"/>
      <c r="AF7" s="712"/>
      <c r="AG7" s="749"/>
      <c r="AH7" s="749"/>
      <c r="AI7" s="764"/>
    </row>
    <row r="8" spans="1:35">
      <c r="A8" s="739"/>
      <c r="B8" s="744"/>
      <c r="C8" s="745"/>
      <c r="D8" s="739"/>
      <c r="E8" s="739"/>
      <c r="F8" s="739"/>
      <c r="G8" s="739"/>
      <c r="H8" s="739"/>
      <c r="I8" s="713"/>
      <c r="J8" s="719"/>
      <c r="K8" s="757"/>
      <c r="L8" s="760"/>
      <c r="M8" s="757"/>
      <c r="N8" s="736"/>
      <c r="O8" s="736"/>
      <c r="P8" s="725"/>
      <c r="Q8" s="725"/>
      <c r="R8" s="725"/>
      <c r="S8" s="739"/>
      <c r="T8" s="768"/>
      <c r="U8" s="716"/>
      <c r="V8" s="739"/>
      <c r="W8" s="750"/>
      <c r="X8" s="750"/>
      <c r="Z8" s="504" t="s">
        <v>31</v>
      </c>
      <c r="AA8" s="713"/>
      <c r="AB8" s="713"/>
      <c r="AC8" s="713"/>
      <c r="AD8" s="750"/>
      <c r="AE8" s="750"/>
      <c r="AF8" s="713"/>
      <c r="AG8" s="750"/>
      <c r="AH8" s="750"/>
      <c r="AI8" s="764"/>
    </row>
    <row r="9" spans="1:35" ht="63">
      <c r="A9" s="503" t="s">
        <v>1710</v>
      </c>
      <c r="B9" s="501"/>
      <c r="C9" s="311" t="s">
        <v>1709</v>
      </c>
      <c r="D9" s="299" t="s">
        <v>1706</v>
      </c>
      <c r="E9" s="289" t="s">
        <v>69</v>
      </c>
      <c r="F9" s="290" t="s">
        <v>1705</v>
      </c>
      <c r="G9" s="500">
        <v>1.49</v>
      </c>
      <c r="H9" s="290" t="s">
        <v>719</v>
      </c>
      <c r="I9" s="290">
        <v>1280</v>
      </c>
      <c r="J9" s="298">
        <v>5</v>
      </c>
      <c r="K9" s="310">
        <v>28.2</v>
      </c>
      <c r="L9" s="309">
        <f t="shared" ref="L9:L40" si="0">IF(K9&gt;0,1/K9*34.6*67.1,"")</f>
        <v>82.328368794326238</v>
      </c>
      <c r="M9" s="295">
        <v>17.2</v>
      </c>
      <c r="N9" s="294">
        <v>20.3</v>
      </c>
      <c r="O9" s="293" t="s">
        <v>1227</v>
      </c>
      <c r="P9" s="290" t="s">
        <v>1040</v>
      </c>
      <c r="Q9" s="290" t="s">
        <v>790</v>
      </c>
      <c r="R9" s="290" t="s">
        <v>45</v>
      </c>
      <c r="S9" s="290"/>
      <c r="T9" s="374" t="s">
        <v>716</v>
      </c>
      <c r="U9" s="291">
        <v>163</v>
      </c>
      <c r="V9" s="290">
        <v>138</v>
      </c>
      <c r="W9" s="290">
        <v>110</v>
      </c>
      <c r="X9" s="290" t="s">
        <v>823</v>
      </c>
      <c r="Y9" s="313"/>
      <c r="Z9" s="289" t="s">
        <v>69</v>
      </c>
      <c r="AA9" s="284">
        <v>1280</v>
      </c>
      <c r="AB9" s="284"/>
      <c r="AC9" s="468"/>
      <c r="AD9" s="451"/>
      <c r="AE9" s="451"/>
      <c r="AF9" s="468"/>
      <c r="AG9" s="451"/>
      <c r="AH9" s="451"/>
      <c r="AI9" s="450"/>
    </row>
    <row r="10" spans="1:35" ht="63">
      <c r="A10" s="502"/>
      <c r="B10" s="501"/>
      <c r="C10" s="501"/>
      <c r="D10" s="299" t="s">
        <v>1706</v>
      </c>
      <c r="E10" s="289" t="s">
        <v>1702</v>
      </c>
      <c r="F10" s="290" t="s">
        <v>1705</v>
      </c>
      <c r="G10" s="500">
        <v>1.49</v>
      </c>
      <c r="H10" s="290" t="s">
        <v>719</v>
      </c>
      <c r="I10" s="290" t="s">
        <v>1201</v>
      </c>
      <c r="J10" s="298">
        <v>5</v>
      </c>
      <c r="K10" s="304">
        <v>28</v>
      </c>
      <c r="L10" s="303">
        <f t="shared" si="0"/>
        <v>82.916428571428568</v>
      </c>
      <c r="M10" s="295">
        <v>17.2</v>
      </c>
      <c r="N10" s="294">
        <v>20.3</v>
      </c>
      <c r="O10" s="293" t="s">
        <v>1200</v>
      </c>
      <c r="P10" s="290" t="s">
        <v>1040</v>
      </c>
      <c r="Q10" s="290" t="s">
        <v>790</v>
      </c>
      <c r="R10" s="290" t="s">
        <v>45</v>
      </c>
      <c r="S10" s="290"/>
      <c r="T10" s="373" t="s">
        <v>716</v>
      </c>
      <c r="U10" s="291">
        <v>162</v>
      </c>
      <c r="V10" s="290">
        <v>137</v>
      </c>
      <c r="W10" s="290">
        <v>110</v>
      </c>
      <c r="X10" s="290" t="s">
        <v>823</v>
      </c>
      <c r="Y10" s="313"/>
      <c r="Z10" s="289" t="s">
        <v>1702</v>
      </c>
      <c r="AA10" s="284">
        <v>1290</v>
      </c>
      <c r="AB10" s="284"/>
      <c r="AC10" s="468"/>
      <c r="AD10" s="451"/>
      <c r="AE10" s="451"/>
      <c r="AF10" s="468"/>
      <c r="AG10" s="451"/>
      <c r="AH10" s="451"/>
      <c r="AI10" s="450"/>
    </row>
    <row r="11" spans="1:35" ht="63">
      <c r="A11" s="502"/>
      <c r="B11" s="501"/>
      <c r="C11" s="501"/>
      <c r="D11" s="299" t="s">
        <v>1706</v>
      </c>
      <c r="E11" s="289" t="s">
        <v>1707</v>
      </c>
      <c r="F11" s="290" t="s">
        <v>1705</v>
      </c>
      <c r="G11" s="500">
        <v>1.49</v>
      </c>
      <c r="H11" s="290" t="s">
        <v>719</v>
      </c>
      <c r="I11" s="290">
        <v>1310</v>
      </c>
      <c r="J11" s="298">
        <v>5</v>
      </c>
      <c r="K11" s="304">
        <v>27.7</v>
      </c>
      <c r="L11" s="303">
        <f t="shared" si="0"/>
        <v>83.814440433212994</v>
      </c>
      <c r="M11" s="295">
        <v>17.2</v>
      </c>
      <c r="N11" s="294">
        <v>20.3</v>
      </c>
      <c r="O11" s="293" t="s">
        <v>1708</v>
      </c>
      <c r="P11" s="290" t="s">
        <v>1040</v>
      </c>
      <c r="Q11" s="290" t="s">
        <v>790</v>
      </c>
      <c r="R11" s="290" t="s">
        <v>45</v>
      </c>
      <c r="S11" s="290"/>
      <c r="T11" s="373" t="s">
        <v>716</v>
      </c>
      <c r="U11" s="291">
        <v>161</v>
      </c>
      <c r="V11" s="290">
        <v>136</v>
      </c>
      <c r="W11" s="290">
        <v>109</v>
      </c>
      <c r="X11" s="290" t="s">
        <v>240</v>
      </c>
      <c r="Y11" s="313"/>
      <c r="Z11" s="289" t="s">
        <v>1707</v>
      </c>
      <c r="AA11" s="284">
        <v>1310</v>
      </c>
      <c r="AB11" s="284"/>
      <c r="AC11" s="468"/>
      <c r="AD11" s="451"/>
      <c r="AE11" s="451"/>
      <c r="AF11" s="468"/>
      <c r="AG11" s="451"/>
      <c r="AH11" s="451"/>
      <c r="AI11" s="450"/>
    </row>
    <row r="12" spans="1:35" ht="63">
      <c r="A12" s="502"/>
      <c r="B12" s="501"/>
      <c r="C12" s="501"/>
      <c r="D12" s="299" t="s">
        <v>1706</v>
      </c>
      <c r="E12" s="289" t="s">
        <v>652</v>
      </c>
      <c r="F12" s="290" t="s">
        <v>1705</v>
      </c>
      <c r="G12" s="500">
        <v>1.49</v>
      </c>
      <c r="H12" s="290" t="s">
        <v>719</v>
      </c>
      <c r="I12" s="290">
        <v>1320</v>
      </c>
      <c r="J12" s="298">
        <v>5</v>
      </c>
      <c r="K12" s="304">
        <v>27.7</v>
      </c>
      <c r="L12" s="303">
        <f t="shared" si="0"/>
        <v>83.814440433212994</v>
      </c>
      <c r="M12" s="295">
        <v>15.8</v>
      </c>
      <c r="N12" s="294">
        <v>19</v>
      </c>
      <c r="O12" s="293" t="s">
        <v>1192</v>
      </c>
      <c r="P12" s="290" t="s">
        <v>1040</v>
      </c>
      <c r="Q12" s="290" t="s">
        <v>790</v>
      </c>
      <c r="R12" s="290" t="s">
        <v>45</v>
      </c>
      <c r="S12" s="290"/>
      <c r="T12" s="373" t="s">
        <v>716</v>
      </c>
      <c r="U12" s="291">
        <v>175</v>
      </c>
      <c r="V12" s="290">
        <v>145</v>
      </c>
      <c r="W12" s="290">
        <v>109</v>
      </c>
      <c r="X12" s="290" t="s">
        <v>240</v>
      </c>
      <c r="Y12" s="313"/>
      <c r="Z12" s="289" t="s">
        <v>652</v>
      </c>
      <c r="AA12" s="284">
        <v>1320</v>
      </c>
      <c r="AB12" s="284"/>
      <c r="AC12" s="468"/>
      <c r="AD12" s="451"/>
      <c r="AE12" s="451"/>
      <c r="AF12" s="468"/>
      <c r="AG12" s="451"/>
      <c r="AH12" s="451"/>
      <c r="AI12" s="450"/>
    </row>
    <row r="13" spans="1:35" ht="63">
      <c r="A13" s="502"/>
      <c r="B13" s="501"/>
      <c r="C13" s="501"/>
      <c r="D13" s="299" t="s">
        <v>1701</v>
      </c>
      <c r="E13" s="289" t="s">
        <v>69</v>
      </c>
      <c r="F13" s="290" t="s">
        <v>1700</v>
      </c>
      <c r="G13" s="500">
        <v>1.49</v>
      </c>
      <c r="H13" s="290" t="s">
        <v>719</v>
      </c>
      <c r="I13" s="290">
        <v>1360</v>
      </c>
      <c r="J13" s="298">
        <v>5</v>
      </c>
      <c r="K13" s="304">
        <v>26.6</v>
      </c>
      <c r="L13" s="303">
        <f t="shared" si="0"/>
        <v>87.280451127819546</v>
      </c>
      <c r="M13" s="295">
        <v>15.8</v>
      </c>
      <c r="N13" s="294">
        <v>19</v>
      </c>
      <c r="O13" s="293" t="s">
        <v>1240</v>
      </c>
      <c r="P13" s="290" t="s">
        <v>1040</v>
      </c>
      <c r="Q13" s="290" t="s">
        <v>790</v>
      </c>
      <c r="R13" s="290" t="s">
        <v>604</v>
      </c>
      <c r="S13" s="290"/>
      <c r="T13" s="373" t="s">
        <v>716</v>
      </c>
      <c r="U13" s="291">
        <v>168</v>
      </c>
      <c r="V13" s="290">
        <v>140</v>
      </c>
      <c r="W13" s="290">
        <v>106</v>
      </c>
      <c r="X13" s="290" t="s">
        <v>240</v>
      </c>
      <c r="Y13" s="313"/>
      <c r="Z13" s="289" t="s">
        <v>69</v>
      </c>
      <c r="AA13" s="284">
        <v>1360</v>
      </c>
      <c r="AB13" s="284"/>
      <c r="AC13" s="468"/>
      <c r="AD13" s="451"/>
      <c r="AE13" s="451"/>
      <c r="AF13" s="468"/>
      <c r="AG13" s="451"/>
      <c r="AH13" s="451"/>
      <c r="AI13" s="450"/>
    </row>
    <row r="14" spans="1:35" ht="63">
      <c r="A14" s="502"/>
      <c r="B14" s="501"/>
      <c r="C14" s="501"/>
      <c r="D14" s="299" t="s">
        <v>1701</v>
      </c>
      <c r="E14" s="289" t="s">
        <v>1702</v>
      </c>
      <c r="F14" s="290" t="s">
        <v>1700</v>
      </c>
      <c r="G14" s="500">
        <v>1.49</v>
      </c>
      <c r="H14" s="290" t="s">
        <v>719</v>
      </c>
      <c r="I14" s="290" t="s">
        <v>1704</v>
      </c>
      <c r="J14" s="298">
        <v>5</v>
      </c>
      <c r="K14" s="304">
        <v>26.4</v>
      </c>
      <c r="L14" s="303">
        <f t="shared" si="0"/>
        <v>87.941666666666677</v>
      </c>
      <c r="M14" s="295">
        <v>15.8</v>
      </c>
      <c r="N14" s="294">
        <v>19</v>
      </c>
      <c r="O14" s="293" t="s">
        <v>1703</v>
      </c>
      <c r="P14" s="290" t="s">
        <v>1040</v>
      </c>
      <c r="Q14" s="290" t="s">
        <v>790</v>
      </c>
      <c r="R14" s="290" t="s">
        <v>604</v>
      </c>
      <c r="S14" s="290"/>
      <c r="T14" s="373" t="s">
        <v>716</v>
      </c>
      <c r="U14" s="291">
        <v>167</v>
      </c>
      <c r="V14" s="290">
        <v>138</v>
      </c>
      <c r="W14" s="290">
        <v>106</v>
      </c>
      <c r="X14" s="290" t="s">
        <v>240</v>
      </c>
      <c r="Y14" s="313"/>
      <c r="Z14" s="289" t="s">
        <v>1702</v>
      </c>
      <c r="AA14" s="284">
        <v>1370</v>
      </c>
      <c r="AB14" s="284"/>
      <c r="AC14" s="468"/>
      <c r="AD14" s="451"/>
      <c r="AE14" s="451"/>
      <c r="AF14" s="468"/>
      <c r="AG14" s="451"/>
      <c r="AH14" s="451"/>
      <c r="AI14" s="450"/>
    </row>
    <row r="15" spans="1:35" ht="63">
      <c r="A15" s="502"/>
      <c r="B15" s="501"/>
      <c r="C15" s="501"/>
      <c r="D15" s="299" t="s">
        <v>1701</v>
      </c>
      <c r="E15" s="289" t="s">
        <v>671</v>
      </c>
      <c r="F15" s="290" t="s">
        <v>1700</v>
      </c>
      <c r="G15" s="500">
        <v>1.49</v>
      </c>
      <c r="H15" s="290" t="s">
        <v>719</v>
      </c>
      <c r="I15" s="290" t="s">
        <v>1100</v>
      </c>
      <c r="J15" s="298">
        <v>5</v>
      </c>
      <c r="K15" s="304">
        <v>26.2</v>
      </c>
      <c r="L15" s="303">
        <f t="shared" si="0"/>
        <v>88.612977099236645</v>
      </c>
      <c r="M15" s="295">
        <v>15.8</v>
      </c>
      <c r="N15" s="294">
        <v>19</v>
      </c>
      <c r="O15" s="293" t="s">
        <v>1099</v>
      </c>
      <c r="P15" s="290" t="s">
        <v>1040</v>
      </c>
      <c r="Q15" s="290" t="s">
        <v>790</v>
      </c>
      <c r="R15" s="290" t="s">
        <v>604</v>
      </c>
      <c r="S15" s="290"/>
      <c r="T15" s="373" t="s">
        <v>716</v>
      </c>
      <c r="U15" s="291">
        <v>165</v>
      </c>
      <c r="V15" s="290">
        <v>137</v>
      </c>
      <c r="W15" s="290">
        <v>106</v>
      </c>
      <c r="X15" s="290" t="s">
        <v>240</v>
      </c>
      <c r="Y15" s="313"/>
      <c r="Z15" s="289" t="s">
        <v>671</v>
      </c>
      <c r="AA15" s="284">
        <v>1390</v>
      </c>
      <c r="AB15" s="284"/>
      <c r="AC15" s="468"/>
      <c r="AD15" s="451"/>
      <c r="AE15" s="451"/>
      <c r="AF15" s="468"/>
      <c r="AG15" s="451"/>
      <c r="AH15" s="451"/>
      <c r="AI15" s="450"/>
    </row>
    <row r="16" spans="1:35" ht="73.5">
      <c r="A16" s="479"/>
      <c r="B16" s="484"/>
      <c r="C16" s="483" t="s">
        <v>1699</v>
      </c>
      <c r="D16" s="383" t="s">
        <v>1696</v>
      </c>
      <c r="E16" s="395" t="s">
        <v>1618</v>
      </c>
      <c r="F16" s="386" t="s">
        <v>1695</v>
      </c>
      <c r="G16" s="386">
        <v>1.986</v>
      </c>
      <c r="H16" s="386" t="s">
        <v>719</v>
      </c>
      <c r="I16" s="386" t="s">
        <v>1698</v>
      </c>
      <c r="J16" s="394">
        <v>5</v>
      </c>
      <c r="K16" s="482">
        <v>22.8</v>
      </c>
      <c r="L16" s="481">
        <f t="shared" si="0"/>
        <v>101.82719298245614</v>
      </c>
      <c r="M16" s="391">
        <v>13.2</v>
      </c>
      <c r="N16" s="390">
        <v>16.5</v>
      </c>
      <c r="O16" s="389" t="s">
        <v>1697</v>
      </c>
      <c r="P16" s="386" t="s">
        <v>791</v>
      </c>
      <c r="Q16" s="386" t="s">
        <v>790</v>
      </c>
      <c r="R16" s="386" t="s">
        <v>45</v>
      </c>
      <c r="S16" s="386"/>
      <c r="T16" s="487" t="s">
        <v>716</v>
      </c>
      <c r="U16" s="387">
        <v>172</v>
      </c>
      <c r="V16" s="386">
        <v>138</v>
      </c>
      <c r="W16" s="386" t="s">
        <v>1573</v>
      </c>
      <c r="X16" s="386" t="s">
        <v>229</v>
      </c>
      <c r="Y16" s="470"/>
      <c r="Z16" s="395" t="s">
        <v>1618</v>
      </c>
      <c r="AA16" s="468">
        <v>1550</v>
      </c>
      <c r="AB16" s="468"/>
      <c r="AC16" s="468">
        <f>IF(AA16="","",(ROUND(IF(AA16&gt;=2759,9.5,IF(AA16&lt;2759,(-2.47/1000000*AA16*AA16)-(8.52/10000*AA16)+30.65)),1)))</f>
        <v>23.4</v>
      </c>
      <c r="AD16" s="451">
        <f>IF(K16="","",ROUNDDOWN(K16/AC16*100,0))</f>
        <v>97</v>
      </c>
      <c r="AE16" s="451" t="str">
        <f>IF(AD16="","",IF(AD16&gt;=125,"★7.5",IF(AD16&gt;=120,"★7.0",IF(AD16&gt;=115,"★6.5",IF(AD16&gt;=110,"★6.0",IF(AD16&gt;=105,"★5.5",IF(AD16&gt;=100,"★5.0",IF(AD16&gt;=95,"★4.5",IF(AD16&gt;=90,"★4.0",IF(AD16&gt;=85,"★3.5",IF(AD16&gt;=80,"★3.0",IF(AD16&gt;=75,"★2.5",IF(AD16&gt;=70,"★2.0",IF(AD16&gt;=65,"★1.5",IF(AD16&gt;=60,"★1.0",IF(AD16&gt;=55,"★0.5"," "))))))))))))))))</f>
        <v>★4.5</v>
      </c>
      <c r="AF16" s="468" t="str">
        <f>IF(AB16="","",(ROUND(IF(AB16&gt;=2759,9.5,IF(AB16&lt;2759,(-2.47/1000000*AB16*AB16)-(8.52/10000*AB16)+30.65)),1)))</f>
        <v/>
      </c>
      <c r="AG16" s="451" t="str">
        <f>IF(AF16="","",IF(K16="","",ROUNDDOWN(K16/AF16*100,0)))</f>
        <v/>
      </c>
      <c r="AH16" s="451" t="str">
        <f>IF(AG16="","",IF(AG16&gt;=125,"★7.5",IF(AG16&gt;=120,"★7.0",IF(AG16&gt;=115,"★6.5",IF(AG16&gt;=110,"★6.0",IF(AG16&gt;=105,"★5.5",IF(AG16&gt;=100,"★5.0",IF(AG16&gt;=95,"★4.5",IF(AG16&gt;=90,"★4.0",IF(AG16&gt;=85,"★3.5",IF(AG16&gt;=80,"★3.0",IF(AG16&gt;=75,"★2.5",IF(AG16&gt;=70,"★2.0",IF(AG16&gt;=65,"★1.5",IF(AG16&gt;=60,"★1.0",IF(AG16&gt;=55,"★0.5"," "))))))))))))))))</f>
        <v/>
      </c>
      <c r="AI16" s="450"/>
    </row>
    <row r="17" spans="1:35" ht="73.5">
      <c r="A17" s="479"/>
      <c r="B17" s="478"/>
      <c r="C17" s="477"/>
      <c r="D17" s="383" t="s">
        <v>1696</v>
      </c>
      <c r="E17" s="395" t="s">
        <v>1614</v>
      </c>
      <c r="F17" s="386" t="s">
        <v>1695</v>
      </c>
      <c r="G17" s="386">
        <v>1.986</v>
      </c>
      <c r="H17" s="386" t="s">
        <v>719</v>
      </c>
      <c r="I17" s="386">
        <v>1620</v>
      </c>
      <c r="J17" s="394">
        <v>5</v>
      </c>
      <c r="K17" s="393">
        <v>22.8</v>
      </c>
      <c r="L17" s="392">
        <f t="shared" si="0"/>
        <v>101.82719298245614</v>
      </c>
      <c r="M17" s="391">
        <v>13.2</v>
      </c>
      <c r="N17" s="390">
        <v>16.5</v>
      </c>
      <c r="O17" s="389" t="s">
        <v>1600</v>
      </c>
      <c r="P17" s="386" t="s">
        <v>791</v>
      </c>
      <c r="Q17" s="386" t="s">
        <v>790</v>
      </c>
      <c r="R17" s="386" t="s">
        <v>45</v>
      </c>
      <c r="S17" s="386"/>
      <c r="T17" s="486" t="s">
        <v>716</v>
      </c>
      <c r="U17" s="387">
        <v>172</v>
      </c>
      <c r="V17" s="386">
        <v>138</v>
      </c>
      <c r="W17" s="386">
        <v>100</v>
      </c>
      <c r="X17" s="386" t="s">
        <v>800</v>
      </c>
      <c r="Y17" s="470"/>
      <c r="Z17" s="395" t="s">
        <v>1614</v>
      </c>
      <c r="AA17" s="468">
        <v>1620</v>
      </c>
      <c r="AB17" s="468"/>
      <c r="AC17" s="468">
        <f>IF(AA17="","",(ROUND(IF(AA17&gt;=2759,9.5,IF(AA17&lt;2759,(-2.47/1000000*AA17*AA17)-(8.52/10000*AA17)+30.65)),1)))</f>
        <v>22.8</v>
      </c>
      <c r="AD17" s="451">
        <f>IF(K17="","",ROUNDDOWN(K17/AC17*100,0))</f>
        <v>100</v>
      </c>
      <c r="AE17" s="451" t="str">
        <f>IF(AD17="","",IF(AD17&gt;=125,"★7.5",IF(AD17&gt;=120,"★7.0",IF(AD17&gt;=115,"★6.5",IF(AD17&gt;=110,"★6.0",IF(AD17&gt;=105,"★5.5",IF(AD17&gt;=100,"★5.0",IF(AD17&gt;=95,"★4.5",IF(AD17&gt;=90,"★4.0",IF(AD17&gt;=85,"★3.5",IF(AD17&gt;=80,"★3.0",IF(AD17&gt;=75,"★2.5",IF(AD17&gt;=70,"★2.0",IF(AD17&gt;=65,"★1.5",IF(AD17&gt;=60,"★1.0",IF(AD17&gt;=55,"★0.5"," "))))))))))))))))</f>
        <v>★5.0</v>
      </c>
      <c r="AF17" s="468" t="str">
        <f>IF(AB17="","",(ROUND(IF(AB17&gt;=2759,9.5,IF(AB17&lt;2759,(-2.47/1000000*AB17*AB17)-(8.52/10000*AB17)+30.65)),1)))</f>
        <v/>
      </c>
      <c r="AG17" s="451" t="str">
        <f>IF(AF17="","",IF(K17="","",ROUNDDOWN(K17/AF17*100,0)))</f>
        <v/>
      </c>
      <c r="AH17" s="451" t="str">
        <f>IF(AG17="","",IF(AG17&gt;=125,"★7.5",IF(AG17&gt;=120,"★7.0",IF(AG17&gt;=115,"★6.5",IF(AG17&gt;=110,"★6.0",IF(AG17&gt;=105,"★5.5",IF(AG17&gt;=100,"★5.0",IF(AG17&gt;=95,"★4.5",IF(AG17&gt;=90,"★4.0",IF(AG17&gt;=85,"★3.5",IF(AG17&gt;=80,"★3.0",IF(AG17&gt;=75,"★2.5",IF(AG17&gt;=70,"★2.0",IF(AG17&gt;=65,"★1.5",IF(AG17&gt;=60,"★1.0",IF(AG17&gt;=55,"★0.5"," "))))))))))))))))</f>
        <v/>
      </c>
      <c r="AI17" s="450"/>
    </row>
    <row r="18" spans="1:35" ht="73.5">
      <c r="A18" s="479"/>
      <c r="B18" s="478"/>
      <c r="C18" s="477"/>
      <c r="D18" s="383" t="s">
        <v>1691</v>
      </c>
      <c r="E18" s="395" t="s">
        <v>900</v>
      </c>
      <c r="F18" s="386" t="s">
        <v>1690</v>
      </c>
      <c r="G18" s="386">
        <v>1.986</v>
      </c>
      <c r="H18" s="386" t="s">
        <v>719</v>
      </c>
      <c r="I18" s="386" t="s">
        <v>1694</v>
      </c>
      <c r="J18" s="394">
        <v>5</v>
      </c>
      <c r="K18" s="393">
        <v>21.6</v>
      </c>
      <c r="L18" s="392">
        <f t="shared" si="0"/>
        <v>107.48425925925925</v>
      </c>
      <c r="M18" s="391">
        <v>13.2</v>
      </c>
      <c r="N18" s="390">
        <v>16.5</v>
      </c>
      <c r="O18" s="389" t="s">
        <v>1140</v>
      </c>
      <c r="P18" s="386" t="s">
        <v>791</v>
      </c>
      <c r="Q18" s="386" t="s">
        <v>790</v>
      </c>
      <c r="R18" s="386" t="s">
        <v>604</v>
      </c>
      <c r="S18" s="386"/>
      <c r="T18" s="486" t="s">
        <v>716</v>
      </c>
      <c r="U18" s="387">
        <v>163</v>
      </c>
      <c r="V18" s="386">
        <v>130</v>
      </c>
      <c r="W18" s="386">
        <v>94</v>
      </c>
      <c r="X18" s="386" t="s">
        <v>901</v>
      </c>
      <c r="Y18" s="470"/>
      <c r="Z18" s="395" t="s">
        <v>900</v>
      </c>
      <c r="AA18" s="468">
        <v>1610</v>
      </c>
      <c r="AB18" s="468"/>
      <c r="AC18" s="468">
        <f>IF(AA18="","",(ROUND(IF(AA18&gt;=2759,9.5,IF(AA18&lt;2759,(-2.47/1000000*AA18*AA18)-(8.52/10000*AA18)+30.65)),1)))</f>
        <v>22.9</v>
      </c>
      <c r="AD18" s="451">
        <f>IF(K18="","",ROUNDDOWN(K18/AC18*100,0))</f>
        <v>94</v>
      </c>
      <c r="AE18" s="451" t="str">
        <f>IF(AD18="","",IF(AD18&gt;=125,"★7.5",IF(AD18&gt;=120,"★7.0",IF(AD18&gt;=115,"★6.5",IF(AD18&gt;=110,"★6.0",IF(AD18&gt;=105,"★5.5",IF(AD18&gt;=100,"★5.0",IF(AD18&gt;=95,"★4.5",IF(AD18&gt;=90,"★4.0",IF(AD18&gt;=85,"★3.5",IF(AD18&gt;=80,"★3.0",IF(AD18&gt;=75,"★2.5",IF(AD18&gt;=70,"★2.0",IF(AD18&gt;=65,"★1.5",IF(AD18&gt;=60,"★1.0",IF(AD18&gt;=55,"★0.5"," "))))))))))))))))</f>
        <v>★4.0</v>
      </c>
      <c r="AF18" s="468" t="str">
        <f>IF(AB18="","",(ROUND(IF(AB18&gt;=2759,9.5,IF(AB18&lt;2759,(-2.47/1000000*AB18*AB18)-(8.52/10000*AB18)+30.65)),1)))</f>
        <v/>
      </c>
      <c r="AG18" s="451" t="str">
        <f>IF(AF18="","",IF(K18="","",ROUNDDOWN(K18/AF18*100,0)))</f>
        <v/>
      </c>
      <c r="AH18" s="451" t="str">
        <f>IF(AG18="","",IF(AG18&gt;=125,"★7.5",IF(AG18&gt;=120,"★7.0",IF(AG18&gt;=115,"★6.5",IF(AG18&gt;=110,"★6.0",IF(AG18&gt;=105,"★5.5",IF(AG18&gt;=100,"★5.0",IF(AG18&gt;=95,"★4.5",IF(AG18&gt;=90,"★4.0",IF(AG18&gt;=85,"★3.5",IF(AG18&gt;=80,"★3.0",IF(AG18&gt;=75,"★2.5",IF(AG18&gt;=70,"★2.0",IF(AG18&gt;=65,"★1.5",IF(AG18&gt;=60,"★1.0",IF(AG18&gt;=55,"★0.5"," "))))))))))))))))</f>
        <v/>
      </c>
      <c r="AI18" s="450"/>
    </row>
    <row r="19" spans="1:35" ht="73.5">
      <c r="A19" s="479"/>
      <c r="B19" s="478"/>
      <c r="C19" s="477"/>
      <c r="D19" s="383" t="s">
        <v>1691</v>
      </c>
      <c r="E19" s="395" t="s">
        <v>1692</v>
      </c>
      <c r="F19" s="386" t="s">
        <v>1690</v>
      </c>
      <c r="G19" s="386">
        <v>1.986</v>
      </c>
      <c r="H19" s="386" t="s">
        <v>719</v>
      </c>
      <c r="I19" s="386" t="s">
        <v>1025</v>
      </c>
      <c r="J19" s="394">
        <v>5</v>
      </c>
      <c r="K19" s="393">
        <v>21.6</v>
      </c>
      <c r="L19" s="392">
        <f t="shared" si="0"/>
        <v>107.48425925925925</v>
      </c>
      <c r="M19" s="391">
        <v>13.2</v>
      </c>
      <c r="N19" s="390">
        <v>16.5</v>
      </c>
      <c r="O19" s="389" t="s">
        <v>1024</v>
      </c>
      <c r="P19" s="386" t="s">
        <v>791</v>
      </c>
      <c r="Q19" s="386" t="s">
        <v>790</v>
      </c>
      <c r="R19" s="386" t="s">
        <v>604</v>
      </c>
      <c r="S19" s="386"/>
      <c r="T19" s="486" t="s">
        <v>716</v>
      </c>
      <c r="U19" s="387">
        <v>163</v>
      </c>
      <c r="V19" s="386">
        <v>130</v>
      </c>
      <c r="W19" s="386" t="s">
        <v>1693</v>
      </c>
      <c r="X19" s="386" t="s">
        <v>229</v>
      </c>
      <c r="Y19" s="470"/>
      <c r="Z19" s="395" t="s">
        <v>1692</v>
      </c>
      <c r="AA19" s="468">
        <v>1630</v>
      </c>
      <c r="AB19" s="468"/>
      <c r="AC19" s="468">
        <f>IF(AA19="","",(ROUND(IF(AA19&gt;=2759,9.5,IF(AA19&lt;2759,(-2.47/1000000*AA19*AA19)-(8.52/10000*AA19)+30.65)),1)))</f>
        <v>22.7</v>
      </c>
      <c r="AD19" s="451">
        <f>IF(K19="","",ROUNDDOWN(K19/AC19*100,0))</f>
        <v>95</v>
      </c>
      <c r="AE19" s="451" t="str">
        <f>IF(AD19="","",IF(AD19&gt;=125,"★7.5",IF(AD19&gt;=120,"★7.0",IF(AD19&gt;=115,"★6.5",IF(AD19&gt;=110,"★6.0",IF(AD19&gt;=105,"★5.5",IF(AD19&gt;=100,"★5.0",IF(AD19&gt;=95,"★4.5",IF(AD19&gt;=90,"★4.0",IF(AD19&gt;=85,"★3.5",IF(AD19&gt;=80,"★3.0",IF(AD19&gt;=75,"★2.5",IF(AD19&gt;=70,"★2.0",IF(AD19&gt;=65,"★1.5",IF(AD19&gt;=60,"★1.0",IF(AD19&gt;=55,"★0.5"," "))))))))))))))))</f>
        <v>★4.5</v>
      </c>
      <c r="AF19" s="468" t="str">
        <f>IF(AB19="","",(ROUND(IF(AB19&gt;=2759,9.5,IF(AB19&lt;2759,(-2.47/1000000*AB19*AB19)-(8.52/10000*AB19)+30.65)),1)))</f>
        <v/>
      </c>
      <c r="AG19" s="451" t="str">
        <f>IF(AF19="","",IF(K19="","",ROUNDDOWN(K19/AF19*100,0)))</f>
        <v/>
      </c>
      <c r="AH19" s="451" t="str">
        <f>IF(AG19="","",IF(AG19&gt;=125,"★7.5",IF(AG19&gt;=120,"★7.0",IF(AG19&gt;=115,"★6.5",IF(AG19&gt;=110,"★6.0",IF(AG19&gt;=105,"★5.5",IF(AG19&gt;=100,"★5.0",IF(AG19&gt;=95,"★4.5",IF(AG19&gt;=90,"★4.0",IF(AG19&gt;=85,"★3.5",IF(AG19&gt;=80,"★3.0",IF(AG19&gt;=75,"★2.5",IF(AG19&gt;=70,"★2.0",IF(AG19&gt;=65,"★1.5",IF(AG19&gt;=60,"★1.0",IF(AG19&gt;=55,"★0.5"," "))))))))))))))))</f>
        <v/>
      </c>
      <c r="AI19" s="450"/>
    </row>
    <row r="20" spans="1:35" ht="73.5">
      <c r="A20" s="479"/>
      <c r="B20" s="475"/>
      <c r="C20" s="474"/>
      <c r="D20" s="383" t="s">
        <v>1691</v>
      </c>
      <c r="E20" s="395" t="s">
        <v>1688</v>
      </c>
      <c r="F20" s="386" t="s">
        <v>1690</v>
      </c>
      <c r="G20" s="386">
        <v>1.986</v>
      </c>
      <c r="H20" s="386" t="s">
        <v>719</v>
      </c>
      <c r="I20" s="386" t="s">
        <v>922</v>
      </c>
      <c r="J20" s="394">
        <v>5</v>
      </c>
      <c r="K20" s="393">
        <v>21.6</v>
      </c>
      <c r="L20" s="392">
        <f t="shared" si="0"/>
        <v>107.48425925925925</v>
      </c>
      <c r="M20" s="391">
        <v>12.2</v>
      </c>
      <c r="N20" s="390">
        <v>15.4</v>
      </c>
      <c r="O20" s="389" t="s">
        <v>921</v>
      </c>
      <c r="P20" s="386" t="s">
        <v>791</v>
      </c>
      <c r="Q20" s="386" t="s">
        <v>790</v>
      </c>
      <c r="R20" s="386" t="s">
        <v>604</v>
      </c>
      <c r="S20" s="386"/>
      <c r="T20" s="486" t="s">
        <v>716</v>
      </c>
      <c r="U20" s="387">
        <v>177</v>
      </c>
      <c r="V20" s="386">
        <v>140</v>
      </c>
      <c r="W20" s="386" t="s">
        <v>1689</v>
      </c>
      <c r="X20" s="386" t="s">
        <v>229</v>
      </c>
      <c r="Y20" s="470"/>
      <c r="Z20" s="395" t="s">
        <v>1688</v>
      </c>
      <c r="AA20" s="468">
        <v>1660</v>
      </c>
      <c r="AB20" s="468"/>
      <c r="AC20" s="468">
        <f>IF(AA20="","",(ROUND(IF(AA20&gt;=2759,9.5,IF(AA20&lt;2759,(-2.47/1000000*AA20*AA20)-(8.52/10000*AA20)+30.65)),1)))</f>
        <v>22.4</v>
      </c>
      <c r="AD20" s="451">
        <f>IF(K20="","",ROUNDDOWN(K20/AC20*100,0))</f>
        <v>96</v>
      </c>
      <c r="AE20" s="451" t="str">
        <f>IF(AD20="","",IF(AD20&gt;=125,"★7.5",IF(AD20&gt;=120,"★7.0",IF(AD20&gt;=115,"★6.5",IF(AD20&gt;=110,"★6.0",IF(AD20&gt;=105,"★5.5",IF(AD20&gt;=100,"★5.0",IF(AD20&gt;=95,"★4.5",IF(AD20&gt;=90,"★4.0",IF(AD20&gt;=85,"★3.5",IF(AD20&gt;=80,"★3.0",IF(AD20&gt;=75,"★2.5",IF(AD20&gt;=70,"★2.0",IF(AD20&gt;=65,"★1.5",IF(AD20&gt;=60,"★1.0",IF(AD20&gt;=55,"★0.5"," "))))))))))))))))</f>
        <v>★4.5</v>
      </c>
      <c r="AF20" s="468" t="str">
        <f>IF(AB20="","",(ROUND(IF(AB20&gt;=2759,9.5,IF(AB20&lt;2759,(-2.47/1000000*AB20*AB20)-(8.52/10000*AB20)+30.65)),1)))</f>
        <v/>
      </c>
      <c r="AG20" s="451" t="str">
        <f>IF(AF20="","",IF(K20="","",ROUNDDOWN(K20/AF20*100,0)))</f>
        <v/>
      </c>
      <c r="AH20" s="451" t="str">
        <f>IF(AG20="","",IF(AG20&gt;=125,"★7.5",IF(AG20&gt;=120,"★7.0",IF(AG20&gt;=115,"★6.5",IF(AG20&gt;=110,"★6.0",IF(AG20&gt;=105,"★5.5",IF(AG20&gt;=100,"★5.0",IF(AG20&gt;=95,"★4.5",IF(AG20&gt;=90,"★4.0",IF(AG20&gt;=85,"★3.5",IF(AG20&gt;=80,"★3.0",IF(AG20&gt;=75,"★2.5",IF(AG20&gt;=70,"★2.0",IF(AG20&gt;=65,"★1.5",IF(AG20&gt;=60,"★1.0",IF(AG20&gt;=55,"★0.5"," "))))))))))))))))</f>
        <v/>
      </c>
      <c r="AI20" s="450"/>
    </row>
    <row r="21" spans="1:35" ht="73.5">
      <c r="A21" s="479"/>
      <c r="B21" s="489"/>
      <c r="C21" s="488" t="s">
        <v>1687</v>
      </c>
      <c r="D21" s="383" t="s">
        <v>1686</v>
      </c>
      <c r="E21" s="395" t="s">
        <v>1090</v>
      </c>
      <c r="F21" s="386" t="s">
        <v>916</v>
      </c>
      <c r="G21" s="386">
        <v>2.4870000000000001</v>
      </c>
      <c r="H21" s="386" t="s">
        <v>719</v>
      </c>
      <c r="I21" s="386" t="s">
        <v>1685</v>
      </c>
      <c r="J21" s="394">
        <v>5</v>
      </c>
      <c r="K21" s="482">
        <v>22.3</v>
      </c>
      <c r="L21" s="481">
        <f t="shared" si="0"/>
        <v>104.11031390134528</v>
      </c>
      <c r="M21" s="391">
        <v>12.2</v>
      </c>
      <c r="N21" s="390">
        <v>15.4</v>
      </c>
      <c r="O21" s="389" t="s">
        <v>1684</v>
      </c>
      <c r="P21" s="386" t="s">
        <v>791</v>
      </c>
      <c r="Q21" s="386" t="s">
        <v>790</v>
      </c>
      <c r="R21" s="386" t="s">
        <v>45</v>
      </c>
      <c r="S21" s="386"/>
      <c r="T21" s="487" t="s">
        <v>716</v>
      </c>
      <c r="U21" s="387">
        <v>182</v>
      </c>
      <c r="V21" s="386">
        <v>144</v>
      </c>
      <c r="W21" s="386" t="s">
        <v>982</v>
      </c>
      <c r="X21" s="386" t="s">
        <v>800</v>
      </c>
      <c r="Y21" s="470"/>
      <c r="Z21" s="395" t="s">
        <v>1090</v>
      </c>
      <c r="AA21" s="468">
        <v>1670</v>
      </c>
      <c r="AB21" s="468"/>
      <c r="AC21" s="468"/>
      <c r="AD21" s="451"/>
      <c r="AE21" s="451"/>
      <c r="AF21" s="468"/>
      <c r="AG21" s="451"/>
      <c r="AH21" s="451"/>
      <c r="AI21" s="450"/>
    </row>
    <row r="22" spans="1:35" ht="73.5">
      <c r="A22" s="479"/>
      <c r="B22" s="484"/>
      <c r="C22" s="483" t="s">
        <v>1683</v>
      </c>
      <c r="D22" s="383" t="s">
        <v>1673</v>
      </c>
      <c r="E22" s="395" t="s">
        <v>69</v>
      </c>
      <c r="F22" s="386" t="s">
        <v>814</v>
      </c>
      <c r="G22" s="386">
        <v>2.4870000000000001</v>
      </c>
      <c r="H22" s="386" t="s">
        <v>719</v>
      </c>
      <c r="I22" s="386">
        <v>1730</v>
      </c>
      <c r="J22" s="394">
        <v>5</v>
      </c>
      <c r="K22" s="482">
        <v>22.2</v>
      </c>
      <c r="L22" s="481">
        <f t="shared" si="0"/>
        <v>104.57927927927929</v>
      </c>
      <c r="M22" s="391">
        <v>12.2</v>
      </c>
      <c r="N22" s="390">
        <v>15.4</v>
      </c>
      <c r="O22" s="389" t="s">
        <v>1637</v>
      </c>
      <c r="P22" s="386" t="s">
        <v>791</v>
      </c>
      <c r="Q22" s="386" t="s">
        <v>790</v>
      </c>
      <c r="R22" s="386" t="s">
        <v>45</v>
      </c>
      <c r="S22" s="386"/>
      <c r="T22" s="487" t="s">
        <v>716</v>
      </c>
      <c r="U22" s="387">
        <v>181</v>
      </c>
      <c r="V22" s="386">
        <v>144</v>
      </c>
      <c r="W22" s="386">
        <v>101</v>
      </c>
      <c r="X22" s="386" t="s">
        <v>800</v>
      </c>
      <c r="Y22" s="470"/>
      <c r="Z22" s="395" t="s">
        <v>69</v>
      </c>
      <c r="AA22" s="468">
        <v>1730</v>
      </c>
      <c r="AB22" s="468"/>
      <c r="AC22" s="468"/>
      <c r="AD22" s="451"/>
      <c r="AE22" s="451"/>
      <c r="AF22" s="468"/>
      <c r="AG22" s="451"/>
      <c r="AH22" s="451"/>
      <c r="AI22" s="450"/>
    </row>
    <row r="23" spans="1:35" ht="73.5">
      <c r="A23" s="479"/>
      <c r="B23" s="478"/>
      <c r="C23" s="477"/>
      <c r="D23" s="383" t="s">
        <v>1673</v>
      </c>
      <c r="E23" s="395" t="s">
        <v>1681</v>
      </c>
      <c r="F23" s="386" t="s">
        <v>814</v>
      </c>
      <c r="G23" s="386">
        <v>2.4870000000000001</v>
      </c>
      <c r="H23" s="386" t="s">
        <v>719</v>
      </c>
      <c r="I23" s="386">
        <v>1750</v>
      </c>
      <c r="J23" s="394">
        <v>5</v>
      </c>
      <c r="K23" s="393">
        <v>22</v>
      </c>
      <c r="L23" s="392">
        <f t="shared" si="0"/>
        <v>105.52999999999999</v>
      </c>
      <c r="M23" s="391">
        <v>12.2</v>
      </c>
      <c r="N23" s="390">
        <v>15.4</v>
      </c>
      <c r="O23" s="389" t="s">
        <v>1682</v>
      </c>
      <c r="P23" s="386" t="s">
        <v>791</v>
      </c>
      <c r="Q23" s="386" t="s">
        <v>790</v>
      </c>
      <c r="R23" s="386" t="s">
        <v>45</v>
      </c>
      <c r="S23" s="386"/>
      <c r="T23" s="486" t="s">
        <v>716</v>
      </c>
      <c r="U23" s="387">
        <v>180</v>
      </c>
      <c r="V23" s="386">
        <v>142</v>
      </c>
      <c r="W23" s="386">
        <v>101</v>
      </c>
      <c r="X23" s="386" t="s">
        <v>800</v>
      </c>
      <c r="Y23" s="470"/>
      <c r="Z23" s="395" t="s">
        <v>1681</v>
      </c>
      <c r="AA23" s="468">
        <v>1750</v>
      </c>
      <c r="AB23" s="468"/>
      <c r="AC23" s="468"/>
      <c r="AD23" s="451"/>
      <c r="AE23" s="451"/>
      <c r="AF23" s="468"/>
      <c r="AG23" s="451"/>
      <c r="AH23" s="451"/>
      <c r="AI23" s="450"/>
    </row>
    <row r="24" spans="1:35" ht="73.5">
      <c r="A24" s="479"/>
      <c r="B24" s="478"/>
      <c r="C24" s="477"/>
      <c r="D24" s="383" t="s">
        <v>1673</v>
      </c>
      <c r="E24" s="395" t="s">
        <v>1680</v>
      </c>
      <c r="F24" s="386" t="s">
        <v>814</v>
      </c>
      <c r="G24" s="386">
        <v>2.4870000000000001</v>
      </c>
      <c r="H24" s="386" t="s">
        <v>719</v>
      </c>
      <c r="I24" s="386" t="s">
        <v>1002</v>
      </c>
      <c r="J24" s="394">
        <v>5</v>
      </c>
      <c r="K24" s="393">
        <v>21.7</v>
      </c>
      <c r="L24" s="392">
        <f t="shared" si="0"/>
        <v>106.9889400921659</v>
      </c>
      <c r="M24" s="391">
        <v>12.2</v>
      </c>
      <c r="N24" s="390">
        <v>15.4</v>
      </c>
      <c r="O24" s="389" t="s">
        <v>1001</v>
      </c>
      <c r="P24" s="386" t="s">
        <v>791</v>
      </c>
      <c r="Q24" s="386" t="s">
        <v>790</v>
      </c>
      <c r="R24" s="386" t="s">
        <v>45</v>
      </c>
      <c r="S24" s="386" t="s">
        <v>685</v>
      </c>
      <c r="T24" s="486" t="s">
        <v>716</v>
      </c>
      <c r="U24" s="387">
        <v>177</v>
      </c>
      <c r="V24" s="386">
        <v>140</v>
      </c>
      <c r="W24" s="386">
        <v>100</v>
      </c>
      <c r="X24" s="386" t="s">
        <v>800</v>
      </c>
      <c r="Y24" s="470"/>
      <c r="Z24" s="395" t="s">
        <v>1680</v>
      </c>
      <c r="AA24" s="468">
        <v>1740</v>
      </c>
      <c r="AB24" s="468"/>
      <c r="AC24" s="468"/>
      <c r="AD24" s="451"/>
      <c r="AE24" s="451"/>
      <c r="AF24" s="468"/>
      <c r="AG24" s="451"/>
      <c r="AH24" s="451"/>
      <c r="AI24" s="450"/>
    </row>
    <row r="25" spans="1:35" ht="73.5">
      <c r="A25" s="479"/>
      <c r="B25" s="478"/>
      <c r="C25" s="477"/>
      <c r="D25" s="383" t="s">
        <v>1673</v>
      </c>
      <c r="E25" s="395" t="s">
        <v>1678</v>
      </c>
      <c r="F25" s="386" t="s">
        <v>814</v>
      </c>
      <c r="G25" s="386">
        <v>2.4870000000000001</v>
      </c>
      <c r="H25" s="386" t="s">
        <v>719</v>
      </c>
      <c r="I25" s="386" t="s">
        <v>993</v>
      </c>
      <c r="J25" s="394">
        <v>5</v>
      </c>
      <c r="K25" s="393">
        <v>21.7</v>
      </c>
      <c r="L25" s="392">
        <f t="shared" si="0"/>
        <v>106.9889400921659</v>
      </c>
      <c r="M25" s="391">
        <v>11.1</v>
      </c>
      <c r="N25" s="390">
        <v>14.4</v>
      </c>
      <c r="O25" s="389" t="s">
        <v>992</v>
      </c>
      <c r="P25" s="386" t="s">
        <v>791</v>
      </c>
      <c r="Q25" s="386" t="s">
        <v>790</v>
      </c>
      <c r="R25" s="386" t="s">
        <v>45</v>
      </c>
      <c r="S25" s="386" t="s">
        <v>685</v>
      </c>
      <c r="T25" s="486" t="s">
        <v>716</v>
      </c>
      <c r="U25" s="387">
        <v>195</v>
      </c>
      <c r="V25" s="386">
        <v>150</v>
      </c>
      <c r="W25" s="386" t="s">
        <v>1679</v>
      </c>
      <c r="X25" s="386" t="s">
        <v>800</v>
      </c>
      <c r="Y25" s="470"/>
      <c r="Z25" s="395" t="s">
        <v>1678</v>
      </c>
      <c r="AA25" s="468">
        <v>1770</v>
      </c>
      <c r="AB25" s="468"/>
      <c r="AC25" s="468"/>
      <c r="AD25" s="451"/>
      <c r="AE25" s="451"/>
      <c r="AF25" s="468"/>
      <c r="AG25" s="451"/>
      <c r="AH25" s="451"/>
      <c r="AI25" s="450"/>
    </row>
    <row r="26" spans="1:35" ht="73.5">
      <c r="A26" s="479"/>
      <c r="B26" s="478"/>
      <c r="C26" s="477"/>
      <c r="D26" s="383" t="s">
        <v>1673</v>
      </c>
      <c r="E26" s="395" t="s">
        <v>1676</v>
      </c>
      <c r="F26" s="386" t="s">
        <v>814</v>
      </c>
      <c r="G26" s="386">
        <v>2.4870000000000001</v>
      </c>
      <c r="H26" s="386" t="s">
        <v>719</v>
      </c>
      <c r="I26" s="386">
        <v>1760</v>
      </c>
      <c r="J26" s="394">
        <v>5</v>
      </c>
      <c r="K26" s="393">
        <v>21.5</v>
      </c>
      <c r="L26" s="392">
        <f t="shared" si="0"/>
        <v>107.98418604651162</v>
      </c>
      <c r="M26" s="391">
        <v>12.2</v>
      </c>
      <c r="N26" s="390">
        <v>15.4</v>
      </c>
      <c r="O26" s="389" t="s">
        <v>1677</v>
      </c>
      <c r="P26" s="386" t="s">
        <v>791</v>
      </c>
      <c r="Q26" s="386" t="s">
        <v>790</v>
      </c>
      <c r="R26" s="386" t="s">
        <v>45</v>
      </c>
      <c r="S26" s="386"/>
      <c r="T26" s="486" t="s">
        <v>716</v>
      </c>
      <c r="U26" s="387">
        <v>176</v>
      </c>
      <c r="V26" s="386">
        <v>139</v>
      </c>
      <c r="W26" s="386">
        <v>100</v>
      </c>
      <c r="X26" s="386" t="s">
        <v>800</v>
      </c>
      <c r="Y26" s="470"/>
      <c r="Z26" s="395" t="s">
        <v>1676</v>
      </c>
      <c r="AA26" s="468">
        <v>1760</v>
      </c>
      <c r="AB26" s="468"/>
      <c r="AC26" s="468"/>
      <c r="AD26" s="451"/>
      <c r="AE26" s="451"/>
      <c r="AF26" s="468"/>
      <c r="AG26" s="451"/>
      <c r="AH26" s="451"/>
      <c r="AI26" s="450"/>
    </row>
    <row r="27" spans="1:35" ht="73.5">
      <c r="A27" s="479"/>
      <c r="B27" s="478"/>
      <c r="C27" s="477"/>
      <c r="D27" s="383" t="s">
        <v>1673</v>
      </c>
      <c r="E27" s="395" t="s">
        <v>1675</v>
      </c>
      <c r="F27" s="386" t="s">
        <v>814</v>
      </c>
      <c r="G27" s="386">
        <v>2.4870000000000001</v>
      </c>
      <c r="H27" s="386" t="s">
        <v>719</v>
      </c>
      <c r="I27" s="386" t="s">
        <v>1536</v>
      </c>
      <c r="J27" s="394">
        <v>5</v>
      </c>
      <c r="K27" s="393">
        <v>21.5</v>
      </c>
      <c r="L27" s="392">
        <f t="shared" si="0"/>
        <v>107.98418604651162</v>
      </c>
      <c r="M27" s="391">
        <v>11.1</v>
      </c>
      <c r="N27" s="390">
        <v>14.4</v>
      </c>
      <c r="O27" s="389" t="s">
        <v>1535</v>
      </c>
      <c r="P27" s="386" t="s">
        <v>791</v>
      </c>
      <c r="Q27" s="386" t="s">
        <v>790</v>
      </c>
      <c r="R27" s="386" t="s">
        <v>45</v>
      </c>
      <c r="S27" s="386"/>
      <c r="T27" s="486" t="s">
        <v>716</v>
      </c>
      <c r="U27" s="387">
        <v>193</v>
      </c>
      <c r="V27" s="386">
        <v>149</v>
      </c>
      <c r="W27" s="386" t="s">
        <v>1063</v>
      </c>
      <c r="X27" s="386" t="s">
        <v>800</v>
      </c>
      <c r="Y27" s="470"/>
      <c r="Z27" s="395" t="s">
        <v>1675</v>
      </c>
      <c r="AA27" s="468">
        <v>1770</v>
      </c>
      <c r="AB27" s="468"/>
      <c r="AC27" s="468"/>
      <c r="AD27" s="451"/>
      <c r="AE27" s="451"/>
      <c r="AF27" s="468"/>
      <c r="AG27" s="451"/>
      <c r="AH27" s="451"/>
      <c r="AI27" s="450"/>
    </row>
    <row r="28" spans="1:35" ht="73.5">
      <c r="A28" s="479"/>
      <c r="B28" s="478"/>
      <c r="C28" s="477"/>
      <c r="D28" s="383" t="s">
        <v>1673</v>
      </c>
      <c r="E28" s="395" t="s">
        <v>1674</v>
      </c>
      <c r="F28" s="386" t="s">
        <v>814</v>
      </c>
      <c r="G28" s="386">
        <v>2.4870000000000001</v>
      </c>
      <c r="H28" s="386" t="s">
        <v>719</v>
      </c>
      <c r="I28" s="386" t="s">
        <v>1005</v>
      </c>
      <c r="J28" s="394">
        <v>5</v>
      </c>
      <c r="K28" s="393">
        <v>20.9</v>
      </c>
      <c r="L28" s="392">
        <f t="shared" si="0"/>
        <v>111.08421052631577</v>
      </c>
      <c r="M28" s="391">
        <v>12.2</v>
      </c>
      <c r="N28" s="390">
        <v>15.4</v>
      </c>
      <c r="O28" s="389" t="s">
        <v>939</v>
      </c>
      <c r="P28" s="386" t="s">
        <v>791</v>
      </c>
      <c r="Q28" s="386" t="s">
        <v>790</v>
      </c>
      <c r="R28" s="386" t="s">
        <v>45</v>
      </c>
      <c r="S28" s="386" t="s">
        <v>1582</v>
      </c>
      <c r="T28" s="486" t="s">
        <v>716</v>
      </c>
      <c r="U28" s="387">
        <v>171</v>
      </c>
      <c r="V28" s="386">
        <v>135</v>
      </c>
      <c r="W28" s="386" t="s">
        <v>1136</v>
      </c>
      <c r="X28" s="386" t="s">
        <v>229</v>
      </c>
      <c r="Y28" s="470"/>
      <c r="Z28" s="395" t="s">
        <v>1674</v>
      </c>
      <c r="AA28" s="468">
        <v>1750</v>
      </c>
      <c r="AB28" s="468"/>
      <c r="AC28" s="468"/>
      <c r="AD28" s="451"/>
      <c r="AE28" s="451"/>
      <c r="AF28" s="468"/>
      <c r="AG28" s="451"/>
      <c r="AH28" s="451"/>
      <c r="AI28" s="450"/>
    </row>
    <row r="29" spans="1:35" ht="73.5">
      <c r="A29" s="479"/>
      <c r="B29" s="478"/>
      <c r="C29" s="477"/>
      <c r="D29" s="383" t="s">
        <v>1673</v>
      </c>
      <c r="E29" s="395" t="s">
        <v>1672</v>
      </c>
      <c r="F29" s="386" t="s">
        <v>814</v>
      </c>
      <c r="G29" s="386">
        <v>2.4870000000000001</v>
      </c>
      <c r="H29" s="386" t="s">
        <v>719</v>
      </c>
      <c r="I29" s="386" t="s">
        <v>1536</v>
      </c>
      <c r="J29" s="394">
        <v>5</v>
      </c>
      <c r="K29" s="393">
        <v>20.9</v>
      </c>
      <c r="L29" s="392">
        <f t="shared" si="0"/>
        <v>111.08421052631577</v>
      </c>
      <c r="M29" s="391">
        <v>11.1</v>
      </c>
      <c r="N29" s="390">
        <v>14.4</v>
      </c>
      <c r="O29" s="389" t="s">
        <v>1535</v>
      </c>
      <c r="P29" s="386" t="s">
        <v>791</v>
      </c>
      <c r="Q29" s="386" t="s">
        <v>790</v>
      </c>
      <c r="R29" s="386" t="s">
        <v>45</v>
      </c>
      <c r="S29" s="386" t="s">
        <v>1582</v>
      </c>
      <c r="T29" s="486" t="s">
        <v>716</v>
      </c>
      <c r="U29" s="387">
        <v>188</v>
      </c>
      <c r="V29" s="386">
        <v>145</v>
      </c>
      <c r="W29" s="386" t="s">
        <v>1573</v>
      </c>
      <c r="X29" s="386" t="s">
        <v>229</v>
      </c>
      <c r="Y29" s="470"/>
      <c r="Z29" s="395" t="s">
        <v>1672</v>
      </c>
      <c r="AA29" s="468">
        <v>1770</v>
      </c>
      <c r="AB29" s="468"/>
      <c r="AC29" s="468"/>
      <c r="AD29" s="451"/>
      <c r="AE29" s="451"/>
      <c r="AF29" s="468"/>
      <c r="AG29" s="451"/>
      <c r="AH29" s="451"/>
      <c r="AI29" s="450"/>
    </row>
    <row r="30" spans="1:35" ht="73.5">
      <c r="A30" s="479"/>
      <c r="B30" s="478"/>
      <c r="C30" s="477"/>
      <c r="D30" s="383" t="s">
        <v>1658</v>
      </c>
      <c r="E30" s="395" t="s">
        <v>69</v>
      </c>
      <c r="F30" s="386" t="s">
        <v>794</v>
      </c>
      <c r="G30" s="386">
        <v>2.4870000000000001</v>
      </c>
      <c r="H30" s="386" t="s">
        <v>719</v>
      </c>
      <c r="I30" s="386">
        <v>1790</v>
      </c>
      <c r="J30" s="394">
        <v>5</v>
      </c>
      <c r="K30" s="393">
        <v>21.6</v>
      </c>
      <c r="L30" s="392">
        <f t="shared" si="0"/>
        <v>107.48425925925925</v>
      </c>
      <c r="M30" s="391">
        <v>11.1</v>
      </c>
      <c r="N30" s="390">
        <v>14.4</v>
      </c>
      <c r="O30" s="389" t="s">
        <v>1671</v>
      </c>
      <c r="P30" s="386" t="s">
        <v>791</v>
      </c>
      <c r="Q30" s="386" t="s">
        <v>790</v>
      </c>
      <c r="R30" s="386" t="s">
        <v>604</v>
      </c>
      <c r="S30" s="386"/>
      <c r="T30" s="486" t="s">
        <v>716</v>
      </c>
      <c r="U30" s="387">
        <v>194</v>
      </c>
      <c r="V30" s="386">
        <v>150</v>
      </c>
      <c r="W30" s="386">
        <v>101</v>
      </c>
      <c r="X30" s="386" t="s">
        <v>800</v>
      </c>
      <c r="Y30" s="470"/>
      <c r="Z30" s="395" t="s">
        <v>69</v>
      </c>
      <c r="AA30" s="468">
        <v>1790</v>
      </c>
      <c r="AB30" s="468"/>
      <c r="AC30" s="468"/>
      <c r="AD30" s="451"/>
      <c r="AE30" s="451"/>
      <c r="AF30" s="468"/>
      <c r="AG30" s="451"/>
      <c r="AH30" s="451"/>
      <c r="AI30" s="450"/>
    </row>
    <row r="31" spans="1:35" ht="73.5">
      <c r="A31" s="479"/>
      <c r="B31" s="478"/>
      <c r="C31" s="477"/>
      <c r="D31" s="383" t="s">
        <v>1658</v>
      </c>
      <c r="E31" s="395" t="s">
        <v>1669</v>
      </c>
      <c r="F31" s="386" t="s">
        <v>794</v>
      </c>
      <c r="G31" s="386">
        <v>2.4870000000000001</v>
      </c>
      <c r="H31" s="386" t="s">
        <v>719</v>
      </c>
      <c r="I31" s="386">
        <v>1800</v>
      </c>
      <c r="J31" s="394">
        <v>5</v>
      </c>
      <c r="K31" s="393">
        <v>21.5</v>
      </c>
      <c r="L31" s="392">
        <f t="shared" si="0"/>
        <v>107.98418604651162</v>
      </c>
      <c r="M31" s="391">
        <v>11.1</v>
      </c>
      <c r="N31" s="390">
        <v>14.4</v>
      </c>
      <c r="O31" s="389" t="s">
        <v>1670</v>
      </c>
      <c r="P31" s="386" t="s">
        <v>791</v>
      </c>
      <c r="Q31" s="386" t="s">
        <v>790</v>
      </c>
      <c r="R31" s="386" t="s">
        <v>604</v>
      </c>
      <c r="S31" s="386"/>
      <c r="T31" s="486" t="s">
        <v>716</v>
      </c>
      <c r="U31" s="387">
        <v>193</v>
      </c>
      <c r="V31" s="386">
        <v>149</v>
      </c>
      <c r="W31" s="386">
        <v>101</v>
      </c>
      <c r="X31" s="386" t="s">
        <v>800</v>
      </c>
      <c r="Y31" s="470"/>
      <c r="Z31" s="395" t="s">
        <v>1669</v>
      </c>
      <c r="AA31" s="468">
        <v>1800</v>
      </c>
      <c r="AB31" s="468"/>
      <c r="AC31" s="468"/>
      <c r="AD31" s="451"/>
      <c r="AE31" s="451"/>
      <c r="AF31" s="468"/>
      <c r="AG31" s="451"/>
      <c r="AH31" s="451"/>
      <c r="AI31" s="450"/>
    </row>
    <row r="32" spans="1:35" ht="73.5">
      <c r="A32" s="479"/>
      <c r="B32" s="478"/>
      <c r="C32" s="477"/>
      <c r="D32" s="383" t="s">
        <v>1658</v>
      </c>
      <c r="E32" s="395" t="s">
        <v>1666</v>
      </c>
      <c r="F32" s="386" t="s">
        <v>794</v>
      </c>
      <c r="G32" s="386">
        <v>2.4870000000000001</v>
      </c>
      <c r="H32" s="386" t="s">
        <v>719</v>
      </c>
      <c r="I32" s="386" t="s">
        <v>1668</v>
      </c>
      <c r="J32" s="394">
        <v>5</v>
      </c>
      <c r="K32" s="393">
        <v>21.1</v>
      </c>
      <c r="L32" s="392">
        <f t="shared" si="0"/>
        <v>110.03127962085307</v>
      </c>
      <c r="M32" s="391">
        <v>11.1</v>
      </c>
      <c r="N32" s="390">
        <v>14.4</v>
      </c>
      <c r="O32" s="389" t="s">
        <v>1667</v>
      </c>
      <c r="P32" s="386" t="s">
        <v>791</v>
      </c>
      <c r="Q32" s="386" t="s">
        <v>790</v>
      </c>
      <c r="R32" s="386" t="s">
        <v>604</v>
      </c>
      <c r="S32" s="386"/>
      <c r="T32" s="486" t="s">
        <v>716</v>
      </c>
      <c r="U32" s="387">
        <v>190</v>
      </c>
      <c r="V32" s="386">
        <v>146</v>
      </c>
      <c r="W32" s="386" t="s">
        <v>982</v>
      </c>
      <c r="X32" s="386" t="s">
        <v>800</v>
      </c>
      <c r="Y32" s="470"/>
      <c r="Z32" s="395" t="s">
        <v>1666</v>
      </c>
      <c r="AA32" s="468">
        <v>1810</v>
      </c>
      <c r="AB32" s="468"/>
      <c r="AC32" s="468"/>
      <c r="AD32" s="451"/>
      <c r="AE32" s="451"/>
      <c r="AF32" s="468"/>
      <c r="AG32" s="451"/>
      <c r="AH32" s="451"/>
      <c r="AI32" s="450"/>
    </row>
    <row r="33" spans="1:35" ht="73.5">
      <c r="A33" s="479"/>
      <c r="B33" s="478"/>
      <c r="C33" s="477"/>
      <c r="D33" s="383" t="s">
        <v>1658</v>
      </c>
      <c r="E33" s="395" t="s">
        <v>1663</v>
      </c>
      <c r="F33" s="386" t="s">
        <v>794</v>
      </c>
      <c r="G33" s="386">
        <v>2.4870000000000001</v>
      </c>
      <c r="H33" s="386" t="s">
        <v>719</v>
      </c>
      <c r="I33" s="386" t="s">
        <v>1665</v>
      </c>
      <c r="J33" s="394">
        <v>5</v>
      </c>
      <c r="K33" s="393">
        <v>21</v>
      </c>
      <c r="L33" s="392">
        <f t="shared" si="0"/>
        <v>110.55523809523808</v>
      </c>
      <c r="M33" s="391">
        <v>11.1</v>
      </c>
      <c r="N33" s="390">
        <v>14.4</v>
      </c>
      <c r="O33" s="389" t="s">
        <v>1664</v>
      </c>
      <c r="P33" s="386" t="s">
        <v>791</v>
      </c>
      <c r="Q33" s="386" t="s">
        <v>790</v>
      </c>
      <c r="R33" s="386" t="s">
        <v>604</v>
      </c>
      <c r="S33" s="386" t="s">
        <v>685</v>
      </c>
      <c r="T33" s="486" t="s">
        <v>716</v>
      </c>
      <c r="U33" s="387">
        <v>189</v>
      </c>
      <c r="V33" s="386">
        <v>145</v>
      </c>
      <c r="W33" s="386" t="s">
        <v>982</v>
      </c>
      <c r="X33" s="386" t="s">
        <v>800</v>
      </c>
      <c r="Y33" s="470"/>
      <c r="Z33" s="395" t="s">
        <v>1663</v>
      </c>
      <c r="AA33" s="468">
        <v>1810</v>
      </c>
      <c r="AB33" s="468"/>
      <c r="AC33" s="468"/>
      <c r="AD33" s="451"/>
      <c r="AE33" s="451"/>
      <c r="AF33" s="468"/>
      <c r="AG33" s="451"/>
      <c r="AH33" s="451"/>
      <c r="AI33" s="450"/>
    </row>
    <row r="34" spans="1:35" ht="73.5">
      <c r="A34" s="479"/>
      <c r="B34" s="478"/>
      <c r="C34" s="477"/>
      <c r="D34" s="383" t="s">
        <v>1658</v>
      </c>
      <c r="E34" s="395" t="s">
        <v>1660</v>
      </c>
      <c r="F34" s="386" t="s">
        <v>794</v>
      </c>
      <c r="G34" s="386">
        <v>2.4870000000000001</v>
      </c>
      <c r="H34" s="386" t="s">
        <v>719</v>
      </c>
      <c r="I34" s="386" t="s">
        <v>1662</v>
      </c>
      <c r="J34" s="394">
        <v>5</v>
      </c>
      <c r="K34" s="393">
        <v>20.7</v>
      </c>
      <c r="L34" s="392">
        <f t="shared" si="0"/>
        <v>112.15748792270531</v>
      </c>
      <c r="M34" s="391">
        <v>11.1</v>
      </c>
      <c r="N34" s="390">
        <v>14.4</v>
      </c>
      <c r="O34" s="389" t="s">
        <v>1661</v>
      </c>
      <c r="P34" s="386" t="s">
        <v>791</v>
      </c>
      <c r="Q34" s="386" t="s">
        <v>790</v>
      </c>
      <c r="R34" s="386" t="s">
        <v>604</v>
      </c>
      <c r="S34" s="386"/>
      <c r="T34" s="486" t="s">
        <v>716</v>
      </c>
      <c r="U34" s="387">
        <v>186</v>
      </c>
      <c r="V34" s="386">
        <v>143</v>
      </c>
      <c r="W34" s="386" t="s">
        <v>946</v>
      </c>
      <c r="X34" s="386" t="s">
        <v>800</v>
      </c>
      <c r="Y34" s="470"/>
      <c r="Z34" s="395" t="s">
        <v>1660</v>
      </c>
      <c r="AA34" s="468">
        <v>1840</v>
      </c>
      <c r="AB34" s="468"/>
      <c r="AC34" s="468"/>
      <c r="AD34" s="451"/>
      <c r="AE34" s="451"/>
      <c r="AF34" s="468"/>
      <c r="AG34" s="451"/>
      <c r="AH34" s="451"/>
      <c r="AI34" s="450"/>
    </row>
    <row r="35" spans="1:35" ht="73.5">
      <c r="A35" s="479"/>
      <c r="B35" s="478"/>
      <c r="C35" s="477"/>
      <c r="D35" s="383" t="s">
        <v>1658</v>
      </c>
      <c r="E35" s="395" t="s">
        <v>169</v>
      </c>
      <c r="F35" s="386" t="s">
        <v>794</v>
      </c>
      <c r="G35" s="386">
        <v>2.4870000000000001</v>
      </c>
      <c r="H35" s="386" t="s">
        <v>719</v>
      </c>
      <c r="I35" s="386">
        <v>1810</v>
      </c>
      <c r="J35" s="394">
        <v>5</v>
      </c>
      <c r="K35" s="393">
        <v>19.899999999999999</v>
      </c>
      <c r="L35" s="392">
        <f t="shared" si="0"/>
        <v>116.66633165829145</v>
      </c>
      <c r="M35" s="391">
        <v>11.1</v>
      </c>
      <c r="N35" s="390">
        <v>14.4</v>
      </c>
      <c r="O35" s="389" t="s">
        <v>1659</v>
      </c>
      <c r="P35" s="386" t="s">
        <v>791</v>
      </c>
      <c r="Q35" s="386" t="s">
        <v>790</v>
      </c>
      <c r="R35" s="386" t="s">
        <v>604</v>
      </c>
      <c r="S35" s="386" t="s">
        <v>1582</v>
      </c>
      <c r="T35" s="486" t="s">
        <v>716</v>
      </c>
      <c r="U35" s="387">
        <v>179</v>
      </c>
      <c r="V35" s="386">
        <v>138</v>
      </c>
      <c r="W35" s="386">
        <v>94</v>
      </c>
      <c r="X35" s="386" t="s">
        <v>901</v>
      </c>
      <c r="Y35" s="470"/>
      <c r="Z35" s="395" t="s">
        <v>169</v>
      </c>
      <c r="AA35" s="468">
        <v>1810</v>
      </c>
      <c r="AB35" s="468"/>
      <c r="AC35" s="468"/>
      <c r="AD35" s="451"/>
      <c r="AE35" s="451"/>
      <c r="AF35" s="468"/>
      <c r="AG35" s="451"/>
      <c r="AH35" s="451"/>
      <c r="AI35" s="450"/>
    </row>
    <row r="36" spans="1:35" ht="73.5">
      <c r="A36" s="479"/>
      <c r="B36" s="475"/>
      <c r="C36" s="474"/>
      <c r="D36" s="383" t="s">
        <v>1658</v>
      </c>
      <c r="E36" s="395" t="s">
        <v>1655</v>
      </c>
      <c r="F36" s="386" t="s">
        <v>794</v>
      </c>
      <c r="G36" s="386">
        <v>2.4870000000000001</v>
      </c>
      <c r="H36" s="386" t="s">
        <v>719</v>
      </c>
      <c r="I36" s="386" t="s">
        <v>1657</v>
      </c>
      <c r="J36" s="394">
        <v>5</v>
      </c>
      <c r="K36" s="393">
        <v>19.899999999999999</v>
      </c>
      <c r="L36" s="392">
        <f t="shared" si="0"/>
        <v>116.66633165829145</v>
      </c>
      <c r="M36" s="391">
        <v>11.1</v>
      </c>
      <c r="N36" s="390">
        <v>14.4</v>
      </c>
      <c r="O36" s="389" t="s">
        <v>1656</v>
      </c>
      <c r="P36" s="386" t="s">
        <v>791</v>
      </c>
      <c r="Q36" s="386" t="s">
        <v>790</v>
      </c>
      <c r="R36" s="386" t="s">
        <v>604</v>
      </c>
      <c r="S36" s="386" t="s">
        <v>1582</v>
      </c>
      <c r="T36" s="486" t="s">
        <v>716</v>
      </c>
      <c r="U36" s="387">
        <v>179</v>
      </c>
      <c r="V36" s="386">
        <v>138</v>
      </c>
      <c r="W36" s="386" t="s">
        <v>1647</v>
      </c>
      <c r="X36" s="386" t="s">
        <v>229</v>
      </c>
      <c r="Y36" s="470"/>
      <c r="Z36" s="395" t="s">
        <v>1655</v>
      </c>
      <c r="AA36" s="468">
        <v>1820</v>
      </c>
      <c r="AB36" s="468"/>
      <c r="AC36" s="468"/>
      <c r="AD36" s="451"/>
      <c r="AE36" s="451"/>
      <c r="AF36" s="468"/>
      <c r="AG36" s="451"/>
      <c r="AH36" s="451"/>
      <c r="AI36" s="450"/>
    </row>
    <row r="37" spans="1:35" ht="73.5">
      <c r="A37" s="479"/>
      <c r="B37" s="496"/>
      <c r="C37" s="311" t="s">
        <v>1654</v>
      </c>
      <c r="D37" s="299" t="s">
        <v>1653</v>
      </c>
      <c r="E37" s="289" t="s">
        <v>1650</v>
      </c>
      <c r="F37" s="290" t="s">
        <v>814</v>
      </c>
      <c r="G37" s="290">
        <v>2.4870000000000001</v>
      </c>
      <c r="H37" s="290" t="s">
        <v>719</v>
      </c>
      <c r="I37" s="290" t="s">
        <v>1652</v>
      </c>
      <c r="J37" s="298">
        <v>5</v>
      </c>
      <c r="K37" s="310">
        <v>20.2</v>
      </c>
      <c r="L37" s="309">
        <f t="shared" si="0"/>
        <v>114.93366336633663</v>
      </c>
      <c r="M37" s="295">
        <v>10.199999999999999</v>
      </c>
      <c r="N37" s="294">
        <v>13.5</v>
      </c>
      <c r="O37" s="293" t="s">
        <v>1651</v>
      </c>
      <c r="P37" s="290" t="s">
        <v>791</v>
      </c>
      <c r="Q37" s="290" t="s">
        <v>790</v>
      </c>
      <c r="R37" s="290" t="s">
        <v>45</v>
      </c>
      <c r="S37" s="290"/>
      <c r="T37" s="374" t="s">
        <v>716</v>
      </c>
      <c r="U37" s="291">
        <v>198</v>
      </c>
      <c r="V37" s="290">
        <v>149</v>
      </c>
      <c r="W37" s="290" t="s">
        <v>801</v>
      </c>
      <c r="X37" s="290" t="s">
        <v>800</v>
      </c>
      <c r="Y37" s="485"/>
      <c r="Z37" s="289" t="s">
        <v>1650</v>
      </c>
      <c r="AA37" s="284">
        <v>1900</v>
      </c>
      <c r="AB37" s="468"/>
      <c r="AC37" s="468"/>
      <c r="AD37" s="451"/>
      <c r="AE37" s="451"/>
      <c r="AF37" s="468"/>
      <c r="AG37" s="451"/>
      <c r="AH37" s="451"/>
      <c r="AI37" s="450"/>
    </row>
    <row r="38" spans="1:35" ht="73.5">
      <c r="A38" s="479"/>
      <c r="B38" s="492"/>
      <c r="C38" s="305"/>
      <c r="D38" s="299" t="s">
        <v>1643</v>
      </c>
      <c r="E38" s="289" t="s">
        <v>1121</v>
      </c>
      <c r="F38" s="290" t="s">
        <v>794</v>
      </c>
      <c r="G38" s="290">
        <v>2.4870000000000001</v>
      </c>
      <c r="H38" s="290" t="s">
        <v>719</v>
      </c>
      <c r="I38" s="290" t="s">
        <v>1649</v>
      </c>
      <c r="J38" s="298">
        <v>5</v>
      </c>
      <c r="K38" s="304">
        <v>18.7</v>
      </c>
      <c r="L38" s="303">
        <f t="shared" si="0"/>
        <v>124.15294117647058</v>
      </c>
      <c r="M38" s="295">
        <v>10.199999999999999</v>
      </c>
      <c r="N38" s="294">
        <v>13.5</v>
      </c>
      <c r="O38" s="293" t="s">
        <v>1648</v>
      </c>
      <c r="P38" s="290" t="s">
        <v>791</v>
      </c>
      <c r="Q38" s="290" t="s">
        <v>790</v>
      </c>
      <c r="R38" s="290" t="s">
        <v>604</v>
      </c>
      <c r="S38" s="290"/>
      <c r="T38" s="373" t="s">
        <v>716</v>
      </c>
      <c r="U38" s="291">
        <v>183</v>
      </c>
      <c r="V38" s="290">
        <v>138</v>
      </c>
      <c r="W38" s="290" t="s">
        <v>1647</v>
      </c>
      <c r="X38" s="290" t="s">
        <v>229</v>
      </c>
      <c r="Y38" s="485"/>
      <c r="Z38" s="289" t="s">
        <v>1121</v>
      </c>
      <c r="AA38" s="284">
        <v>1960</v>
      </c>
      <c r="AB38" s="468"/>
      <c r="AC38" s="468"/>
      <c r="AD38" s="451"/>
      <c r="AE38" s="451"/>
      <c r="AF38" s="468"/>
      <c r="AG38" s="451"/>
      <c r="AH38" s="451"/>
      <c r="AI38" s="450"/>
    </row>
    <row r="39" spans="1:35" ht="73.5">
      <c r="A39" s="479"/>
      <c r="B39" s="492"/>
      <c r="C39" s="305"/>
      <c r="D39" s="299" t="s">
        <v>1643</v>
      </c>
      <c r="E39" s="289" t="s">
        <v>1644</v>
      </c>
      <c r="F39" s="290" t="s">
        <v>794</v>
      </c>
      <c r="G39" s="290">
        <v>2.4870000000000001</v>
      </c>
      <c r="H39" s="290" t="s">
        <v>719</v>
      </c>
      <c r="I39" s="290" t="s">
        <v>1646</v>
      </c>
      <c r="J39" s="298">
        <v>5</v>
      </c>
      <c r="K39" s="304">
        <v>18.7</v>
      </c>
      <c r="L39" s="303">
        <f t="shared" si="0"/>
        <v>124.15294117647058</v>
      </c>
      <c r="M39" s="295">
        <v>9.4</v>
      </c>
      <c r="N39" s="294">
        <v>12.7</v>
      </c>
      <c r="O39" s="293" t="s">
        <v>1645</v>
      </c>
      <c r="P39" s="290" t="s">
        <v>791</v>
      </c>
      <c r="Q39" s="290" t="s">
        <v>790</v>
      </c>
      <c r="R39" s="290" t="s">
        <v>604</v>
      </c>
      <c r="S39" s="290"/>
      <c r="T39" s="373" t="s">
        <v>716</v>
      </c>
      <c r="U39" s="291">
        <v>198</v>
      </c>
      <c r="V39" s="290">
        <v>147</v>
      </c>
      <c r="W39" s="290">
        <v>98</v>
      </c>
      <c r="X39" s="290" t="s">
        <v>229</v>
      </c>
      <c r="Y39" s="485"/>
      <c r="Z39" s="289" t="s">
        <v>1644</v>
      </c>
      <c r="AA39" s="284">
        <v>2010</v>
      </c>
      <c r="AB39" s="468"/>
      <c r="AC39" s="468"/>
      <c r="AD39" s="451"/>
      <c r="AE39" s="451"/>
      <c r="AF39" s="468"/>
      <c r="AG39" s="451"/>
      <c r="AH39" s="451"/>
      <c r="AI39" s="450"/>
    </row>
    <row r="40" spans="1:35" ht="73.5">
      <c r="A40" s="479"/>
      <c r="B40" s="491"/>
      <c r="C40" s="300"/>
      <c r="D40" s="299" t="s">
        <v>1643</v>
      </c>
      <c r="E40" s="289" t="s">
        <v>1097</v>
      </c>
      <c r="F40" s="290" t="s">
        <v>794</v>
      </c>
      <c r="G40" s="290">
        <v>2.4870000000000001</v>
      </c>
      <c r="H40" s="290" t="s">
        <v>719</v>
      </c>
      <c r="I40" s="290" t="s">
        <v>1642</v>
      </c>
      <c r="J40" s="298">
        <v>5</v>
      </c>
      <c r="K40" s="304">
        <v>18.7</v>
      </c>
      <c r="L40" s="303">
        <f t="shared" si="0"/>
        <v>124.15294117647058</v>
      </c>
      <c r="M40" s="295">
        <v>9.4</v>
      </c>
      <c r="N40" s="294">
        <v>12.7</v>
      </c>
      <c r="O40" s="293" t="s">
        <v>1641</v>
      </c>
      <c r="P40" s="290" t="s">
        <v>791</v>
      </c>
      <c r="Q40" s="290" t="s">
        <v>790</v>
      </c>
      <c r="R40" s="290" t="s">
        <v>604</v>
      </c>
      <c r="S40" s="290"/>
      <c r="T40" s="373" t="s">
        <v>716</v>
      </c>
      <c r="U40" s="291">
        <v>198</v>
      </c>
      <c r="V40" s="290">
        <v>147</v>
      </c>
      <c r="W40" s="290" t="s">
        <v>946</v>
      </c>
      <c r="X40" s="290" t="s">
        <v>800</v>
      </c>
      <c r="Y40" s="485"/>
      <c r="Z40" s="289" t="s">
        <v>1097</v>
      </c>
      <c r="AA40" s="284">
        <v>2030</v>
      </c>
      <c r="AB40" s="468"/>
      <c r="AC40" s="468"/>
      <c r="AD40" s="451"/>
      <c r="AE40" s="451"/>
      <c r="AF40" s="468"/>
      <c r="AG40" s="451"/>
      <c r="AH40" s="451"/>
      <c r="AI40" s="450"/>
    </row>
    <row r="41" spans="1:35" ht="63">
      <c r="A41" s="479"/>
      <c r="B41" s="484"/>
      <c r="C41" s="483" t="s">
        <v>1640</v>
      </c>
      <c r="D41" s="383" t="s">
        <v>1638</v>
      </c>
      <c r="E41" s="395" t="s">
        <v>1107</v>
      </c>
      <c r="F41" s="386" t="s">
        <v>1625</v>
      </c>
      <c r="G41" s="386">
        <v>2.4929999999999999</v>
      </c>
      <c r="H41" s="386" t="s">
        <v>719</v>
      </c>
      <c r="I41" s="386" t="s">
        <v>905</v>
      </c>
      <c r="J41" s="394">
        <v>5</v>
      </c>
      <c r="K41" s="482">
        <v>18</v>
      </c>
      <c r="L41" s="481">
        <f t="shared" ref="L41:L72" si="1">IF(K41&gt;0,1/K41*34.6*67.1,"")</f>
        <v>128.98111111111109</v>
      </c>
      <c r="M41" s="391">
        <v>12.2</v>
      </c>
      <c r="N41" s="390">
        <v>15.4</v>
      </c>
      <c r="O41" s="389" t="s">
        <v>904</v>
      </c>
      <c r="P41" s="386" t="s">
        <v>717</v>
      </c>
      <c r="Q41" s="386" t="s">
        <v>790</v>
      </c>
      <c r="R41" s="386" t="s">
        <v>80</v>
      </c>
      <c r="S41" s="386"/>
      <c r="T41" s="487" t="s">
        <v>716</v>
      </c>
      <c r="U41" s="387">
        <v>147</v>
      </c>
      <c r="V41" s="386">
        <v>116</v>
      </c>
      <c r="W41" s="386" t="s">
        <v>1639</v>
      </c>
      <c r="X41" s="386" t="s">
        <v>715</v>
      </c>
      <c r="Y41" s="470"/>
      <c r="Z41" s="395" t="s">
        <v>1107</v>
      </c>
      <c r="AA41" s="468">
        <v>1690</v>
      </c>
      <c r="AB41" s="468"/>
      <c r="AC41" s="468"/>
      <c r="AD41" s="451"/>
      <c r="AE41" s="451"/>
      <c r="AF41" s="468"/>
      <c r="AG41" s="451"/>
      <c r="AH41" s="451"/>
      <c r="AI41" s="450"/>
    </row>
    <row r="42" spans="1:35" ht="63">
      <c r="A42" s="479"/>
      <c r="B42" s="478"/>
      <c r="C42" s="477"/>
      <c r="D42" s="383" t="s">
        <v>1638</v>
      </c>
      <c r="E42" s="395" t="s">
        <v>226</v>
      </c>
      <c r="F42" s="386" t="s">
        <v>1625</v>
      </c>
      <c r="G42" s="386">
        <v>2.4929999999999999</v>
      </c>
      <c r="H42" s="386" t="s">
        <v>719</v>
      </c>
      <c r="I42" s="386">
        <v>1730</v>
      </c>
      <c r="J42" s="394">
        <v>5</v>
      </c>
      <c r="K42" s="393">
        <v>17.899999999999999</v>
      </c>
      <c r="L42" s="392">
        <f t="shared" si="1"/>
        <v>129.70167597765365</v>
      </c>
      <c r="M42" s="391">
        <v>12.2</v>
      </c>
      <c r="N42" s="390">
        <v>15.4</v>
      </c>
      <c r="O42" s="389" t="s">
        <v>1637</v>
      </c>
      <c r="P42" s="386" t="s">
        <v>717</v>
      </c>
      <c r="Q42" s="386" t="s">
        <v>790</v>
      </c>
      <c r="R42" s="386" t="s">
        <v>80</v>
      </c>
      <c r="S42" s="386"/>
      <c r="T42" s="486" t="s">
        <v>716</v>
      </c>
      <c r="U42" s="387">
        <v>146</v>
      </c>
      <c r="V42" s="386">
        <v>116</v>
      </c>
      <c r="W42" s="386">
        <v>82</v>
      </c>
      <c r="X42" s="386" t="s">
        <v>715</v>
      </c>
      <c r="Y42" s="470"/>
      <c r="Z42" s="395" t="s">
        <v>226</v>
      </c>
      <c r="AA42" s="468">
        <v>1730</v>
      </c>
      <c r="AB42" s="468"/>
      <c r="AC42" s="468"/>
      <c r="AD42" s="451"/>
      <c r="AE42" s="451"/>
      <c r="AF42" s="468"/>
      <c r="AG42" s="451"/>
      <c r="AH42" s="451"/>
      <c r="AI42" s="450"/>
    </row>
    <row r="43" spans="1:35" ht="63">
      <c r="A43" s="479"/>
      <c r="B43" s="475"/>
      <c r="C43" s="474"/>
      <c r="D43" s="383" t="s">
        <v>1636</v>
      </c>
      <c r="E43" s="395" t="s">
        <v>981</v>
      </c>
      <c r="F43" s="386" t="s">
        <v>1625</v>
      </c>
      <c r="G43" s="386">
        <v>2.4929999999999999</v>
      </c>
      <c r="H43" s="386" t="s">
        <v>719</v>
      </c>
      <c r="I43" s="386" t="s">
        <v>1635</v>
      </c>
      <c r="J43" s="394">
        <v>5</v>
      </c>
      <c r="K43" s="393">
        <v>16.2</v>
      </c>
      <c r="L43" s="392">
        <f t="shared" si="1"/>
        <v>143.31234567901234</v>
      </c>
      <c r="M43" s="391">
        <v>11.1</v>
      </c>
      <c r="N43" s="390">
        <v>14.4</v>
      </c>
      <c r="O43" s="389" t="s">
        <v>997</v>
      </c>
      <c r="P43" s="386" t="s">
        <v>717</v>
      </c>
      <c r="Q43" s="386" t="s">
        <v>52</v>
      </c>
      <c r="R43" s="386" t="s">
        <v>604</v>
      </c>
      <c r="S43" s="386"/>
      <c r="T43" s="486" t="s">
        <v>716</v>
      </c>
      <c r="U43" s="387">
        <v>145</v>
      </c>
      <c r="V43" s="386">
        <v>112</v>
      </c>
      <c r="W43" s="386">
        <v>76</v>
      </c>
      <c r="X43" s="386" t="s">
        <v>964</v>
      </c>
      <c r="Y43" s="470"/>
      <c r="Z43" s="395" t="s">
        <v>981</v>
      </c>
      <c r="AA43" s="468">
        <v>1780</v>
      </c>
      <c r="AB43" s="468"/>
      <c r="AC43" s="468"/>
      <c r="AD43" s="451"/>
      <c r="AE43" s="451"/>
      <c r="AF43" s="468"/>
      <c r="AG43" s="451"/>
      <c r="AH43" s="451"/>
      <c r="AI43" s="450"/>
    </row>
    <row r="44" spans="1:35" ht="73.5">
      <c r="A44" s="479"/>
      <c r="B44" s="496"/>
      <c r="C44" s="311" t="s">
        <v>1634</v>
      </c>
      <c r="D44" s="299" t="s">
        <v>1633</v>
      </c>
      <c r="E44" s="289" t="s">
        <v>707</v>
      </c>
      <c r="F44" s="290" t="s">
        <v>814</v>
      </c>
      <c r="G44" s="290">
        <v>2.4870000000000001</v>
      </c>
      <c r="H44" s="290" t="s">
        <v>719</v>
      </c>
      <c r="I44" s="290">
        <v>2270</v>
      </c>
      <c r="J44" s="298">
        <v>7</v>
      </c>
      <c r="K44" s="310">
        <v>17.899999999999999</v>
      </c>
      <c r="L44" s="309">
        <f t="shared" si="1"/>
        <v>129.70167597765365</v>
      </c>
      <c r="M44" s="295">
        <v>8.6999999999999993</v>
      </c>
      <c r="N44" s="294">
        <v>11.9</v>
      </c>
      <c r="O44" s="293" t="s">
        <v>1568</v>
      </c>
      <c r="P44" s="290" t="s">
        <v>791</v>
      </c>
      <c r="Q44" s="290" t="s">
        <v>790</v>
      </c>
      <c r="R44" s="290" t="s">
        <v>45</v>
      </c>
      <c r="S44" s="290"/>
      <c r="T44" s="374" t="s">
        <v>716</v>
      </c>
      <c r="U44" s="291">
        <v>205</v>
      </c>
      <c r="V44" s="290">
        <v>150</v>
      </c>
      <c r="W44" s="290">
        <v>111</v>
      </c>
      <c r="X44" s="290" t="s">
        <v>823</v>
      </c>
      <c r="Y44" s="485"/>
      <c r="Z44" s="289" t="s">
        <v>707</v>
      </c>
      <c r="AA44" s="284">
        <v>2270</v>
      </c>
      <c r="AB44" s="468"/>
      <c r="AC44" s="468"/>
      <c r="AD44" s="451"/>
      <c r="AE44" s="451"/>
      <c r="AF44" s="468"/>
      <c r="AG44" s="451"/>
      <c r="AH44" s="451"/>
      <c r="AI44" s="450"/>
    </row>
    <row r="45" spans="1:35" ht="73.5">
      <c r="A45" s="479"/>
      <c r="B45" s="492"/>
      <c r="C45" s="305"/>
      <c r="D45" s="299" t="s">
        <v>1633</v>
      </c>
      <c r="E45" s="289" t="s">
        <v>636</v>
      </c>
      <c r="F45" s="290" t="s">
        <v>814</v>
      </c>
      <c r="G45" s="290">
        <v>2.4870000000000001</v>
      </c>
      <c r="H45" s="290" t="s">
        <v>719</v>
      </c>
      <c r="I45" s="290">
        <v>2290</v>
      </c>
      <c r="J45" s="298">
        <v>7</v>
      </c>
      <c r="K45" s="304">
        <v>17.899999999999999</v>
      </c>
      <c r="L45" s="303">
        <f t="shared" si="1"/>
        <v>129.70167597765365</v>
      </c>
      <c r="M45" s="295">
        <v>7.4</v>
      </c>
      <c r="N45" s="294">
        <v>10.6</v>
      </c>
      <c r="O45" s="293" t="s">
        <v>1632</v>
      </c>
      <c r="P45" s="290" t="s">
        <v>791</v>
      </c>
      <c r="Q45" s="290" t="s">
        <v>790</v>
      </c>
      <c r="R45" s="290" t="s">
        <v>45</v>
      </c>
      <c r="S45" s="290"/>
      <c r="T45" s="373" t="s">
        <v>716</v>
      </c>
      <c r="U45" s="291">
        <v>241</v>
      </c>
      <c r="V45" s="290">
        <v>168</v>
      </c>
      <c r="W45" s="290">
        <v>114</v>
      </c>
      <c r="X45" s="290" t="s">
        <v>823</v>
      </c>
      <c r="Y45" s="485"/>
      <c r="Z45" s="289" t="s">
        <v>636</v>
      </c>
      <c r="AA45" s="284">
        <v>2290</v>
      </c>
      <c r="AB45" s="468"/>
      <c r="AC45" s="468"/>
      <c r="AD45" s="451"/>
      <c r="AE45" s="451"/>
      <c r="AF45" s="468"/>
      <c r="AG45" s="451"/>
      <c r="AH45" s="451"/>
      <c r="AI45" s="450"/>
    </row>
    <row r="46" spans="1:35" ht="73.5">
      <c r="A46" s="479"/>
      <c r="B46" s="492"/>
      <c r="C46" s="305"/>
      <c r="D46" s="299" t="s">
        <v>1633</v>
      </c>
      <c r="E46" s="289" t="s">
        <v>1104</v>
      </c>
      <c r="F46" s="290" t="s">
        <v>814</v>
      </c>
      <c r="G46" s="290">
        <v>2.4870000000000001</v>
      </c>
      <c r="H46" s="290" t="s">
        <v>719</v>
      </c>
      <c r="I46" s="290">
        <v>2270</v>
      </c>
      <c r="J46" s="298">
        <v>4</v>
      </c>
      <c r="K46" s="304">
        <v>17.8</v>
      </c>
      <c r="L46" s="303">
        <f t="shared" si="1"/>
        <v>130.43033707865169</v>
      </c>
      <c r="M46" s="295">
        <v>8.6999999999999993</v>
      </c>
      <c r="N46" s="294">
        <v>11.9</v>
      </c>
      <c r="O46" s="293" t="s">
        <v>1568</v>
      </c>
      <c r="P46" s="290" t="s">
        <v>791</v>
      </c>
      <c r="Q46" s="290" t="s">
        <v>790</v>
      </c>
      <c r="R46" s="290" t="s">
        <v>45</v>
      </c>
      <c r="S46" s="290"/>
      <c r="T46" s="373" t="s">
        <v>716</v>
      </c>
      <c r="U46" s="291">
        <v>204</v>
      </c>
      <c r="V46" s="290">
        <v>149</v>
      </c>
      <c r="W46" s="290">
        <v>111</v>
      </c>
      <c r="X46" s="290" t="s">
        <v>823</v>
      </c>
      <c r="Y46" s="485"/>
      <c r="Z46" s="289" t="s">
        <v>1104</v>
      </c>
      <c r="AA46" s="284">
        <v>2270</v>
      </c>
      <c r="AB46" s="468"/>
      <c r="AC46" s="468"/>
      <c r="AD46" s="451"/>
      <c r="AE46" s="451"/>
      <c r="AF46" s="468"/>
      <c r="AG46" s="451"/>
      <c r="AH46" s="451"/>
      <c r="AI46" s="450"/>
    </row>
    <row r="47" spans="1:35" ht="73.5">
      <c r="A47" s="479"/>
      <c r="B47" s="492"/>
      <c r="C47" s="305"/>
      <c r="D47" s="299" t="s">
        <v>1633</v>
      </c>
      <c r="E47" s="289" t="s">
        <v>1628</v>
      </c>
      <c r="F47" s="290" t="s">
        <v>814</v>
      </c>
      <c r="G47" s="290">
        <v>2.4870000000000001</v>
      </c>
      <c r="H47" s="290" t="s">
        <v>719</v>
      </c>
      <c r="I47" s="290">
        <v>2290</v>
      </c>
      <c r="J47" s="298">
        <v>4</v>
      </c>
      <c r="K47" s="304">
        <v>17.8</v>
      </c>
      <c r="L47" s="303">
        <f t="shared" si="1"/>
        <v>130.43033707865169</v>
      </c>
      <c r="M47" s="295">
        <v>7.4</v>
      </c>
      <c r="N47" s="294">
        <v>10.6</v>
      </c>
      <c r="O47" s="293" t="s">
        <v>1632</v>
      </c>
      <c r="P47" s="290" t="s">
        <v>791</v>
      </c>
      <c r="Q47" s="290" t="s">
        <v>790</v>
      </c>
      <c r="R47" s="290" t="s">
        <v>45</v>
      </c>
      <c r="S47" s="290"/>
      <c r="T47" s="373" t="s">
        <v>716</v>
      </c>
      <c r="U47" s="291">
        <v>240</v>
      </c>
      <c r="V47" s="290">
        <v>167</v>
      </c>
      <c r="W47" s="290">
        <v>113</v>
      </c>
      <c r="X47" s="290" t="s">
        <v>823</v>
      </c>
      <c r="Y47" s="485"/>
      <c r="Z47" s="289" t="s">
        <v>1628</v>
      </c>
      <c r="AA47" s="284">
        <v>2290</v>
      </c>
      <c r="AB47" s="468"/>
      <c r="AC47" s="468"/>
      <c r="AD47" s="451"/>
      <c r="AE47" s="451"/>
      <c r="AF47" s="468"/>
      <c r="AG47" s="451"/>
      <c r="AH47" s="451"/>
      <c r="AI47" s="450"/>
    </row>
    <row r="48" spans="1:35" ht="73.5">
      <c r="A48" s="479"/>
      <c r="B48" s="492"/>
      <c r="C48" s="305"/>
      <c r="D48" s="299" t="s">
        <v>1630</v>
      </c>
      <c r="E48" s="289" t="s">
        <v>707</v>
      </c>
      <c r="F48" s="290" t="s">
        <v>794</v>
      </c>
      <c r="G48" s="290">
        <v>2.4870000000000001</v>
      </c>
      <c r="H48" s="290" t="s">
        <v>719</v>
      </c>
      <c r="I48" s="290">
        <v>2320</v>
      </c>
      <c r="J48" s="298">
        <v>7</v>
      </c>
      <c r="K48" s="304">
        <v>17.600000000000001</v>
      </c>
      <c r="L48" s="303">
        <f t="shared" si="1"/>
        <v>131.91249999999999</v>
      </c>
      <c r="M48" s="295">
        <v>7.4</v>
      </c>
      <c r="N48" s="294">
        <v>10.6</v>
      </c>
      <c r="O48" s="293" t="s">
        <v>1631</v>
      </c>
      <c r="P48" s="290" t="s">
        <v>791</v>
      </c>
      <c r="Q48" s="290" t="s">
        <v>790</v>
      </c>
      <c r="R48" s="290" t="s">
        <v>604</v>
      </c>
      <c r="S48" s="290"/>
      <c r="T48" s="373" t="s">
        <v>716</v>
      </c>
      <c r="U48" s="291">
        <v>237</v>
      </c>
      <c r="V48" s="290">
        <v>166</v>
      </c>
      <c r="W48" s="290">
        <v>114</v>
      </c>
      <c r="X48" s="290" t="s">
        <v>823</v>
      </c>
      <c r="Y48" s="485"/>
      <c r="Z48" s="289" t="s">
        <v>707</v>
      </c>
      <c r="AA48" s="284">
        <v>2320</v>
      </c>
      <c r="AB48" s="468"/>
      <c r="AC48" s="468"/>
      <c r="AD48" s="451"/>
      <c r="AE48" s="451"/>
      <c r="AF48" s="468"/>
      <c r="AG48" s="451"/>
      <c r="AH48" s="451"/>
      <c r="AI48" s="450"/>
    </row>
    <row r="49" spans="1:35" ht="73.5">
      <c r="A49" s="479"/>
      <c r="B49" s="492"/>
      <c r="C49" s="305"/>
      <c r="D49" s="299" t="s">
        <v>1630</v>
      </c>
      <c r="E49" s="289" t="s">
        <v>636</v>
      </c>
      <c r="F49" s="290" t="s">
        <v>794</v>
      </c>
      <c r="G49" s="290">
        <v>2.4870000000000001</v>
      </c>
      <c r="H49" s="290" t="s">
        <v>719</v>
      </c>
      <c r="I49" s="290">
        <v>2340</v>
      </c>
      <c r="J49" s="298">
        <v>7</v>
      </c>
      <c r="K49" s="304">
        <v>17.600000000000001</v>
      </c>
      <c r="L49" s="303">
        <f t="shared" si="1"/>
        <v>131.91249999999999</v>
      </c>
      <c r="M49" s="295">
        <v>7.4</v>
      </c>
      <c r="N49" s="294">
        <v>10.6</v>
      </c>
      <c r="O49" s="293" t="s">
        <v>1629</v>
      </c>
      <c r="P49" s="290" t="s">
        <v>791</v>
      </c>
      <c r="Q49" s="290" t="s">
        <v>790</v>
      </c>
      <c r="R49" s="290" t="s">
        <v>604</v>
      </c>
      <c r="S49" s="290"/>
      <c r="T49" s="373" t="s">
        <v>716</v>
      </c>
      <c r="U49" s="291">
        <v>237</v>
      </c>
      <c r="V49" s="290">
        <v>166</v>
      </c>
      <c r="W49" s="290">
        <v>116</v>
      </c>
      <c r="X49" s="290" t="s">
        <v>1147</v>
      </c>
      <c r="Y49" s="485"/>
      <c r="Z49" s="289" t="s">
        <v>636</v>
      </c>
      <c r="AA49" s="284">
        <v>2340</v>
      </c>
      <c r="AB49" s="468"/>
      <c r="AC49" s="468"/>
      <c r="AD49" s="451"/>
      <c r="AE49" s="451"/>
      <c r="AF49" s="468"/>
      <c r="AG49" s="451"/>
      <c r="AH49" s="451"/>
      <c r="AI49" s="450"/>
    </row>
    <row r="50" spans="1:35" ht="73.5">
      <c r="A50" s="479"/>
      <c r="B50" s="492"/>
      <c r="C50" s="305"/>
      <c r="D50" s="299" t="s">
        <v>1630</v>
      </c>
      <c r="E50" s="289" t="s">
        <v>1104</v>
      </c>
      <c r="F50" s="290" t="s">
        <v>794</v>
      </c>
      <c r="G50" s="290">
        <v>2.4870000000000001</v>
      </c>
      <c r="H50" s="290" t="s">
        <v>719</v>
      </c>
      <c r="I50" s="290">
        <v>2320</v>
      </c>
      <c r="J50" s="298">
        <v>4</v>
      </c>
      <c r="K50" s="304">
        <v>17.5</v>
      </c>
      <c r="L50" s="303">
        <f t="shared" si="1"/>
        <v>132.66628571428569</v>
      </c>
      <c r="M50" s="295">
        <v>7.4</v>
      </c>
      <c r="N50" s="294">
        <v>10.6</v>
      </c>
      <c r="O50" s="293" t="s">
        <v>1631</v>
      </c>
      <c r="P50" s="290" t="s">
        <v>791</v>
      </c>
      <c r="Q50" s="290" t="s">
        <v>790</v>
      </c>
      <c r="R50" s="290" t="s">
        <v>604</v>
      </c>
      <c r="S50" s="290"/>
      <c r="T50" s="373" t="s">
        <v>716</v>
      </c>
      <c r="U50" s="291">
        <v>236</v>
      </c>
      <c r="V50" s="290">
        <v>165</v>
      </c>
      <c r="W50" s="290">
        <v>113</v>
      </c>
      <c r="X50" s="290" t="s">
        <v>823</v>
      </c>
      <c r="Y50" s="485"/>
      <c r="Z50" s="289" t="s">
        <v>1104</v>
      </c>
      <c r="AA50" s="284">
        <v>2320</v>
      </c>
      <c r="AB50" s="468"/>
      <c r="AC50" s="468"/>
      <c r="AD50" s="451"/>
      <c r="AE50" s="451"/>
      <c r="AF50" s="468"/>
      <c r="AG50" s="451"/>
      <c r="AH50" s="451"/>
      <c r="AI50" s="450"/>
    </row>
    <row r="51" spans="1:35" ht="73.5">
      <c r="A51" s="479"/>
      <c r="B51" s="491"/>
      <c r="C51" s="300"/>
      <c r="D51" s="299" t="s">
        <v>1630</v>
      </c>
      <c r="E51" s="289" t="s">
        <v>1628</v>
      </c>
      <c r="F51" s="290" t="s">
        <v>794</v>
      </c>
      <c r="G51" s="290">
        <v>2.4870000000000001</v>
      </c>
      <c r="H51" s="290" t="s">
        <v>719</v>
      </c>
      <c r="I51" s="290">
        <v>2340</v>
      </c>
      <c r="J51" s="298">
        <v>4</v>
      </c>
      <c r="K51" s="304">
        <v>17.5</v>
      </c>
      <c r="L51" s="303">
        <f t="shared" si="1"/>
        <v>132.66628571428569</v>
      </c>
      <c r="M51" s="295">
        <v>7.4</v>
      </c>
      <c r="N51" s="294">
        <v>10.6</v>
      </c>
      <c r="O51" s="293" t="s">
        <v>1629</v>
      </c>
      <c r="P51" s="290" t="s">
        <v>791</v>
      </c>
      <c r="Q51" s="290" t="s">
        <v>790</v>
      </c>
      <c r="R51" s="290" t="s">
        <v>604</v>
      </c>
      <c r="S51" s="290"/>
      <c r="T51" s="373" t="s">
        <v>716</v>
      </c>
      <c r="U51" s="291">
        <v>236</v>
      </c>
      <c r="V51" s="290">
        <v>165</v>
      </c>
      <c r="W51" s="290">
        <v>115</v>
      </c>
      <c r="X51" s="290" t="s">
        <v>1147</v>
      </c>
      <c r="Y51" s="485"/>
      <c r="Z51" s="289" t="s">
        <v>1628</v>
      </c>
      <c r="AA51" s="284">
        <v>2340</v>
      </c>
      <c r="AB51" s="468"/>
      <c r="AC51" s="468"/>
      <c r="AD51" s="451"/>
      <c r="AE51" s="451"/>
      <c r="AF51" s="468"/>
      <c r="AG51" s="451"/>
      <c r="AH51" s="451"/>
      <c r="AI51" s="450"/>
    </row>
    <row r="52" spans="1:35" ht="63">
      <c r="A52" s="479"/>
      <c r="B52" s="489"/>
      <c r="C52" s="488" t="s">
        <v>1627</v>
      </c>
      <c r="D52" s="383" t="s">
        <v>1626</v>
      </c>
      <c r="E52" s="395" t="s">
        <v>1104</v>
      </c>
      <c r="F52" s="386" t="s">
        <v>1625</v>
      </c>
      <c r="G52" s="386">
        <v>2.4929999999999999</v>
      </c>
      <c r="H52" s="386" t="s">
        <v>719</v>
      </c>
      <c r="I52" s="386" t="s">
        <v>1624</v>
      </c>
      <c r="J52" s="394">
        <v>4</v>
      </c>
      <c r="K52" s="482">
        <v>17.7</v>
      </c>
      <c r="L52" s="481">
        <f t="shared" si="1"/>
        <v>131.16723163841806</v>
      </c>
      <c r="M52" s="391">
        <v>12.2</v>
      </c>
      <c r="N52" s="390">
        <v>15.4</v>
      </c>
      <c r="O52" s="389" t="s">
        <v>1001</v>
      </c>
      <c r="P52" s="386" t="s">
        <v>717</v>
      </c>
      <c r="Q52" s="386" t="s">
        <v>790</v>
      </c>
      <c r="R52" s="386" t="s">
        <v>80</v>
      </c>
      <c r="S52" s="386"/>
      <c r="T52" s="487" t="s">
        <v>716</v>
      </c>
      <c r="U52" s="387">
        <v>145</v>
      </c>
      <c r="V52" s="386">
        <v>114</v>
      </c>
      <c r="W52" s="386" t="s">
        <v>1623</v>
      </c>
      <c r="X52" s="386" t="s">
        <v>715</v>
      </c>
      <c r="Y52" s="470"/>
      <c r="Z52" s="395" t="s">
        <v>1104</v>
      </c>
      <c r="AA52" s="468">
        <v>1740</v>
      </c>
      <c r="AB52" s="468"/>
      <c r="AC52" s="468"/>
      <c r="AD52" s="451"/>
      <c r="AE52" s="451"/>
      <c r="AF52" s="468"/>
      <c r="AG52" s="451"/>
      <c r="AH52" s="451"/>
      <c r="AI52" s="450"/>
    </row>
    <row r="53" spans="1:35" ht="63">
      <c r="A53" s="479"/>
      <c r="B53" s="484"/>
      <c r="C53" s="483" t="s">
        <v>1622</v>
      </c>
      <c r="D53" s="383" t="s">
        <v>1617</v>
      </c>
      <c r="E53" s="395" t="s">
        <v>1618</v>
      </c>
      <c r="F53" s="386" t="s">
        <v>472</v>
      </c>
      <c r="G53" s="386">
        <v>1.986</v>
      </c>
      <c r="H53" s="386" t="s">
        <v>740</v>
      </c>
      <c r="I53" s="386" t="s">
        <v>1621</v>
      </c>
      <c r="J53" s="394">
        <v>5</v>
      </c>
      <c r="K53" s="393">
        <v>16.399999999999999</v>
      </c>
      <c r="L53" s="392">
        <f t="shared" si="1"/>
        <v>141.56463414634146</v>
      </c>
      <c r="M53" s="391">
        <v>14.4</v>
      </c>
      <c r="N53" s="390">
        <v>17.600000000000001</v>
      </c>
      <c r="O53" s="389" t="s">
        <v>1620</v>
      </c>
      <c r="P53" s="386" t="s">
        <v>1615</v>
      </c>
      <c r="Q53" s="386" t="s">
        <v>790</v>
      </c>
      <c r="R53" s="386" t="s">
        <v>45</v>
      </c>
      <c r="S53" s="386"/>
      <c r="T53" s="486" t="s">
        <v>716</v>
      </c>
      <c r="U53" s="387">
        <v>113</v>
      </c>
      <c r="V53" s="386"/>
      <c r="W53" s="386" t="s">
        <v>1619</v>
      </c>
      <c r="X53" s="386" t="s">
        <v>197</v>
      </c>
      <c r="Y53" s="470"/>
      <c r="Z53" s="395" t="s">
        <v>1618</v>
      </c>
      <c r="AA53" s="468">
        <v>1470</v>
      </c>
      <c r="AB53" s="468"/>
      <c r="AC53" s="468">
        <f>IF(AA53="","",(ROUND(IF(AA53&gt;=2759,9.5,IF(AA53&lt;2759,(-2.47/1000000*AA53*AA53)-(8.52/10000*AA53)+30.65)),1)))</f>
        <v>24.1</v>
      </c>
      <c r="AD53" s="451">
        <f>IF(K53="","",ROUNDDOWN(K53/AC53*100,0))</f>
        <v>68</v>
      </c>
      <c r="AE53" s="451" t="str">
        <f>IF(AD53="","",IF(AD53&gt;=125,"★7.5",IF(AD53&gt;=120,"★7.0",IF(AD53&gt;=115,"★6.5",IF(AD53&gt;=110,"★6.0",IF(AD53&gt;=105,"★5.5",IF(AD53&gt;=100,"★5.0",IF(AD53&gt;=95,"★4.5",IF(AD53&gt;=90,"★4.0",IF(AD53&gt;=85,"★3.5",IF(AD53&gt;=80,"★3.0",IF(AD53&gt;=75,"★2.5",IF(AD53&gt;=70,"★2.0",IF(AD53&gt;=65,"★1.5",IF(AD53&gt;=60,"★1.0",IF(AD53&gt;=55,"★0.5"," "))))))))))))))))</f>
        <v>★1.5</v>
      </c>
      <c r="AF53" s="468" t="str">
        <f>IF(AB53="","",(ROUND(IF(AB53&gt;=2759,9.5,IF(AB53&lt;2759,(-2.47/1000000*AB53*AB53)-(8.52/10000*AB53)+30.65)),1)))</f>
        <v/>
      </c>
      <c r="AG53" s="451" t="str">
        <f>IF(AF53="","",IF(K53="","",ROUNDDOWN(K53/AF53*100,0)))</f>
        <v/>
      </c>
      <c r="AH53" s="451" t="str">
        <f>IF(AG53="","",IF(AG53&gt;=125,"★7.5",IF(AG53&gt;=120,"★7.0",IF(AG53&gt;=115,"★6.5",IF(AG53&gt;=110,"★6.0",IF(AG53&gt;=105,"★5.5",IF(AG53&gt;=100,"★5.0",IF(AG53&gt;=95,"★4.5",IF(AG53&gt;=90,"★4.0",IF(AG53&gt;=85,"★3.5",IF(AG53&gt;=80,"★3.0",IF(AG53&gt;=75,"★2.5",IF(AG53&gt;=70,"★2.0",IF(AG53&gt;=65,"★1.5",IF(AG53&gt;=60,"★1.0",IF(AG53&gt;=55,"★0.5"," "))))))))))))))))</f>
        <v/>
      </c>
      <c r="AI53" s="450"/>
    </row>
    <row r="54" spans="1:35" ht="63">
      <c r="A54" s="479"/>
      <c r="B54" s="499"/>
      <c r="C54" s="498"/>
      <c r="D54" s="383" t="s">
        <v>1617</v>
      </c>
      <c r="E54" s="395" t="s">
        <v>1614</v>
      </c>
      <c r="F54" s="386" t="s">
        <v>472</v>
      </c>
      <c r="G54" s="386">
        <v>1.986</v>
      </c>
      <c r="H54" s="386" t="s">
        <v>740</v>
      </c>
      <c r="I54" s="386">
        <v>1540</v>
      </c>
      <c r="J54" s="394">
        <v>5</v>
      </c>
      <c r="K54" s="473">
        <v>16.399999999999999</v>
      </c>
      <c r="L54" s="472">
        <f t="shared" si="1"/>
        <v>141.56463414634146</v>
      </c>
      <c r="M54" s="391">
        <v>13.2</v>
      </c>
      <c r="N54" s="390">
        <v>16.5</v>
      </c>
      <c r="O54" s="389" t="s">
        <v>1616</v>
      </c>
      <c r="P54" s="386" t="s">
        <v>1615</v>
      </c>
      <c r="Q54" s="386" t="s">
        <v>790</v>
      </c>
      <c r="R54" s="386" t="s">
        <v>45</v>
      </c>
      <c r="S54" s="386"/>
      <c r="T54" s="497" t="s">
        <v>716</v>
      </c>
      <c r="U54" s="387">
        <v>124</v>
      </c>
      <c r="V54" s="386"/>
      <c r="W54" s="386">
        <v>69</v>
      </c>
      <c r="X54" s="386" t="s">
        <v>197</v>
      </c>
      <c r="Y54" s="470"/>
      <c r="Z54" s="395" t="s">
        <v>1614</v>
      </c>
      <c r="AA54" s="468">
        <v>1540</v>
      </c>
      <c r="AB54" s="468"/>
      <c r="AC54" s="468">
        <f>IF(AA54="","",(ROUND(IF(AA54&gt;=2759,9.5,IF(AA54&lt;2759,(-2.47/1000000*AA54*AA54)-(8.52/10000*AA54)+30.65)),1)))</f>
        <v>23.5</v>
      </c>
      <c r="AD54" s="451">
        <f>IF(K54="","",ROUNDDOWN(K54/AC54*100,0))</f>
        <v>69</v>
      </c>
      <c r="AE54" s="451" t="str">
        <f>IF(AD54="","",IF(AD54&gt;=125,"★7.5",IF(AD54&gt;=120,"★7.0",IF(AD54&gt;=115,"★6.5",IF(AD54&gt;=110,"★6.0",IF(AD54&gt;=105,"★5.5",IF(AD54&gt;=100,"★5.0",IF(AD54&gt;=95,"★4.5",IF(AD54&gt;=90,"★4.0",IF(AD54&gt;=85,"★3.5",IF(AD54&gt;=80,"★3.0",IF(AD54&gt;=75,"★2.5",IF(AD54&gt;=70,"★2.0",IF(AD54&gt;=65,"★1.5",IF(AD54&gt;=60,"★1.0",IF(AD54&gt;=55,"★0.5"," "))))))))))))))))</f>
        <v>★1.5</v>
      </c>
      <c r="AF54" s="468" t="str">
        <f>IF(AB54="","",(ROUND(IF(AB54&gt;=2759,9.5,IF(AB54&lt;2759,(-2.47/1000000*AB54*AB54)-(8.52/10000*AB54)+30.65)),1)))</f>
        <v/>
      </c>
      <c r="AG54" s="451" t="str">
        <f>IF(AF54="","",IF(K54="","",ROUNDDOWN(K54/AF54*100,0)))</f>
        <v/>
      </c>
      <c r="AH54" s="451" t="str">
        <f>IF(AG54="","",IF(AG54&gt;=125,"★7.5",IF(AG54&gt;=120,"★7.0",IF(AG54&gt;=115,"★6.5",IF(AG54&gt;=110,"★6.0",IF(AG54&gt;=105,"★5.5",IF(AG54&gt;=100,"★5.0",IF(AG54&gt;=95,"★4.5",IF(AG54&gt;=90,"★4.0",IF(AG54&gt;=85,"★3.5",IF(AG54&gt;=80,"★3.0",IF(AG54&gt;=75,"★2.5",IF(AG54&gt;=70,"★2.0",IF(AG54&gt;=65,"★1.5",IF(AG54&gt;=60,"★1.0",IF(AG54&gt;=55,"★0.5"," "))))))))))))))))</f>
        <v/>
      </c>
      <c r="AI54" s="450"/>
    </row>
    <row r="55" spans="1:35" ht="73.5">
      <c r="A55" s="479"/>
      <c r="B55" s="484"/>
      <c r="C55" s="483" t="s">
        <v>1613</v>
      </c>
      <c r="D55" s="383" t="s">
        <v>1611</v>
      </c>
      <c r="E55" s="395" t="s">
        <v>777</v>
      </c>
      <c r="F55" s="386" t="s">
        <v>1546</v>
      </c>
      <c r="G55" s="386">
        <v>3.456</v>
      </c>
      <c r="H55" s="386" t="s">
        <v>719</v>
      </c>
      <c r="I55" s="386">
        <v>1990</v>
      </c>
      <c r="J55" s="394">
        <v>4</v>
      </c>
      <c r="K55" s="482">
        <v>14.4</v>
      </c>
      <c r="L55" s="481">
        <f t="shared" si="1"/>
        <v>161.22638888888889</v>
      </c>
      <c r="M55" s="391">
        <v>10.199999999999999</v>
      </c>
      <c r="N55" s="390">
        <v>13.5</v>
      </c>
      <c r="O55" s="389" t="s">
        <v>1612</v>
      </c>
      <c r="P55" s="386" t="s">
        <v>791</v>
      </c>
      <c r="Q55" s="386" t="s">
        <v>790</v>
      </c>
      <c r="R55" s="386" t="s">
        <v>80</v>
      </c>
      <c r="S55" s="386"/>
      <c r="T55" s="487" t="s">
        <v>716</v>
      </c>
      <c r="U55" s="387">
        <v>141</v>
      </c>
      <c r="V55" s="386">
        <v>106</v>
      </c>
      <c r="W55" s="386">
        <v>75</v>
      </c>
      <c r="X55" s="386" t="s">
        <v>964</v>
      </c>
      <c r="Y55" s="485"/>
      <c r="Z55" s="395" t="s">
        <v>777</v>
      </c>
      <c r="AA55" s="468">
        <v>1990</v>
      </c>
      <c r="AB55" s="468"/>
      <c r="AC55" s="469"/>
      <c r="AD55" s="451"/>
      <c r="AE55" s="451"/>
      <c r="AF55" s="468"/>
      <c r="AG55" s="451"/>
      <c r="AH55" s="451"/>
      <c r="AI55" s="450"/>
    </row>
    <row r="56" spans="1:35" ht="73.5">
      <c r="A56" s="479"/>
      <c r="B56" s="475"/>
      <c r="C56" s="474"/>
      <c r="D56" s="383" t="s">
        <v>1611</v>
      </c>
      <c r="E56" s="395" t="s">
        <v>1609</v>
      </c>
      <c r="F56" s="386" t="s">
        <v>1546</v>
      </c>
      <c r="G56" s="386">
        <v>3.456</v>
      </c>
      <c r="H56" s="386" t="s">
        <v>719</v>
      </c>
      <c r="I56" s="386">
        <v>2010</v>
      </c>
      <c r="J56" s="394">
        <v>4</v>
      </c>
      <c r="K56" s="393">
        <v>14.4</v>
      </c>
      <c r="L56" s="392">
        <f t="shared" si="1"/>
        <v>161.22638888888889</v>
      </c>
      <c r="M56" s="391">
        <v>9.4</v>
      </c>
      <c r="N56" s="390">
        <v>12.7</v>
      </c>
      <c r="O56" s="389" t="s">
        <v>1610</v>
      </c>
      <c r="P56" s="386" t="s">
        <v>791</v>
      </c>
      <c r="Q56" s="386" t="s">
        <v>790</v>
      </c>
      <c r="R56" s="386" t="s">
        <v>80</v>
      </c>
      <c r="S56" s="386"/>
      <c r="T56" s="486" t="s">
        <v>716</v>
      </c>
      <c r="U56" s="387">
        <v>153</v>
      </c>
      <c r="V56" s="386">
        <v>113</v>
      </c>
      <c r="W56" s="386">
        <v>75</v>
      </c>
      <c r="X56" s="386" t="s">
        <v>964</v>
      </c>
      <c r="Y56" s="485"/>
      <c r="Z56" s="395" t="s">
        <v>1609</v>
      </c>
      <c r="AA56" s="468">
        <v>2010</v>
      </c>
      <c r="AB56" s="468"/>
      <c r="AC56" s="469"/>
      <c r="AD56" s="451"/>
      <c r="AE56" s="451"/>
      <c r="AF56" s="468"/>
      <c r="AG56" s="451"/>
      <c r="AH56" s="451"/>
      <c r="AI56" s="450"/>
    </row>
    <row r="57" spans="1:35" ht="63">
      <c r="A57" s="479"/>
      <c r="B57" s="484"/>
      <c r="C57" s="483" t="s">
        <v>1608</v>
      </c>
      <c r="D57" s="383" t="s">
        <v>1606</v>
      </c>
      <c r="E57" s="395" t="s">
        <v>69</v>
      </c>
      <c r="F57" s="386" t="s">
        <v>961</v>
      </c>
      <c r="G57" s="386">
        <v>2.3929999999999998</v>
      </c>
      <c r="H57" s="386" t="s">
        <v>960</v>
      </c>
      <c r="I57" s="386">
        <v>2100</v>
      </c>
      <c r="J57" s="394">
        <v>5</v>
      </c>
      <c r="K57" s="393">
        <v>14.4</v>
      </c>
      <c r="L57" s="392">
        <f t="shared" si="1"/>
        <v>161.22638888888889</v>
      </c>
      <c r="M57" s="391">
        <v>9.4</v>
      </c>
      <c r="N57" s="390">
        <v>12.7</v>
      </c>
      <c r="O57" s="389" t="s">
        <v>1607</v>
      </c>
      <c r="P57" s="386" t="s">
        <v>958</v>
      </c>
      <c r="Q57" s="386" t="s">
        <v>52</v>
      </c>
      <c r="R57" s="386" t="s">
        <v>604</v>
      </c>
      <c r="S57" s="386"/>
      <c r="T57" s="486" t="s">
        <v>653</v>
      </c>
      <c r="U57" s="387">
        <v>153</v>
      </c>
      <c r="V57" s="386">
        <v>113</v>
      </c>
      <c r="W57" s="386">
        <v>80</v>
      </c>
      <c r="X57" s="386" t="s">
        <v>715</v>
      </c>
      <c r="Y57" s="470"/>
      <c r="Z57" s="395" t="s">
        <v>69</v>
      </c>
      <c r="AA57" s="468">
        <v>2100</v>
      </c>
      <c r="AB57" s="468"/>
      <c r="AC57" s="469"/>
      <c r="AD57" s="451"/>
      <c r="AE57" s="451"/>
      <c r="AF57" s="468"/>
      <c r="AG57" s="451"/>
      <c r="AH57" s="451"/>
      <c r="AI57" s="450"/>
    </row>
    <row r="58" spans="1:35" ht="63">
      <c r="A58" s="479"/>
      <c r="B58" s="475"/>
      <c r="C58" s="474"/>
      <c r="D58" s="383" t="s">
        <v>1606</v>
      </c>
      <c r="E58" s="395" t="s">
        <v>1602</v>
      </c>
      <c r="F58" s="386" t="s">
        <v>961</v>
      </c>
      <c r="G58" s="386">
        <v>2.3929999999999998</v>
      </c>
      <c r="H58" s="386" t="s">
        <v>960</v>
      </c>
      <c r="I58" s="386" t="s">
        <v>1605</v>
      </c>
      <c r="J58" s="394">
        <v>5</v>
      </c>
      <c r="K58" s="393">
        <v>14.4</v>
      </c>
      <c r="L58" s="392">
        <f t="shared" si="1"/>
        <v>161.22638888888889</v>
      </c>
      <c r="M58" s="391">
        <v>8.6999999999999993</v>
      </c>
      <c r="N58" s="390">
        <v>11.9</v>
      </c>
      <c r="O58" s="389" t="s">
        <v>1604</v>
      </c>
      <c r="P58" s="386" t="s">
        <v>958</v>
      </c>
      <c r="Q58" s="386" t="s">
        <v>52</v>
      </c>
      <c r="R58" s="386" t="s">
        <v>604</v>
      </c>
      <c r="S58" s="386"/>
      <c r="T58" s="486" t="s">
        <v>653</v>
      </c>
      <c r="U58" s="387">
        <v>165</v>
      </c>
      <c r="V58" s="386">
        <v>121</v>
      </c>
      <c r="W58" s="386" t="s">
        <v>1603</v>
      </c>
      <c r="X58" s="386" t="s">
        <v>715</v>
      </c>
      <c r="Y58" s="470"/>
      <c r="Z58" s="395" t="s">
        <v>1602</v>
      </c>
      <c r="AA58" s="468">
        <v>2110</v>
      </c>
      <c r="AB58" s="468"/>
      <c r="AC58" s="469"/>
      <c r="AD58" s="451"/>
      <c r="AE58" s="451"/>
      <c r="AF58" s="468"/>
      <c r="AG58" s="451"/>
      <c r="AH58" s="451"/>
      <c r="AI58" s="450"/>
    </row>
    <row r="59" spans="1:35" ht="52.5">
      <c r="A59" s="479"/>
      <c r="B59" s="484"/>
      <c r="C59" s="483" t="s">
        <v>1601</v>
      </c>
      <c r="D59" s="383" t="s">
        <v>1594</v>
      </c>
      <c r="E59" s="395" t="s">
        <v>69</v>
      </c>
      <c r="F59" s="386" t="s">
        <v>1585</v>
      </c>
      <c r="G59" s="386">
        <v>2.4870000000000001</v>
      </c>
      <c r="H59" s="386" t="s">
        <v>657</v>
      </c>
      <c r="I59" s="386">
        <v>1620</v>
      </c>
      <c r="J59" s="394">
        <v>5</v>
      </c>
      <c r="K59" s="393">
        <v>14.4</v>
      </c>
      <c r="L59" s="392">
        <f t="shared" si="1"/>
        <v>161.22638888888889</v>
      </c>
      <c r="M59" s="391">
        <v>13.2</v>
      </c>
      <c r="N59" s="390">
        <v>16.5</v>
      </c>
      <c r="O59" s="389" t="s">
        <v>1600</v>
      </c>
      <c r="P59" s="386" t="s">
        <v>655</v>
      </c>
      <c r="Q59" s="386" t="s">
        <v>790</v>
      </c>
      <c r="R59" s="386" t="s">
        <v>45</v>
      </c>
      <c r="S59" s="386"/>
      <c r="T59" s="486" t="s">
        <v>653</v>
      </c>
      <c r="U59" s="387">
        <v>109</v>
      </c>
      <c r="V59" s="386"/>
      <c r="W59" s="386">
        <v>63</v>
      </c>
      <c r="X59" s="386" t="s">
        <v>602</v>
      </c>
      <c r="Y59" s="470"/>
      <c r="Z59" s="395" t="s">
        <v>69</v>
      </c>
      <c r="AA59" s="468">
        <v>1620</v>
      </c>
      <c r="AB59" s="468"/>
      <c r="AC59" s="469"/>
      <c r="AD59" s="451"/>
      <c r="AE59" s="451"/>
      <c r="AF59" s="468"/>
      <c r="AG59" s="451"/>
      <c r="AH59" s="451"/>
      <c r="AI59" s="450"/>
    </row>
    <row r="60" spans="1:35" ht="52.5">
      <c r="A60" s="479"/>
      <c r="B60" s="478"/>
      <c r="C60" s="477"/>
      <c r="D60" s="383" t="s">
        <v>1594</v>
      </c>
      <c r="E60" s="395" t="s">
        <v>1599</v>
      </c>
      <c r="F60" s="386" t="s">
        <v>1585</v>
      </c>
      <c r="G60" s="386">
        <v>2.4870000000000001</v>
      </c>
      <c r="H60" s="386" t="s">
        <v>657</v>
      </c>
      <c r="I60" s="386" t="s">
        <v>1025</v>
      </c>
      <c r="J60" s="394">
        <v>5</v>
      </c>
      <c r="K60" s="393">
        <v>14.2</v>
      </c>
      <c r="L60" s="392">
        <f t="shared" si="1"/>
        <v>163.49718309859156</v>
      </c>
      <c r="M60" s="391">
        <v>13.2</v>
      </c>
      <c r="N60" s="390">
        <v>16.5</v>
      </c>
      <c r="O60" s="389" t="s">
        <v>1024</v>
      </c>
      <c r="P60" s="386" t="s">
        <v>655</v>
      </c>
      <c r="Q60" s="386" t="s">
        <v>790</v>
      </c>
      <c r="R60" s="386" t="s">
        <v>45</v>
      </c>
      <c r="S60" s="386" t="s">
        <v>685</v>
      </c>
      <c r="T60" s="486" t="s">
        <v>653</v>
      </c>
      <c r="U60" s="387">
        <v>107</v>
      </c>
      <c r="V60" s="386"/>
      <c r="W60" s="386" t="s">
        <v>661</v>
      </c>
      <c r="X60" s="386" t="s">
        <v>602</v>
      </c>
      <c r="Y60" s="470"/>
      <c r="Z60" s="395" t="s">
        <v>1599</v>
      </c>
      <c r="AA60" s="468">
        <v>1630</v>
      </c>
      <c r="AB60" s="468"/>
      <c r="AC60" s="469"/>
      <c r="AD60" s="451"/>
      <c r="AE60" s="451"/>
      <c r="AF60" s="468"/>
      <c r="AG60" s="451"/>
      <c r="AH60" s="451"/>
      <c r="AI60" s="450"/>
    </row>
    <row r="61" spans="1:35" ht="52.5">
      <c r="A61" s="479"/>
      <c r="B61" s="478"/>
      <c r="C61" s="477"/>
      <c r="D61" s="383" t="s">
        <v>1594</v>
      </c>
      <c r="E61" s="395" t="s">
        <v>1598</v>
      </c>
      <c r="F61" s="386" t="s">
        <v>1585</v>
      </c>
      <c r="G61" s="386">
        <v>2.4870000000000001</v>
      </c>
      <c r="H61" s="386" t="s">
        <v>657</v>
      </c>
      <c r="I61" s="386" t="s">
        <v>1538</v>
      </c>
      <c r="J61" s="394">
        <v>5</v>
      </c>
      <c r="K61" s="393">
        <v>14.2</v>
      </c>
      <c r="L61" s="392">
        <f t="shared" si="1"/>
        <v>163.49718309859156</v>
      </c>
      <c r="M61" s="391">
        <v>12.2</v>
      </c>
      <c r="N61" s="390">
        <v>15.4</v>
      </c>
      <c r="O61" s="389" t="s">
        <v>1085</v>
      </c>
      <c r="P61" s="386" t="s">
        <v>655</v>
      </c>
      <c r="Q61" s="386" t="s">
        <v>790</v>
      </c>
      <c r="R61" s="386" t="s">
        <v>45</v>
      </c>
      <c r="S61" s="386" t="s">
        <v>685</v>
      </c>
      <c r="T61" s="486" t="s">
        <v>653</v>
      </c>
      <c r="U61" s="387">
        <v>116</v>
      </c>
      <c r="V61" s="386"/>
      <c r="W61" s="386">
        <v>63</v>
      </c>
      <c r="X61" s="386" t="s">
        <v>602</v>
      </c>
      <c r="Y61" s="470"/>
      <c r="Z61" s="395" t="s">
        <v>1598</v>
      </c>
      <c r="AA61" s="468">
        <v>1660</v>
      </c>
      <c r="AB61" s="468"/>
      <c r="AC61" s="469"/>
      <c r="AD61" s="451"/>
      <c r="AE61" s="451"/>
      <c r="AF61" s="468"/>
      <c r="AG61" s="451"/>
      <c r="AH61" s="451"/>
      <c r="AI61" s="450"/>
    </row>
    <row r="62" spans="1:35" ht="52.5">
      <c r="A62" s="479"/>
      <c r="B62" s="478"/>
      <c r="C62" s="477"/>
      <c r="D62" s="383" t="s">
        <v>1594</v>
      </c>
      <c r="E62" s="395" t="s">
        <v>858</v>
      </c>
      <c r="F62" s="386" t="s">
        <v>1585</v>
      </c>
      <c r="G62" s="386">
        <v>2.4870000000000001</v>
      </c>
      <c r="H62" s="386" t="s">
        <v>657</v>
      </c>
      <c r="I62" s="386">
        <v>1650</v>
      </c>
      <c r="J62" s="394">
        <v>5</v>
      </c>
      <c r="K62" s="393">
        <v>14.1</v>
      </c>
      <c r="L62" s="392">
        <f t="shared" si="1"/>
        <v>164.65673758865248</v>
      </c>
      <c r="M62" s="391">
        <v>13.2</v>
      </c>
      <c r="N62" s="390">
        <v>16.5</v>
      </c>
      <c r="O62" s="389" t="s">
        <v>924</v>
      </c>
      <c r="P62" s="386" t="s">
        <v>655</v>
      </c>
      <c r="Q62" s="386" t="s">
        <v>790</v>
      </c>
      <c r="R62" s="386" t="s">
        <v>45</v>
      </c>
      <c r="S62" s="386"/>
      <c r="T62" s="486" t="s">
        <v>653</v>
      </c>
      <c r="U62" s="387">
        <v>106</v>
      </c>
      <c r="V62" s="386"/>
      <c r="W62" s="386">
        <v>62</v>
      </c>
      <c r="X62" s="386" t="s">
        <v>602</v>
      </c>
      <c r="Y62" s="470"/>
      <c r="Z62" s="395" t="s">
        <v>858</v>
      </c>
      <c r="AA62" s="468">
        <v>1650</v>
      </c>
      <c r="AB62" s="468"/>
      <c r="AC62" s="469"/>
      <c r="AD62" s="451"/>
      <c r="AE62" s="451"/>
      <c r="AF62" s="468"/>
      <c r="AG62" s="451"/>
      <c r="AH62" s="451"/>
      <c r="AI62" s="450"/>
    </row>
    <row r="63" spans="1:35" ht="52.5">
      <c r="A63" s="479"/>
      <c r="B63" s="478"/>
      <c r="C63" s="477"/>
      <c r="D63" s="383" t="s">
        <v>1594</v>
      </c>
      <c r="E63" s="395" t="s">
        <v>1597</v>
      </c>
      <c r="F63" s="386" t="s">
        <v>1585</v>
      </c>
      <c r="G63" s="386">
        <v>2.4870000000000001</v>
      </c>
      <c r="H63" s="386" t="s">
        <v>657</v>
      </c>
      <c r="I63" s="386" t="s">
        <v>1027</v>
      </c>
      <c r="J63" s="394">
        <v>5</v>
      </c>
      <c r="K63" s="393">
        <v>14.1</v>
      </c>
      <c r="L63" s="392">
        <f t="shared" si="1"/>
        <v>164.65673758865248</v>
      </c>
      <c r="M63" s="391">
        <v>12.2</v>
      </c>
      <c r="N63" s="390">
        <v>15.4</v>
      </c>
      <c r="O63" s="389" t="s">
        <v>921</v>
      </c>
      <c r="P63" s="386" t="s">
        <v>655</v>
      </c>
      <c r="Q63" s="386" t="s">
        <v>790</v>
      </c>
      <c r="R63" s="386" t="s">
        <v>45</v>
      </c>
      <c r="S63" s="386"/>
      <c r="T63" s="486" t="s">
        <v>653</v>
      </c>
      <c r="U63" s="387">
        <v>115</v>
      </c>
      <c r="V63" s="386"/>
      <c r="W63" s="386" t="s">
        <v>661</v>
      </c>
      <c r="X63" s="386" t="s">
        <v>602</v>
      </c>
      <c r="Y63" s="470"/>
      <c r="Z63" s="395" t="s">
        <v>1597</v>
      </c>
      <c r="AA63" s="468">
        <v>1660</v>
      </c>
      <c r="AB63" s="468"/>
      <c r="AC63" s="469"/>
      <c r="AD63" s="451"/>
      <c r="AE63" s="451"/>
      <c r="AF63" s="468"/>
      <c r="AG63" s="451"/>
      <c r="AH63" s="451"/>
      <c r="AI63" s="450"/>
    </row>
    <row r="64" spans="1:35" ht="52.5">
      <c r="A64" s="479"/>
      <c r="B64" s="478"/>
      <c r="C64" s="477"/>
      <c r="D64" s="383" t="s">
        <v>1594</v>
      </c>
      <c r="E64" s="395" t="s">
        <v>1595</v>
      </c>
      <c r="F64" s="386" t="s">
        <v>1585</v>
      </c>
      <c r="G64" s="386">
        <v>2.4870000000000001</v>
      </c>
      <c r="H64" s="386" t="s">
        <v>657</v>
      </c>
      <c r="I64" s="386" t="s">
        <v>1596</v>
      </c>
      <c r="J64" s="394">
        <v>5</v>
      </c>
      <c r="K64" s="393">
        <v>13.9</v>
      </c>
      <c r="L64" s="392">
        <f t="shared" si="1"/>
        <v>167.02589928057554</v>
      </c>
      <c r="M64" s="391">
        <v>13.2</v>
      </c>
      <c r="N64" s="390">
        <v>16.5</v>
      </c>
      <c r="O64" s="389" t="s">
        <v>1540</v>
      </c>
      <c r="P64" s="386" t="s">
        <v>655</v>
      </c>
      <c r="Q64" s="386" t="s">
        <v>790</v>
      </c>
      <c r="R64" s="386" t="s">
        <v>45</v>
      </c>
      <c r="S64" s="386"/>
      <c r="T64" s="486" t="s">
        <v>653</v>
      </c>
      <c r="U64" s="387">
        <v>105</v>
      </c>
      <c r="V64" s="386"/>
      <c r="W64" s="386">
        <v>61</v>
      </c>
      <c r="X64" s="386" t="s">
        <v>602</v>
      </c>
      <c r="Y64" s="470"/>
      <c r="Z64" s="395" t="s">
        <v>1595</v>
      </c>
      <c r="AA64" s="468">
        <v>1640</v>
      </c>
      <c r="AB64" s="468"/>
      <c r="AC64" s="469"/>
      <c r="AD64" s="451"/>
      <c r="AE64" s="451"/>
      <c r="AF64" s="468"/>
      <c r="AG64" s="451"/>
      <c r="AH64" s="451"/>
      <c r="AI64" s="450"/>
    </row>
    <row r="65" spans="1:35" ht="52.5">
      <c r="A65" s="479"/>
      <c r="B65" s="478"/>
      <c r="C65" s="477"/>
      <c r="D65" s="383" t="s">
        <v>1594</v>
      </c>
      <c r="E65" s="395" t="s">
        <v>1593</v>
      </c>
      <c r="F65" s="386" t="s">
        <v>1585</v>
      </c>
      <c r="G65" s="386">
        <v>2.4870000000000001</v>
      </c>
      <c r="H65" s="386" t="s">
        <v>657</v>
      </c>
      <c r="I65" s="386" t="s">
        <v>1027</v>
      </c>
      <c r="J65" s="394">
        <v>5</v>
      </c>
      <c r="K65" s="393">
        <v>13.9</v>
      </c>
      <c r="L65" s="392">
        <f t="shared" si="1"/>
        <v>167.02589928057554</v>
      </c>
      <c r="M65" s="391">
        <v>12.2</v>
      </c>
      <c r="N65" s="390">
        <v>15.4</v>
      </c>
      <c r="O65" s="389" t="s">
        <v>921</v>
      </c>
      <c r="P65" s="386" t="s">
        <v>655</v>
      </c>
      <c r="Q65" s="386" t="s">
        <v>790</v>
      </c>
      <c r="R65" s="386" t="s">
        <v>45</v>
      </c>
      <c r="S65" s="386"/>
      <c r="T65" s="486" t="s">
        <v>653</v>
      </c>
      <c r="U65" s="387">
        <v>113</v>
      </c>
      <c r="V65" s="386"/>
      <c r="W65" s="386">
        <v>62</v>
      </c>
      <c r="X65" s="386" t="s">
        <v>602</v>
      </c>
      <c r="Y65" s="470"/>
      <c r="Z65" s="395" t="s">
        <v>1593</v>
      </c>
      <c r="AA65" s="468">
        <v>1660</v>
      </c>
      <c r="AB65" s="468"/>
      <c r="AC65" s="469"/>
      <c r="AD65" s="451"/>
      <c r="AE65" s="451"/>
      <c r="AF65" s="468"/>
      <c r="AG65" s="451"/>
      <c r="AH65" s="451"/>
      <c r="AI65" s="450"/>
    </row>
    <row r="66" spans="1:35" ht="52.5">
      <c r="A66" s="479"/>
      <c r="B66" s="478"/>
      <c r="C66" s="477"/>
      <c r="D66" s="383" t="s">
        <v>1586</v>
      </c>
      <c r="E66" s="395" t="s">
        <v>69</v>
      </c>
      <c r="F66" s="386" t="s">
        <v>1585</v>
      </c>
      <c r="G66" s="386">
        <v>2.4870000000000001</v>
      </c>
      <c r="H66" s="386" t="s">
        <v>657</v>
      </c>
      <c r="I66" s="386">
        <v>1680</v>
      </c>
      <c r="J66" s="394">
        <v>5</v>
      </c>
      <c r="K66" s="393">
        <v>13.9</v>
      </c>
      <c r="L66" s="392">
        <f t="shared" si="1"/>
        <v>167.02589928057554</v>
      </c>
      <c r="M66" s="391">
        <v>12.2</v>
      </c>
      <c r="N66" s="390">
        <v>15.4</v>
      </c>
      <c r="O66" s="389" t="s">
        <v>1592</v>
      </c>
      <c r="P66" s="386" t="s">
        <v>655</v>
      </c>
      <c r="Q66" s="386" t="s">
        <v>790</v>
      </c>
      <c r="R66" s="386" t="s">
        <v>604</v>
      </c>
      <c r="S66" s="386"/>
      <c r="T66" s="486" t="s">
        <v>653</v>
      </c>
      <c r="U66" s="387">
        <v>113</v>
      </c>
      <c r="V66" s="386"/>
      <c r="W66" s="386">
        <v>62</v>
      </c>
      <c r="X66" s="386" t="s">
        <v>602</v>
      </c>
      <c r="Y66" s="470"/>
      <c r="Z66" s="395" t="s">
        <v>69</v>
      </c>
      <c r="AA66" s="468">
        <v>1680</v>
      </c>
      <c r="AB66" s="468"/>
      <c r="AC66" s="469"/>
      <c r="AD66" s="451"/>
      <c r="AE66" s="451"/>
      <c r="AF66" s="468"/>
      <c r="AG66" s="451"/>
      <c r="AH66" s="451"/>
      <c r="AI66" s="450"/>
    </row>
    <row r="67" spans="1:35" ht="52.5">
      <c r="A67" s="479"/>
      <c r="B67" s="478"/>
      <c r="C67" s="477"/>
      <c r="D67" s="383" t="s">
        <v>1586</v>
      </c>
      <c r="E67" s="395" t="s">
        <v>1590</v>
      </c>
      <c r="F67" s="386" t="s">
        <v>1585</v>
      </c>
      <c r="G67" s="386">
        <v>2.4870000000000001</v>
      </c>
      <c r="H67" s="386" t="s">
        <v>657</v>
      </c>
      <c r="I67" s="386" t="s">
        <v>1591</v>
      </c>
      <c r="J67" s="394">
        <v>5</v>
      </c>
      <c r="K67" s="393">
        <v>13.8</v>
      </c>
      <c r="L67" s="392">
        <f t="shared" si="1"/>
        <v>168.23623188405796</v>
      </c>
      <c r="M67" s="391">
        <v>12.2</v>
      </c>
      <c r="N67" s="390">
        <v>15.4</v>
      </c>
      <c r="O67" s="389" t="s">
        <v>1058</v>
      </c>
      <c r="P67" s="386" t="s">
        <v>655</v>
      </c>
      <c r="Q67" s="386" t="s">
        <v>790</v>
      </c>
      <c r="R67" s="386" t="s">
        <v>604</v>
      </c>
      <c r="S67" s="386" t="s">
        <v>685</v>
      </c>
      <c r="T67" s="486" t="s">
        <v>653</v>
      </c>
      <c r="U67" s="387">
        <v>113</v>
      </c>
      <c r="V67" s="386"/>
      <c r="W67" s="386" t="s">
        <v>661</v>
      </c>
      <c r="X67" s="386" t="s">
        <v>602</v>
      </c>
      <c r="Y67" s="470"/>
      <c r="Z67" s="395" t="s">
        <v>1590</v>
      </c>
      <c r="AA67" s="468">
        <v>1690</v>
      </c>
      <c r="AB67" s="468"/>
      <c r="AC67" s="469"/>
      <c r="AD67" s="451"/>
      <c r="AE67" s="451"/>
      <c r="AF67" s="468"/>
      <c r="AG67" s="451"/>
      <c r="AH67" s="451"/>
      <c r="AI67" s="450"/>
    </row>
    <row r="68" spans="1:35" ht="52.5">
      <c r="A68" s="479"/>
      <c r="B68" s="478"/>
      <c r="C68" s="477"/>
      <c r="D68" s="383" t="s">
        <v>1586</v>
      </c>
      <c r="E68" s="395" t="s">
        <v>1587</v>
      </c>
      <c r="F68" s="386" t="s">
        <v>1585</v>
      </c>
      <c r="G68" s="386">
        <v>2.4870000000000001</v>
      </c>
      <c r="H68" s="386" t="s">
        <v>657</v>
      </c>
      <c r="I68" s="386" t="s">
        <v>1589</v>
      </c>
      <c r="J68" s="394">
        <v>5</v>
      </c>
      <c r="K68" s="393">
        <v>13.7</v>
      </c>
      <c r="L68" s="392">
        <f t="shared" si="1"/>
        <v>169.46423357664233</v>
      </c>
      <c r="M68" s="391">
        <v>12.2</v>
      </c>
      <c r="N68" s="390">
        <v>15.4</v>
      </c>
      <c r="O68" s="389" t="s">
        <v>1588</v>
      </c>
      <c r="P68" s="386" t="s">
        <v>655</v>
      </c>
      <c r="Q68" s="386" t="s">
        <v>790</v>
      </c>
      <c r="R68" s="386" t="s">
        <v>604</v>
      </c>
      <c r="S68" s="386"/>
      <c r="T68" s="486" t="s">
        <v>653</v>
      </c>
      <c r="U68" s="387">
        <v>112</v>
      </c>
      <c r="V68" s="386"/>
      <c r="W68" s="386" t="s">
        <v>661</v>
      </c>
      <c r="X68" s="386" t="s">
        <v>602</v>
      </c>
      <c r="Y68" s="470"/>
      <c r="Z68" s="395" t="s">
        <v>1587</v>
      </c>
      <c r="AA68" s="468">
        <v>1710</v>
      </c>
      <c r="AB68" s="468"/>
      <c r="AC68" s="469"/>
      <c r="AD68" s="451"/>
      <c r="AE68" s="451"/>
      <c r="AF68" s="468"/>
      <c r="AG68" s="451"/>
      <c r="AH68" s="451"/>
      <c r="AI68" s="450"/>
    </row>
    <row r="69" spans="1:35" ht="52.5">
      <c r="A69" s="479"/>
      <c r="B69" s="475"/>
      <c r="C69" s="474"/>
      <c r="D69" s="383" t="s">
        <v>1586</v>
      </c>
      <c r="E69" s="395" t="s">
        <v>1580</v>
      </c>
      <c r="F69" s="386" t="s">
        <v>1585</v>
      </c>
      <c r="G69" s="386">
        <v>2.4870000000000001</v>
      </c>
      <c r="H69" s="386" t="s">
        <v>657</v>
      </c>
      <c r="I69" s="386" t="s">
        <v>1584</v>
      </c>
      <c r="J69" s="394">
        <v>5</v>
      </c>
      <c r="K69" s="393">
        <v>13.5</v>
      </c>
      <c r="L69" s="392">
        <f t="shared" si="1"/>
        <v>171.97481481481481</v>
      </c>
      <c r="M69" s="391">
        <v>12.2</v>
      </c>
      <c r="N69" s="390">
        <v>15.4</v>
      </c>
      <c r="O69" s="389" t="s">
        <v>1583</v>
      </c>
      <c r="P69" s="386" t="s">
        <v>655</v>
      </c>
      <c r="Q69" s="386" t="s">
        <v>790</v>
      </c>
      <c r="R69" s="386" t="s">
        <v>604</v>
      </c>
      <c r="S69" s="386" t="s">
        <v>1582</v>
      </c>
      <c r="T69" s="486" t="s">
        <v>653</v>
      </c>
      <c r="U69" s="387">
        <v>110</v>
      </c>
      <c r="V69" s="386"/>
      <c r="W69" s="386" t="s">
        <v>1581</v>
      </c>
      <c r="X69" s="386" t="s">
        <v>602</v>
      </c>
      <c r="Y69" s="470"/>
      <c r="Z69" s="395" t="s">
        <v>1580</v>
      </c>
      <c r="AA69" s="468">
        <v>1700</v>
      </c>
      <c r="AB69" s="468"/>
      <c r="AC69" s="469"/>
      <c r="AD69" s="451"/>
      <c r="AE69" s="451"/>
      <c r="AF69" s="468"/>
      <c r="AG69" s="451"/>
      <c r="AH69" s="451"/>
      <c r="AI69" s="450"/>
    </row>
    <row r="70" spans="1:35" ht="63">
      <c r="A70" s="479"/>
      <c r="B70" s="496"/>
      <c r="C70" s="311" t="s">
        <v>1579</v>
      </c>
      <c r="D70" s="299" t="s">
        <v>1576</v>
      </c>
      <c r="E70" s="289" t="s">
        <v>641</v>
      </c>
      <c r="F70" s="290" t="s">
        <v>961</v>
      </c>
      <c r="G70" s="290">
        <v>2.3929999999999998</v>
      </c>
      <c r="H70" s="290" t="s">
        <v>960</v>
      </c>
      <c r="I70" s="290" t="s">
        <v>1578</v>
      </c>
      <c r="J70" s="298">
        <v>6</v>
      </c>
      <c r="K70" s="304">
        <v>13.8</v>
      </c>
      <c r="L70" s="303">
        <f t="shared" si="1"/>
        <v>168.23623188405796</v>
      </c>
      <c r="M70" s="295">
        <v>7.4</v>
      </c>
      <c r="N70" s="294">
        <v>10.6</v>
      </c>
      <c r="O70" s="293" t="s">
        <v>1577</v>
      </c>
      <c r="P70" s="290" t="s">
        <v>958</v>
      </c>
      <c r="Q70" s="290" t="s">
        <v>52</v>
      </c>
      <c r="R70" s="290" t="s">
        <v>604</v>
      </c>
      <c r="S70" s="290"/>
      <c r="T70" s="373" t="s">
        <v>653</v>
      </c>
      <c r="U70" s="291">
        <v>186</v>
      </c>
      <c r="V70" s="290">
        <v>130</v>
      </c>
      <c r="W70" s="290" t="s">
        <v>1573</v>
      </c>
      <c r="X70" s="290" t="s">
        <v>229</v>
      </c>
      <c r="Y70" s="485"/>
      <c r="Z70" s="289" t="s">
        <v>641</v>
      </c>
      <c r="AA70" s="284">
        <v>2420</v>
      </c>
      <c r="AB70" s="468"/>
      <c r="AC70" s="469"/>
      <c r="AD70" s="451"/>
      <c r="AE70" s="451"/>
      <c r="AF70" s="468"/>
      <c r="AG70" s="451"/>
      <c r="AH70" s="451"/>
      <c r="AI70" s="450"/>
    </row>
    <row r="71" spans="1:35" ht="63">
      <c r="A71" s="479"/>
      <c r="B71" s="491"/>
      <c r="C71" s="300"/>
      <c r="D71" s="299" t="s">
        <v>1576</v>
      </c>
      <c r="E71" s="289" t="s">
        <v>1187</v>
      </c>
      <c r="F71" s="290" t="s">
        <v>961</v>
      </c>
      <c r="G71" s="290">
        <v>2.3929999999999998</v>
      </c>
      <c r="H71" s="290" t="s">
        <v>960</v>
      </c>
      <c r="I71" s="290" t="s">
        <v>1575</v>
      </c>
      <c r="J71" s="298">
        <v>4</v>
      </c>
      <c r="K71" s="304">
        <v>13.5</v>
      </c>
      <c r="L71" s="303">
        <f t="shared" si="1"/>
        <v>171.97481481481481</v>
      </c>
      <c r="M71" s="295">
        <v>7.4</v>
      </c>
      <c r="N71" s="294">
        <v>10.6</v>
      </c>
      <c r="O71" s="293" t="s">
        <v>1574</v>
      </c>
      <c r="P71" s="290" t="s">
        <v>958</v>
      </c>
      <c r="Q71" s="290" t="s">
        <v>52</v>
      </c>
      <c r="R71" s="290" t="s">
        <v>604</v>
      </c>
      <c r="S71" s="290"/>
      <c r="T71" s="373" t="s">
        <v>653</v>
      </c>
      <c r="U71" s="291">
        <v>182</v>
      </c>
      <c r="V71" s="290">
        <v>127</v>
      </c>
      <c r="W71" s="290" t="s">
        <v>1573</v>
      </c>
      <c r="X71" s="290" t="s">
        <v>229</v>
      </c>
      <c r="Y71" s="485"/>
      <c r="Z71" s="289" t="s">
        <v>1187</v>
      </c>
      <c r="AA71" s="284">
        <v>2440</v>
      </c>
      <c r="AB71" s="468"/>
      <c r="AC71" s="469"/>
      <c r="AD71" s="451"/>
      <c r="AE71" s="451"/>
      <c r="AF71" s="468"/>
      <c r="AG71" s="451"/>
      <c r="AH71" s="451"/>
      <c r="AI71" s="450"/>
    </row>
    <row r="72" spans="1:35" ht="73.5">
      <c r="A72" s="479"/>
      <c r="B72" s="496"/>
      <c r="C72" s="311" t="s">
        <v>1572</v>
      </c>
      <c r="D72" s="299" t="s">
        <v>1566</v>
      </c>
      <c r="E72" s="289" t="s">
        <v>1569</v>
      </c>
      <c r="F72" s="290" t="s">
        <v>1546</v>
      </c>
      <c r="G72" s="290">
        <v>3.456</v>
      </c>
      <c r="H72" s="290" t="s">
        <v>719</v>
      </c>
      <c r="I72" s="290" t="s">
        <v>1571</v>
      </c>
      <c r="J72" s="298">
        <v>5</v>
      </c>
      <c r="K72" s="310">
        <v>13.6</v>
      </c>
      <c r="L72" s="309">
        <f t="shared" si="1"/>
        <v>170.71029411764707</v>
      </c>
      <c r="M72" s="295">
        <v>8.6999999999999993</v>
      </c>
      <c r="N72" s="294">
        <v>11.9</v>
      </c>
      <c r="O72" s="293" t="s">
        <v>1570</v>
      </c>
      <c r="P72" s="290" t="s">
        <v>791</v>
      </c>
      <c r="Q72" s="290" t="s">
        <v>790</v>
      </c>
      <c r="R72" s="290" t="s">
        <v>80</v>
      </c>
      <c r="S72" s="290"/>
      <c r="T72" s="495" t="s">
        <v>716</v>
      </c>
      <c r="U72" s="291">
        <v>156</v>
      </c>
      <c r="V72" s="290">
        <v>114</v>
      </c>
      <c r="W72" s="290" t="s">
        <v>1549</v>
      </c>
      <c r="X72" s="290" t="s">
        <v>715</v>
      </c>
      <c r="Y72" s="485"/>
      <c r="Z72" s="289" t="s">
        <v>1569</v>
      </c>
      <c r="AA72" s="284">
        <v>2190</v>
      </c>
      <c r="AB72" s="284"/>
      <c r="AC72" s="469"/>
      <c r="AD72" s="451"/>
      <c r="AE72" s="451"/>
      <c r="AF72" s="468"/>
      <c r="AG72" s="451"/>
      <c r="AH72" s="451"/>
      <c r="AI72" s="450"/>
    </row>
    <row r="73" spans="1:35" ht="73.5">
      <c r="A73" s="479"/>
      <c r="B73" s="492"/>
      <c r="C73" s="305"/>
      <c r="D73" s="299" t="s">
        <v>1566</v>
      </c>
      <c r="E73" s="289" t="s">
        <v>1567</v>
      </c>
      <c r="F73" s="290" t="s">
        <v>1546</v>
      </c>
      <c r="G73" s="290">
        <v>3.456</v>
      </c>
      <c r="H73" s="290" t="s">
        <v>719</v>
      </c>
      <c r="I73" s="290">
        <v>2270</v>
      </c>
      <c r="J73" s="298">
        <v>5</v>
      </c>
      <c r="K73" s="304">
        <v>13.6</v>
      </c>
      <c r="L73" s="303">
        <f t="shared" ref="L73:L104" si="2">IF(K73&gt;0,1/K73*34.6*67.1,"")</f>
        <v>170.71029411764707</v>
      </c>
      <c r="M73" s="295">
        <v>8.6999999999999993</v>
      </c>
      <c r="N73" s="294">
        <v>11.9</v>
      </c>
      <c r="O73" s="293" t="s">
        <v>1568</v>
      </c>
      <c r="P73" s="290" t="s">
        <v>791</v>
      </c>
      <c r="Q73" s="290" t="s">
        <v>790</v>
      </c>
      <c r="R73" s="290" t="s">
        <v>80</v>
      </c>
      <c r="S73" s="290"/>
      <c r="T73" s="490" t="s">
        <v>716</v>
      </c>
      <c r="U73" s="291">
        <v>156</v>
      </c>
      <c r="V73" s="290">
        <v>114</v>
      </c>
      <c r="W73" s="290">
        <v>85</v>
      </c>
      <c r="X73" s="290" t="s">
        <v>267</v>
      </c>
      <c r="Y73" s="485"/>
      <c r="Z73" s="289" t="s">
        <v>1567</v>
      </c>
      <c r="AA73" s="284">
        <v>2270</v>
      </c>
      <c r="AB73" s="284"/>
      <c r="AC73" s="469"/>
      <c r="AD73" s="451"/>
      <c r="AE73" s="451"/>
      <c r="AF73" s="468"/>
      <c r="AG73" s="451"/>
      <c r="AH73" s="451"/>
      <c r="AI73" s="450"/>
    </row>
    <row r="74" spans="1:35" ht="73.5">
      <c r="A74" s="479"/>
      <c r="B74" s="492"/>
      <c r="C74" s="305"/>
      <c r="D74" s="299" t="s">
        <v>1566</v>
      </c>
      <c r="E74" s="289" t="s">
        <v>1562</v>
      </c>
      <c r="F74" s="290" t="s">
        <v>1546</v>
      </c>
      <c r="G74" s="290">
        <v>3.456</v>
      </c>
      <c r="H74" s="290" t="s">
        <v>719</v>
      </c>
      <c r="I74" s="290" t="s">
        <v>1565</v>
      </c>
      <c r="J74" s="298">
        <v>5</v>
      </c>
      <c r="K74" s="304">
        <v>13.6</v>
      </c>
      <c r="L74" s="303">
        <f t="shared" si="2"/>
        <v>170.71029411764707</v>
      </c>
      <c r="M74" s="295">
        <v>7.4</v>
      </c>
      <c r="N74" s="294">
        <v>10.6</v>
      </c>
      <c r="O74" s="293" t="s">
        <v>1564</v>
      </c>
      <c r="P74" s="290" t="s">
        <v>791</v>
      </c>
      <c r="Q74" s="290" t="s">
        <v>790</v>
      </c>
      <c r="R74" s="290" t="s">
        <v>80</v>
      </c>
      <c r="S74" s="290"/>
      <c r="T74" s="490" t="s">
        <v>716</v>
      </c>
      <c r="U74" s="291">
        <v>183</v>
      </c>
      <c r="V74" s="290">
        <v>128</v>
      </c>
      <c r="W74" s="290" t="s">
        <v>1563</v>
      </c>
      <c r="X74" s="290" t="s">
        <v>267</v>
      </c>
      <c r="Y74" s="485"/>
      <c r="Z74" s="289" t="s">
        <v>1562</v>
      </c>
      <c r="AA74" s="284">
        <v>2280</v>
      </c>
      <c r="AB74" s="284"/>
      <c r="AC74" s="469"/>
      <c r="AD74" s="451"/>
      <c r="AE74" s="451"/>
      <c r="AF74" s="468"/>
      <c r="AG74" s="451"/>
      <c r="AH74" s="451"/>
      <c r="AI74" s="450"/>
    </row>
    <row r="75" spans="1:35" ht="73.5">
      <c r="A75" s="479"/>
      <c r="B75" s="492"/>
      <c r="C75" s="305"/>
      <c r="D75" s="299" t="s">
        <v>1547</v>
      </c>
      <c r="E75" s="289" t="s">
        <v>1557</v>
      </c>
      <c r="F75" s="290" t="s">
        <v>1546</v>
      </c>
      <c r="G75" s="290">
        <v>3.456</v>
      </c>
      <c r="H75" s="290" t="s">
        <v>719</v>
      </c>
      <c r="I75" s="290" t="s">
        <v>1561</v>
      </c>
      <c r="J75" s="298">
        <v>5</v>
      </c>
      <c r="K75" s="304">
        <v>12.6</v>
      </c>
      <c r="L75" s="303">
        <f t="shared" si="2"/>
        <v>184.25873015873015</v>
      </c>
      <c r="M75" s="295">
        <v>7.4</v>
      </c>
      <c r="N75" s="294">
        <v>10.6</v>
      </c>
      <c r="O75" s="293" t="s">
        <v>1560</v>
      </c>
      <c r="P75" s="290" t="s">
        <v>791</v>
      </c>
      <c r="Q75" s="290" t="s">
        <v>790</v>
      </c>
      <c r="R75" s="290" t="s">
        <v>604</v>
      </c>
      <c r="S75" s="290" t="s">
        <v>1559</v>
      </c>
      <c r="T75" s="490" t="s">
        <v>716</v>
      </c>
      <c r="U75" s="291">
        <v>170</v>
      </c>
      <c r="V75" s="290">
        <v>118</v>
      </c>
      <c r="W75" s="290" t="s">
        <v>1558</v>
      </c>
      <c r="X75" s="290" t="s">
        <v>267</v>
      </c>
      <c r="Y75" s="485"/>
      <c r="Z75" s="289" t="s">
        <v>1557</v>
      </c>
      <c r="AA75" s="284">
        <v>2380</v>
      </c>
      <c r="AB75" s="284"/>
      <c r="AC75" s="469"/>
      <c r="AD75" s="451"/>
      <c r="AE75" s="451"/>
      <c r="AF75" s="468"/>
      <c r="AG75" s="451"/>
      <c r="AH75" s="451"/>
      <c r="AI75" s="450"/>
    </row>
    <row r="76" spans="1:35" ht="73.5">
      <c r="A76" s="479"/>
      <c r="B76" s="492"/>
      <c r="C76" s="305"/>
      <c r="D76" s="299" t="s">
        <v>1547</v>
      </c>
      <c r="E76" s="289" t="s">
        <v>1555</v>
      </c>
      <c r="F76" s="290" t="s">
        <v>1546</v>
      </c>
      <c r="G76" s="290">
        <v>3.456</v>
      </c>
      <c r="H76" s="290" t="s">
        <v>719</v>
      </c>
      <c r="I76" s="290">
        <v>2270</v>
      </c>
      <c r="J76" s="298">
        <v>5</v>
      </c>
      <c r="K76" s="304">
        <v>12.5</v>
      </c>
      <c r="L76" s="303">
        <f t="shared" si="2"/>
        <v>185.7328</v>
      </c>
      <c r="M76" s="295">
        <v>8.6999999999999993</v>
      </c>
      <c r="N76" s="294">
        <v>11.9</v>
      </c>
      <c r="O76" s="293" t="s">
        <v>1556</v>
      </c>
      <c r="P76" s="290" t="s">
        <v>791</v>
      </c>
      <c r="Q76" s="290" t="s">
        <v>790</v>
      </c>
      <c r="R76" s="290" t="s">
        <v>604</v>
      </c>
      <c r="S76" s="290"/>
      <c r="T76" s="490" t="s">
        <v>716</v>
      </c>
      <c r="U76" s="291">
        <v>143</v>
      </c>
      <c r="V76" s="290">
        <v>105</v>
      </c>
      <c r="W76" s="290">
        <v>78</v>
      </c>
      <c r="X76" s="290" t="s">
        <v>964</v>
      </c>
      <c r="Y76" s="485"/>
      <c r="Z76" s="289" t="s">
        <v>1555</v>
      </c>
      <c r="AA76" s="284">
        <v>2270</v>
      </c>
      <c r="AB76" s="284"/>
      <c r="AC76" s="469"/>
      <c r="AD76" s="451"/>
      <c r="AE76" s="451"/>
      <c r="AF76" s="468"/>
      <c r="AG76" s="451"/>
      <c r="AH76" s="451"/>
      <c r="AI76" s="450"/>
    </row>
    <row r="77" spans="1:35" ht="73.5">
      <c r="A77" s="479"/>
      <c r="B77" s="492"/>
      <c r="C77" s="305"/>
      <c r="D77" s="299" t="s">
        <v>1547</v>
      </c>
      <c r="E77" s="289" t="s">
        <v>1552</v>
      </c>
      <c r="F77" s="290" t="s">
        <v>1546</v>
      </c>
      <c r="G77" s="290">
        <v>3.456</v>
      </c>
      <c r="H77" s="290" t="s">
        <v>719</v>
      </c>
      <c r="I77" s="290" t="s">
        <v>1554</v>
      </c>
      <c r="J77" s="298">
        <v>5</v>
      </c>
      <c r="K77" s="304">
        <v>12.5</v>
      </c>
      <c r="L77" s="303">
        <f t="shared" si="2"/>
        <v>185.7328</v>
      </c>
      <c r="M77" s="295">
        <v>7.4</v>
      </c>
      <c r="N77" s="294">
        <v>10.6</v>
      </c>
      <c r="O77" s="293" t="s">
        <v>1553</v>
      </c>
      <c r="P77" s="290" t="s">
        <v>791</v>
      </c>
      <c r="Q77" s="290" t="s">
        <v>790</v>
      </c>
      <c r="R77" s="290" t="s">
        <v>604</v>
      </c>
      <c r="S77" s="290"/>
      <c r="T77" s="490" t="s">
        <v>716</v>
      </c>
      <c r="U77" s="291">
        <v>168</v>
      </c>
      <c r="V77" s="290">
        <v>117</v>
      </c>
      <c r="W77" s="290" t="s">
        <v>1387</v>
      </c>
      <c r="X77" s="290" t="s">
        <v>964</v>
      </c>
      <c r="Y77" s="485"/>
      <c r="Z77" s="289" t="s">
        <v>1552</v>
      </c>
      <c r="AA77" s="284">
        <v>2280</v>
      </c>
      <c r="AB77" s="284"/>
      <c r="AC77" s="469"/>
      <c r="AD77" s="451"/>
      <c r="AE77" s="451"/>
      <c r="AF77" s="468"/>
      <c r="AG77" s="451"/>
      <c r="AH77" s="451"/>
      <c r="AI77" s="450"/>
    </row>
    <row r="78" spans="1:35" ht="73.5">
      <c r="A78" s="479"/>
      <c r="B78" s="492"/>
      <c r="C78" s="305"/>
      <c r="D78" s="299" t="s">
        <v>1547</v>
      </c>
      <c r="E78" s="289" t="s">
        <v>1548</v>
      </c>
      <c r="F78" s="290" t="s">
        <v>1546</v>
      </c>
      <c r="G78" s="290">
        <v>3.456</v>
      </c>
      <c r="H78" s="290" t="s">
        <v>719</v>
      </c>
      <c r="I78" s="290" t="s">
        <v>1551</v>
      </c>
      <c r="J78" s="298">
        <v>5</v>
      </c>
      <c r="K78" s="304">
        <v>12.5</v>
      </c>
      <c r="L78" s="303">
        <f t="shared" si="2"/>
        <v>185.7328</v>
      </c>
      <c r="M78" s="295">
        <v>7.4</v>
      </c>
      <c r="N78" s="294">
        <v>10.6</v>
      </c>
      <c r="O78" s="293" t="s">
        <v>1550</v>
      </c>
      <c r="P78" s="290" t="s">
        <v>791</v>
      </c>
      <c r="Q78" s="290" t="s">
        <v>790</v>
      </c>
      <c r="R78" s="290" t="s">
        <v>604</v>
      </c>
      <c r="S78" s="290"/>
      <c r="T78" s="490" t="s">
        <v>716</v>
      </c>
      <c r="U78" s="291">
        <v>168</v>
      </c>
      <c r="V78" s="290">
        <v>117</v>
      </c>
      <c r="W78" s="290" t="s">
        <v>1549</v>
      </c>
      <c r="X78" s="290" t="s">
        <v>715</v>
      </c>
      <c r="Y78" s="485"/>
      <c r="Z78" s="289" t="s">
        <v>1548</v>
      </c>
      <c r="AA78" s="284">
        <v>2310</v>
      </c>
      <c r="AB78" s="284"/>
      <c r="AC78" s="469"/>
      <c r="AD78" s="451"/>
      <c r="AE78" s="451"/>
      <c r="AF78" s="468"/>
      <c r="AG78" s="451"/>
      <c r="AH78" s="451"/>
      <c r="AI78" s="450"/>
    </row>
    <row r="79" spans="1:35" ht="73.5">
      <c r="A79" s="479"/>
      <c r="B79" s="494"/>
      <c r="C79" s="344"/>
      <c r="D79" s="299" t="s">
        <v>1547</v>
      </c>
      <c r="E79" s="289" t="s">
        <v>1543</v>
      </c>
      <c r="F79" s="290" t="s">
        <v>1546</v>
      </c>
      <c r="G79" s="290">
        <v>3.456</v>
      </c>
      <c r="H79" s="290" t="s">
        <v>719</v>
      </c>
      <c r="I79" s="290">
        <v>2380</v>
      </c>
      <c r="J79" s="298">
        <v>5</v>
      </c>
      <c r="K79" s="304">
        <v>12.5</v>
      </c>
      <c r="L79" s="303">
        <f t="shared" si="2"/>
        <v>185.7328</v>
      </c>
      <c r="M79" s="295">
        <v>7.4</v>
      </c>
      <c r="N79" s="294">
        <v>10.6</v>
      </c>
      <c r="O79" s="293" t="s">
        <v>1545</v>
      </c>
      <c r="P79" s="290" t="s">
        <v>791</v>
      </c>
      <c r="Q79" s="290" t="s">
        <v>790</v>
      </c>
      <c r="R79" s="290" t="s">
        <v>604</v>
      </c>
      <c r="S79" s="290" t="s">
        <v>1544</v>
      </c>
      <c r="T79" s="490" t="s">
        <v>716</v>
      </c>
      <c r="U79" s="291">
        <v>168</v>
      </c>
      <c r="V79" s="290">
        <v>117</v>
      </c>
      <c r="W79" s="290">
        <v>85</v>
      </c>
      <c r="X79" s="290" t="s">
        <v>267</v>
      </c>
      <c r="Y79" s="485"/>
      <c r="Z79" s="289" t="s">
        <v>1543</v>
      </c>
      <c r="AA79" s="284">
        <v>2380</v>
      </c>
      <c r="AB79" s="284"/>
      <c r="AC79" s="469"/>
      <c r="AD79" s="451"/>
      <c r="AE79" s="451"/>
      <c r="AF79" s="468"/>
      <c r="AG79" s="451"/>
      <c r="AH79" s="451"/>
      <c r="AI79" s="450"/>
    </row>
    <row r="80" spans="1:35" ht="52.5">
      <c r="A80" s="479"/>
      <c r="B80" s="484"/>
      <c r="C80" s="483" t="s">
        <v>1542</v>
      </c>
      <c r="D80" s="383" t="s">
        <v>1539</v>
      </c>
      <c r="E80" s="395" t="s">
        <v>707</v>
      </c>
      <c r="F80" s="386" t="s">
        <v>955</v>
      </c>
      <c r="G80" s="386">
        <v>1.998</v>
      </c>
      <c r="H80" s="386" t="s">
        <v>657</v>
      </c>
      <c r="I80" s="386" t="s">
        <v>1541</v>
      </c>
      <c r="J80" s="394">
        <v>5</v>
      </c>
      <c r="K80" s="393">
        <v>12.2</v>
      </c>
      <c r="L80" s="392">
        <f t="shared" si="2"/>
        <v>190.3</v>
      </c>
      <c r="M80" s="391">
        <v>13.2</v>
      </c>
      <c r="N80" s="390">
        <v>16.5</v>
      </c>
      <c r="O80" s="389" t="s">
        <v>1540</v>
      </c>
      <c r="P80" s="386" t="s">
        <v>655</v>
      </c>
      <c r="Q80" s="386" t="s">
        <v>52</v>
      </c>
      <c r="R80" s="386" t="s">
        <v>80</v>
      </c>
      <c r="S80" s="386"/>
      <c r="T80" s="486"/>
      <c r="U80" s="387"/>
      <c r="V80" s="386"/>
      <c r="W80" s="386"/>
      <c r="X80" s="386"/>
      <c r="Y80" s="470"/>
      <c r="Z80" s="395" t="s">
        <v>707</v>
      </c>
      <c r="AA80" s="468">
        <v>1640</v>
      </c>
      <c r="AB80" s="468"/>
      <c r="AC80" s="469"/>
      <c r="AD80" s="451"/>
      <c r="AE80" s="451"/>
      <c r="AF80" s="468"/>
      <c r="AG80" s="451"/>
      <c r="AH80" s="451"/>
      <c r="AI80" s="450"/>
    </row>
    <row r="81" spans="1:35" ht="52.5">
      <c r="A81" s="479"/>
      <c r="B81" s="475"/>
      <c r="C81" s="474"/>
      <c r="D81" s="383" t="s">
        <v>1539</v>
      </c>
      <c r="E81" s="395" t="s">
        <v>636</v>
      </c>
      <c r="F81" s="386" t="s">
        <v>955</v>
      </c>
      <c r="G81" s="386">
        <v>1.998</v>
      </c>
      <c r="H81" s="386" t="s">
        <v>657</v>
      </c>
      <c r="I81" s="386" t="s">
        <v>1538</v>
      </c>
      <c r="J81" s="394">
        <v>5</v>
      </c>
      <c r="K81" s="393">
        <v>12.2</v>
      </c>
      <c r="L81" s="392">
        <f t="shared" si="2"/>
        <v>190.3</v>
      </c>
      <c r="M81" s="391">
        <v>12.2</v>
      </c>
      <c r="N81" s="390">
        <v>15.4</v>
      </c>
      <c r="O81" s="389" t="s">
        <v>1085</v>
      </c>
      <c r="P81" s="386" t="s">
        <v>655</v>
      </c>
      <c r="Q81" s="386" t="s">
        <v>52</v>
      </c>
      <c r="R81" s="386" t="s">
        <v>80</v>
      </c>
      <c r="S81" s="386"/>
      <c r="T81" s="486"/>
      <c r="U81" s="387">
        <v>100</v>
      </c>
      <c r="V81" s="386"/>
      <c r="W81" s="386"/>
      <c r="X81" s="386"/>
      <c r="Y81" s="470"/>
      <c r="Z81" s="395" t="s">
        <v>636</v>
      </c>
      <c r="AA81" s="468">
        <v>1660</v>
      </c>
      <c r="AB81" s="468"/>
      <c r="AC81" s="469"/>
      <c r="AD81" s="451"/>
      <c r="AE81" s="451"/>
      <c r="AF81" s="468"/>
      <c r="AG81" s="451"/>
      <c r="AH81" s="451"/>
      <c r="AI81" s="450"/>
    </row>
    <row r="82" spans="1:35" ht="52.5">
      <c r="A82" s="479"/>
      <c r="B82" s="484"/>
      <c r="C82" s="483" t="s">
        <v>1537</v>
      </c>
      <c r="D82" s="383" t="s">
        <v>1526</v>
      </c>
      <c r="E82" s="395" t="s">
        <v>858</v>
      </c>
      <c r="F82" s="386" t="s">
        <v>658</v>
      </c>
      <c r="G82" s="386">
        <v>2.3929999999999998</v>
      </c>
      <c r="H82" s="386" t="s">
        <v>657</v>
      </c>
      <c r="I82" s="386">
        <v>1760</v>
      </c>
      <c r="J82" s="394">
        <v>5</v>
      </c>
      <c r="K82" s="393">
        <v>12.1</v>
      </c>
      <c r="L82" s="392">
        <f t="shared" si="2"/>
        <v>191.87272727272727</v>
      </c>
      <c r="M82" s="391">
        <v>12.2</v>
      </c>
      <c r="N82" s="390">
        <v>15.4</v>
      </c>
      <c r="O82" s="389" t="s">
        <v>994</v>
      </c>
      <c r="P82" s="386" t="s">
        <v>655</v>
      </c>
      <c r="Q82" s="386" t="s">
        <v>52</v>
      </c>
      <c r="R82" s="386" t="s">
        <v>604</v>
      </c>
      <c r="S82" s="386"/>
      <c r="T82" s="486" t="s">
        <v>653</v>
      </c>
      <c r="U82" s="387"/>
      <c r="V82" s="386"/>
      <c r="W82" s="386">
        <v>56</v>
      </c>
      <c r="X82" s="386" t="s">
        <v>140</v>
      </c>
      <c r="Y82" s="470"/>
      <c r="Z82" s="395" t="s">
        <v>858</v>
      </c>
      <c r="AA82" s="468">
        <v>1760</v>
      </c>
      <c r="AB82" s="468"/>
      <c r="AC82" s="469"/>
      <c r="AD82" s="451"/>
      <c r="AE82" s="451"/>
      <c r="AF82" s="468"/>
      <c r="AG82" s="451"/>
      <c r="AH82" s="451"/>
      <c r="AI82" s="450"/>
    </row>
    <row r="83" spans="1:35" ht="52.5">
      <c r="A83" s="479"/>
      <c r="B83" s="478"/>
      <c r="C83" s="477"/>
      <c r="D83" s="383" t="s">
        <v>1526</v>
      </c>
      <c r="E83" s="395" t="s">
        <v>1533</v>
      </c>
      <c r="F83" s="386" t="s">
        <v>658</v>
      </c>
      <c r="G83" s="386">
        <v>2.3929999999999998</v>
      </c>
      <c r="H83" s="386" t="s">
        <v>657</v>
      </c>
      <c r="I83" s="386" t="s">
        <v>1536</v>
      </c>
      <c r="J83" s="394">
        <v>5</v>
      </c>
      <c r="K83" s="393">
        <v>12</v>
      </c>
      <c r="L83" s="392">
        <f t="shared" si="2"/>
        <v>193.47166666666664</v>
      </c>
      <c r="M83" s="391">
        <v>11.1</v>
      </c>
      <c r="N83" s="390">
        <v>14.4</v>
      </c>
      <c r="O83" s="389" t="s">
        <v>1535</v>
      </c>
      <c r="P83" s="386" t="s">
        <v>655</v>
      </c>
      <c r="Q83" s="386" t="s">
        <v>52</v>
      </c>
      <c r="R83" s="386" t="s">
        <v>604</v>
      </c>
      <c r="S83" s="386"/>
      <c r="T83" s="486" t="s">
        <v>653</v>
      </c>
      <c r="U83" s="387">
        <v>108</v>
      </c>
      <c r="V83" s="386"/>
      <c r="W83" s="386" t="s">
        <v>1534</v>
      </c>
      <c r="X83" s="386" t="s">
        <v>140</v>
      </c>
      <c r="Y83" s="470"/>
      <c r="Z83" s="395" t="s">
        <v>1533</v>
      </c>
      <c r="AA83" s="468">
        <v>1770</v>
      </c>
      <c r="AB83" s="468"/>
      <c r="AC83" s="469"/>
      <c r="AD83" s="451"/>
      <c r="AE83" s="451"/>
      <c r="AF83" s="468"/>
      <c r="AG83" s="451"/>
      <c r="AH83" s="451"/>
      <c r="AI83" s="450"/>
    </row>
    <row r="84" spans="1:35" ht="52.5">
      <c r="A84" s="479"/>
      <c r="B84" s="478"/>
      <c r="C84" s="477"/>
      <c r="D84" s="383" t="s">
        <v>1526</v>
      </c>
      <c r="E84" s="395" t="s">
        <v>1529</v>
      </c>
      <c r="F84" s="386" t="s">
        <v>658</v>
      </c>
      <c r="G84" s="386">
        <v>2.3929999999999998</v>
      </c>
      <c r="H84" s="386" t="s">
        <v>657</v>
      </c>
      <c r="I84" s="386" t="s">
        <v>1532</v>
      </c>
      <c r="J84" s="394">
        <v>5</v>
      </c>
      <c r="K84" s="393">
        <v>11.9</v>
      </c>
      <c r="L84" s="392">
        <f t="shared" si="2"/>
        <v>195.0974789915966</v>
      </c>
      <c r="M84" s="391">
        <v>11.1</v>
      </c>
      <c r="N84" s="390">
        <v>14.4</v>
      </c>
      <c r="O84" s="389" t="s">
        <v>1531</v>
      </c>
      <c r="P84" s="386" t="s">
        <v>655</v>
      </c>
      <c r="Q84" s="386" t="s">
        <v>52</v>
      </c>
      <c r="R84" s="386" t="s">
        <v>604</v>
      </c>
      <c r="S84" s="386"/>
      <c r="T84" s="486" t="s">
        <v>653</v>
      </c>
      <c r="U84" s="387">
        <v>107</v>
      </c>
      <c r="V84" s="386"/>
      <c r="W84" s="386" t="s">
        <v>1530</v>
      </c>
      <c r="X84" s="386" t="s">
        <v>140</v>
      </c>
      <c r="Y84" s="470"/>
      <c r="Z84" s="395" t="s">
        <v>1529</v>
      </c>
      <c r="AA84" s="468">
        <v>1780</v>
      </c>
      <c r="AB84" s="468"/>
      <c r="AC84" s="469"/>
      <c r="AD84" s="451"/>
      <c r="AE84" s="451"/>
      <c r="AF84" s="468"/>
      <c r="AG84" s="451"/>
      <c r="AH84" s="451"/>
      <c r="AI84" s="450"/>
    </row>
    <row r="85" spans="1:35" ht="52.5">
      <c r="A85" s="479"/>
      <c r="B85" s="478"/>
      <c r="C85" s="477"/>
      <c r="D85" s="383" t="s">
        <v>1526</v>
      </c>
      <c r="E85" s="395" t="s">
        <v>1527</v>
      </c>
      <c r="F85" s="386" t="s">
        <v>658</v>
      </c>
      <c r="G85" s="386">
        <v>2.3929999999999998</v>
      </c>
      <c r="H85" s="386" t="s">
        <v>657</v>
      </c>
      <c r="I85" s="386">
        <v>1780</v>
      </c>
      <c r="J85" s="394">
        <v>5</v>
      </c>
      <c r="K85" s="393">
        <v>11.7</v>
      </c>
      <c r="L85" s="392">
        <f t="shared" si="2"/>
        <v>198.43247863247862</v>
      </c>
      <c r="M85" s="391">
        <v>11.1</v>
      </c>
      <c r="N85" s="390">
        <v>14.4</v>
      </c>
      <c r="O85" s="389" t="s">
        <v>1528</v>
      </c>
      <c r="P85" s="386" t="s">
        <v>655</v>
      </c>
      <c r="Q85" s="386" t="s">
        <v>52</v>
      </c>
      <c r="R85" s="386" t="s">
        <v>604</v>
      </c>
      <c r="S85" s="386"/>
      <c r="T85" s="486" t="s">
        <v>653</v>
      </c>
      <c r="U85" s="387">
        <v>105</v>
      </c>
      <c r="V85" s="386"/>
      <c r="W85" s="386"/>
      <c r="X85" s="386"/>
      <c r="Y85" s="470"/>
      <c r="Z85" s="395" t="s">
        <v>1527</v>
      </c>
      <c r="AA85" s="468">
        <v>1780</v>
      </c>
      <c r="AB85" s="468"/>
      <c r="AC85" s="469"/>
      <c r="AD85" s="451"/>
      <c r="AE85" s="451"/>
      <c r="AF85" s="468"/>
      <c r="AG85" s="451"/>
      <c r="AH85" s="451"/>
      <c r="AI85" s="450"/>
    </row>
    <row r="86" spans="1:35" ht="52.5">
      <c r="A86" s="479"/>
      <c r="B86" s="475"/>
      <c r="C86" s="474"/>
      <c r="D86" s="383" t="s">
        <v>1526</v>
      </c>
      <c r="E86" s="395" t="s">
        <v>1522</v>
      </c>
      <c r="F86" s="386" t="s">
        <v>658</v>
      </c>
      <c r="G86" s="386">
        <v>2.3929999999999998</v>
      </c>
      <c r="H86" s="386" t="s">
        <v>657</v>
      </c>
      <c r="I86" s="386" t="s">
        <v>1525</v>
      </c>
      <c r="J86" s="394">
        <v>5</v>
      </c>
      <c r="K86" s="393">
        <v>11.7</v>
      </c>
      <c r="L86" s="392">
        <f t="shared" si="2"/>
        <v>198.43247863247862</v>
      </c>
      <c r="M86" s="391">
        <v>11.1</v>
      </c>
      <c r="N86" s="390">
        <v>14.4</v>
      </c>
      <c r="O86" s="389" t="s">
        <v>1524</v>
      </c>
      <c r="P86" s="386" t="s">
        <v>655</v>
      </c>
      <c r="Q86" s="386" t="s">
        <v>52</v>
      </c>
      <c r="R86" s="386" t="s">
        <v>604</v>
      </c>
      <c r="S86" s="386"/>
      <c r="T86" s="486" t="s">
        <v>653</v>
      </c>
      <c r="U86" s="387">
        <v>105</v>
      </c>
      <c r="V86" s="386"/>
      <c r="W86" s="386" t="s">
        <v>1523</v>
      </c>
      <c r="X86" s="386" t="s">
        <v>140</v>
      </c>
      <c r="Y86" s="470"/>
      <c r="Z86" s="395" t="s">
        <v>1522</v>
      </c>
      <c r="AA86" s="468">
        <v>1790</v>
      </c>
      <c r="AB86" s="468"/>
      <c r="AC86" s="469"/>
      <c r="AD86" s="451"/>
      <c r="AE86" s="451"/>
      <c r="AF86" s="468"/>
      <c r="AG86" s="451"/>
      <c r="AH86" s="451"/>
      <c r="AI86" s="450"/>
    </row>
    <row r="87" spans="1:35" ht="52.5">
      <c r="A87" s="479"/>
      <c r="B87" s="489"/>
      <c r="C87" s="488" t="s">
        <v>1521</v>
      </c>
      <c r="D87" s="383" t="s">
        <v>1520</v>
      </c>
      <c r="E87" s="395" t="s">
        <v>636</v>
      </c>
      <c r="F87" s="386" t="s">
        <v>955</v>
      </c>
      <c r="G87" s="386">
        <v>1.998</v>
      </c>
      <c r="H87" s="386" t="s">
        <v>657</v>
      </c>
      <c r="I87" s="386" t="s">
        <v>1519</v>
      </c>
      <c r="J87" s="394">
        <v>4</v>
      </c>
      <c r="K87" s="393">
        <v>12</v>
      </c>
      <c r="L87" s="392">
        <f t="shared" si="2"/>
        <v>193.47166666666664</v>
      </c>
      <c r="M87" s="391">
        <v>12.2</v>
      </c>
      <c r="N87" s="390">
        <v>15.4</v>
      </c>
      <c r="O87" s="389" t="s">
        <v>1049</v>
      </c>
      <c r="P87" s="386" t="s">
        <v>655</v>
      </c>
      <c r="Q87" s="386" t="s">
        <v>52</v>
      </c>
      <c r="R87" s="386" t="s">
        <v>80</v>
      </c>
      <c r="S87" s="386"/>
      <c r="T87" s="486"/>
      <c r="U87" s="387"/>
      <c r="V87" s="386"/>
      <c r="W87" s="386"/>
      <c r="X87" s="386"/>
      <c r="Y87" s="470"/>
      <c r="Z87" s="395" t="s">
        <v>636</v>
      </c>
      <c r="AA87" s="468">
        <v>1680</v>
      </c>
      <c r="AB87" s="468"/>
      <c r="AC87" s="469"/>
      <c r="AD87" s="451"/>
      <c r="AE87" s="451"/>
      <c r="AF87" s="468"/>
      <c r="AG87" s="451"/>
      <c r="AH87" s="451"/>
      <c r="AI87" s="450"/>
    </row>
    <row r="88" spans="1:35" ht="52.5">
      <c r="A88" s="479"/>
      <c r="B88" s="484"/>
      <c r="C88" s="483" t="s">
        <v>1518</v>
      </c>
      <c r="D88" s="383" t="s">
        <v>1513</v>
      </c>
      <c r="E88" s="395" t="s">
        <v>1514</v>
      </c>
      <c r="F88" s="386" t="s">
        <v>658</v>
      </c>
      <c r="G88" s="386">
        <v>2.3929999999999998</v>
      </c>
      <c r="H88" s="386" t="s">
        <v>657</v>
      </c>
      <c r="I88" s="386" t="s">
        <v>1517</v>
      </c>
      <c r="J88" s="394">
        <v>5</v>
      </c>
      <c r="K88" s="393">
        <v>11.8</v>
      </c>
      <c r="L88" s="392">
        <f t="shared" si="2"/>
        <v>196.75084745762712</v>
      </c>
      <c r="M88" s="391">
        <v>11.1</v>
      </c>
      <c r="N88" s="390">
        <v>14.4</v>
      </c>
      <c r="O88" s="389" t="s">
        <v>1516</v>
      </c>
      <c r="P88" s="386" t="s">
        <v>655</v>
      </c>
      <c r="Q88" s="386" t="s">
        <v>52</v>
      </c>
      <c r="R88" s="386" t="s">
        <v>45</v>
      </c>
      <c r="S88" s="386"/>
      <c r="T88" s="486" t="s">
        <v>653</v>
      </c>
      <c r="U88" s="387">
        <v>106</v>
      </c>
      <c r="V88" s="386"/>
      <c r="W88" s="386" t="s">
        <v>1515</v>
      </c>
      <c r="X88" s="386" t="s">
        <v>140</v>
      </c>
      <c r="Y88" s="470"/>
      <c r="Z88" s="395" t="s">
        <v>1514</v>
      </c>
      <c r="AA88" s="468">
        <v>1830</v>
      </c>
      <c r="AB88" s="468"/>
      <c r="AC88" s="469"/>
      <c r="AD88" s="451"/>
      <c r="AE88" s="451"/>
      <c r="AF88" s="468"/>
      <c r="AG88" s="451"/>
      <c r="AH88" s="451"/>
      <c r="AI88" s="450"/>
    </row>
    <row r="89" spans="1:35" ht="52.5">
      <c r="A89" s="479"/>
      <c r="B89" s="478"/>
      <c r="C89" s="477"/>
      <c r="D89" s="383" t="s">
        <v>1513</v>
      </c>
      <c r="E89" s="395" t="s">
        <v>1509</v>
      </c>
      <c r="F89" s="386" t="s">
        <v>658</v>
      </c>
      <c r="G89" s="386">
        <v>2.3929999999999998</v>
      </c>
      <c r="H89" s="386" t="s">
        <v>657</v>
      </c>
      <c r="I89" s="386" t="s">
        <v>1512</v>
      </c>
      <c r="J89" s="394">
        <v>5</v>
      </c>
      <c r="K89" s="393">
        <v>11.8</v>
      </c>
      <c r="L89" s="392">
        <f t="shared" si="2"/>
        <v>196.75084745762712</v>
      </c>
      <c r="M89" s="391">
        <v>10.199999999999999</v>
      </c>
      <c r="N89" s="390">
        <v>13.5</v>
      </c>
      <c r="O89" s="389" t="s">
        <v>1511</v>
      </c>
      <c r="P89" s="386" t="s">
        <v>655</v>
      </c>
      <c r="Q89" s="386" t="s">
        <v>52</v>
      </c>
      <c r="R89" s="386" t="s">
        <v>45</v>
      </c>
      <c r="S89" s="386"/>
      <c r="T89" s="486" t="s">
        <v>653</v>
      </c>
      <c r="U89" s="387">
        <v>115</v>
      </c>
      <c r="V89" s="386"/>
      <c r="W89" s="386" t="s">
        <v>1510</v>
      </c>
      <c r="X89" s="386" t="s">
        <v>140</v>
      </c>
      <c r="Y89" s="470"/>
      <c r="Z89" s="395" t="s">
        <v>1509</v>
      </c>
      <c r="AA89" s="468">
        <v>1880</v>
      </c>
      <c r="AB89" s="468"/>
      <c r="AC89" s="469"/>
      <c r="AD89" s="451"/>
      <c r="AE89" s="451"/>
      <c r="AF89" s="468"/>
      <c r="AG89" s="451"/>
      <c r="AH89" s="451"/>
      <c r="AI89" s="450"/>
    </row>
    <row r="90" spans="1:35" ht="52.5">
      <c r="A90" s="479"/>
      <c r="B90" s="475"/>
      <c r="C90" s="474"/>
      <c r="D90" s="383" t="s">
        <v>1508</v>
      </c>
      <c r="E90" s="395" t="s">
        <v>1504</v>
      </c>
      <c r="F90" s="386" t="s">
        <v>658</v>
      </c>
      <c r="G90" s="386">
        <v>2.3929999999999998</v>
      </c>
      <c r="H90" s="386" t="s">
        <v>657</v>
      </c>
      <c r="I90" s="386" t="s">
        <v>1507</v>
      </c>
      <c r="J90" s="394">
        <v>5</v>
      </c>
      <c r="K90" s="393">
        <v>11.2</v>
      </c>
      <c r="L90" s="392">
        <f t="shared" si="2"/>
        <v>207.29107142857143</v>
      </c>
      <c r="M90" s="391">
        <v>10.199999999999999</v>
      </c>
      <c r="N90" s="390">
        <v>13.5</v>
      </c>
      <c r="O90" s="389" t="s">
        <v>1506</v>
      </c>
      <c r="P90" s="386" t="s">
        <v>655</v>
      </c>
      <c r="Q90" s="386" t="s">
        <v>52</v>
      </c>
      <c r="R90" s="386" t="s">
        <v>604</v>
      </c>
      <c r="S90" s="386"/>
      <c r="T90" s="486" t="s">
        <v>653</v>
      </c>
      <c r="U90" s="387">
        <v>109</v>
      </c>
      <c r="V90" s="386"/>
      <c r="W90" s="386" t="s">
        <v>1505</v>
      </c>
      <c r="X90" s="386" t="s">
        <v>140</v>
      </c>
      <c r="Y90" s="470"/>
      <c r="Z90" s="395" t="s">
        <v>1504</v>
      </c>
      <c r="AA90" s="468">
        <v>1900</v>
      </c>
      <c r="AB90" s="468"/>
      <c r="AC90" s="469"/>
      <c r="AD90" s="451"/>
      <c r="AE90" s="451"/>
      <c r="AF90" s="468"/>
      <c r="AG90" s="451"/>
      <c r="AH90" s="451"/>
      <c r="AI90" s="450"/>
    </row>
    <row r="91" spans="1:35" ht="31.5">
      <c r="A91" s="479"/>
      <c r="B91" s="489"/>
      <c r="C91" s="488" t="s">
        <v>1503</v>
      </c>
      <c r="D91" s="383" t="s">
        <v>1502</v>
      </c>
      <c r="E91" s="395" t="s">
        <v>707</v>
      </c>
      <c r="F91" s="386" t="s">
        <v>1498</v>
      </c>
      <c r="G91" s="386">
        <v>3.456</v>
      </c>
      <c r="H91" s="386" t="s">
        <v>657</v>
      </c>
      <c r="I91" s="386" t="s">
        <v>1501</v>
      </c>
      <c r="J91" s="394">
        <v>5</v>
      </c>
      <c r="K91" s="393">
        <v>10.7</v>
      </c>
      <c r="L91" s="392">
        <f t="shared" si="2"/>
        <v>216.97757009345796</v>
      </c>
      <c r="M91" s="391">
        <v>12.2</v>
      </c>
      <c r="N91" s="390">
        <v>15.4</v>
      </c>
      <c r="O91" s="389" t="s">
        <v>921</v>
      </c>
      <c r="P91" s="386" t="s">
        <v>709</v>
      </c>
      <c r="Q91" s="386" t="s">
        <v>52</v>
      </c>
      <c r="R91" s="386" t="s">
        <v>80</v>
      </c>
      <c r="S91" s="386"/>
      <c r="T91" s="486"/>
      <c r="U91" s="387"/>
      <c r="V91" s="386"/>
      <c r="W91" s="386"/>
      <c r="X91" s="386"/>
      <c r="Y91" s="470"/>
      <c r="Z91" s="395" t="s">
        <v>707</v>
      </c>
      <c r="AA91" s="468">
        <v>1660</v>
      </c>
      <c r="AB91" s="468"/>
      <c r="AC91" s="469"/>
      <c r="AD91" s="451"/>
      <c r="AE91" s="451"/>
      <c r="AF91" s="468"/>
      <c r="AG91" s="451"/>
      <c r="AH91" s="451"/>
      <c r="AI91" s="450"/>
    </row>
    <row r="92" spans="1:35" ht="31.5">
      <c r="A92" s="479"/>
      <c r="B92" s="489"/>
      <c r="C92" s="488" t="s">
        <v>1500</v>
      </c>
      <c r="D92" s="383" t="s">
        <v>1499</v>
      </c>
      <c r="E92" s="395" t="s">
        <v>641</v>
      </c>
      <c r="F92" s="386" t="s">
        <v>1498</v>
      </c>
      <c r="G92" s="386">
        <v>3.456</v>
      </c>
      <c r="H92" s="386" t="s">
        <v>657</v>
      </c>
      <c r="I92" s="386" t="s">
        <v>905</v>
      </c>
      <c r="J92" s="394">
        <v>4</v>
      </c>
      <c r="K92" s="393">
        <v>10.6</v>
      </c>
      <c r="L92" s="392">
        <f t="shared" si="2"/>
        <v>219.02452830188679</v>
      </c>
      <c r="M92" s="391">
        <v>12.2</v>
      </c>
      <c r="N92" s="390">
        <v>15.4</v>
      </c>
      <c r="O92" s="389" t="s">
        <v>904</v>
      </c>
      <c r="P92" s="386" t="s">
        <v>709</v>
      </c>
      <c r="Q92" s="386" t="s">
        <v>52</v>
      </c>
      <c r="R92" s="386" t="s">
        <v>80</v>
      </c>
      <c r="S92" s="386"/>
      <c r="T92" s="486"/>
      <c r="U92" s="387"/>
      <c r="V92" s="386"/>
      <c r="W92" s="386"/>
      <c r="X92" s="386"/>
      <c r="Y92" s="470"/>
      <c r="Z92" s="395" t="s">
        <v>641</v>
      </c>
      <c r="AA92" s="468">
        <v>1690</v>
      </c>
      <c r="AB92" s="468"/>
      <c r="AC92" s="469"/>
      <c r="AD92" s="451"/>
      <c r="AE92" s="451"/>
      <c r="AF92" s="468"/>
      <c r="AG92" s="451"/>
      <c r="AH92" s="451"/>
      <c r="AI92" s="450"/>
    </row>
    <row r="93" spans="1:35" ht="52.5">
      <c r="A93" s="479"/>
      <c r="B93" s="493"/>
      <c r="C93" s="316" t="s">
        <v>1497</v>
      </c>
      <c r="D93" s="299" t="s">
        <v>1493</v>
      </c>
      <c r="E93" s="289" t="s">
        <v>1494</v>
      </c>
      <c r="F93" s="290" t="s">
        <v>609</v>
      </c>
      <c r="G93" s="290">
        <v>3.444</v>
      </c>
      <c r="H93" s="290" t="s">
        <v>1469</v>
      </c>
      <c r="I93" s="290" t="s">
        <v>1496</v>
      </c>
      <c r="J93" s="298">
        <v>5</v>
      </c>
      <c r="K93" s="304">
        <v>10.1</v>
      </c>
      <c r="L93" s="303">
        <f t="shared" si="2"/>
        <v>229.86732673267326</v>
      </c>
      <c r="M93" s="295">
        <v>8.6999999999999993</v>
      </c>
      <c r="N93" s="294">
        <v>11.9</v>
      </c>
      <c r="O93" s="293" t="s">
        <v>1495</v>
      </c>
      <c r="P93" s="290" t="s">
        <v>655</v>
      </c>
      <c r="Q93" s="290" t="s">
        <v>52</v>
      </c>
      <c r="R93" s="290" t="s">
        <v>80</v>
      </c>
      <c r="S93" s="290"/>
      <c r="T93" s="490"/>
      <c r="U93" s="291">
        <v>116</v>
      </c>
      <c r="V93" s="290"/>
      <c r="W93" s="290" t="s">
        <v>752</v>
      </c>
      <c r="X93" s="290" t="s">
        <v>140</v>
      </c>
      <c r="Y93" s="485"/>
      <c r="Z93" s="289" t="s">
        <v>1494</v>
      </c>
      <c r="AA93" s="284">
        <v>2130</v>
      </c>
      <c r="AB93" s="468"/>
      <c r="AC93" s="469"/>
      <c r="AD93" s="451"/>
      <c r="AE93" s="451"/>
      <c r="AF93" s="468"/>
      <c r="AG93" s="451"/>
      <c r="AH93" s="451"/>
      <c r="AI93" s="450"/>
    </row>
    <row r="94" spans="1:35" ht="52.5">
      <c r="A94" s="479"/>
      <c r="B94" s="492"/>
      <c r="C94" s="305"/>
      <c r="D94" s="299" t="s">
        <v>1493</v>
      </c>
      <c r="E94" s="289" t="s">
        <v>1484</v>
      </c>
      <c r="F94" s="290" t="s">
        <v>609</v>
      </c>
      <c r="G94" s="290">
        <v>3.444</v>
      </c>
      <c r="H94" s="290" t="s">
        <v>1469</v>
      </c>
      <c r="I94" s="290" t="s">
        <v>1492</v>
      </c>
      <c r="J94" s="298">
        <v>5</v>
      </c>
      <c r="K94" s="304">
        <v>10.1</v>
      </c>
      <c r="L94" s="303">
        <f t="shared" si="2"/>
        <v>229.86732673267326</v>
      </c>
      <c r="M94" s="295">
        <v>8.6999999999999993</v>
      </c>
      <c r="N94" s="294">
        <v>11.9</v>
      </c>
      <c r="O94" s="293" t="s">
        <v>1491</v>
      </c>
      <c r="P94" s="290" t="s">
        <v>655</v>
      </c>
      <c r="Q94" s="290" t="s">
        <v>52</v>
      </c>
      <c r="R94" s="290" t="s">
        <v>80</v>
      </c>
      <c r="S94" s="290"/>
      <c r="T94" s="490"/>
      <c r="U94" s="291">
        <v>116</v>
      </c>
      <c r="V94" s="290"/>
      <c r="W94" s="290" t="s">
        <v>672</v>
      </c>
      <c r="X94" s="290" t="s">
        <v>602</v>
      </c>
      <c r="Y94" s="485"/>
      <c r="Z94" s="289" t="s">
        <v>1484</v>
      </c>
      <c r="AA94" s="284">
        <v>2200</v>
      </c>
      <c r="AB94" s="468"/>
      <c r="AC94" s="469"/>
      <c r="AD94" s="451"/>
      <c r="AE94" s="451"/>
      <c r="AF94" s="468"/>
      <c r="AG94" s="451"/>
      <c r="AH94" s="451"/>
      <c r="AI94" s="450"/>
    </row>
    <row r="95" spans="1:35" ht="52.5">
      <c r="A95" s="479"/>
      <c r="B95" s="492"/>
      <c r="C95" s="305"/>
      <c r="D95" s="299" t="s">
        <v>1488</v>
      </c>
      <c r="E95" s="289" t="s">
        <v>1490</v>
      </c>
      <c r="F95" s="290" t="s">
        <v>609</v>
      </c>
      <c r="G95" s="290">
        <v>3.444</v>
      </c>
      <c r="H95" s="290" t="s">
        <v>1469</v>
      </c>
      <c r="I95" s="290" t="s">
        <v>813</v>
      </c>
      <c r="J95" s="298">
        <v>5</v>
      </c>
      <c r="K95" s="304">
        <v>9.5</v>
      </c>
      <c r="L95" s="303">
        <f t="shared" si="2"/>
        <v>244.38526315789471</v>
      </c>
      <c r="M95" s="295">
        <v>8.6999999999999993</v>
      </c>
      <c r="N95" s="294">
        <v>11.9</v>
      </c>
      <c r="O95" s="293" t="s">
        <v>812</v>
      </c>
      <c r="P95" s="290" t="s">
        <v>655</v>
      </c>
      <c r="Q95" s="290" t="s">
        <v>52</v>
      </c>
      <c r="R95" s="290" t="s">
        <v>604</v>
      </c>
      <c r="S95" s="290"/>
      <c r="T95" s="490"/>
      <c r="U95" s="291">
        <v>109</v>
      </c>
      <c r="V95" s="290"/>
      <c r="W95" s="290" t="s">
        <v>752</v>
      </c>
      <c r="X95" s="290" t="s">
        <v>140</v>
      </c>
      <c r="Y95" s="485"/>
      <c r="Z95" s="289" t="s">
        <v>1490</v>
      </c>
      <c r="AA95" s="284">
        <v>2230</v>
      </c>
      <c r="AB95" s="468"/>
      <c r="AC95" s="469"/>
      <c r="AD95" s="451"/>
      <c r="AE95" s="451"/>
      <c r="AF95" s="468"/>
      <c r="AG95" s="451"/>
      <c r="AH95" s="451"/>
      <c r="AI95" s="450"/>
    </row>
    <row r="96" spans="1:35" ht="52.5">
      <c r="A96" s="479"/>
      <c r="B96" s="492"/>
      <c r="C96" s="305"/>
      <c r="D96" s="299" t="s">
        <v>1488</v>
      </c>
      <c r="E96" s="289" t="s">
        <v>1489</v>
      </c>
      <c r="F96" s="290" t="s">
        <v>609</v>
      </c>
      <c r="G96" s="290">
        <v>3.444</v>
      </c>
      <c r="H96" s="290" t="s">
        <v>1469</v>
      </c>
      <c r="I96" s="290">
        <v>2280</v>
      </c>
      <c r="J96" s="298">
        <v>5</v>
      </c>
      <c r="K96" s="304">
        <v>9.5</v>
      </c>
      <c r="L96" s="303">
        <f t="shared" si="2"/>
        <v>244.38526315789471</v>
      </c>
      <c r="M96" s="295">
        <v>7.4</v>
      </c>
      <c r="N96" s="294">
        <v>10.6</v>
      </c>
      <c r="O96" s="293" t="s">
        <v>798</v>
      </c>
      <c r="P96" s="290" t="s">
        <v>655</v>
      </c>
      <c r="Q96" s="290" t="s">
        <v>52</v>
      </c>
      <c r="R96" s="290" t="s">
        <v>604</v>
      </c>
      <c r="S96" s="290"/>
      <c r="T96" s="490"/>
      <c r="U96" s="291">
        <v>128</v>
      </c>
      <c r="V96" s="290"/>
      <c r="W96" s="290">
        <v>59</v>
      </c>
      <c r="X96" s="290" t="s">
        <v>140</v>
      </c>
      <c r="Y96" s="485"/>
      <c r="Z96" s="289" t="s">
        <v>1489</v>
      </c>
      <c r="AA96" s="284">
        <v>2280</v>
      </c>
      <c r="AB96" s="468"/>
      <c r="AC96" s="469"/>
      <c r="AD96" s="451"/>
      <c r="AE96" s="451"/>
      <c r="AF96" s="468"/>
      <c r="AG96" s="451"/>
      <c r="AH96" s="451"/>
      <c r="AI96" s="450"/>
    </row>
    <row r="97" spans="1:35" ht="52.5">
      <c r="A97" s="479"/>
      <c r="B97" s="491"/>
      <c r="C97" s="300"/>
      <c r="D97" s="299" t="s">
        <v>1488</v>
      </c>
      <c r="E97" s="289" t="s">
        <v>1484</v>
      </c>
      <c r="F97" s="290" t="s">
        <v>609</v>
      </c>
      <c r="G97" s="290">
        <v>3.444</v>
      </c>
      <c r="H97" s="290" t="s">
        <v>1469</v>
      </c>
      <c r="I97" s="290" t="s">
        <v>1487</v>
      </c>
      <c r="J97" s="298">
        <v>5</v>
      </c>
      <c r="K97" s="304">
        <v>9.5</v>
      </c>
      <c r="L97" s="303">
        <f t="shared" si="2"/>
        <v>244.38526315789471</v>
      </c>
      <c r="M97" s="295">
        <v>7.4</v>
      </c>
      <c r="N97" s="294">
        <v>10.6</v>
      </c>
      <c r="O97" s="293" t="s">
        <v>1486</v>
      </c>
      <c r="P97" s="290" t="s">
        <v>655</v>
      </c>
      <c r="Q97" s="290" t="s">
        <v>52</v>
      </c>
      <c r="R97" s="290" t="s">
        <v>604</v>
      </c>
      <c r="S97" s="290"/>
      <c r="T97" s="490"/>
      <c r="U97" s="291">
        <v>128</v>
      </c>
      <c r="V97" s="290"/>
      <c r="W97" s="290" t="s">
        <v>1485</v>
      </c>
      <c r="X97" s="290" t="s">
        <v>602</v>
      </c>
      <c r="Y97" s="485"/>
      <c r="Z97" s="289" t="s">
        <v>1484</v>
      </c>
      <c r="AA97" s="284">
        <v>2300</v>
      </c>
      <c r="AB97" s="468"/>
      <c r="AC97" s="469"/>
      <c r="AD97" s="451"/>
      <c r="AE97" s="451"/>
      <c r="AF97" s="468"/>
      <c r="AG97" s="451"/>
      <c r="AH97" s="451"/>
      <c r="AI97" s="450"/>
    </row>
    <row r="98" spans="1:35" ht="31.5">
      <c r="A98" s="479"/>
      <c r="B98" s="489"/>
      <c r="C98" s="488" t="s">
        <v>1483</v>
      </c>
      <c r="D98" s="383" t="s">
        <v>1482</v>
      </c>
      <c r="E98" s="395" t="s">
        <v>707</v>
      </c>
      <c r="F98" s="386" t="s">
        <v>1470</v>
      </c>
      <c r="G98" s="386">
        <v>4.968</v>
      </c>
      <c r="H98" s="386" t="s">
        <v>657</v>
      </c>
      <c r="I98" s="386" t="s">
        <v>944</v>
      </c>
      <c r="J98" s="394">
        <v>5</v>
      </c>
      <c r="K98" s="393">
        <v>9</v>
      </c>
      <c r="L98" s="392">
        <f t="shared" si="2"/>
        <v>257.96222222222218</v>
      </c>
      <c r="M98" s="391">
        <v>12.2</v>
      </c>
      <c r="N98" s="390">
        <v>15.4</v>
      </c>
      <c r="O98" s="389" t="s">
        <v>943</v>
      </c>
      <c r="P98" s="386" t="s">
        <v>709</v>
      </c>
      <c r="Q98" s="386" t="s">
        <v>52</v>
      </c>
      <c r="R98" s="386" t="s">
        <v>80</v>
      </c>
      <c r="S98" s="386"/>
      <c r="T98" s="486" t="s">
        <v>653</v>
      </c>
      <c r="U98" s="387"/>
      <c r="V98" s="386"/>
      <c r="W98" s="386"/>
      <c r="X98" s="386"/>
      <c r="Y98" s="470"/>
      <c r="Z98" s="395" t="s">
        <v>707</v>
      </c>
      <c r="AA98" s="468">
        <v>1720</v>
      </c>
      <c r="AB98" s="468"/>
      <c r="AC98" s="469"/>
      <c r="AD98" s="451"/>
      <c r="AE98" s="451"/>
      <c r="AF98" s="468"/>
      <c r="AG98" s="451"/>
      <c r="AH98" s="451"/>
      <c r="AI98" s="450"/>
    </row>
    <row r="99" spans="1:35" ht="31.5">
      <c r="A99" s="479"/>
      <c r="B99" s="484"/>
      <c r="C99" s="483" t="s">
        <v>1481</v>
      </c>
      <c r="D99" s="383" t="s">
        <v>1477</v>
      </c>
      <c r="E99" s="395" t="s">
        <v>1478</v>
      </c>
      <c r="F99" s="386" t="s">
        <v>1470</v>
      </c>
      <c r="G99" s="386">
        <v>4.968</v>
      </c>
      <c r="H99" s="386" t="s">
        <v>657</v>
      </c>
      <c r="I99" s="386" t="s">
        <v>1480</v>
      </c>
      <c r="J99" s="394">
        <v>4</v>
      </c>
      <c r="K99" s="482">
        <v>8.5</v>
      </c>
      <c r="L99" s="481">
        <f t="shared" si="2"/>
        <v>273.13647058823523</v>
      </c>
      <c r="M99" s="391">
        <v>12.2</v>
      </c>
      <c r="N99" s="390">
        <v>15.4</v>
      </c>
      <c r="O99" s="389" t="s">
        <v>1479</v>
      </c>
      <c r="P99" s="386" t="s">
        <v>709</v>
      </c>
      <c r="Q99" s="386" t="s">
        <v>52</v>
      </c>
      <c r="R99" s="386" t="s">
        <v>80</v>
      </c>
      <c r="S99" s="386"/>
      <c r="T99" s="487" t="s">
        <v>653</v>
      </c>
      <c r="U99" s="387"/>
      <c r="V99" s="386"/>
      <c r="W99" s="386"/>
      <c r="X99" s="386"/>
      <c r="Y99" s="470"/>
      <c r="Z99" s="395" t="s">
        <v>1478</v>
      </c>
      <c r="AA99" s="468">
        <v>1720</v>
      </c>
      <c r="AB99" s="468"/>
      <c r="AC99" s="469"/>
      <c r="AD99" s="451"/>
      <c r="AE99" s="451"/>
      <c r="AF99" s="468"/>
      <c r="AG99" s="451"/>
      <c r="AH99" s="451"/>
      <c r="AI99" s="450"/>
    </row>
    <row r="100" spans="1:35" ht="31.5">
      <c r="A100" s="479"/>
      <c r="B100" s="475"/>
      <c r="C100" s="474"/>
      <c r="D100" s="383" t="s">
        <v>1477</v>
      </c>
      <c r="E100" s="395" t="s">
        <v>1476</v>
      </c>
      <c r="F100" s="386" t="s">
        <v>1470</v>
      </c>
      <c r="G100" s="386">
        <v>4.968</v>
      </c>
      <c r="H100" s="386" t="s">
        <v>657</v>
      </c>
      <c r="I100" s="386" t="s">
        <v>993</v>
      </c>
      <c r="J100" s="394">
        <v>4</v>
      </c>
      <c r="K100" s="393">
        <v>8.5</v>
      </c>
      <c r="L100" s="392">
        <f t="shared" si="2"/>
        <v>273.13647058823523</v>
      </c>
      <c r="M100" s="391">
        <v>11.1</v>
      </c>
      <c r="N100" s="390">
        <v>14.4</v>
      </c>
      <c r="O100" s="389" t="s">
        <v>992</v>
      </c>
      <c r="P100" s="386" t="s">
        <v>709</v>
      </c>
      <c r="Q100" s="386" t="s">
        <v>52</v>
      </c>
      <c r="R100" s="386" t="s">
        <v>80</v>
      </c>
      <c r="S100" s="386"/>
      <c r="T100" s="486" t="s">
        <v>653</v>
      </c>
      <c r="U100" s="387"/>
      <c r="V100" s="386"/>
      <c r="W100" s="386"/>
      <c r="X100" s="386"/>
      <c r="Y100" s="470"/>
      <c r="Z100" s="395" t="s">
        <v>1476</v>
      </c>
      <c r="AA100" s="468">
        <v>1770</v>
      </c>
      <c r="AB100" s="468"/>
      <c r="AC100" s="469"/>
      <c r="AD100" s="451"/>
      <c r="AE100" s="451"/>
      <c r="AF100" s="468"/>
      <c r="AG100" s="451"/>
      <c r="AH100" s="451"/>
      <c r="AI100" s="450"/>
    </row>
    <row r="101" spans="1:35" ht="31.5">
      <c r="A101" s="479"/>
      <c r="B101" s="484"/>
      <c r="C101" s="483" t="s">
        <v>1475</v>
      </c>
      <c r="D101" s="383" t="s">
        <v>1471</v>
      </c>
      <c r="E101" s="395" t="s">
        <v>1472</v>
      </c>
      <c r="F101" s="386" t="s">
        <v>1470</v>
      </c>
      <c r="G101" s="386">
        <v>4.968</v>
      </c>
      <c r="H101" s="386" t="s">
        <v>1469</v>
      </c>
      <c r="I101" s="386" t="s">
        <v>1474</v>
      </c>
      <c r="J101" s="394">
        <v>4</v>
      </c>
      <c r="K101" s="393">
        <v>8.4</v>
      </c>
      <c r="L101" s="392">
        <f t="shared" si="2"/>
        <v>276.38809523809516</v>
      </c>
      <c r="M101" s="391">
        <v>10.199999999999999</v>
      </c>
      <c r="N101" s="390">
        <v>13.5</v>
      </c>
      <c r="O101" s="389" t="s">
        <v>1473</v>
      </c>
      <c r="P101" s="386" t="s">
        <v>709</v>
      </c>
      <c r="Q101" s="386" t="s">
        <v>52</v>
      </c>
      <c r="R101" s="386" t="s">
        <v>80</v>
      </c>
      <c r="S101" s="386"/>
      <c r="T101" s="486" t="s">
        <v>653</v>
      </c>
      <c r="U101" s="387"/>
      <c r="V101" s="386"/>
      <c r="W101" s="386"/>
      <c r="X101" s="386"/>
      <c r="Y101" s="485"/>
      <c r="Z101" s="395" t="s">
        <v>1472</v>
      </c>
      <c r="AA101" s="468">
        <v>1930</v>
      </c>
      <c r="AB101" s="468"/>
      <c r="AC101" s="469"/>
      <c r="AD101" s="451"/>
      <c r="AE101" s="451"/>
      <c r="AF101" s="468"/>
      <c r="AG101" s="451"/>
      <c r="AH101" s="451"/>
      <c r="AI101" s="450"/>
    </row>
    <row r="102" spans="1:35" ht="31.5">
      <c r="A102" s="479"/>
      <c r="B102" s="475"/>
      <c r="C102" s="474"/>
      <c r="D102" s="383" t="s">
        <v>1471</v>
      </c>
      <c r="E102" s="395" t="s">
        <v>1467</v>
      </c>
      <c r="F102" s="386" t="s">
        <v>1470</v>
      </c>
      <c r="G102" s="386">
        <v>4.968</v>
      </c>
      <c r="H102" s="386" t="s">
        <v>1469</v>
      </c>
      <c r="I102" s="386" t="s">
        <v>1468</v>
      </c>
      <c r="J102" s="394">
        <v>4</v>
      </c>
      <c r="K102" s="393">
        <v>8</v>
      </c>
      <c r="L102" s="392">
        <f t="shared" si="2"/>
        <v>290.20749999999998</v>
      </c>
      <c r="M102" s="391">
        <v>9.4</v>
      </c>
      <c r="N102" s="390">
        <v>12.7</v>
      </c>
      <c r="O102" s="389" t="s">
        <v>645</v>
      </c>
      <c r="P102" s="386" t="s">
        <v>709</v>
      </c>
      <c r="Q102" s="386" t="s">
        <v>52</v>
      </c>
      <c r="R102" s="386" t="s">
        <v>80</v>
      </c>
      <c r="S102" s="386"/>
      <c r="T102" s="486" t="s">
        <v>653</v>
      </c>
      <c r="U102" s="387"/>
      <c r="V102" s="386"/>
      <c r="W102" s="386"/>
      <c r="X102" s="386"/>
      <c r="Y102" s="485"/>
      <c r="Z102" s="395" t="s">
        <v>1467</v>
      </c>
      <c r="AA102" s="468">
        <v>2040</v>
      </c>
      <c r="AB102" s="468"/>
      <c r="AC102" s="469"/>
      <c r="AD102" s="451"/>
      <c r="AE102" s="451"/>
      <c r="AF102" s="468"/>
      <c r="AG102" s="451"/>
      <c r="AH102" s="451"/>
      <c r="AI102" s="450"/>
    </row>
    <row r="103" spans="1:35" ht="31.5">
      <c r="A103" s="479"/>
      <c r="B103" s="484"/>
      <c r="C103" s="483" t="s">
        <v>1466</v>
      </c>
      <c r="D103" s="383" t="s">
        <v>1460</v>
      </c>
      <c r="E103" s="395" t="s">
        <v>69</v>
      </c>
      <c r="F103" s="386" t="s">
        <v>609</v>
      </c>
      <c r="G103" s="386">
        <v>3.444</v>
      </c>
      <c r="H103" s="386" t="s">
        <v>608</v>
      </c>
      <c r="I103" s="386">
        <v>2540</v>
      </c>
      <c r="J103" s="394">
        <v>5</v>
      </c>
      <c r="K103" s="482">
        <v>8.1</v>
      </c>
      <c r="L103" s="481">
        <f t="shared" si="2"/>
        <v>286.62469135802468</v>
      </c>
      <c r="M103" s="391">
        <v>7.4</v>
      </c>
      <c r="N103" s="390">
        <v>10.6</v>
      </c>
      <c r="O103" s="389" t="s">
        <v>1465</v>
      </c>
      <c r="P103" s="386" t="s">
        <v>709</v>
      </c>
      <c r="Q103" s="386" t="s">
        <v>52</v>
      </c>
      <c r="R103" s="386" t="s">
        <v>604</v>
      </c>
      <c r="S103" s="386"/>
      <c r="T103" s="480"/>
      <c r="U103" s="387">
        <v>109</v>
      </c>
      <c r="V103" s="386"/>
      <c r="W103" s="386">
        <v>64</v>
      </c>
      <c r="X103" s="386" t="s">
        <v>602</v>
      </c>
      <c r="Y103" s="470"/>
      <c r="Z103" s="395" t="s">
        <v>69</v>
      </c>
      <c r="AA103" s="468">
        <v>2540</v>
      </c>
      <c r="AB103" s="468"/>
      <c r="AC103" s="469"/>
      <c r="AD103" s="451"/>
      <c r="AE103" s="451"/>
      <c r="AF103" s="468"/>
      <c r="AG103" s="451"/>
      <c r="AH103" s="451"/>
      <c r="AI103" s="450"/>
    </row>
    <row r="104" spans="1:35" ht="31.5">
      <c r="A104" s="479"/>
      <c r="B104" s="478"/>
      <c r="C104" s="477"/>
      <c r="D104" s="383" t="s">
        <v>1460</v>
      </c>
      <c r="E104" s="395" t="s">
        <v>1462</v>
      </c>
      <c r="F104" s="386" t="s">
        <v>609</v>
      </c>
      <c r="G104" s="386">
        <v>3.444</v>
      </c>
      <c r="H104" s="386" t="s">
        <v>608</v>
      </c>
      <c r="I104" s="386" t="s">
        <v>1464</v>
      </c>
      <c r="J104" s="394" t="s">
        <v>618</v>
      </c>
      <c r="K104" s="393">
        <v>8.1</v>
      </c>
      <c r="L104" s="392">
        <f t="shared" si="2"/>
        <v>286.62469135802468</v>
      </c>
      <c r="M104" s="391">
        <v>7.4</v>
      </c>
      <c r="N104" s="390">
        <v>10.6</v>
      </c>
      <c r="O104" s="389" t="s">
        <v>1463</v>
      </c>
      <c r="P104" s="386" t="s">
        <v>709</v>
      </c>
      <c r="Q104" s="386" t="s">
        <v>52</v>
      </c>
      <c r="R104" s="386" t="s">
        <v>604</v>
      </c>
      <c r="S104" s="386" t="s">
        <v>685</v>
      </c>
      <c r="T104" s="471"/>
      <c r="U104" s="387">
        <v>109</v>
      </c>
      <c r="V104" s="386"/>
      <c r="W104" s="386" t="s">
        <v>1455</v>
      </c>
      <c r="X104" s="386" t="s">
        <v>197</v>
      </c>
      <c r="Y104" s="470"/>
      <c r="Z104" s="395" t="s">
        <v>1462</v>
      </c>
      <c r="AA104" s="468">
        <v>2550</v>
      </c>
      <c r="AB104" s="468"/>
      <c r="AC104" s="469"/>
      <c r="AD104" s="451"/>
      <c r="AE104" s="451"/>
      <c r="AF104" s="468"/>
      <c r="AG104" s="451"/>
      <c r="AH104" s="451"/>
      <c r="AI104" s="450"/>
    </row>
    <row r="105" spans="1:35" ht="31.5">
      <c r="A105" s="479"/>
      <c r="B105" s="478"/>
      <c r="C105" s="477"/>
      <c r="D105" s="383" t="s">
        <v>1460</v>
      </c>
      <c r="E105" s="395" t="s">
        <v>58</v>
      </c>
      <c r="F105" s="386" t="s">
        <v>609</v>
      </c>
      <c r="G105" s="386">
        <v>3.444</v>
      </c>
      <c r="H105" s="386" t="s">
        <v>608</v>
      </c>
      <c r="I105" s="386">
        <v>2550</v>
      </c>
      <c r="J105" s="394">
        <v>5</v>
      </c>
      <c r="K105" s="393">
        <v>8</v>
      </c>
      <c r="L105" s="392">
        <f t="shared" ref="L105:L136" si="3">IF(K105&gt;0,1/K105*34.6*67.1,"")</f>
        <v>290.20749999999998</v>
      </c>
      <c r="M105" s="391">
        <v>7.4</v>
      </c>
      <c r="N105" s="390">
        <v>10.6</v>
      </c>
      <c r="O105" s="389" t="s">
        <v>1461</v>
      </c>
      <c r="P105" s="386" t="s">
        <v>709</v>
      </c>
      <c r="Q105" s="386" t="s">
        <v>52</v>
      </c>
      <c r="R105" s="386" t="s">
        <v>604</v>
      </c>
      <c r="S105" s="386" t="s">
        <v>1456</v>
      </c>
      <c r="T105" s="471"/>
      <c r="U105" s="387">
        <v>108</v>
      </c>
      <c r="V105" s="386"/>
      <c r="W105" s="386">
        <v>64</v>
      </c>
      <c r="X105" s="386" t="s">
        <v>602</v>
      </c>
      <c r="Y105" s="470"/>
      <c r="Z105" s="395" t="s">
        <v>58</v>
      </c>
      <c r="AA105" s="468">
        <v>2550</v>
      </c>
      <c r="AB105" s="468"/>
      <c r="AC105" s="469"/>
      <c r="AD105" s="451"/>
      <c r="AE105" s="451"/>
      <c r="AF105" s="468"/>
      <c r="AG105" s="451"/>
      <c r="AH105" s="451"/>
      <c r="AI105" s="450"/>
    </row>
    <row r="106" spans="1:35" ht="32.25" thickBot="1">
      <c r="A106" s="476"/>
      <c r="B106" s="475"/>
      <c r="C106" s="474"/>
      <c r="D106" s="383" t="s">
        <v>1460</v>
      </c>
      <c r="E106" s="395" t="s">
        <v>1454</v>
      </c>
      <c r="F106" s="386" t="s">
        <v>609</v>
      </c>
      <c r="G106" s="386">
        <v>3.444</v>
      </c>
      <c r="H106" s="386" t="s">
        <v>608</v>
      </c>
      <c r="I106" s="386" t="s">
        <v>1459</v>
      </c>
      <c r="J106" s="394" t="s">
        <v>1458</v>
      </c>
      <c r="K106" s="473">
        <v>8</v>
      </c>
      <c r="L106" s="472">
        <f t="shared" si="3"/>
        <v>290.20749999999998</v>
      </c>
      <c r="M106" s="391">
        <v>7.4</v>
      </c>
      <c r="N106" s="390">
        <v>10.6</v>
      </c>
      <c r="O106" s="389" t="s">
        <v>1457</v>
      </c>
      <c r="P106" s="386" t="s">
        <v>709</v>
      </c>
      <c r="Q106" s="386" t="s">
        <v>52</v>
      </c>
      <c r="R106" s="386" t="s">
        <v>604</v>
      </c>
      <c r="S106" s="386" t="s">
        <v>1456</v>
      </c>
      <c r="T106" s="471"/>
      <c r="U106" s="387">
        <v>108</v>
      </c>
      <c r="V106" s="386"/>
      <c r="W106" s="386" t="s">
        <v>1455</v>
      </c>
      <c r="X106" s="386" t="s">
        <v>197</v>
      </c>
      <c r="Y106" s="470"/>
      <c r="Z106" s="395" t="s">
        <v>1454</v>
      </c>
      <c r="AA106" s="468">
        <v>2560</v>
      </c>
      <c r="AB106" s="468"/>
      <c r="AC106" s="469"/>
      <c r="AD106" s="451"/>
      <c r="AE106" s="451"/>
      <c r="AF106" s="468"/>
      <c r="AG106" s="451"/>
      <c r="AH106" s="451"/>
      <c r="AI106" s="450"/>
    </row>
    <row r="107" spans="1:35" ht="24" customHeight="1">
      <c r="A107" s="467"/>
      <c r="B107" s="467"/>
      <c r="C107" s="261"/>
      <c r="D107" s="459"/>
      <c r="E107" s="466"/>
      <c r="F107" s="461"/>
      <c r="G107" s="460"/>
      <c r="H107" s="461"/>
      <c r="I107" s="461"/>
      <c r="J107" s="460"/>
      <c r="K107" s="465"/>
      <c r="L107" s="464"/>
      <c r="M107" s="463"/>
      <c r="N107" s="463"/>
      <c r="O107" s="462"/>
      <c r="P107" s="460"/>
      <c r="Q107" s="461"/>
      <c r="R107" s="460"/>
      <c r="S107" s="459"/>
      <c r="T107" s="458"/>
      <c r="U107" s="457"/>
      <c r="V107" s="457"/>
      <c r="W107" s="457"/>
      <c r="X107" s="456"/>
      <c r="Z107" s="455"/>
      <c r="AA107" s="454"/>
      <c r="AB107" s="454"/>
      <c r="AC107" s="453" t="str">
        <f>IF(AA107="","",(ROUND(IF(AA107&gt;=2759,9.5,IF(AA107&lt;2759,(-2.47/1000000*AA107*AA107)-(8.52/10000*AA107)+30.65)),1)))</f>
        <v/>
      </c>
      <c r="AD107" s="451" t="str">
        <f>IF(K107="","",ROUNDDOWN(K107/AC107*100,0))</f>
        <v/>
      </c>
      <c r="AE107" s="451" t="str">
        <f>IF(AD107="","",IF(AD107&gt;=125,"★7.5",IF(AD107&gt;=120,"★7.0",IF(AD107&gt;=115,"★6.5",IF(AD107&gt;=110,"★6.0",IF(AD107&gt;=105,"★5.5",IF(AD107&gt;=100,"★5.0",IF(AD107&gt;=95,"★4.5",IF(AD107&gt;=90,"★4.0",IF(AD107&gt;=85,"★3.5",IF(AD107&gt;=80,"★3.0",IF(AD107&gt;=75,"★2.5",IF(AD107&gt;=70,"★2.0",IF(AD107&gt;=65,"★1.5",IF(AD107&gt;=60,"★1.0",IF(AD107&gt;=55,"★0.5"," "))))))))))))))))</f>
        <v/>
      </c>
      <c r="AF107" s="452" t="str">
        <f>IF(AB107="","",(ROUND(IF(AB107&gt;=2759,9.5,IF(AB107&lt;2759,(-2.47/1000000*AB107*AB107)-(8.52/10000*AB107)+30.65)),1)))</f>
        <v/>
      </c>
      <c r="AG107" s="451" t="str">
        <f>IF(AF107="","",IF(K107="","",ROUNDDOWN(K107/AF107*100,0)))</f>
        <v/>
      </c>
      <c r="AH107" s="451" t="str">
        <f>IF(AG107="","",IF(AG107&gt;=125,"★7.5",IF(AG107&gt;=120,"★7.0",IF(AG107&gt;=115,"★6.5",IF(AG107&gt;=110,"★6.0",IF(AG107&gt;=105,"★5.5",IF(AG107&gt;=100,"★5.0",IF(AG107&gt;=95,"★4.5",IF(AG107&gt;=90,"★4.0",IF(AG107&gt;=85,"★3.5",IF(AG107&gt;=80,"★3.0",IF(AG107&gt;=75,"★2.5",IF(AG107&gt;=70,"★2.0",IF(AG107&gt;=65,"★1.5",IF(AG107&gt;=60,"★1.0",IF(AG107&gt;=55,"★0.5"," "))))))))))))))))</f>
        <v/>
      </c>
      <c r="AI107" s="450"/>
    </row>
    <row r="109" spans="1:35">
      <c r="B109" s="410" t="s">
        <v>468</v>
      </c>
    </row>
    <row r="110" spans="1:35">
      <c r="B110" s="410" t="s">
        <v>467</v>
      </c>
    </row>
    <row r="111" spans="1:35">
      <c r="B111" s="410" t="s">
        <v>466</v>
      </c>
    </row>
    <row r="112" spans="1:35">
      <c r="B112" s="410" t="s">
        <v>465</v>
      </c>
    </row>
    <row r="113" spans="2:2">
      <c r="B113" s="410" t="s">
        <v>464</v>
      </c>
    </row>
    <row r="114" spans="2:2">
      <c r="B114" s="410" t="s">
        <v>463</v>
      </c>
    </row>
    <row r="115" spans="2:2">
      <c r="B115" s="410" t="s">
        <v>462</v>
      </c>
    </row>
    <row r="116" spans="2:2">
      <c r="B116" s="410" t="s">
        <v>461</v>
      </c>
    </row>
    <row r="117" spans="2:2" s="449" customFormat="1" ht="18.75"/>
  </sheetData>
  <sheetProtection formatCells="0" formatColumns="0" formatRows="0" insertColumns="0" insertRows="0" insertHyperlinks="0" deleteColumns="0" deleteRows="0" sort="0" autoFilter="0" pivotTables="0"/>
  <mergeCells count="42">
    <mergeCell ref="AI5:AI8"/>
    <mergeCell ref="D6:D8"/>
    <mergeCell ref="E6:E8"/>
    <mergeCell ref="F6:F8"/>
    <mergeCell ref="G6:G8"/>
    <mergeCell ref="Q6:Q8"/>
    <mergeCell ref="R6:R8"/>
    <mergeCell ref="S6:S8"/>
    <mergeCell ref="T6:T8"/>
    <mergeCell ref="AE4:AE8"/>
    <mergeCell ref="AH4:AH8"/>
    <mergeCell ref="K5:K8"/>
    <mergeCell ref="L5:L8"/>
    <mergeCell ref="M5:M8"/>
    <mergeCell ref="O5:O8"/>
    <mergeCell ref="W5:W8"/>
    <mergeCell ref="V4:V8"/>
    <mergeCell ref="W4:X4"/>
    <mergeCell ref="J2:P2"/>
    <mergeCell ref="R2:V2"/>
    <mergeCell ref="S3:X3"/>
    <mergeCell ref="AF4:AF8"/>
    <mergeCell ref="AG4:AG8"/>
    <mergeCell ref="H4:H8"/>
    <mergeCell ref="AA4:AA8"/>
    <mergeCell ref="AB4:AB8"/>
    <mergeCell ref="AC4:AC8"/>
    <mergeCell ref="AD4:AD8"/>
    <mergeCell ref="X5:X8"/>
    <mergeCell ref="A4:A8"/>
    <mergeCell ref="B4:C8"/>
    <mergeCell ref="D4:D5"/>
    <mergeCell ref="E4:E5"/>
    <mergeCell ref="F4:G5"/>
    <mergeCell ref="I4:I8"/>
    <mergeCell ref="U4:U8"/>
    <mergeCell ref="J4:J8"/>
    <mergeCell ref="K4:O4"/>
    <mergeCell ref="P4:P8"/>
    <mergeCell ref="Q4:S5"/>
    <mergeCell ref="T4:T5"/>
    <mergeCell ref="N5:N8"/>
  </mergeCells>
  <phoneticPr fontId="3"/>
  <pageMargins left="0.70866141732283472" right="0.70866141732283472" top="0.74803149606299213" bottom="0.74803149606299213" header="0.31496062992125984" footer="0.31496062992125984"/>
  <pageSetup paperSize="9" scale="31" fitToHeight="0" orientation="portrait" r:id="rId1"/>
  <headerFooter>
    <oddHeader>&amp;L&amp;10
発出元 → 発出先&amp;R&amp;10【機密性２】 
作成日_作成担当課_用途_保存期間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E06374B7-C030-4DC8-939E-5309FC9F1F1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AI107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CF373-22D8-465D-B2C4-E598D7258847}">
  <sheetPr>
    <tabColor rgb="FFFFFF00"/>
  </sheetPr>
  <dimension ref="A1:AH57"/>
  <sheetViews>
    <sheetView view="pageBreakPreview" zoomScaleNormal="100" zoomScaleSheetLayoutView="100" workbookViewId="0">
      <selection activeCell="A3" sqref="A3"/>
    </sheetView>
  </sheetViews>
  <sheetFormatPr defaultColWidth="9" defaultRowHeight="11.25"/>
  <cols>
    <col min="1" max="1" width="15.875" style="52" customWidth="1"/>
    <col min="2" max="2" width="3.875" style="2" bestFit="1" customWidth="1"/>
    <col min="3" max="3" width="38.25" style="2" customWidth="1"/>
    <col min="4" max="4" width="13.875" style="2" bestFit="1" customWidth="1"/>
    <col min="5" max="5" width="16.875" style="53" customWidth="1"/>
    <col min="6" max="6" width="13.125" style="2" bestFit="1" customWidth="1"/>
    <col min="7" max="7" width="7.375" style="2" customWidth="1"/>
    <col min="8" max="8" width="12.125" style="2" bestFit="1" customWidth="1"/>
    <col min="9" max="9" width="10.625" style="2" customWidth="1"/>
    <col min="10" max="10" width="7" style="2" bestFit="1" customWidth="1"/>
    <col min="11" max="11" width="6.375" style="2" bestFit="1" customWidth="1"/>
    <col min="12" max="12" width="8.75" style="2" bestFit="1" customWidth="1"/>
    <col min="13" max="13" width="8.5" style="2" bestFit="1" customWidth="1"/>
    <col min="14" max="14" width="8.625" style="2" bestFit="1" customWidth="1"/>
    <col min="15" max="15" width="8.625" style="2" customWidth="1"/>
    <col min="16" max="16" width="14.375" style="2" bestFit="1" customWidth="1"/>
    <col min="17" max="17" width="10" style="2" bestFit="1" customWidth="1"/>
    <col min="18" max="18" width="6" style="2" customWidth="1"/>
    <col min="19" max="19" width="25.25" style="2" bestFit="1" customWidth="1"/>
    <col min="20" max="20" width="11" style="2" bestFit="1" customWidth="1"/>
    <col min="21" max="22" width="8.25" style="2" bestFit="1" customWidth="1"/>
    <col min="23" max="24" width="9" style="2"/>
    <col min="25" max="25" width="9" style="2" customWidth="1"/>
    <col min="26" max="27" width="10.625" style="2" customWidth="1"/>
    <col min="28" max="33" width="9" style="2" hidden="1" customWidth="1"/>
    <col min="34" max="34" width="9" style="2" customWidth="1"/>
    <col min="35" max="16384" width="9" style="2"/>
  </cols>
  <sheetData>
    <row r="1" spans="1:34" ht="15.75">
      <c r="A1" s="1"/>
      <c r="B1" s="1"/>
      <c r="E1" s="3"/>
      <c r="R1" s="4"/>
    </row>
    <row r="2" spans="1:34" ht="15">
      <c r="A2" s="2"/>
      <c r="E2" s="2"/>
      <c r="F2" s="5"/>
      <c r="J2" s="646" t="s">
        <v>0</v>
      </c>
      <c r="K2" s="646"/>
      <c r="L2" s="646"/>
      <c r="M2" s="646"/>
      <c r="N2" s="646"/>
      <c r="O2" s="646"/>
      <c r="P2" s="646"/>
      <c r="Q2" s="6"/>
      <c r="R2" s="647" t="s">
        <v>1</v>
      </c>
      <c r="S2" s="648"/>
      <c r="T2" s="648"/>
      <c r="U2" s="648"/>
      <c r="V2" s="648"/>
    </row>
    <row r="3" spans="1:34" ht="15.75" customHeight="1">
      <c r="A3" s="8" t="s">
        <v>2</v>
      </c>
      <c r="B3" s="9"/>
      <c r="E3" s="2"/>
      <c r="J3" s="6"/>
      <c r="R3" s="10"/>
      <c r="S3" s="649" t="s">
        <v>3</v>
      </c>
      <c r="T3" s="649"/>
      <c r="U3" s="649"/>
      <c r="V3" s="649"/>
      <c r="W3" s="649"/>
      <c r="X3" s="649"/>
      <c r="Z3" s="11" t="s">
        <v>4</v>
      </c>
      <c r="AA3" s="12"/>
      <c r="AB3" s="13" t="s">
        <v>5</v>
      </c>
      <c r="AC3" s="14"/>
      <c r="AD3" s="14"/>
      <c r="AE3" s="15" t="s">
        <v>6</v>
      </c>
      <c r="AF3" s="14"/>
      <c r="AG3" s="16"/>
    </row>
    <row r="4" spans="1:34" ht="14.25" customHeight="1" thickBot="1">
      <c r="A4" s="612" t="s">
        <v>7</v>
      </c>
      <c r="B4" s="650" t="s">
        <v>8</v>
      </c>
      <c r="C4" s="651"/>
      <c r="D4" s="656"/>
      <c r="E4" s="658"/>
      <c r="F4" s="650" t="s">
        <v>9</v>
      </c>
      <c r="G4" s="660"/>
      <c r="H4" s="601" t="s">
        <v>10</v>
      </c>
      <c r="I4" s="598" t="s">
        <v>11</v>
      </c>
      <c r="J4" s="632" t="s">
        <v>12</v>
      </c>
      <c r="K4" s="635" t="s">
        <v>13</v>
      </c>
      <c r="L4" s="636"/>
      <c r="M4" s="636"/>
      <c r="N4" s="636"/>
      <c r="O4" s="637"/>
      <c r="P4" s="601" t="s">
        <v>14</v>
      </c>
      <c r="Q4" s="638" t="s">
        <v>15</v>
      </c>
      <c r="R4" s="639"/>
      <c r="S4" s="640"/>
      <c r="T4" s="644" t="s">
        <v>16</v>
      </c>
      <c r="U4" s="629" t="s">
        <v>17</v>
      </c>
      <c r="V4" s="601" t="s">
        <v>18</v>
      </c>
      <c r="W4" s="627" t="s">
        <v>19</v>
      </c>
      <c r="X4" s="628"/>
      <c r="Z4" s="622" t="s">
        <v>20</v>
      </c>
      <c r="AA4" s="622" t="s">
        <v>21</v>
      </c>
      <c r="AB4" s="598" t="s">
        <v>22</v>
      </c>
      <c r="AC4" s="601" t="s">
        <v>23</v>
      </c>
      <c r="AD4" s="601" t="s">
        <v>24</v>
      </c>
      <c r="AE4" s="598" t="s">
        <v>22</v>
      </c>
      <c r="AF4" s="601" t="s">
        <v>23</v>
      </c>
      <c r="AG4" s="601" t="s">
        <v>25</v>
      </c>
      <c r="AH4" s="17"/>
    </row>
    <row r="5" spans="1:34" ht="11.25" customHeight="1">
      <c r="A5" s="613"/>
      <c r="B5" s="652"/>
      <c r="C5" s="653"/>
      <c r="D5" s="657"/>
      <c r="E5" s="659"/>
      <c r="F5" s="634"/>
      <c r="G5" s="626"/>
      <c r="H5" s="613"/>
      <c r="I5" s="599"/>
      <c r="J5" s="633"/>
      <c r="K5" s="604" t="s">
        <v>26</v>
      </c>
      <c r="L5" s="607" t="s">
        <v>27</v>
      </c>
      <c r="M5" s="610" t="s">
        <v>28</v>
      </c>
      <c r="N5" s="624" t="s">
        <v>29</v>
      </c>
      <c r="O5" s="624" t="s">
        <v>22</v>
      </c>
      <c r="P5" s="616"/>
      <c r="Q5" s="641"/>
      <c r="R5" s="642"/>
      <c r="S5" s="643"/>
      <c r="T5" s="645"/>
      <c r="U5" s="630"/>
      <c r="V5" s="613"/>
      <c r="W5" s="601" t="s">
        <v>23</v>
      </c>
      <c r="X5" s="601" t="s">
        <v>24</v>
      </c>
      <c r="Z5" s="622"/>
      <c r="AA5" s="622"/>
      <c r="AB5" s="599"/>
      <c r="AC5" s="602"/>
      <c r="AD5" s="602"/>
      <c r="AE5" s="599"/>
      <c r="AF5" s="602"/>
      <c r="AG5" s="602"/>
      <c r="AH5" s="611"/>
    </row>
    <row r="6" spans="1:34">
      <c r="A6" s="613"/>
      <c r="B6" s="652"/>
      <c r="C6" s="653"/>
      <c r="D6" s="612" t="s">
        <v>30</v>
      </c>
      <c r="E6" s="615" t="s">
        <v>31</v>
      </c>
      <c r="F6" s="612" t="s">
        <v>30</v>
      </c>
      <c r="G6" s="598" t="s">
        <v>32</v>
      </c>
      <c r="H6" s="613"/>
      <c r="I6" s="599"/>
      <c r="J6" s="633"/>
      <c r="K6" s="605"/>
      <c r="L6" s="608"/>
      <c r="M6" s="605"/>
      <c r="N6" s="625"/>
      <c r="O6" s="625"/>
      <c r="P6" s="616"/>
      <c r="Q6" s="601" t="s">
        <v>33</v>
      </c>
      <c r="R6" s="601" t="s">
        <v>34</v>
      </c>
      <c r="S6" s="612" t="s">
        <v>35</v>
      </c>
      <c r="T6" s="618" t="s">
        <v>36</v>
      </c>
      <c r="U6" s="630"/>
      <c r="V6" s="613"/>
      <c r="W6" s="602"/>
      <c r="X6" s="602"/>
      <c r="Z6" s="622"/>
      <c r="AA6" s="622"/>
      <c r="AB6" s="599"/>
      <c r="AC6" s="602"/>
      <c r="AD6" s="602"/>
      <c r="AE6" s="599"/>
      <c r="AF6" s="602"/>
      <c r="AG6" s="602"/>
      <c r="AH6" s="611"/>
    </row>
    <row r="7" spans="1:34">
      <c r="A7" s="613"/>
      <c r="B7" s="652"/>
      <c r="C7" s="653"/>
      <c r="D7" s="613"/>
      <c r="E7" s="613"/>
      <c r="F7" s="613"/>
      <c r="G7" s="613"/>
      <c r="H7" s="613"/>
      <c r="I7" s="599"/>
      <c r="J7" s="633"/>
      <c r="K7" s="605"/>
      <c r="L7" s="608"/>
      <c r="M7" s="605"/>
      <c r="N7" s="625"/>
      <c r="O7" s="625"/>
      <c r="P7" s="616"/>
      <c r="Q7" s="616"/>
      <c r="R7" s="616"/>
      <c r="S7" s="613"/>
      <c r="T7" s="619"/>
      <c r="U7" s="630"/>
      <c r="V7" s="613"/>
      <c r="W7" s="602"/>
      <c r="X7" s="602"/>
      <c r="Z7" s="622"/>
      <c r="AA7" s="622"/>
      <c r="AB7" s="599"/>
      <c r="AC7" s="602"/>
      <c r="AD7" s="602"/>
      <c r="AE7" s="599"/>
      <c r="AF7" s="602"/>
      <c r="AG7" s="602"/>
      <c r="AH7" s="611"/>
    </row>
    <row r="8" spans="1:34">
      <c r="A8" s="614"/>
      <c r="B8" s="654"/>
      <c r="C8" s="655"/>
      <c r="D8" s="614"/>
      <c r="E8" s="614"/>
      <c r="F8" s="614"/>
      <c r="G8" s="614"/>
      <c r="H8" s="614"/>
      <c r="I8" s="600"/>
      <c r="J8" s="634"/>
      <c r="K8" s="606"/>
      <c r="L8" s="609"/>
      <c r="M8" s="606"/>
      <c r="N8" s="626"/>
      <c r="O8" s="626"/>
      <c r="P8" s="617"/>
      <c r="Q8" s="617"/>
      <c r="R8" s="617"/>
      <c r="S8" s="614"/>
      <c r="T8" s="620"/>
      <c r="U8" s="631"/>
      <c r="V8" s="614"/>
      <c r="W8" s="603"/>
      <c r="X8" s="603"/>
      <c r="Z8" s="623"/>
      <c r="AA8" s="623"/>
      <c r="AB8" s="600"/>
      <c r="AC8" s="603"/>
      <c r="AD8" s="603"/>
      <c r="AE8" s="600"/>
      <c r="AF8" s="603"/>
      <c r="AG8" s="603"/>
      <c r="AH8" s="611"/>
    </row>
    <row r="9" spans="1:34" ht="48" customHeight="1">
      <c r="A9" s="19" t="s">
        <v>37</v>
      </c>
      <c r="B9" s="20"/>
      <c r="C9" s="21" t="s">
        <v>38</v>
      </c>
      <c r="D9" s="22" t="s">
        <v>39</v>
      </c>
      <c r="E9" s="23" t="s">
        <v>40</v>
      </c>
      <c r="F9" s="24" t="s">
        <v>41</v>
      </c>
      <c r="G9" s="25">
        <v>1.496</v>
      </c>
      <c r="H9" s="24" t="s">
        <v>42</v>
      </c>
      <c r="I9" s="26" t="str">
        <f t="shared" ref="I9:I56" si="0">IF(Z9="","",(IF(AA9-Z9&gt;0,CONCATENATE(TEXT(Z9,"#,##0"),"~",TEXT(AA9,"#,##0")),TEXT(Z9,"#,##0"))))</f>
        <v>1,090~1,100</v>
      </c>
      <c r="J9" s="27">
        <v>5</v>
      </c>
      <c r="K9" s="28">
        <v>20.3</v>
      </c>
      <c r="L9" s="29">
        <f t="shared" ref="L9:L56" si="1">IF(K9&gt;0,1/K9*34.6*67.1,"")</f>
        <v>114.36748768472904</v>
      </c>
      <c r="M9" s="28">
        <f t="shared" ref="M9:M56" si="2">IFERROR(VALUE(IF(Z9="","",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))),"")</f>
        <v>18.7</v>
      </c>
      <c r="N9" s="30">
        <f t="shared" ref="N9:N56" si="3">IFERROR(VALUE(IF(Z9="","",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))),"")</f>
        <v>21.8</v>
      </c>
      <c r="O9" s="31" t="str">
        <f t="shared" ref="O9:O56" si="4">IF(Z9="","",IF(AE9="",TEXT(AB9,"#,##0.0"),IF(AB9-AE9&gt;0,CONCATENATE(TEXT(AE9,"#,##0.0"),"~",TEXT(AB9,"#,##0.0")),TEXT(AB9,"#,##0.0"))))</f>
        <v>26.7~26.8</v>
      </c>
      <c r="P9" s="32" t="s">
        <v>43</v>
      </c>
      <c r="Q9" s="33" t="s">
        <v>44</v>
      </c>
      <c r="R9" s="32" t="s">
        <v>45</v>
      </c>
      <c r="S9" s="34"/>
      <c r="T9" s="35" t="s">
        <v>46</v>
      </c>
      <c r="U9" s="36">
        <f t="shared" ref="U9:U56" si="5">IFERROR(IF(K9&lt;M9,"",(ROUNDDOWN(K9/M9*100,0))),"")</f>
        <v>108</v>
      </c>
      <c r="V9" s="37" t="str">
        <f t="shared" ref="V9:V56" si="6">IFERROR(IF(K9&lt;N9,"",(ROUNDDOWN(K9/N9*100,0))),"")</f>
        <v/>
      </c>
      <c r="W9" s="37" t="str">
        <f t="shared" ref="W9:W56" si="7">IF(AC9&lt;55,"",IF(AA9="",AC9,IF(AF9-AC9&gt;0,CONCATENATE(AC9,"~",AF9),AC9)))</f>
        <v>75~76</v>
      </c>
      <c r="X9" s="38" t="str">
        <f t="shared" ref="X9:X56" si="8">IF(AC9&lt;55,"",AD9)</f>
        <v>★2.5</v>
      </c>
      <c r="Z9" s="39">
        <v>1090</v>
      </c>
      <c r="AA9" s="39">
        <v>1100</v>
      </c>
      <c r="AB9" s="40">
        <f t="shared" ref="AB9:AB56" si="9">IF(Z9="","",(ROUND(IF(Z9&gt;=2759,9.5,IF(Z9&lt;2759,(-2.47/1000000*Z9*Z9)-(8.52/10000*Z9)+30.65)),1)))</f>
        <v>26.8</v>
      </c>
      <c r="AC9" s="41">
        <f t="shared" ref="AC9:AC56" si="10">IF(K9="","",ROUNDDOWN(K9/AB9*100,0))</f>
        <v>75</v>
      </c>
      <c r="AD9" s="41" t="str">
        <f t="shared" ref="AD9:AD56" si="11"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★2.5</v>
      </c>
      <c r="AE9" s="40">
        <f t="shared" ref="AE9:AE56" si="12">IF(AA9="","",(ROUND(IF(AA9&gt;=2759,9.5,IF(AA9&lt;2759,(-2.47/1000000*AA9*AA9)-(8.52/10000*AA9)+30.65)),1)))</f>
        <v>26.7</v>
      </c>
      <c r="AF9" s="41">
        <f t="shared" ref="AF9:AF56" si="13">IF(AE9="","",IF(K9="","",ROUNDDOWN(K9/AE9*100,0)))</f>
        <v>76</v>
      </c>
      <c r="AG9" s="41" t="str">
        <f t="shared" ref="AG9:AG56" si="14"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>★2.5</v>
      </c>
      <c r="AH9" s="42"/>
    </row>
    <row r="10" spans="1:34" ht="24" customHeight="1">
      <c r="A10" s="43"/>
      <c r="B10" s="44"/>
      <c r="C10" s="45"/>
      <c r="D10" s="22" t="s">
        <v>39</v>
      </c>
      <c r="E10" s="23" t="s">
        <v>47</v>
      </c>
      <c r="F10" s="24" t="s">
        <v>41</v>
      </c>
      <c r="G10" s="25">
        <v>1.496</v>
      </c>
      <c r="H10" s="24" t="s">
        <v>48</v>
      </c>
      <c r="I10" s="26" t="str">
        <f t="shared" si="0"/>
        <v>1,060</v>
      </c>
      <c r="J10" s="27">
        <v>5</v>
      </c>
      <c r="K10" s="28">
        <v>20.2</v>
      </c>
      <c r="L10" s="29">
        <f t="shared" si="1"/>
        <v>114.93366336633663</v>
      </c>
      <c r="M10" s="28">
        <f t="shared" si="2"/>
        <v>20.5</v>
      </c>
      <c r="N10" s="30">
        <f t="shared" si="3"/>
        <v>23.4</v>
      </c>
      <c r="O10" s="31" t="str">
        <f t="shared" si="4"/>
        <v>27.0</v>
      </c>
      <c r="P10" s="32" t="s">
        <v>43</v>
      </c>
      <c r="Q10" s="33" t="s">
        <v>44</v>
      </c>
      <c r="R10" s="32" t="s">
        <v>45</v>
      </c>
      <c r="S10" s="34"/>
      <c r="T10" s="35" t="s">
        <v>46</v>
      </c>
      <c r="U10" s="36" t="str">
        <f t="shared" si="5"/>
        <v/>
      </c>
      <c r="V10" s="37" t="str">
        <f t="shared" si="6"/>
        <v/>
      </c>
      <c r="W10" s="37">
        <f t="shared" si="7"/>
        <v>74</v>
      </c>
      <c r="X10" s="38" t="str">
        <f t="shared" si="8"/>
        <v>★2.0</v>
      </c>
      <c r="Z10" s="39">
        <v>1060</v>
      </c>
      <c r="AA10" s="39"/>
      <c r="AB10" s="40">
        <f t="shared" si="9"/>
        <v>27</v>
      </c>
      <c r="AC10" s="41">
        <f t="shared" si="10"/>
        <v>74</v>
      </c>
      <c r="AD10" s="41" t="str">
        <f t="shared" si="11"/>
        <v>★2.0</v>
      </c>
      <c r="AE10" s="40" t="str">
        <f t="shared" si="12"/>
        <v/>
      </c>
      <c r="AF10" s="41" t="str">
        <f t="shared" si="13"/>
        <v/>
      </c>
      <c r="AG10" s="41" t="str">
        <f t="shared" si="14"/>
        <v/>
      </c>
      <c r="AH10" s="42"/>
    </row>
    <row r="11" spans="1:34" ht="24" customHeight="1">
      <c r="A11" s="43"/>
      <c r="B11" s="44"/>
      <c r="C11" s="45"/>
      <c r="D11" s="22" t="s">
        <v>39</v>
      </c>
      <c r="E11" s="23" t="s">
        <v>49</v>
      </c>
      <c r="F11" s="24" t="s">
        <v>41</v>
      </c>
      <c r="G11" s="25">
        <v>1.496</v>
      </c>
      <c r="H11" s="24" t="s">
        <v>48</v>
      </c>
      <c r="I11" s="26" t="str">
        <f t="shared" si="0"/>
        <v>1,070~1,080</v>
      </c>
      <c r="J11" s="27">
        <v>5</v>
      </c>
      <c r="K11" s="28">
        <v>20.2</v>
      </c>
      <c r="L11" s="29">
        <f t="shared" si="1"/>
        <v>114.93366336633663</v>
      </c>
      <c r="M11" s="28">
        <f t="shared" si="2"/>
        <v>20.5</v>
      </c>
      <c r="N11" s="30">
        <f t="shared" si="3"/>
        <v>23.4</v>
      </c>
      <c r="O11" s="31" t="str">
        <f>IF(Z11="","",IF(AE11="",TEXT(AB11,"#,##0.0"),IF(AB11-AE11&gt;0,CONCATENATE(TEXT(AE11,"#,##0.0"),"~",TEXT(AB11,"#,##0.0")),TEXT(AB11,"#,##0.0"))))</f>
        <v>26.8~26.9</v>
      </c>
      <c r="P11" s="32" t="s">
        <v>43</v>
      </c>
      <c r="Q11" s="33" t="s">
        <v>44</v>
      </c>
      <c r="R11" s="32" t="s">
        <v>45</v>
      </c>
      <c r="S11" s="34"/>
      <c r="T11" s="35" t="s">
        <v>46</v>
      </c>
      <c r="U11" s="36" t="str">
        <f t="shared" si="5"/>
        <v/>
      </c>
      <c r="V11" s="37" t="str">
        <f t="shared" si="6"/>
        <v/>
      </c>
      <c r="W11" s="37">
        <f t="shared" si="7"/>
        <v>75</v>
      </c>
      <c r="X11" s="38" t="str">
        <f t="shared" si="8"/>
        <v>★2.5</v>
      </c>
      <c r="Z11" s="39">
        <v>1070</v>
      </c>
      <c r="AA11" s="39">
        <v>1080</v>
      </c>
      <c r="AB11" s="40">
        <f t="shared" si="9"/>
        <v>26.9</v>
      </c>
      <c r="AC11" s="41">
        <f t="shared" si="10"/>
        <v>75</v>
      </c>
      <c r="AD11" s="41" t="str">
        <f t="shared" si="11"/>
        <v>★2.5</v>
      </c>
      <c r="AE11" s="40">
        <f t="shared" si="12"/>
        <v>26.8</v>
      </c>
      <c r="AF11" s="41">
        <f t="shared" si="13"/>
        <v>75</v>
      </c>
      <c r="AG11" s="41" t="str">
        <f t="shared" si="14"/>
        <v>★2.5</v>
      </c>
      <c r="AH11" s="42"/>
    </row>
    <row r="12" spans="1:34" ht="24" customHeight="1">
      <c r="A12" s="43"/>
      <c r="B12" s="44"/>
      <c r="C12" s="45"/>
      <c r="D12" s="22" t="s">
        <v>50</v>
      </c>
      <c r="E12" s="23" t="s">
        <v>51</v>
      </c>
      <c r="F12" s="24" t="s">
        <v>41</v>
      </c>
      <c r="G12" s="25">
        <v>1.496</v>
      </c>
      <c r="H12" s="24" t="s">
        <v>48</v>
      </c>
      <c r="I12" s="26" t="str">
        <f t="shared" si="0"/>
        <v>1,020~1,040</v>
      </c>
      <c r="J12" s="27">
        <v>5</v>
      </c>
      <c r="K12" s="28">
        <v>20.2</v>
      </c>
      <c r="L12" s="29">
        <f t="shared" si="1"/>
        <v>114.93366336633663</v>
      </c>
      <c r="M12" s="28">
        <f t="shared" si="2"/>
        <v>20.5</v>
      </c>
      <c r="N12" s="30">
        <f t="shared" si="3"/>
        <v>23.4</v>
      </c>
      <c r="O12" s="31" t="str">
        <f t="shared" si="4"/>
        <v>27.1~27.2</v>
      </c>
      <c r="P12" s="32" t="s">
        <v>43</v>
      </c>
      <c r="Q12" s="33" t="s">
        <v>52</v>
      </c>
      <c r="R12" s="32" t="s">
        <v>45</v>
      </c>
      <c r="S12" s="34"/>
      <c r="T12" s="35"/>
      <c r="U12" s="36" t="str">
        <f t="shared" si="5"/>
        <v/>
      </c>
      <c r="V12" s="37" t="str">
        <f t="shared" si="6"/>
        <v/>
      </c>
      <c r="W12" s="37">
        <f t="shared" si="7"/>
        <v>74</v>
      </c>
      <c r="X12" s="38" t="str">
        <f t="shared" si="8"/>
        <v>★2.0</v>
      </c>
      <c r="Z12" s="39">
        <v>1020</v>
      </c>
      <c r="AA12" s="39">
        <v>1040</v>
      </c>
      <c r="AB12" s="40">
        <f t="shared" si="9"/>
        <v>27.2</v>
      </c>
      <c r="AC12" s="41">
        <f t="shared" si="10"/>
        <v>74</v>
      </c>
      <c r="AD12" s="41" t="str">
        <f t="shared" si="11"/>
        <v>★2.0</v>
      </c>
      <c r="AE12" s="40">
        <f t="shared" si="12"/>
        <v>27.1</v>
      </c>
      <c r="AF12" s="41">
        <f t="shared" si="13"/>
        <v>74</v>
      </c>
      <c r="AG12" s="41" t="str">
        <f t="shared" si="14"/>
        <v>★2.0</v>
      </c>
      <c r="AH12" s="42"/>
    </row>
    <row r="13" spans="1:34" ht="47.25" customHeight="1">
      <c r="A13" s="43"/>
      <c r="B13" s="46"/>
      <c r="C13" s="47"/>
      <c r="D13" s="22" t="s">
        <v>53</v>
      </c>
      <c r="E13" s="23" t="s">
        <v>54</v>
      </c>
      <c r="F13" s="24" t="s">
        <v>41</v>
      </c>
      <c r="G13" s="25">
        <v>1.496</v>
      </c>
      <c r="H13" s="24" t="s">
        <v>42</v>
      </c>
      <c r="I13" s="26" t="str">
        <f t="shared" si="0"/>
        <v>1,160~1,180</v>
      </c>
      <c r="J13" s="27">
        <v>5</v>
      </c>
      <c r="K13" s="28">
        <v>18.100000000000001</v>
      </c>
      <c r="L13" s="29">
        <f t="shared" si="1"/>
        <v>128.2685082872928</v>
      </c>
      <c r="M13" s="28">
        <f t="shared" si="2"/>
        <v>18.7</v>
      </c>
      <c r="N13" s="30">
        <f t="shared" si="3"/>
        <v>21.8</v>
      </c>
      <c r="O13" s="31" t="str">
        <f t="shared" si="4"/>
        <v>26.2~26.3</v>
      </c>
      <c r="P13" s="32" t="s">
        <v>43</v>
      </c>
      <c r="Q13" s="33" t="s">
        <v>44</v>
      </c>
      <c r="R13" s="32" t="s">
        <v>55</v>
      </c>
      <c r="S13" s="34"/>
      <c r="T13" s="35" t="s">
        <v>46</v>
      </c>
      <c r="U13" s="36" t="str">
        <f t="shared" si="5"/>
        <v/>
      </c>
      <c r="V13" s="37" t="str">
        <f t="shared" si="6"/>
        <v/>
      </c>
      <c r="W13" s="37" t="str">
        <f t="shared" si="7"/>
        <v>68~69</v>
      </c>
      <c r="X13" s="38" t="str">
        <f t="shared" si="8"/>
        <v>★1.5</v>
      </c>
      <c r="Z13" s="39">
        <v>1160</v>
      </c>
      <c r="AA13" s="39">
        <v>1180</v>
      </c>
      <c r="AB13" s="40">
        <f t="shared" si="9"/>
        <v>26.3</v>
      </c>
      <c r="AC13" s="41">
        <f t="shared" si="10"/>
        <v>68</v>
      </c>
      <c r="AD13" s="41" t="str">
        <f t="shared" si="11"/>
        <v>★1.5</v>
      </c>
      <c r="AE13" s="40">
        <f t="shared" si="12"/>
        <v>26.2</v>
      </c>
      <c r="AF13" s="41">
        <f t="shared" si="13"/>
        <v>69</v>
      </c>
      <c r="AG13" s="41" t="str">
        <f t="shared" si="14"/>
        <v>★1.5</v>
      </c>
      <c r="AH13" s="42"/>
    </row>
    <row r="14" spans="1:34" ht="24" customHeight="1">
      <c r="A14" s="43"/>
      <c r="B14" s="20"/>
      <c r="C14" s="21" t="s">
        <v>56</v>
      </c>
      <c r="D14" s="22" t="s">
        <v>57</v>
      </c>
      <c r="E14" s="23" t="s">
        <v>58</v>
      </c>
      <c r="F14" s="24" t="s">
        <v>41</v>
      </c>
      <c r="G14" s="25">
        <v>1.496</v>
      </c>
      <c r="H14" s="24" t="s">
        <v>48</v>
      </c>
      <c r="I14" s="26" t="str">
        <f t="shared" si="0"/>
        <v>1,050</v>
      </c>
      <c r="J14" s="27">
        <v>5</v>
      </c>
      <c r="K14" s="28">
        <v>18.600000000000001</v>
      </c>
      <c r="L14" s="29">
        <f t="shared" si="1"/>
        <v>124.82043010752686</v>
      </c>
      <c r="M14" s="28">
        <f t="shared" si="2"/>
        <v>20.5</v>
      </c>
      <c r="N14" s="30">
        <f t="shared" si="3"/>
        <v>23.4</v>
      </c>
      <c r="O14" s="31" t="str">
        <f t="shared" si="4"/>
        <v>27.0</v>
      </c>
      <c r="P14" s="32" t="s">
        <v>59</v>
      </c>
      <c r="Q14" s="33" t="s">
        <v>52</v>
      </c>
      <c r="R14" s="32" t="s">
        <v>45</v>
      </c>
      <c r="S14" s="34"/>
      <c r="T14" s="35" t="s">
        <v>60</v>
      </c>
      <c r="U14" s="36" t="str">
        <f t="shared" si="5"/>
        <v/>
      </c>
      <c r="V14" s="37" t="str">
        <f t="shared" si="6"/>
        <v/>
      </c>
      <c r="W14" s="37">
        <f t="shared" si="7"/>
        <v>68</v>
      </c>
      <c r="X14" s="38" t="str">
        <f t="shared" si="8"/>
        <v>★1.5</v>
      </c>
      <c r="Z14" s="39">
        <v>1050</v>
      </c>
      <c r="AA14" s="39"/>
      <c r="AB14" s="40">
        <f t="shared" si="9"/>
        <v>27</v>
      </c>
      <c r="AC14" s="41">
        <f t="shared" si="10"/>
        <v>68</v>
      </c>
      <c r="AD14" s="41" t="str">
        <f t="shared" si="11"/>
        <v>★1.5</v>
      </c>
      <c r="AE14" s="40" t="str">
        <f t="shared" si="12"/>
        <v/>
      </c>
      <c r="AF14" s="41" t="str">
        <f t="shared" si="13"/>
        <v/>
      </c>
      <c r="AG14" s="41" t="str">
        <f t="shared" si="14"/>
        <v/>
      </c>
      <c r="AH14" s="42"/>
    </row>
    <row r="15" spans="1:34" ht="24" customHeight="1">
      <c r="A15" s="43"/>
      <c r="B15" s="46"/>
      <c r="C15" s="47"/>
      <c r="D15" s="22" t="s">
        <v>57</v>
      </c>
      <c r="E15" s="23" t="s">
        <v>61</v>
      </c>
      <c r="F15" s="24" t="s">
        <v>41</v>
      </c>
      <c r="G15" s="25">
        <v>1.496</v>
      </c>
      <c r="H15" s="24" t="s">
        <v>42</v>
      </c>
      <c r="I15" s="26" t="str">
        <f t="shared" si="0"/>
        <v>1,080</v>
      </c>
      <c r="J15" s="27">
        <v>5</v>
      </c>
      <c r="K15" s="28">
        <v>17.399999999999999</v>
      </c>
      <c r="L15" s="29">
        <f t="shared" si="1"/>
        <v>133.42873563218393</v>
      </c>
      <c r="M15" s="28">
        <f t="shared" si="2"/>
        <v>20.5</v>
      </c>
      <c r="N15" s="30">
        <f t="shared" si="3"/>
        <v>23.4</v>
      </c>
      <c r="O15" s="31" t="str">
        <f t="shared" si="4"/>
        <v>26.8</v>
      </c>
      <c r="P15" s="32" t="s">
        <v>59</v>
      </c>
      <c r="Q15" s="33" t="s">
        <v>52</v>
      </c>
      <c r="R15" s="32" t="s">
        <v>45</v>
      </c>
      <c r="S15" s="34"/>
      <c r="T15" s="35" t="s">
        <v>60</v>
      </c>
      <c r="U15" s="36" t="str">
        <f t="shared" si="5"/>
        <v/>
      </c>
      <c r="V15" s="37" t="str">
        <f t="shared" si="6"/>
        <v/>
      </c>
      <c r="W15" s="37">
        <f t="shared" si="7"/>
        <v>64</v>
      </c>
      <c r="X15" s="38" t="str">
        <f t="shared" si="8"/>
        <v>★1.0</v>
      </c>
      <c r="Z15" s="39">
        <v>1080</v>
      </c>
      <c r="AA15" s="39"/>
      <c r="AB15" s="40">
        <f t="shared" si="9"/>
        <v>26.8</v>
      </c>
      <c r="AC15" s="41">
        <f t="shared" si="10"/>
        <v>64</v>
      </c>
      <c r="AD15" s="41" t="str">
        <f t="shared" si="11"/>
        <v>★1.0</v>
      </c>
      <c r="AE15" s="40" t="str">
        <f t="shared" si="12"/>
        <v/>
      </c>
      <c r="AF15" s="41" t="str">
        <f t="shared" si="13"/>
        <v/>
      </c>
      <c r="AG15" s="41" t="str">
        <f t="shared" si="14"/>
        <v/>
      </c>
      <c r="AH15" s="42"/>
    </row>
    <row r="16" spans="1:34" ht="24" customHeight="1">
      <c r="A16" s="43"/>
      <c r="B16" s="20"/>
      <c r="C16" s="21" t="s">
        <v>62</v>
      </c>
      <c r="D16" s="22" t="s">
        <v>63</v>
      </c>
      <c r="E16" s="23" t="s">
        <v>51</v>
      </c>
      <c r="F16" s="24" t="s">
        <v>64</v>
      </c>
      <c r="G16" s="25">
        <v>1.9970000000000001</v>
      </c>
      <c r="H16" s="24" t="s">
        <v>48</v>
      </c>
      <c r="I16" s="26" t="str">
        <f t="shared" si="0"/>
        <v>1,470~1,500</v>
      </c>
      <c r="J16" s="27">
        <v>5</v>
      </c>
      <c r="K16" s="28">
        <v>17.7</v>
      </c>
      <c r="L16" s="29">
        <f t="shared" si="1"/>
        <v>131.16723163841806</v>
      </c>
      <c r="M16" s="28">
        <f t="shared" si="2"/>
        <v>14.4</v>
      </c>
      <c r="N16" s="30">
        <f t="shared" si="3"/>
        <v>17.600000000000001</v>
      </c>
      <c r="O16" s="31" t="str">
        <f t="shared" si="4"/>
        <v>23.8~24.1</v>
      </c>
      <c r="P16" s="32" t="s">
        <v>65</v>
      </c>
      <c r="Q16" s="33" t="s">
        <v>44</v>
      </c>
      <c r="R16" s="32" t="s">
        <v>55</v>
      </c>
      <c r="S16" s="34"/>
      <c r="T16" s="35" t="s">
        <v>46</v>
      </c>
      <c r="U16" s="36">
        <f t="shared" si="5"/>
        <v>122</v>
      </c>
      <c r="V16" s="37">
        <f t="shared" si="6"/>
        <v>100</v>
      </c>
      <c r="W16" s="37" t="str">
        <f t="shared" si="7"/>
        <v>73~74</v>
      </c>
      <c r="X16" s="38" t="str">
        <f t="shared" si="8"/>
        <v>★2.0</v>
      </c>
      <c r="Z16" s="39">
        <v>1470</v>
      </c>
      <c r="AA16" s="39">
        <v>1500</v>
      </c>
      <c r="AB16" s="40">
        <f t="shared" si="9"/>
        <v>24.1</v>
      </c>
      <c r="AC16" s="41">
        <f t="shared" si="10"/>
        <v>73</v>
      </c>
      <c r="AD16" s="41" t="str">
        <f t="shared" si="11"/>
        <v>★2.0</v>
      </c>
      <c r="AE16" s="40">
        <f t="shared" si="12"/>
        <v>23.8</v>
      </c>
      <c r="AF16" s="41">
        <f t="shared" si="13"/>
        <v>74</v>
      </c>
      <c r="AG16" s="41" t="str">
        <f t="shared" si="14"/>
        <v>★2.0</v>
      </c>
      <c r="AH16" s="42"/>
    </row>
    <row r="17" spans="1:34" ht="24" customHeight="1">
      <c r="A17" s="43"/>
      <c r="B17" s="44"/>
      <c r="C17" s="45"/>
      <c r="D17" s="22" t="s">
        <v>63</v>
      </c>
      <c r="E17" s="23" t="s">
        <v>66</v>
      </c>
      <c r="F17" s="24" t="s">
        <v>64</v>
      </c>
      <c r="G17" s="25">
        <v>1.9970000000000001</v>
      </c>
      <c r="H17" s="24" t="s">
        <v>42</v>
      </c>
      <c r="I17" s="26" t="str">
        <f t="shared" si="0"/>
        <v>1,430~1,460</v>
      </c>
      <c r="J17" s="27">
        <v>5</v>
      </c>
      <c r="K17" s="28">
        <v>17.399999999999999</v>
      </c>
      <c r="L17" s="29">
        <f t="shared" si="1"/>
        <v>133.42873563218393</v>
      </c>
      <c r="M17" s="28">
        <f t="shared" si="2"/>
        <v>14.4</v>
      </c>
      <c r="N17" s="30">
        <f t="shared" si="3"/>
        <v>17.600000000000001</v>
      </c>
      <c r="O17" s="31" t="str">
        <f t="shared" si="4"/>
        <v>24.1~24.4</v>
      </c>
      <c r="P17" s="32" t="s">
        <v>65</v>
      </c>
      <c r="Q17" s="33" t="s">
        <v>44</v>
      </c>
      <c r="R17" s="32" t="s">
        <v>45</v>
      </c>
      <c r="S17" s="34"/>
      <c r="T17" s="35" t="s">
        <v>46</v>
      </c>
      <c r="U17" s="36">
        <f t="shared" si="5"/>
        <v>120</v>
      </c>
      <c r="V17" s="37" t="str">
        <f t="shared" si="6"/>
        <v/>
      </c>
      <c r="W17" s="37" t="str">
        <f t="shared" si="7"/>
        <v>71~72</v>
      </c>
      <c r="X17" s="38" t="str">
        <f t="shared" si="8"/>
        <v>★2.0</v>
      </c>
      <c r="Z17" s="39">
        <v>1430</v>
      </c>
      <c r="AA17" s="39">
        <v>1460</v>
      </c>
      <c r="AB17" s="40">
        <f t="shared" si="9"/>
        <v>24.4</v>
      </c>
      <c r="AC17" s="41">
        <f t="shared" si="10"/>
        <v>71</v>
      </c>
      <c r="AD17" s="41" t="str">
        <f t="shared" si="11"/>
        <v>★2.0</v>
      </c>
      <c r="AE17" s="40">
        <f t="shared" si="12"/>
        <v>24.1</v>
      </c>
      <c r="AF17" s="41">
        <f t="shared" si="13"/>
        <v>72</v>
      </c>
      <c r="AG17" s="41" t="str">
        <f t="shared" si="14"/>
        <v>★2.0</v>
      </c>
      <c r="AH17" s="42"/>
    </row>
    <row r="18" spans="1:34" ht="24" customHeight="1">
      <c r="A18" s="43"/>
      <c r="B18" s="44"/>
      <c r="C18" s="45"/>
      <c r="D18" s="22" t="s">
        <v>63</v>
      </c>
      <c r="E18" s="23" t="s">
        <v>67</v>
      </c>
      <c r="F18" s="24" t="s">
        <v>64</v>
      </c>
      <c r="G18" s="25">
        <v>1.9970000000000001</v>
      </c>
      <c r="H18" s="24" t="s">
        <v>42</v>
      </c>
      <c r="I18" s="26" t="str">
        <f t="shared" si="0"/>
        <v>1,500~1,530</v>
      </c>
      <c r="J18" s="27">
        <v>5</v>
      </c>
      <c r="K18" s="28">
        <v>16.7</v>
      </c>
      <c r="L18" s="29">
        <f t="shared" si="1"/>
        <v>139.02155688622753</v>
      </c>
      <c r="M18" s="28">
        <f t="shared" si="2"/>
        <v>14.4</v>
      </c>
      <c r="N18" s="30">
        <f t="shared" si="3"/>
        <v>17.600000000000001</v>
      </c>
      <c r="O18" s="31" t="str">
        <f t="shared" si="4"/>
        <v>23.6~23.8</v>
      </c>
      <c r="P18" s="32" t="s">
        <v>65</v>
      </c>
      <c r="Q18" s="33" t="s">
        <v>44</v>
      </c>
      <c r="R18" s="32" t="s">
        <v>55</v>
      </c>
      <c r="S18" s="34"/>
      <c r="T18" s="35" t="s">
        <v>46</v>
      </c>
      <c r="U18" s="36">
        <f t="shared" si="5"/>
        <v>115</v>
      </c>
      <c r="V18" s="37" t="str">
        <f t="shared" si="6"/>
        <v/>
      </c>
      <c r="W18" s="37">
        <f t="shared" si="7"/>
        <v>70</v>
      </c>
      <c r="X18" s="38" t="str">
        <f t="shared" si="8"/>
        <v>★2.0</v>
      </c>
      <c r="Z18" s="39">
        <v>1500</v>
      </c>
      <c r="AA18" s="39">
        <v>1530</v>
      </c>
      <c r="AB18" s="40">
        <f t="shared" si="9"/>
        <v>23.8</v>
      </c>
      <c r="AC18" s="41">
        <f t="shared" si="10"/>
        <v>70</v>
      </c>
      <c r="AD18" s="41" t="str">
        <f t="shared" si="11"/>
        <v>★2.0</v>
      </c>
      <c r="AE18" s="40">
        <f t="shared" si="12"/>
        <v>23.6</v>
      </c>
      <c r="AF18" s="41">
        <f t="shared" si="13"/>
        <v>70</v>
      </c>
      <c r="AG18" s="41" t="str">
        <f t="shared" si="14"/>
        <v>★2.0</v>
      </c>
      <c r="AH18" s="42"/>
    </row>
    <row r="19" spans="1:34" ht="24" customHeight="1">
      <c r="A19" s="43"/>
      <c r="B19" s="44"/>
      <c r="C19" s="45"/>
      <c r="D19" s="22" t="s">
        <v>68</v>
      </c>
      <c r="E19" s="23" t="s">
        <v>69</v>
      </c>
      <c r="F19" s="24" t="s">
        <v>70</v>
      </c>
      <c r="G19" s="25">
        <v>1.9970000000000001</v>
      </c>
      <c r="H19" s="24" t="s">
        <v>48</v>
      </c>
      <c r="I19" s="26" t="str">
        <f t="shared" si="0"/>
        <v>1,360</v>
      </c>
      <c r="J19" s="27">
        <v>5</v>
      </c>
      <c r="K19" s="28">
        <v>17.5</v>
      </c>
      <c r="L19" s="29">
        <f t="shared" si="1"/>
        <v>132.66628571428569</v>
      </c>
      <c r="M19" s="28">
        <f t="shared" si="2"/>
        <v>15.8</v>
      </c>
      <c r="N19" s="30">
        <f t="shared" si="3"/>
        <v>19</v>
      </c>
      <c r="O19" s="31" t="str">
        <f t="shared" si="4"/>
        <v>24.9</v>
      </c>
      <c r="P19" s="32" t="s">
        <v>71</v>
      </c>
      <c r="Q19" s="33" t="s">
        <v>52</v>
      </c>
      <c r="R19" s="32" t="s">
        <v>45</v>
      </c>
      <c r="S19" s="34"/>
      <c r="T19" s="35" t="s">
        <v>46</v>
      </c>
      <c r="U19" s="36">
        <f t="shared" si="5"/>
        <v>110</v>
      </c>
      <c r="V19" s="37" t="str">
        <f t="shared" si="6"/>
        <v/>
      </c>
      <c r="W19" s="37">
        <f t="shared" si="7"/>
        <v>70</v>
      </c>
      <c r="X19" s="38" t="str">
        <f t="shared" si="8"/>
        <v>★2.0</v>
      </c>
      <c r="Z19" s="39">
        <v>1360</v>
      </c>
      <c r="AA19" s="39"/>
      <c r="AB19" s="40">
        <f t="shared" si="9"/>
        <v>24.9</v>
      </c>
      <c r="AC19" s="41">
        <f t="shared" si="10"/>
        <v>70</v>
      </c>
      <c r="AD19" s="41" t="str">
        <f t="shared" si="11"/>
        <v>★2.0</v>
      </c>
      <c r="AE19" s="40" t="str">
        <f t="shared" si="12"/>
        <v/>
      </c>
      <c r="AF19" s="41" t="str">
        <f t="shared" si="13"/>
        <v/>
      </c>
      <c r="AG19" s="41" t="str">
        <f t="shared" si="14"/>
        <v/>
      </c>
      <c r="AH19" s="42"/>
    </row>
    <row r="20" spans="1:34" ht="24" customHeight="1">
      <c r="A20" s="43"/>
      <c r="B20" s="44"/>
      <c r="C20" s="45"/>
      <c r="D20" s="22" t="s">
        <v>68</v>
      </c>
      <c r="E20" s="23" t="s">
        <v>72</v>
      </c>
      <c r="F20" s="24" t="s">
        <v>70</v>
      </c>
      <c r="G20" s="25">
        <v>1.9970000000000001</v>
      </c>
      <c r="H20" s="24" t="s">
        <v>42</v>
      </c>
      <c r="I20" s="26" t="str">
        <f t="shared" si="0"/>
        <v>1,380</v>
      </c>
      <c r="J20" s="27">
        <v>5</v>
      </c>
      <c r="K20" s="28">
        <v>16.7</v>
      </c>
      <c r="L20" s="29">
        <f t="shared" si="1"/>
        <v>139.02155688622753</v>
      </c>
      <c r="M20" s="28">
        <f t="shared" si="2"/>
        <v>15.8</v>
      </c>
      <c r="N20" s="30">
        <f t="shared" si="3"/>
        <v>19</v>
      </c>
      <c r="O20" s="31" t="str">
        <f t="shared" si="4"/>
        <v>24.8</v>
      </c>
      <c r="P20" s="32" t="s">
        <v>71</v>
      </c>
      <c r="Q20" s="33" t="s">
        <v>52</v>
      </c>
      <c r="R20" s="32" t="s">
        <v>45</v>
      </c>
      <c r="S20" s="34"/>
      <c r="T20" s="35" t="s">
        <v>46</v>
      </c>
      <c r="U20" s="36">
        <f t="shared" si="5"/>
        <v>105</v>
      </c>
      <c r="V20" s="37" t="str">
        <f t="shared" si="6"/>
        <v/>
      </c>
      <c r="W20" s="37">
        <f t="shared" si="7"/>
        <v>67</v>
      </c>
      <c r="X20" s="38" t="str">
        <f t="shared" si="8"/>
        <v>★1.5</v>
      </c>
      <c r="Z20" s="39">
        <v>1380</v>
      </c>
      <c r="AA20" s="39"/>
      <c r="AB20" s="40">
        <f t="shared" si="9"/>
        <v>24.8</v>
      </c>
      <c r="AC20" s="41">
        <f t="shared" si="10"/>
        <v>67</v>
      </c>
      <c r="AD20" s="41" t="str">
        <f t="shared" si="11"/>
        <v>★1.5</v>
      </c>
      <c r="AE20" s="40" t="str">
        <f t="shared" si="12"/>
        <v/>
      </c>
      <c r="AF20" s="41" t="str">
        <f t="shared" si="13"/>
        <v/>
      </c>
      <c r="AG20" s="41" t="str">
        <f t="shared" si="14"/>
        <v/>
      </c>
      <c r="AH20" s="42"/>
    </row>
    <row r="21" spans="1:34" ht="24" customHeight="1">
      <c r="A21" s="43"/>
      <c r="B21" s="44"/>
      <c r="C21" s="45"/>
      <c r="D21" s="22" t="s">
        <v>68</v>
      </c>
      <c r="E21" s="23" t="s">
        <v>73</v>
      </c>
      <c r="F21" s="24" t="s">
        <v>70</v>
      </c>
      <c r="G21" s="25">
        <v>1.9970000000000001</v>
      </c>
      <c r="H21" s="24" t="s">
        <v>42</v>
      </c>
      <c r="I21" s="26" t="str">
        <f t="shared" si="0"/>
        <v>1,380</v>
      </c>
      <c r="J21" s="27">
        <v>5</v>
      </c>
      <c r="K21" s="28">
        <v>16.399999999999999</v>
      </c>
      <c r="L21" s="29">
        <f t="shared" si="1"/>
        <v>141.56463414634146</v>
      </c>
      <c r="M21" s="28">
        <f t="shared" si="2"/>
        <v>15.8</v>
      </c>
      <c r="N21" s="30">
        <f t="shared" si="3"/>
        <v>19</v>
      </c>
      <c r="O21" s="31" t="str">
        <f t="shared" si="4"/>
        <v>24.8</v>
      </c>
      <c r="P21" s="32" t="s">
        <v>71</v>
      </c>
      <c r="Q21" s="33" t="s">
        <v>52</v>
      </c>
      <c r="R21" s="32" t="s">
        <v>45</v>
      </c>
      <c r="S21" s="34"/>
      <c r="T21" s="35" t="s">
        <v>46</v>
      </c>
      <c r="U21" s="36">
        <f t="shared" si="5"/>
        <v>103</v>
      </c>
      <c r="V21" s="37" t="str">
        <f t="shared" si="6"/>
        <v/>
      </c>
      <c r="W21" s="37">
        <f t="shared" si="7"/>
        <v>66</v>
      </c>
      <c r="X21" s="38" t="str">
        <f t="shared" si="8"/>
        <v>★1.5</v>
      </c>
      <c r="Z21" s="39">
        <v>1380</v>
      </c>
      <c r="AA21" s="39"/>
      <c r="AB21" s="40">
        <f t="shared" si="9"/>
        <v>24.8</v>
      </c>
      <c r="AC21" s="41">
        <f t="shared" si="10"/>
        <v>66</v>
      </c>
      <c r="AD21" s="41" t="str">
        <f t="shared" si="11"/>
        <v>★1.5</v>
      </c>
      <c r="AE21" s="40" t="str">
        <f t="shared" si="12"/>
        <v/>
      </c>
      <c r="AF21" s="41" t="str">
        <f t="shared" si="13"/>
        <v/>
      </c>
      <c r="AG21" s="41" t="str">
        <f t="shared" si="14"/>
        <v/>
      </c>
      <c r="AH21" s="42"/>
    </row>
    <row r="22" spans="1:34" ht="24" customHeight="1">
      <c r="A22" s="43"/>
      <c r="B22" s="44"/>
      <c r="C22" s="45"/>
      <c r="D22" s="22" t="s">
        <v>68</v>
      </c>
      <c r="E22" s="23" t="s">
        <v>74</v>
      </c>
      <c r="F22" s="24" t="s">
        <v>70</v>
      </c>
      <c r="G22" s="25">
        <v>1.9970000000000001</v>
      </c>
      <c r="H22" s="24" t="s">
        <v>42</v>
      </c>
      <c r="I22" s="26" t="str">
        <f t="shared" si="0"/>
        <v>1,450</v>
      </c>
      <c r="J22" s="27">
        <v>5</v>
      </c>
      <c r="K22" s="28">
        <v>15.9</v>
      </c>
      <c r="L22" s="29">
        <f t="shared" si="1"/>
        <v>146.01635220125786</v>
      </c>
      <c r="M22" s="28">
        <f t="shared" si="2"/>
        <v>14.4</v>
      </c>
      <c r="N22" s="30">
        <f t="shared" si="3"/>
        <v>17.600000000000001</v>
      </c>
      <c r="O22" s="31" t="str">
        <f t="shared" si="4"/>
        <v>24.2</v>
      </c>
      <c r="P22" s="32" t="s">
        <v>71</v>
      </c>
      <c r="Q22" s="33" t="s">
        <v>52</v>
      </c>
      <c r="R22" s="32" t="s">
        <v>55</v>
      </c>
      <c r="S22" s="34"/>
      <c r="T22" s="35" t="s">
        <v>46</v>
      </c>
      <c r="U22" s="36">
        <f t="shared" si="5"/>
        <v>110</v>
      </c>
      <c r="V22" s="37" t="str">
        <f t="shared" si="6"/>
        <v/>
      </c>
      <c r="W22" s="37">
        <f t="shared" si="7"/>
        <v>65</v>
      </c>
      <c r="X22" s="38" t="str">
        <f t="shared" si="8"/>
        <v>★1.5</v>
      </c>
      <c r="Z22" s="39">
        <v>1450</v>
      </c>
      <c r="AA22" s="39"/>
      <c r="AB22" s="40">
        <f t="shared" si="9"/>
        <v>24.2</v>
      </c>
      <c r="AC22" s="41">
        <f t="shared" si="10"/>
        <v>65</v>
      </c>
      <c r="AD22" s="41" t="str">
        <f t="shared" si="11"/>
        <v>★1.5</v>
      </c>
      <c r="AE22" s="40" t="str">
        <f t="shared" si="12"/>
        <v/>
      </c>
      <c r="AF22" s="41" t="str">
        <f t="shared" si="13"/>
        <v/>
      </c>
      <c r="AG22" s="41" t="str">
        <f t="shared" si="14"/>
        <v/>
      </c>
      <c r="AH22" s="42"/>
    </row>
    <row r="23" spans="1:34" ht="24" customHeight="1">
      <c r="A23" s="43"/>
      <c r="B23" s="46"/>
      <c r="C23" s="47"/>
      <c r="D23" s="22" t="s">
        <v>75</v>
      </c>
      <c r="E23" s="23" t="s">
        <v>69</v>
      </c>
      <c r="F23" s="24" t="s">
        <v>41</v>
      </c>
      <c r="G23" s="25">
        <v>1.496</v>
      </c>
      <c r="H23" s="24" t="s">
        <v>42</v>
      </c>
      <c r="I23" s="26" t="str">
        <f t="shared" si="0"/>
        <v>1,340</v>
      </c>
      <c r="J23" s="27">
        <v>5</v>
      </c>
      <c r="K23" s="28">
        <v>16.600000000000001</v>
      </c>
      <c r="L23" s="29">
        <f t="shared" si="1"/>
        <v>139.85903614457828</v>
      </c>
      <c r="M23" s="28">
        <f t="shared" si="2"/>
        <v>15.8</v>
      </c>
      <c r="N23" s="30">
        <f t="shared" si="3"/>
        <v>19</v>
      </c>
      <c r="O23" s="31" t="str">
        <f t="shared" si="4"/>
        <v>25.1</v>
      </c>
      <c r="P23" s="32" t="s">
        <v>43</v>
      </c>
      <c r="Q23" s="33" t="s">
        <v>52</v>
      </c>
      <c r="R23" s="32" t="s">
        <v>45</v>
      </c>
      <c r="S23" s="34"/>
      <c r="T23" s="35" t="s">
        <v>76</v>
      </c>
      <c r="U23" s="36">
        <f t="shared" si="5"/>
        <v>105</v>
      </c>
      <c r="V23" s="37" t="str">
        <f t="shared" si="6"/>
        <v/>
      </c>
      <c r="W23" s="37">
        <f t="shared" si="7"/>
        <v>66</v>
      </c>
      <c r="X23" s="38" t="str">
        <f t="shared" si="8"/>
        <v>★1.5</v>
      </c>
      <c r="Z23" s="39">
        <v>1340</v>
      </c>
      <c r="AA23" s="39"/>
      <c r="AB23" s="40">
        <f t="shared" si="9"/>
        <v>25.1</v>
      </c>
      <c r="AC23" s="41">
        <f t="shared" si="10"/>
        <v>66</v>
      </c>
      <c r="AD23" s="41" t="str">
        <f t="shared" si="11"/>
        <v>★1.5</v>
      </c>
      <c r="AE23" s="40" t="str">
        <f t="shared" si="12"/>
        <v/>
      </c>
      <c r="AF23" s="41" t="str">
        <f t="shared" si="13"/>
        <v/>
      </c>
      <c r="AG23" s="41" t="str">
        <f t="shared" si="14"/>
        <v/>
      </c>
      <c r="AH23" s="42"/>
    </row>
    <row r="24" spans="1:34" ht="24" customHeight="1">
      <c r="A24" s="43"/>
      <c r="B24" s="20"/>
      <c r="C24" s="21" t="s">
        <v>77</v>
      </c>
      <c r="D24" s="22" t="s">
        <v>78</v>
      </c>
      <c r="E24" s="23" t="s">
        <v>79</v>
      </c>
      <c r="F24" s="24" t="s">
        <v>41</v>
      </c>
      <c r="G24" s="25">
        <v>1.496</v>
      </c>
      <c r="H24" s="24" t="s">
        <v>48</v>
      </c>
      <c r="I24" s="26" t="str">
        <f t="shared" si="0"/>
        <v>1,030~1,040</v>
      </c>
      <c r="J24" s="27">
        <v>2</v>
      </c>
      <c r="K24" s="28">
        <v>17.399999999999999</v>
      </c>
      <c r="L24" s="29">
        <f t="shared" si="1"/>
        <v>133.42873563218393</v>
      </c>
      <c r="M24" s="28">
        <f t="shared" si="2"/>
        <v>20.5</v>
      </c>
      <c r="N24" s="30">
        <f t="shared" si="3"/>
        <v>23.4</v>
      </c>
      <c r="O24" s="31" t="str">
        <f t="shared" si="4"/>
        <v>27.1~27.2</v>
      </c>
      <c r="P24" s="32" t="s">
        <v>43</v>
      </c>
      <c r="Q24" s="33" t="s">
        <v>52</v>
      </c>
      <c r="R24" s="32" t="s">
        <v>80</v>
      </c>
      <c r="S24" s="34"/>
      <c r="T24" s="35" t="s">
        <v>46</v>
      </c>
      <c r="U24" s="36" t="str">
        <f t="shared" si="5"/>
        <v/>
      </c>
      <c r="V24" s="37" t="str">
        <f t="shared" si="6"/>
        <v/>
      </c>
      <c r="W24" s="37" t="str">
        <f t="shared" si="7"/>
        <v>63~64</v>
      </c>
      <c r="X24" s="38" t="str">
        <f t="shared" si="8"/>
        <v>★1.0</v>
      </c>
      <c r="Z24" s="39">
        <v>1030</v>
      </c>
      <c r="AA24" s="39">
        <v>1040</v>
      </c>
      <c r="AB24" s="40">
        <f t="shared" si="9"/>
        <v>27.2</v>
      </c>
      <c r="AC24" s="41">
        <f t="shared" si="10"/>
        <v>63</v>
      </c>
      <c r="AD24" s="41" t="str">
        <f t="shared" si="11"/>
        <v>★1.0</v>
      </c>
      <c r="AE24" s="40">
        <f t="shared" si="12"/>
        <v>27.1</v>
      </c>
      <c r="AF24" s="41">
        <f t="shared" si="13"/>
        <v>64</v>
      </c>
      <c r="AG24" s="41" t="str">
        <f t="shared" si="14"/>
        <v>★1.0</v>
      </c>
      <c r="AH24" s="42"/>
    </row>
    <row r="25" spans="1:34" ht="24" customHeight="1">
      <c r="A25" s="43"/>
      <c r="B25" s="44"/>
      <c r="C25" s="45"/>
      <c r="D25" s="22" t="s">
        <v>78</v>
      </c>
      <c r="E25" s="23" t="s">
        <v>81</v>
      </c>
      <c r="F25" s="24" t="s">
        <v>41</v>
      </c>
      <c r="G25" s="25">
        <v>1.496</v>
      </c>
      <c r="H25" s="24" t="s">
        <v>42</v>
      </c>
      <c r="I25" s="26" t="str">
        <f t="shared" si="0"/>
        <v>1,050~1,060</v>
      </c>
      <c r="J25" s="27">
        <v>2</v>
      </c>
      <c r="K25" s="28">
        <v>17.2</v>
      </c>
      <c r="L25" s="29">
        <f t="shared" si="1"/>
        <v>134.98023255813953</v>
      </c>
      <c r="M25" s="28">
        <f t="shared" si="2"/>
        <v>20.5</v>
      </c>
      <c r="N25" s="30">
        <f t="shared" si="3"/>
        <v>23.4</v>
      </c>
      <c r="O25" s="31" t="str">
        <f t="shared" si="4"/>
        <v>27.0</v>
      </c>
      <c r="P25" s="32" t="s">
        <v>43</v>
      </c>
      <c r="Q25" s="33" t="s">
        <v>52</v>
      </c>
      <c r="R25" s="32" t="s">
        <v>80</v>
      </c>
      <c r="S25" s="34"/>
      <c r="T25" s="35" t="s">
        <v>46</v>
      </c>
      <c r="U25" s="36" t="str">
        <f t="shared" si="5"/>
        <v/>
      </c>
      <c r="V25" s="37" t="str">
        <f t="shared" si="6"/>
        <v/>
      </c>
      <c r="W25" s="37">
        <f t="shared" si="7"/>
        <v>63</v>
      </c>
      <c r="X25" s="38" t="str">
        <f t="shared" si="8"/>
        <v>★1.0</v>
      </c>
      <c r="Z25" s="39">
        <v>1050</v>
      </c>
      <c r="AA25" s="39">
        <v>1060</v>
      </c>
      <c r="AB25" s="40">
        <f t="shared" si="9"/>
        <v>27</v>
      </c>
      <c r="AC25" s="41">
        <f t="shared" si="10"/>
        <v>63</v>
      </c>
      <c r="AD25" s="41" t="str">
        <f t="shared" si="11"/>
        <v>★1.0</v>
      </c>
      <c r="AE25" s="40">
        <f t="shared" si="12"/>
        <v>27</v>
      </c>
      <c r="AF25" s="41">
        <f t="shared" si="13"/>
        <v>63</v>
      </c>
      <c r="AG25" s="41" t="str">
        <f t="shared" si="14"/>
        <v>★1.0</v>
      </c>
      <c r="AH25" s="42"/>
    </row>
    <row r="26" spans="1:34" ht="24" customHeight="1">
      <c r="A26" s="43"/>
      <c r="B26" s="44"/>
      <c r="C26" s="45"/>
      <c r="D26" s="22" t="s">
        <v>78</v>
      </c>
      <c r="E26" s="23" t="s">
        <v>82</v>
      </c>
      <c r="F26" s="24" t="s">
        <v>41</v>
      </c>
      <c r="G26" s="25">
        <v>1.496</v>
      </c>
      <c r="H26" s="24" t="s">
        <v>48</v>
      </c>
      <c r="I26" s="26" t="str">
        <f t="shared" si="0"/>
        <v>990~1,020</v>
      </c>
      <c r="J26" s="27">
        <v>2</v>
      </c>
      <c r="K26" s="28">
        <v>16.8</v>
      </c>
      <c r="L26" s="29">
        <f t="shared" si="1"/>
        <v>138.19404761904758</v>
      </c>
      <c r="M26" s="28">
        <f t="shared" si="2"/>
        <v>20.5</v>
      </c>
      <c r="N26" s="30">
        <f t="shared" si="3"/>
        <v>23.4</v>
      </c>
      <c r="O26" s="31" t="str">
        <f t="shared" si="4"/>
        <v>27.2~27.4</v>
      </c>
      <c r="P26" s="32" t="s">
        <v>59</v>
      </c>
      <c r="Q26" s="33" t="s">
        <v>52</v>
      </c>
      <c r="R26" s="32" t="s">
        <v>80</v>
      </c>
      <c r="S26" s="34"/>
      <c r="T26" s="35" t="s">
        <v>46</v>
      </c>
      <c r="U26" s="36" t="str">
        <f t="shared" si="5"/>
        <v/>
      </c>
      <c r="V26" s="37" t="str">
        <f t="shared" si="6"/>
        <v/>
      </c>
      <c r="W26" s="37">
        <f t="shared" si="7"/>
        <v>61</v>
      </c>
      <c r="X26" s="38" t="str">
        <f t="shared" si="8"/>
        <v>★1.0</v>
      </c>
      <c r="Z26" s="39">
        <v>990</v>
      </c>
      <c r="AA26" s="39">
        <v>1020</v>
      </c>
      <c r="AB26" s="40">
        <f t="shared" si="9"/>
        <v>27.4</v>
      </c>
      <c r="AC26" s="41">
        <f t="shared" si="10"/>
        <v>61</v>
      </c>
      <c r="AD26" s="41" t="str">
        <f t="shared" si="11"/>
        <v>★1.0</v>
      </c>
      <c r="AE26" s="40">
        <f t="shared" si="12"/>
        <v>27.2</v>
      </c>
      <c r="AF26" s="41">
        <f t="shared" si="13"/>
        <v>61</v>
      </c>
      <c r="AG26" s="41" t="str">
        <f t="shared" si="14"/>
        <v>★1.0</v>
      </c>
      <c r="AH26" s="42"/>
    </row>
    <row r="27" spans="1:34" ht="24" customHeight="1">
      <c r="A27" s="43"/>
      <c r="B27" s="44"/>
      <c r="C27" s="45"/>
      <c r="D27" s="22" t="s">
        <v>83</v>
      </c>
      <c r="E27" s="23" t="s">
        <v>84</v>
      </c>
      <c r="F27" s="24" t="s">
        <v>85</v>
      </c>
      <c r="G27" s="25">
        <v>1.9970000000000001</v>
      </c>
      <c r="H27" s="24" t="s">
        <v>48</v>
      </c>
      <c r="I27" s="26" t="str">
        <f t="shared" si="0"/>
        <v>1,100</v>
      </c>
      <c r="J27" s="27">
        <v>2</v>
      </c>
      <c r="K27" s="28">
        <v>15.8</v>
      </c>
      <c r="L27" s="29">
        <f t="shared" si="1"/>
        <v>146.9405063291139</v>
      </c>
      <c r="M27" s="28">
        <f t="shared" si="2"/>
        <v>18.7</v>
      </c>
      <c r="N27" s="30">
        <f t="shared" si="3"/>
        <v>21.8</v>
      </c>
      <c r="O27" s="31" t="str">
        <f t="shared" si="4"/>
        <v>26.7</v>
      </c>
      <c r="P27" s="32" t="s">
        <v>43</v>
      </c>
      <c r="Q27" s="33" t="s">
        <v>52</v>
      </c>
      <c r="R27" s="32" t="s">
        <v>80</v>
      </c>
      <c r="S27" s="34"/>
      <c r="T27" s="35" t="s">
        <v>46</v>
      </c>
      <c r="U27" s="36" t="str">
        <f t="shared" si="5"/>
        <v/>
      </c>
      <c r="V27" s="37" t="str">
        <f t="shared" si="6"/>
        <v/>
      </c>
      <c r="W27" s="37">
        <f t="shared" si="7"/>
        <v>59</v>
      </c>
      <c r="X27" s="38" t="str">
        <f t="shared" si="8"/>
        <v>★0.5</v>
      </c>
      <c r="Z27" s="39">
        <v>1100</v>
      </c>
      <c r="AA27" s="39"/>
      <c r="AB27" s="40">
        <f t="shared" si="9"/>
        <v>26.7</v>
      </c>
      <c r="AC27" s="41">
        <f t="shared" si="10"/>
        <v>59</v>
      </c>
      <c r="AD27" s="41" t="str">
        <f t="shared" si="11"/>
        <v>★0.5</v>
      </c>
      <c r="AE27" s="40" t="str">
        <f t="shared" si="12"/>
        <v/>
      </c>
      <c r="AF27" s="41" t="str">
        <f t="shared" si="13"/>
        <v/>
      </c>
      <c r="AG27" s="41" t="str">
        <f t="shared" si="14"/>
        <v/>
      </c>
      <c r="AH27" s="42"/>
    </row>
    <row r="28" spans="1:34" ht="24" customHeight="1">
      <c r="A28" s="43"/>
      <c r="B28" s="46"/>
      <c r="C28" s="47"/>
      <c r="D28" s="22" t="s">
        <v>83</v>
      </c>
      <c r="E28" s="23" t="s">
        <v>81</v>
      </c>
      <c r="F28" s="24" t="s">
        <v>85</v>
      </c>
      <c r="G28" s="25">
        <v>1.9970000000000001</v>
      </c>
      <c r="H28" s="24" t="s">
        <v>42</v>
      </c>
      <c r="I28" s="26" t="str">
        <f t="shared" si="0"/>
        <v>1,130</v>
      </c>
      <c r="J28" s="27">
        <v>2</v>
      </c>
      <c r="K28" s="28">
        <v>15.2</v>
      </c>
      <c r="L28" s="29">
        <f t="shared" si="1"/>
        <v>152.74078947368417</v>
      </c>
      <c r="M28" s="28">
        <f t="shared" si="2"/>
        <v>18.7</v>
      </c>
      <c r="N28" s="30">
        <f t="shared" si="3"/>
        <v>21.8</v>
      </c>
      <c r="O28" s="31" t="str">
        <f t="shared" si="4"/>
        <v>26.5</v>
      </c>
      <c r="P28" s="32" t="s">
        <v>43</v>
      </c>
      <c r="Q28" s="33" t="s">
        <v>52</v>
      </c>
      <c r="R28" s="32" t="s">
        <v>80</v>
      </c>
      <c r="S28" s="34"/>
      <c r="T28" s="35" t="s">
        <v>46</v>
      </c>
      <c r="U28" s="36" t="str">
        <f t="shared" si="5"/>
        <v/>
      </c>
      <c r="V28" s="37" t="str">
        <f t="shared" si="6"/>
        <v/>
      </c>
      <c r="W28" s="37">
        <f t="shared" si="7"/>
        <v>57</v>
      </c>
      <c r="X28" s="38" t="str">
        <f t="shared" si="8"/>
        <v>★0.5</v>
      </c>
      <c r="Z28" s="39">
        <v>1130</v>
      </c>
      <c r="AA28" s="39"/>
      <c r="AB28" s="40">
        <f t="shared" si="9"/>
        <v>26.5</v>
      </c>
      <c r="AC28" s="41">
        <f t="shared" si="10"/>
        <v>57</v>
      </c>
      <c r="AD28" s="41" t="str">
        <f t="shared" si="11"/>
        <v>★0.5</v>
      </c>
      <c r="AE28" s="40" t="str">
        <f t="shared" si="12"/>
        <v/>
      </c>
      <c r="AF28" s="41" t="str">
        <f t="shared" si="13"/>
        <v/>
      </c>
      <c r="AG28" s="41" t="str">
        <f t="shared" si="14"/>
        <v/>
      </c>
      <c r="AH28" s="42"/>
    </row>
    <row r="29" spans="1:34" ht="24" customHeight="1">
      <c r="A29" s="43"/>
      <c r="B29" s="44"/>
      <c r="C29" s="45" t="s">
        <v>86</v>
      </c>
      <c r="D29" s="22" t="s">
        <v>87</v>
      </c>
      <c r="E29" s="23" t="s">
        <v>88</v>
      </c>
      <c r="F29" s="24" t="s">
        <v>41</v>
      </c>
      <c r="G29" s="25">
        <v>1.496</v>
      </c>
      <c r="H29" s="24" t="s">
        <v>42</v>
      </c>
      <c r="I29" s="26" t="str">
        <f t="shared" si="0"/>
        <v>1,060~1,070</v>
      </c>
      <c r="J29" s="27">
        <v>2</v>
      </c>
      <c r="K29" s="28">
        <v>17.2</v>
      </c>
      <c r="L29" s="29">
        <f t="shared" si="1"/>
        <v>134.98023255813953</v>
      </c>
      <c r="M29" s="28">
        <f t="shared" si="2"/>
        <v>20.5</v>
      </c>
      <c r="N29" s="30">
        <f t="shared" si="3"/>
        <v>23.4</v>
      </c>
      <c r="O29" s="31" t="str">
        <f t="shared" si="4"/>
        <v>26.9~27.0</v>
      </c>
      <c r="P29" s="32" t="s">
        <v>43</v>
      </c>
      <c r="Q29" s="33" t="s">
        <v>52</v>
      </c>
      <c r="R29" s="32" t="s">
        <v>80</v>
      </c>
      <c r="S29" s="34"/>
      <c r="T29" s="35" t="s">
        <v>46</v>
      </c>
      <c r="U29" s="36" t="str">
        <f t="shared" si="5"/>
        <v/>
      </c>
      <c r="V29" s="37" t="str">
        <f t="shared" si="6"/>
        <v/>
      </c>
      <c r="W29" s="37">
        <f t="shared" si="7"/>
        <v>63</v>
      </c>
      <c r="X29" s="38" t="str">
        <f t="shared" si="8"/>
        <v>★1.0</v>
      </c>
      <c r="Z29" s="39">
        <v>1060</v>
      </c>
      <c r="AA29" s="39">
        <v>1070</v>
      </c>
      <c r="AB29" s="40">
        <f t="shared" si="9"/>
        <v>27</v>
      </c>
      <c r="AC29" s="41">
        <f t="shared" si="10"/>
        <v>63</v>
      </c>
      <c r="AD29" s="41" t="str">
        <f t="shared" si="11"/>
        <v>★1.0</v>
      </c>
      <c r="AE29" s="40">
        <f t="shared" si="12"/>
        <v>26.9</v>
      </c>
      <c r="AF29" s="41">
        <f t="shared" si="13"/>
        <v>63</v>
      </c>
      <c r="AG29" s="41" t="str">
        <f t="shared" si="14"/>
        <v>★1.0</v>
      </c>
      <c r="AH29" s="42"/>
    </row>
    <row r="30" spans="1:34" ht="24" customHeight="1">
      <c r="A30" s="43"/>
      <c r="B30" s="44"/>
      <c r="C30" s="45"/>
      <c r="D30" s="22" t="s">
        <v>87</v>
      </c>
      <c r="E30" s="23" t="s">
        <v>89</v>
      </c>
      <c r="F30" s="24" t="s">
        <v>41</v>
      </c>
      <c r="G30" s="25">
        <v>1.496</v>
      </c>
      <c r="H30" s="24" t="s">
        <v>48</v>
      </c>
      <c r="I30" s="26" t="str">
        <f t="shared" si="0"/>
        <v>1,010~1,040</v>
      </c>
      <c r="J30" s="27">
        <v>2</v>
      </c>
      <c r="K30" s="28">
        <v>16.8</v>
      </c>
      <c r="L30" s="29">
        <f t="shared" si="1"/>
        <v>138.19404761904758</v>
      </c>
      <c r="M30" s="28">
        <f t="shared" si="2"/>
        <v>20.5</v>
      </c>
      <c r="N30" s="30">
        <f t="shared" si="3"/>
        <v>23.4</v>
      </c>
      <c r="O30" s="31" t="str">
        <f t="shared" si="4"/>
        <v>27.1~27.3</v>
      </c>
      <c r="P30" s="32" t="s">
        <v>59</v>
      </c>
      <c r="Q30" s="33" t="s">
        <v>52</v>
      </c>
      <c r="R30" s="32" t="s">
        <v>80</v>
      </c>
      <c r="S30" s="34"/>
      <c r="T30" s="35" t="s">
        <v>46</v>
      </c>
      <c r="U30" s="36" t="str">
        <f t="shared" si="5"/>
        <v/>
      </c>
      <c r="V30" s="37" t="str">
        <f t="shared" si="6"/>
        <v/>
      </c>
      <c r="W30" s="37">
        <f t="shared" si="7"/>
        <v>61</v>
      </c>
      <c r="X30" s="38" t="str">
        <f t="shared" si="8"/>
        <v>★1.0</v>
      </c>
      <c r="Z30" s="39">
        <v>1010</v>
      </c>
      <c r="AA30" s="39">
        <v>1040</v>
      </c>
      <c r="AB30" s="40">
        <f t="shared" si="9"/>
        <v>27.3</v>
      </c>
      <c r="AC30" s="41">
        <f t="shared" si="10"/>
        <v>61</v>
      </c>
      <c r="AD30" s="41" t="str">
        <f t="shared" si="11"/>
        <v>★1.0</v>
      </c>
      <c r="AE30" s="40">
        <f t="shared" si="12"/>
        <v>27.1</v>
      </c>
      <c r="AF30" s="41">
        <f t="shared" si="13"/>
        <v>61</v>
      </c>
      <c r="AG30" s="41" t="str">
        <f t="shared" si="14"/>
        <v>★1.0</v>
      </c>
      <c r="AH30" s="42"/>
    </row>
    <row r="31" spans="1:34" ht="24" customHeight="1">
      <c r="A31" s="43"/>
      <c r="B31" s="44"/>
      <c r="C31" s="45"/>
      <c r="D31" s="22" t="s">
        <v>90</v>
      </c>
      <c r="E31" s="23" t="s">
        <v>91</v>
      </c>
      <c r="F31" s="24" t="s">
        <v>85</v>
      </c>
      <c r="G31" s="25">
        <v>1.9970000000000001</v>
      </c>
      <c r="H31" s="24" t="s">
        <v>48</v>
      </c>
      <c r="I31" s="26" t="str">
        <f t="shared" si="0"/>
        <v>1,110</v>
      </c>
      <c r="J31" s="27">
        <v>2</v>
      </c>
      <c r="K31" s="28">
        <v>15.8</v>
      </c>
      <c r="L31" s="29">
        <f t="shared" si="1"/>
        <v>146.9405063291139</v>
      </c>
      <c r="M31" s="28">
        <f t="shared" si="2"/>
        <v>18.7</v>
      </c>
      <c r="N31" s="30">
        <f t="shared" si="3"/>
        <v>21.8</v>
      </c>
      <c r="O31" s="31" t="str">
        <f t="shared" si="4"/>
        <v>26.7</v>
      </c>
      <c r="P31" s="32" t="s">
        <v>43</v>
      </c>
      <c r="Q31" s="33" t="s">
        <v>52</v>
      </c>
      <c r="R31" s="32" t="s">
        <v>80</v>
      </c>
      <c r="S31" s="34"/>
      <c r="T31" s="35" t="s">
        <v>46</v>
      </c>
      <c r="U31" s="36" t="str">
        <f t="shared" si="5"/>
        <v/>
      </c>
      <c r="V31" s="37" t="str">
        <f t="shared" si="6"/>
        <v/>
      </c>
      <c r="W31" s="37">
        <f t="shared" si="7"/>
        <v>59</v>
      </c>
      <c r="X31" s="38" t="str">
        <f t="shared" si="8"/>
        <v>★0.5</v>
      </c>
      <c r="Z31" s="39">
        <v>1110</v>
      </c>
      <c r="AA31" s="39"/>
      <c r="AB31" s="40">
        <f t="shared" si="9"/>
        <v>26.7</v>
      </c>
      <c r="AC31" s="41">
        <f t="shared" si="10"/>
        <v>59</v>
      </c>
      <c r="AD31" s="41" t="str">
        <f t="shared" si="11"/>
        <v>★0.5</v>
      </c>
      <c r="AE31" s="40" t="str">
        <f t="shared" si="12"/>
        <v/>
      </c>
      <c r="AF31" s="41" t="str">
        <f t="shared" si="13"/>
        <v/>
      </c>
      <c r="AG31" s="41" t="str">
        <f t="shared" si="14"/>
        <v/>
      </c>
      <c r="AH31" s="42"/>
    </row>
    <row r="32" spans="1:34" ht="24" customHeight="1">
      <c r="A32" s="43"/>
      <c r="B32" s="46"/>
      <c r="C32" s="47"/>
      <c r="D32" s="22" t="s">
        <v>90</v>
      </c>
      <c r="E32" s="23" t="s">
        <v>88</v>
      </c>
      <c r="F32" s="24" t="s">
        <v>85</v>
      </c>
      <c r="G32" s="25">
        <v>1.9970000000000001</v>
      </c>
      <c r="H32" s="24" t="s">
        <v>42</v>
      </c>
      <c r="I32" s="26" t="str">
        <f t="shared" si="0"/>
        <v>1,130</v>
      </c>
      <c r="J32" s="27">
        <v>2</v>
      </c>
      <c r="K32" s="28">
        <v>15.2</v>
      </c>
      <c r="L32" s="29">
        <f t="shared" si="1"/>
        <v>152.74078947368417</v>
      </c>
      <c r="M32" s="28">
        <f t="shared" si="2"/>
        <v>18.7</v>
      </c>
      <c r="N32" s="30">
        <f t="shared" si="3"/>
        <v>21.8</v>
      </c>
      <c r="O32" s="31" t="str">
        <f t="shared" si="4"/>
        <v>26.5</v>
      </c>
      <c r="P32" s="32" t="s">
        <v>43</v>
      </c>
      <c r="Q32" s="33" t="s">
        <v>52</v>
      </c>
      <c r="R32" s="32" t="s">
        <v>80</v>
      </c>
      <c r="S32" s="34"/>
      <c r="T32" s="35" t="s">
        <v>46</v>
      </c>
      <c r="U32" s="36" t="str">
        <f t="shared" si="5"/>
        <v/>
      </c>
      <c r="V32" s="37" t="str">
        <f t="shared" si="6"/>
        <v/>
      </c>
      <c r="W32" s="37">
        <f t="shared" si="7"/>
        <v>57</v>
      </c>
      <c r="X32" s="38" t="str">
        <f t="shared" si="8"/>
        <v>★0.5</v>
      </c>
      <c r="Z32" s="39">
        <v>1130</v>
      </c>
      <c r="AA32" s="39"/>
      <c r="AB32" s="40">
        <f t="shared" si="9"/>
        <v>26.5</v>
      </c>
      <c r="AC32" s="41">
        <f t="shared" si="10"/>
        <v>57</v>
      </c>
      <c r="AD32" s="41" t="str">
        <f t="shared" si="11"/>
        <v>★0.5</v>
      </c>
      <c r="AE32" s="40" t="str">
        <f t="shared" si="12"/>
        <v/>
      </c>
      <c r="AF32" s="41" t="str">
        <f t="shared" si="13"/>
        <v/>
      </c>
      <c r="AG32" s="41" t="str">
        <f t="shared" si="14"/>
        <v/>
      </c>
      <c r="AH32" s="42"/>
    </row>
    <row r="33" spans="1:34" ht="24" customHeight="1">
      <c r="A33" s="43"/>
      <c r="B33" s="44"/>
      <c r="C33" s="45" t="s">
        <v>92</v>
      </c>
      <c r="D33" s="22" t="s">
        <v>93</v>
      </c>
      <c r="E33" s="23" t="s">
        <v>94</v>
      </c>
      <c r="F33" s="24" t="s">
        <v>70</v>
      </c>
      <c r="G33" s="25">
        <v>1.9970000000000001</v>
      </c>
      <c r="H33" s="24" t="s">
        <v>42</v>
      </c>
      <c r="I33" s="26" t="str">
        <f t="shared" si="0"/>
        <v>1,420</v>
      </c>
      <c r="J33" s="27">
        <v>5</v>
      </c>
      <c r="K33" s="28">
        <v>16.2</v>
      </c>
      <c r="L33" s="29">
        <f t="shared" si="1"/>
        <v>143.31234567901234</v>
      </c>
      <c r="M33" s="28">
        <f t="shared" si="2"/>
        <v>15.8</v>
      </c>
      <c r="N33" s="30">
        <f t="shared" si="3"/>
        <v>19</v>
      </c>
      <c r="O33" s="31" t="str">
        <f t="shared" si="4"/>
        <v>24.5</v>
      </c>
      <c r="P33" s="32" t="s">
        <v>71</v>
      </c>
      <c r="Q33" s="33" t="s">
        <v>52</v>
      </c>
      <c r="R33" s="32" t="s">
        <v>45</v>
      </c>
      <c r="S33" s="34"/>
      <c r="T33" s="35" t="s">
        <v>46</v>
      </c>
      <c r="U33" s="36">
        <f t="shared" si="5"/>
        <v>102</v>
      </c>
      <c r="V33" s="37" t="str">
        <f t="shared" si="6"/>
        <v/>
      </c>
      <c r="W33" s="37">
        <f t="shared" si="7"/>
        <v>66</v>
      </c>
      <c r="X33" s="38" t="str">
        <f t="shared" si="8"/>
        <v>★1.5</v>
      </c>
      <c r="Z33" s="39">
        <v>1420</v>
      </c>
      <c r="AA33" s="39"/>
      <c r="AB33" s="40">
        <f t="shared" si="9"/>
        <v>24.5</v>
      </c>
      <c r="AC33" s="41">
        <f t="shared" si="10"/>
        <v>66</v>
      </c>
      <c r="AD33" s="41" t="str">
        <f t="shared" si="11"/>
        <v>★1.5</v>
      </c>
      <c r="AE33" s="40" t="str">
        <f t="shared" si="12"/>
        <v/>
      </c>
      <c r="AF33" s="41" t="str">
        <f t="shared" si="13"/>
        <v/>
      </c>
      <c r="AG33" s="41" t="str">
        <f t="shared" si="14"/>
        <v/>
      </c>
      <c r="AH33" s="42"/>
    </row>
    <row r="34" spans="1:34" ht="24" customHeight="1">
      <c r="A34" s="43"/>
      <c r="B34" s="46"/>
      <c r="C34" s="47"/>
      <c r="D34" s="22" t="s">
        <v>93</v>
      </c>
      <c r="E34" s="23" t="s">
        <v>95</v>
      </c>
      <c r="F34" s="24" t="s">
        <v>70</v>
      </c>
      <c r="G34" s="25">
        <v>1.9970000000000001</v>
      </c>
      <c r="H34" s="24" t="s">
        <v>42</v>
      </c>
      <c r="I34" s="26" t="str">
        <f t="shared" si="0"/>
        <v>1,500</v>
      </c>
      <c r="J34" s="27">
        <v>5</v>
      </c>
      <c r="K34" s="28">
        <v>15.5</v>
      </c>
      <c r="L34" s="29">
        <f t="shared" si="1"/>
        <v>149.78451612903226</v>
      </c>
      <c r="M34" s="28">
        <f t="shared" si="2"/>
        <v>14.4</v>
      </c>
      <c r="N34" s="30">
        <f t="shared" si="3"/>
        <v>17.600000000000001</v>
      </c>
      <c r="O34" s="31" t="str">
        <f t="shared" si="4"/>
        <v>23.8</v>
      </c>
      <c r="P34" s="32" t="s">
        <v>71</v>
      </c>
      <c r="Q34" s="33" t="s">
        <v>52</v>
      </c>
      <c r="R34" s="32" t="s">
        <v>55</v>
      </c>
      <c r="S34" s="34"/>
      <c r="T34" s="35" t="s">
        <v>46</v>
      </c>
      <c r="U34" s="36">
        <f t="shared" si="5"/>
        <v>107</v>
      </c>
      <c r="V34" s="37" t="str">
        <f t="shared" si="6"/>
        <v/>
      </c>
      <c r="W34" s="37">
        <f t="shared" si="7"/>
        <v>65</v>
      </c>
      <c r="X34" s="38" t="str">
        <f t="shared" si="8"/>
        <v>★1.5</v>
      </c>
      <c r="Z34" s="39">
        <v>1500</v>
      </c>
      <c r="AA34" s="39"/>
      <c r="AB34" s="40">
        <f t="shared" si="9"/>
        <v>23.8</v>
      </c>
      <c r="AC34" s="41">
        <f t="shared" si="10"/>
        <v>65</v>
      </c>
      <c r="AD34" s="41" t="str">
        <f t="shared" si="11"/>
        <v>★1.5</v>
      </c>
      <c r="AE34" s="40" t="str">
        <f t="shared" si="12"/>
        <v/>
      </c>
      <c r="AF34" s="41" t="str">
        <f t="shared" si="13"/>
        <v/>
      </c>
      <c r="AG34" s="41" t="str">
        <f t="shared" si="14"/>
        <v/>
      </c>
      <c r="AH34" s="42"/>
    </row>
    <row r="35" spans="1:34" ht="24" customHeight="1">
      <c r="A35" s="43"/>
      <c r="B35" s="20"/>
      <c r="C35" s="21" t="s">
        <v>96</v>
      </c>
      <c r="D35" s="22" t="s">
        <v>97</v>
      </c>
      <c r="E35" s="23" t="s">
        <v>58</v>
      </c>
      <c r="F35" s="24" t="s">
        <v>70</v>
      </c>
      <c r="G35" s="25">
        <v>1.9970000000000001</v>
      </c>
      <c r="H35" s="24" t="s">
        <v>42</v>
      </c>
      <c r="I35" s="26" t="str">
        <f t="shared" si="0"/>
        <v>1,460</v>
      </c>
      <c r="J35" s="27">
        <v>5</v>
      </c>
      <c r="K35" s="28">
        <v>15.6</v>
      </c>
      <c r="L35" s="29">
        <f t="shared" si="1"/>
        <v>148.824358974359</v>
      </c>
      <c r="M35" s="28">
        <f t="shared" si="2"/>
        <v>14.4</v>
      </c>
      <c r="N35" s="30">
        <f t="shared" si="3"/>
        <v>17.600000000000001</v>
      </c>
      <c r="O35" s="31" t="str">
        <f t="shared" si="4"/>
        <v>24.1</v>
      </c>
      <c r="P35" s="32" t="s">
        <v>71</v>
      </c>
      <c r="Q35" s="33" t="s">
        <v>52</v>
      </c>
      <c r="R35" s="32" t="s">
        <v>45</v>
      </c>
      <c r="S35" s="34"/>
      <c r="T35" s="35" t="s">
        <v>46</v>
      </c>
      <c r="U35" s="36">
        <f t="shared" si="5"/>
        <v>108</v>
      </c>
      <c r="V35" s="37" t="str">
        <f t="shared" si="6"/>
        <v/>
      </c>
      <c r="W35" s="37">
        <f t="shared" si="7"/>
        <v>64</v>
      </c>
      <c r="X35" s="38" t="str">
        <f t="shared" si="8"/>
        <v>★1.0</v>
      </c>
      <c r="Z35" s="39">
        <v>1460</v>
      </c>
      <c r="AA35" s="39"/>
      <c r="AB35" s="40">
        <f t="shared" si="9"/>
        <v>24.1</v>
      </c>
      <c r="AC35" s="41">
        <f t="shared" si="10"/>
        <v>64</v>
      </c>
      <c r="AD35" s="41" t="str">
        <f t="shared" si="11"/>
        <v>★1.0</v>
      </c>
      <c r="AE35" s="40" t="str">
        <f t="shared" si="12"/>
        <v/>
      </c>
      <c r="AF35" s="41" t="str">
        <f t="shared" si="13"/>
        <v/>
      </c>
      <c r="AG35" s="41" t="str">
        <f t="shared" si="14"/>
        <v/>
      </c>
      <c r="AH35" s="42"/>
    </row>
    <row r="36" spans="1:34" ht="24" customHeight="1">
      <c r="A36" s="43"/>
      <c r="B36" s="46"/>
      <c r="C36" s="47"/>
      <c r="D36" s="22" t="s">
        <v>97</v>
      </c>
      <c r="E36" s="23" t="s">
        <v>98</v>
      </c>
      <c r="F36" s="24" t="s">
        <v>70</v>
      </c>
      <c r="G36" s="25">
        <v>1.9970000000000001</v>
      </c>
      <c r="H36" s="24" t="s">
        <v>42</v>
      </c>
      <c r="I36" s="26" t="str">
        <f t="shared" si="0"/>
        <v>1,520</v>
      </c>
      <c r="J36" s="27">
        <v>5</v>
      </c>
      <c r="K36" s="28">
        <v>15.1</v>
      </c>
      <c r="L36" s="29">
        <f t="shared" si="1"/>
        <v>153.75231788079469</v>
      </c>
      <c r="M36" s="28">
        <f t="shared" si="2"/>
        <v>14.4</v>
      </c>
      <c r="N36" s="30">
        <f t="shared" si="3"/>
        <v>17.600000000000001</v>
      </c>
      <c r="O36" s="31" t="str">
        <f t="shared" si="4"/>
        <v>23.6</v>
      </c>
      <c r="P36" s="32" t="s">
        <v>71</v>
      </c>
      <c r="Q36" s="33" t="s">
        <v>52</v>
      </c>
      <c r="R36" s="32" t="s">
        <v>55</v>
      </c>
      <c r="S36" s="34"/>
      <c r="T36" s="35" t="s">
        <v>46</v>
      </c>
      <c r="U36" s="36">
        <f t="shared" si="5"/>
        <v>104</v>
      </c>
      <c r="V36" s="37" t="str">
        <f t="shared" si="6"/>
        <v/>
      </c>
      <c r="W36" s="37">
        <f t="shared" si="7"/>
        <v>63</v>
      </c>
      <c r="X36" s="38" t="str">
        <f t="shared" si="8"/>
        <v>★1.0</v>
      </c>
      <c r="Z36" s="39">
        <v>1520</v>
      </c>
      <c r="AA36" s="39"/>
      <c r="AB36" s="40">
        <f t="shared" si="9"/>
        <v>23.6</v>
      </c>
      <c r="AC36" s="41">
        <f t="shared" si="10"/>
        <v>63</v>
      </c>
      <c r="AD36" s="41" t="str">
        <f t="shared" si="11"/>
        <v>★1.0</v>
      </c>
      <c r="AE36" s="40" t="str">
        <f t="shared" si="12"/>
        <v/>
      </c>
      <c r="AF36" s="41" t="str">
        <f t="shared" si="13"/>
        <v/>
      </c>
      <c r="AG36" s="41" t="str">
        <f t="shared" si="14"/>
        <v/>
      </c>
      <c r="AH36" s="42"/>
    </row>
    <row r="37" spans="1:34" ht="24" customHeight="1">
      <c r="A37" s="43"/>
      <c r="B37" s="20"/>
      <c r="C37" s="21" t="s">
        <v>99</v>
      </c>
      <c r="D37" s="22" t="s">
        <v>100</v>
      </c>
      <c r="E37" s="23" t="s">
        <v>101</v>
      </c>
      <c r="F37" s="24" t="s">
        <v>85</v>
      </c>
      <c r="G37" s="25">
        <v>1.9970000000000001</v>
      </c>
      <c r="H37" s="24" t="s">
        <v>42</v>
      </c>
      <c r="I37" s="26" t="str">
        <f t="shared" si="0"/>
        <v>1,510</v>
      </c>
      <c r="J37" s="27">
        <v>5</v>
      </c>
      <c r="K37" s="28">
        <v>15</v>
      </c>
      <c r="L37" s="29">
        <f t="shared" si="1"/>
        <v>154.77733333333333</v>
      </c>
      <c r="M37" s="28">
        <f t="shared" si="2"/>
        <v>14.4</v>
      </c>
      <c r="N37" s="30">
        <f t="shared" si="3"/>
        <v>17.600000000000001</v>
      </c>
      <c r="O37" s="31" t="str">
        <f t="shared" si="4"/>
        <v>23.7</v>
      </c>
      <c r="P37" s="32" t="s">
        <v>43</v>
      </c>
      <c r="Q37" s="33" t="s">
        <v>52</v>
      </c>
      <c r="R37" s="32" t="s">
        <v>45</v>
      </c>
      <c r="S37" s="34"/>
      <c r="T37" s="35" t="s">
        <v>76</v>
      </c>
      <c r="U37" s="36">
        <f t="shared" si="5"/>
        <v>104</v>
      </c>
      <c r="V37" s="37" t="str">
        <f t="shared" si="6"/>
        <v/>
      </c>
      <c r="W37" s="37">
        <f t="shared" si="7"/>
        <v>63</v>
      </c>
      <c r="X37" s="38" t="str">
        <f t="shared" si="8"/>
        <v>★1.0</v>
      </c>
      <c r="Z37" s="39">
        <v>1510</v>
      </c>
      <c r="AA37" s="39"/>
      <c r="AB37" s="40">
        <f t="shared" si="9"/>
        <v>23.7</v>
      </c>
      <c r="AC37" s="41">
        <f t="shared" si="10"/>
        <v>63</v>
      </c>
      <c r="AD37" s="41" t="str">
        <f t="shared" si="11"/>
        <v>★1.0</v>
      </c>
      <c r="AE37" s="40" t="str">
        <f t="shared" si="12"/>
        <v/>
      </c>
      <c r="AF37" s="41" t="str">
        <f t="shared" si="13"/>
        <v/>
      </c>
      <c r="AG37" s="41" t="str">
        <f t="shared" si="14"/>
        <v/>
      </c>
      <c r="AH37" s="42"/>
    </row>
    <row r="38" spans="1:34" ht="24" customHeight="1">
      <c r="A38" s="43"/>
      <c r="B38" s="44"/>
      <c r="C38" s="45"/>
      <c r="D38" s="22" t="s">
        <v>102</v>
      </c>
      <c r="E38" s="23" t="s">
        <v>101</v>
      </c>
      <c r="F38" s="24" t="s">
        <v>85</v>
      </c>
      <c r="G38" s="25">
        <v>1.9970000000000001</v>
      </c>
      <c r="H38" s="24" t="s">
        <v>42</v>
      </c>
      <c r="I38" s="26" t="str">
        <f t="shared" si="0"/>
        <v>1,530</v>
      </c>
      <c r="J38" s="27">
        <v>5</v>
      </c>
      <c r="K38" s="28">
        <v>15</v>
      </c>
      <c r="L38" s="29">
        <f t="shared" si="1"/>
        <v>154.77733333333333</v>
      </c>
      <c r="M38" s="28">
        <f t="shared" si="2"/>
        <v>14.4</v>
      </c>
      <c r="N38" s="30">
        <f t="shared" si="3"/>
        <v>17.600000000000001</v>
      </c>
      <c r="O38" s="31" t="str">
        <f t="shared" si="4"/>
        <v>23.6</v>
      </c>
      <c r="P38" s="32" t="s">
        <v>43</v>
      </c>
      <c r="Q38" s="33" t="s">
        <v>52</v>
      </c>
      <c r="R38" s="32" t="s">
        <v>45</v>
      </c>
      <c r="S38" s="34"/>
      <c r="T38" s="35" t="s">
        <v>76</v>
      </c>
      <c r="U38" s="36">
        <f t="shared" si="5"/>
        <v>104</v>
      </c>
      <c r="V38" s="37" t="str">
        <f t="shared" si="6"/>
        <v/>
      </c>
      <c r="W38" s="37">
        <f t="shared" si="7"/>
        <v>63</v>
      </c>
      <c r="X38" s="38" t="str">
        <f t="shared" si="8"/>
        <v>★1.0</v>
      </c>
      <c r="Z38" s="39">
        <v>1530</v>
      </c>
      <c r="AA38" s="39"/>
      <c r="AB38" s="40">
        <f t="shared" si="9"/>
        <v>23.6</v>
      </c>
      <c r="AC38" s="41">
        <f t="shared" si="10"/>
        <v>63</v>
      </c>
      <c r="AD38" s="41" t="str">
        <f t="shared" si="11"/>
        <v>★1.0</v>
      </c>
      <c r="AE38" s="40" t="str">
        <f t="shared" si="12"/>
        <v/>
      </c>
      <c r="AF38" s="41" t="str">
        <f t="shared" si="13"/>
        <v/>
      </c>
      <c r="AG38" s="41" t="str">
        <f t="shared" si="14"/>
        <v/>
      </c>
      <c r="AH38" s="42"/>
    </row>
    <row r="39" spans="1:34" ht="24" customHeight="1">
      <c r="A39" s="43"/>
      <c r="B39" s="44"/>
      <c r="C39" s="45"/>
      <c r="D39" s="22" t="s">
        <v>103</v>
      </c>
      <c r="E39" s="23" t="s">
        <v>101</v>
      </c>
      <c r="F39" s="24" t="s">
        <v>104</v>
      </c>
      <c r="G39" s="25">
        <v>2.488</v>
      </c>
      <c r="H39" s="24" t="s">
        <v>42</v>
      </c>
      <c r="I39" s="26" t="str">
        <f t="shared" si="0"/>
        <v>1,550</v>
      </c>
      <c r="J39" s="27">
        <v>5</v>
      </c>
      <c r="K39" s="28">
        <v>14.2</v>
      </c>
      <c r="L39" s="29">
        <f t="shared" si="1"/>
        <v>163.49718309859156</v>
      </c>
      <c r="M39" s="28">
        <f t="shared" si="2"/>
        <v>13.2</v>
      </c>
      <c r="N39" s="30">
        <f t="shared" si="3"/>
        <v>16.5</v>
      </c>
      <c r="O39" s="31" t="str">
        <f t="shared" si="4"/>
        <v>23.4</v>
      </c>
      <c r="P39" s="32" t="s">
        <v>43</v>
      </c>
      <c r="Q39" s="33" t="s">
        <v>52</v>
      </c>
      <c r="R39" s="32" t="s">
        <v>45</v>
      </c>
      <c r="S39" s="34"/>
      <c r="T39" s="35" t="s">
        <v>76</v>
      </c>
      <c r="U39" s="36">
        <f t="shared" si="5"/>
        <v>107</v>
      </c>
      <c r="V39" s="37" t="str">
        <f t="shared" si="6"/>
        <v/>
      </c>
      <c r="W39" s="37">
        <f t="shared" si="7"/>
        <v>60</v>
      </c>
      <c r="X39" s="38" t="str">
        <f t="shared" si="8"/>
        <v>★1.0</v>
      </c>
      <c r="Z39" s="39">
        <v>1550</v>
      </c>
      <c r="AA39" s="39"/>
      <c r="AB39" s="40">
        <f t="shared" si="9"/>
        <v>23.4</v>
      </c>
      <c r="AC39" s="41">
        <f t="shared" si="10"/>
        <v>60</v>
      </c>
      <c r="AD39" s="41" t="str">
        <f t="shared" si="11"/>
        <v>★1.0</v>
      </c>
      <c r="AE39" s="40" t="str">
        <f t="shared" si="12"/>
        <v/>
      </c>
      <c r="AF39" s="41" t="str">
        <f t="shared" si="13"/>
        <v/>
      </c>
      <c r="AG39" s="41" t="str">
        <f t="shared" si="14"/>
        <v/>
      </c>
      <c r="AH39" s="42"/>
    </row>
    <row r="40" spans="1:34" ht="24" customHeight="1">
      <c r="A40" s="43"/>
      <c r="B40" s="46"/>
      <c r="C40" s="47"/>
      <c r="D40" s="22" t="s">
        <v>105</v>
      </c>
      <c r="E40" s="23" t="s">
        <v>101</v>
      </c>
      <c r="F40" s="24" t="s">
        <v>104</v>
      </c>
      <c r="G40" s="25">
        <v>2.488</v>
      </c>
      <c r="H40" s="24" t="s">
        <v>42</v>
      </c>
      <c r="I40" s="26" t="str">
        <f t="shared" si="0"/>
        <v>1,570</v>
      </c>
      <c r="J40" s="27">
        <v>5</v>
      </c>
      <c r="K40" s="28">
        <v>14.2</v>
      </c>
      <c r="L40" s="29">
        <f t="shared" si="1"/>
        <v>163.49718309859156</v>
      </c>
      <c r="M40" s="28">
        <f t="shared" si="2"/>
        <v>13.2</v>
      </c>
      <c r="N40" s="30">
        <f t="shared" si="3"/>
        <v>16.5</v>
      </c>
      <c r="O40" s="31" t="str">
        <f t="shared" si="4"/>
        <v>23.2</v>
      </c>
      <c r="P40" s="32" t="s">
        <v>43</v>
      </c>
      <c r="Q40" s="33" t="s">
        <v>52</v>
      </c>
      <c r="R40" s="32" t="s">
        <v>45</v>
      </c>
      <c r="S40" s="34"/>
      <c r="T40" s="35" t="s">
        <v>76</v>
      </c>
      <c r="U40" s="36">
        <f t="shared" si="5"/>
        <v>107</v>
      </c>
      <c r="V40" s="37" t="str">
        <f t="shared" si="6"/>
        <v/>
      </c>
      <c r="W40" s="37">
        <f t="shared" si="7"/>
        <v>61</v>
      </c>
      <c r="X40" s="38" t="str">
        <f t="shared" si="8"/>
        <v>★1.0</v>
      </c>
      <c r="Z40" s="39">
        <v>1570</v>
      </c>
      <c r="AA40" s="39"/>
      <c r="AB40" s="40">
        <f t="shared" si="9"/>
        <v>23.2</v>
      </c>
      <c r="AC40" s="41">
        <f t="shared" si="10"/>
        <v>61</v>
      </c>
      <c r="AD40" s="41" t="str">
        <f t="shared" si="11"/>
        <v>★1.0</v>
      </c>
      <c r="AE40" s="40" t="str">
        <f t="shared" si="12"/>
        <v/>
      </c>
      <c r="AF40" s="41" t="str">
        <f t="shared" si="13"/>
        <v/>
      </c>
      <c r="AG40" s="41" t="str">
        <f t="shared" si="14"/>
        <v/>
      </c>
      <c r="AH40" s="42"/>
    </row>
    <row r="41" spans="1:34" ht="24" customHeight="1">
      <c r="A41" s="43"/>
      <c r="B41" s="20"/>
      <c r="C41" s="48" t="s">
        <v>106</v>
      </c>
      <c r="D41" s="22" t="s">
        <v>107</v>
      </c>
      <c r="E41" s="23" t="s">
        <v>108</v>
      </c>
      <c r="F41" s="24" t="s">
        <v>85</v>
      </c>
      <c r="G41" s="25">
        <v>1.9970000000000001</v>
      </c>
      <c r="H41" s="24" t="s">
        <v>42</v>
      </c>
      <c r="I41" s="26" t="str">
        <f t="shared" si="0"/>
        <v>1,540~1,550</v>
      </c>
      <c r="J41" s="27">
        <v>5</v>
      </c>
      <c r="K41" s="28">
        <v>14.6</v>
      </c>
      <c r="L41" s="29">
        <f t="shared" si="1"/>
        <v>159.01780821917808</v>
      </c>
      <c r="M41" s="28">
        <f t="shared" si="2"/>
        <v>13.2</v>
      </c>
      <c r="N41" s="30">
        <f t="shared" si="3"/>
        <v>16.5</v>
      </c>
      <c r="O41" s="31" t="str">
        <f t="shared" si="4"/>
        <v>23.4~23.5</v>
      </c>
      <c r="P41" s="32" t="s">
        <v>43</v>
      </c>
      <c r="Q41" s="33" t="s">
        <v>52</v>
      </c>
      <c r="R41" s="32" t="s">
        <v>45</v>
      </c>
      <c r="S41" s="34"/>
      <c r="T41" s="35" t="s">
        <v>76</v>
      </c>
      <c r="U41" s="36">
        <f t="shared" si="5"/>
        <v>110</v>
      </c>
      <c r="V41" s="37" t="str">
        <f t="shared" si="6"/>
        <v/>
      </c>
      <c r="W41" s="37">
        <f t="shared" si="7"/>
        <v>62</v>
      </c>
      <c r="X41" s="38" t="str">
        <f t="shared" si="8"/>
        <v>★1.0</v>
      </c>
      <c r="Z41" s="39">
        <v>1540</v>
      </c>
      <c r="AA41" s="39">
        <v>1550</v>
      </c>
      <c r="AB41" s="40">
        <f t="shared" si="9"/>
        <v>23.5</v>
      </c>
      <c r="AC41" s="41">
        <f t="shared" si="10"/>
        <v>62</v>
      </c>
      <c r="AD41" s="41" t="str">
        <f t="shared" si="11"/>
        <v>★1.0</v>
      </c>
      <c r="AE41" s="40">
        <f t="shared" si="12"/>
        <v>23.4</v>
      </c>
      <c r="AF41" s="41">
        <f t="shared" si="13"/>
        <v>62</v>
      </c>
      <c r="AG41" s="41" t="str">
        <f t="shared" si="14"/>
        <v>★1.0</v>
      </c>
      <c r="AH41" s="42"/>
    </row>
    <row r="42" spans="1:34" ht="24" customHeight="1">
      <c r="A42" s="43"/>
      <c r="B42" s="44"/>
      <c r="C42" s="45"/>
      <c r="D42" s="22" t="s">
        <v>107</v>
      </c>
      <c r="E42" s="23" t="s">
        <v>109</v>
      </c>
      <c r="F42" s="24" t="s">
        <v>85</v>
      </c>
      <c r="G42" s="25">
        <v>1.9970000000000001</v>
      </c>
      <c r="H42" s="24" t="s">
        <v>42</v>
      </c>
      <c r="I42" s="26" t="str">
        <f t="shared" si="0"/>
        <v>1,600~1,610</v>
      </c>
      <c r="J42" s="27">
        <v>5</v>
      </c>
      <c r="K42" s="28">
        <v>14</v>
      </c>
      <c r="L42" s="29">
        <f t="shared" si="1"/>
        <v>165.83285714285714</v>
      </c>
      <c r="M42" s="28">
        <f t="shared" si="2"/>
        <v>13.2</v>
      </c>
      <c r="N42" s="30">
        <f t="shared" si="3"/>
        <v>16.5</v>
      </c>
      <c r="O42" s="31" t="str">
        <f t="shared" si="4"/>
        <v>22.9~23.0</v>
      </c>
      <c r="P42" s="32" t="s">
        <v>43</v>
      </c>
      <c r="Q42" s="33" t="s">
        <v>52</v>
      </c>
      <c r="R42" s="32" t="s">
        <v>55</v>
      </c>
      <c r="S42" s="34"/>
      <c r="T42" s="35" t="s">
        <v>76</v>
      </c>
      <c r="U42" s="36">
        <f t="shared" si="5"/>
        <v>106</v>
      </c>
      <c r="V42" s="37" t="str">
        <f t="shared" si="6"/>
        <v/>
      </c>
      <c r="W42" s="37" t="str">
        <f t="shared" si="7"/>
        <v>60~61</v>
      </c>
      <c r="X42" s="38" t="str">
        <f t="shared" si="8"/>
        <v>★1.0</v>
      </c>
      <c r="Z42" s="39">
        <v>1600</v>
      </c>
      <c r="AA42" s="39">
        <v>1610</v>
      </c>
      <c r="AB42" s="40">
        <f t="shared" si="9"/>
        <v>23</v>
      </c>
      <c r="AC42" s="41">
        <f t="shared" si="10"/>
        <v>60</v>
      </c>
      <c r="AD42" s="41" t="str">
        <f t="shared" si="11"/>
        <v>★1.0</v>
      </c>
      <c r="AE42" s="40">
        <f t="shared" si="12"/>
        <v>22.9</v>
      </c>
      <c r="AF42" s="41">
        <f t="shared" si="13"/>
        <v>61</v>
      </c>
      <c r="AG42" s="41" t="str">
        <f t="shared" si="14"/>
        <v>★1.0</v>
      </c>
      <c r="AH42" s="42"/>
    </row>
    <row r="43" spans="1:34" ht="24" customHeight="1">
      <c r="A43" s="43"/>
      <c r="B43" s="44"/>
      <c r="C43" s="45"/>
      <c r="D43" s="22" t="s">
        <v>110</v>
      </c>
      <c r="E43" s="23" t="s">
        <v>111</v>
      </c>
      <c r="F43" s="24" t="s">
        <v>104</v>
      </c>
      <c r="G43" s="25">
        <v>2.488</v>
      </c>
      <c r="H43" s="24" t="s">
        <v>42</v>
      </c>
      <c r="I43" s="26" t="str">
        <f t="shared" si="0"/>
        <v>1,590</v>
      </c>
      <c r="J43" s="27">
        <v>5</v>
      </c>
      <c r="K43" s="28">
        <v>13.8</v>
      </c>
      <c r="L43" s="29">
        <f t="shared" si="1"/>
        <v>168.23623188405796</v>
      </c>
      <c r="M43" s="28">
        <f t="shared" si="2"/>
        <v>13.2</v>
      </c>
      <c r="N43" s="30">
        <f t="shared" si="3"/>
        <v>16.5</v>
      </c>
      <c r="O43" s="31" t="str">
        <f t="shared" si="4"/>
        <v>23.1</v>
      </c>
      <c r="P43" s="32" t="s">
        <v>43</v>
      </c>
      <c r="Q43" s="33" t="s">
        <v>52</v>
      </c>
      <c r="R43" s="32" t="s">
        <v>45</v>
      </c>
      <c r="S43" s="34"/>
      <c r="T43" s="35" t="s">
        <v>76</v>
      </c>
      <c r="U43" s="36">
        <f t="shared" si="5"/>
        <v>104</v>
      </c>
      <c r="V43" s="37" t="str">
        <f t="shared" si="6"/>
        <v/>
      </c>
      <c r="W43" s="37">
        <f t="shared" si="7"/>
        <v>59</v>
      </c>
      <c r="X43" s="38" t="str">
        <f t="shared" si="8"/>
        <v>★0.5</v>
      </c>
      <c r="Z43" s="39">
        <v>1590</v>
      </c>
      <c r="AA43" s="39"/>
      <c r="AB43" s="40">
        <f t="shared" si="9"/>
        <v>23.1</v>
      </c>
      <c r="AC43" s="41">
        <f t="shared" si="10"/>
        <v>59</v>
      </c>
      <c r="AD43" s="41" t="str">
        <f t="shared" si="11"/>
        <v>★0.5</v>
      </c>
      <c r="AE43" s="40" t="str">
        <f t="shared" si="12"/>
        <v/>
      </c>
      <c r="AF43" s="41" t="str">
        <f t="shared" si="13"/>
        <v/>
      </c>
      <c r="AG43" s="41" t="str">
        <f t="shared" si="14"/>
        <v/>
      </c>
      <c r="AH43" s="42"/>
    </row>
    <row r="44" spans="1:34" ht="24" customHeight="1">
      <c r="A44" s="43"/>
      <c r="B44" s="46"/>
      <c r="C44" s="47"/>
      <c r="D44" s="22" t="s">
        <v>110</v>
      </c>
      <c r="E44" s="23" t="s">
        <v>112</v>
      </c>
      <c r="F44" s="24" t="s">
        <v>104</v>
      </c>
      <c r="G44" s="25">
        <v>2.488</v>
      </c>
      <c r="H44" s="24" t="s">
        <v>42</v>
      </c>
      <c r="I44" s="26" t="str">
        <f t="shared" si="0"/>
        <v>1,650</v>
      </c>
      <c r="J44" s="27">
        <v>5</v>
      </c>
      <c r="K44" s="28">
        <v>13</v>
      </c>
      <c r="L44" s="29">
        <f t="shared" si="1"/>
        <v>178.58923076923077</v>
      </c>
      <c r="M44" s="28">
        <f t="shared" si="2"/>
        <v>13.2</v>
      </c>
      <c r="N44" s="30">
        <f t="shared" si="3"/>
        <v>16.5</v>
      </c>
      <c r="O44" s="31" t="str">
        <f t="shared" si="4"/>
        <v>22.5</v>
      </c>
      <c r="P44" s="32" t="s">
        <v>43</v>
      </c>
      <c r="Q44" s="33" t="s">
        <v>52</v>
      </c>
      <c r="R44" s="32" t="s">
        <v>55</v>
      </c>
      <c r="S44" s="34"/>
      <c r="T44" s="35" t="s">
        <v>76</v>
      </c>
      <c r="U44" s="36" t="str">
        <f t="shared" si="5"/>
        <v/>
      </c>
      <c r="V44" s="37" t="str">
        <f t="shared" si="6"/>
        <v/>
      </c>
      <c r="W44" s="37">
        <f t="shared" si="7"/>
        <v>57</v>
      </c>
      <c r="X44" s="38" t="str">
        <f t="shared" si="8"/>
        <v>★0.5</v>
      </c>
      <c r="Z44" s="39">
        <v>1650</v>
      </c>
      <c r="AA44" s="39"/>
      <c r="AB44" s="40">
        <f t="shared" si="9"/>
        <v>22.5</v>
      </c>
      <c r="AC44" s="41">
        <f t="shared" si="10"/>
        <v>57</v>
      </c>
      <c r="AD44" s="41" t="str">
        <f t="shared" si="11"/>
        <v>★0.5</v>
      </c>
      <c r="AE44" s="40" t="str">
        <f t="shared" si="12"/>
        <v/>
      </c>
      <c r="AF44" s="41" t="str">
        <f t="shared" si="13"/>
        <v/>
      </c>
      <c r="AG44" s="41" t="str">
        <f t="shared" si="14"/>
        <v/>
      </c>
      <c r="AH44" s="42"/>
    </row>
    <row r="45" spans="1:34" ht="24" customHeight="1">
      <c r="A45" s="43"/>
      <c r="B45" s="20"/>
      <c r="C45" s="21" t="s">
        <v>113</v>
      </c>
      <c r="D45" s="22" t="s">
        <v>114</v>
      </c>
      <c r="E45" s="23" t="s">
        <v>66</v>
      </c>
      <c r="F45" s="24" t="s">
        <v>104</v>
      </c>
      <c r="G45" s="25">
        <v>2.488</v>
      </c>
      <c r="H45" s="24" t="s">
        <v>115</v>
      </c>
      <c r="I45" s="26" t="str">
        <f t="shared" si="0"/>
        <v>1,670~1,700</v>
      </c>
      <c r="J45" s="27">
        <v>5</v>
      </c>
      <c r="K45" s="28">
        <v>14.2</v>
      </c>
      <c r="L45" s="29">
        <f t="shared" si="1"/>
        <v>163.49718309859156</v>
      </c>
      <c r="M45" s="28">
        <f t="shared" si="2"/>
        <v>12.2</v>
      </c>
      <c r="N45" s="30">
        <f t="shared" si="3"/>
        <v>15.4</v>
      </c>
      <c r="O45" s="31" t="str">
        <f t="shared" si="4"/>
        <v>22.1~22.3</v>
      </c>
      <c r="P45" s="32" t="s">
        <v>116</v>
      </c>
      <c r="Q45" s="33" t="s">
        <v>52</v>
      </c>
      <c r="R45" s="32" t="s">
        <v>80</v>
      </c>
      <c r="S45" s="34"/>
      <c r="T45" s="35" t="s">
        <v>46</v>
      </c>
      <c r="U45" s="36">
        <f t="shared" si="5"/>
        <v>116</v>
      </c>
      <c r="V45" s="37" t="str">
        <f t="shared" si="6"/>
        <v/>
      </c>
      <c r="W45" s="37" t="str">
        <f t="shared" si="7"/>
        <v>63~64</v>
      </c>
      <c r="X45" s="38" t="str">
        <f t="shared" si="8"/>
        <v>★1.0</v>
      </c>
      <c r="Z45" s="39">
        <v>1670</v>
      </c>
      <c r="AA45" s="39">
        <v>1700</v>
      </c>
      <c r="AB45" s="40">
        <f t="shared" si="9"/>
        <v>22.3</v>
      </c>
      <c r="AC45" s="41">
        <f t="shared" si="10"/>
        <v>63</v>
      </c>
      <c r="AD45" s="41" t="str">
        <f t="shared" si="11"/>
        <v>★1.0</v>
      </c>
      <c r="AE45" s="40">
        <f t="shared" si="12"/>
        <v>22.1</v>
      </c>
      <c r="AF45" s="41">
        <f t="shared" si="13"/>
        <v>64</v>
      </c>
      <c r="AG45" s="41" t="str">
        <f t="shared" si="14"/>
        <v>★1.0</v>
      </c>
      <c r="AH45" s="42"/>
    </row>
    <row r="46" spans="1:34" ht="24" customHeight="1">
      <c r="A46" s="43"/>
      <c r="B46" s="44"/>
      <c r="C46" s="45"/>
      <c r="D46" s="22" t="s">
        <v>114</v>
      </c>
      <c r="E46" s="23" t="s">
        <v>117</v>
      </c>
      <c r="F46" s="24" t="s">
        <v>104</v>
      </c>
      <c r="G46" s="25">
        <v>2.488</v>
      </c>
      <c r="H46" s="24" t="s">
        <v>115</v>
      </c>
      <c r="I46" s="26" t="str">
        <f t="shared" si="0"/>
        <v>1,710~1,730</v>
      </c>
      <c r="J46" s="27">
        <v>5</v>
      </c>
      <c r="K46" s="28">
        <v>14.1</v>
      </c>
      <c r="L46" s="29">
        <f t="shared" si="1"/>
        <v>164.65673758865248</v>
      </c>
      <c r="M46" s="28">
        <f t="shared" si="2"/>
        <v>12.2</v>
      </c>
      <c r="N46" s="30">
        <f t="shared" si="3"/>
        <v>15.4</v>
      </c>
      <c r="O46" s="31" t="str">
        <f t="shared" si="4"/>
        <v>21.8~22.0</v>
      </c>
      <c r="P46" s="32" t="s">
        <v>116</v>
      </c>
      <c r="Q46" s="33" t="s">
        <v>52</v>
      </c>
      <c r="R46" s="32" t="s">
        <v>80</v>
      </c>
      <c r="S46" s="34"/>
      <c r="T46" s="35" t="s">
        <v>46</v>
      </c>
      <c r="U46" s="36">
        <f t="shared" si="5"/>
        <v>115</v>
      </c>
      <c r="V46" s="37" t="str">
        <f t="shared" si="6"/>
        <v/>
      </c>
      <c r="W46" s="37">
        <f t="shared" si="7"/>
        <v>64</v>
      </c>
      <c r="X46" s="38" t="str">
        <f t="shared" si="8"/>
        <v>★1.0</v>
      </c>
      <c r="Z46" s="39">
        <v>1710</v>
      </c>
      <c r="AA46" s="39">
        <v>1730</v>
      </c>
      <c r="AB46" s="40">
        <f t="shared" si="9"/>
        <v>22</v>
      </c>
      <c r="AC46" s="41">
        <f t="shared" si="10"/>
        <v>64</v>
      </c>
      <c r="AD46" s="41" t="str">
        <f t="shared" si="11"/>
        <v>★1.0</v>
      </c>
      <c r="AE46" s="40">
        <f t="shared" si="12"/>
        <v>21.8</v>
      </c>
      <c r="AF46" s="41">
        <f t="shared" si="13"/>
        <v>64</v>
      </c>
      <c r="AG46" s="41" t="str">
        <f t="shared" si="14"/>
        <v>★1.0</v>
      </c>
      <c r="AH46" s="42"/>
    </row>
    <row r="47" spans="1:34" ht="24" customHeight="1">
      <c r="A47" s="43"/>
      <c r="B47" s="44"/>
      <c r="C47" s="45"/>
      <c r="D47" s="22" t="s">
        <v>114</v>
      </c>
      <c r="E47" s="23" t="s">
        <v>118</v>
      </c>
      <c r="F47" s="24" t="s">
        <v>104</v>
      </c>
      <c r="G47" s="25">
        <v>2.488</v>
      </c>
      <c r="H47" s="24" t="s">
        <v>115</v>
      </c>
      <c r="I47" s="26" t="str">
        <f t="shared" si="0"/>
        <v>1,750</v>
      </c>
      <c r="J47" s="27">
        <v>5</v>
      </c>
      <c r="K47" s="28">
        <v>14</v>
      </c>
      <c r="L47" s="29">
        <f t="shared" si="1"/>
        <v>165.83285714285714</v>
      </c>
      <c r="M47" s="28">
        <f t="shared" si="2"/>
        <v>12.2</v>
      </c>
      <c r="N47" s="30">
        <f t="shared" si="3"/>
        <v>15.4</v>
      </c>
      <c r="O47" s="31" t="str">
        <f t="shared" si="4"/>
        <v>21.6</v>
      </c>
      <c r="P47" s="32" t="s">
        <v>116</v>
      </c>
      <c r="Q47" s="33" t="s">
        <v>52</v>
      </c>
      <c r="R47" s="32" t="s">
        <v>80</v>
      </c>
      <c r="S47" s="34"/>
      <c r="T47" s="35" t="s">
        <v>46</v>
      </c>
      <c r="U47" s="36">
        <f t="shared" si="5"/>
        <v>114</v>
      </c>
      <c r="V47" s="37" t="str">
        <f t="shared" si="6"/>
        <v/>
      </c>
      <c r="W47" s="37">
        <f t="shared" si="7"/>
        <v>64</v>
      </c>
      <c r="X47" s="38" t="str">
        <f t="shared" si="8"/>
        <v>★1.0</v>
      </c>
      <c r="Z47" s="39">
        <v>1750</v>
      </c>
      <c r="AA47" s="39"/>
      <c r="AB47" s="40">
        <f t="shared" si="9"/>
        <v>21.6</v>
      </c>
      <c r="AC47" s="41">
        <f t="shared" si="10"/>
        <v>64</v>
      </c>
      <c r="AD47" s="41" t="str">
        <f t="shared" si="11"/>
        <v>★1.0</v>
      </c>
      <c r="AE47" s="40" t="str">
        <f t="shared" si="12"/>
        <v/>
      </c>
      <c r="AF47" s="41" t="str">
        <f t="shared" si="13"/>
        <v/>
      </c>
      <c r="AG47" s="41" t="str">
        <f t="shared" si="14"/>
        <v/>
      </c>
      <c r="AH47" s="42"/>
    </row>
    <row r="48" spans="1:34" ht="24" customHeight="1">
      <c r="A48" s="43"/>
      <c r="B48" s="44"/>
      <c r="C48" s="45"/>
      <c r="D48" s="22" t="s">
        <v>114</v>
      </c>
      <c r="E48" s="23" t="s">
        <v>119</v>
      </c>
      <c r="F48" s="24" t="s">
        <v>104</v>
      </c>
      <c r="G48" s="25">
        <v>2.488</v>
      </c>
      <c r="H48" s="24" t="s">
        <v>115</v>
      </c>
      <c r="I48" s="26" t="str">
        <f t="shared" si="0"/>
        <v>1,710~1,720</v>
      </c>
      <c r="J48" s="27">
        <v>5</v>
      </c>
      <c r="K48" s="28">
        <v>13.1</v>
      </c>
      <c r="L48" s="29">
        <f t="shared" si="1"/>
        <v>177.22595419847329</v>
      </c>
      <c r="M48" s="28">
        <f t="shared" si="2"/>
        <v>12.2</v>
      </c>
      <c r="N48" s="30">
        <f t="shared" si="3"/>
        <v>15.4</v>
      </c>
      <c r="O48" s="31" t="str">
        <f t="shared" si="4"/>
        <v>21.9~22.0</v>
      </c>
      <c r="P48" s="32" t="s">
        <v>116</v>
      </c>
      <c r="Q48" s="33" t="s">
        <v>52</v>
      </c>
      <c r="R48" s="32" t="s">
        <v>55</v>
      </c>
      <c r="S48" s="34"/>
      <c r="T48" s="35" t="s">
        <v>46</v>
      </c>
      <c r="U48" s="36">
        <f t="shared" si="5"/>
        <v>107</v>
      </c>
      <c r="V48" s="37" t="str">
        <f t="shared" si="6"/>
        <v/>
      </c>
      <c r="W48" s="37">
        <f t="shared" si="7"/>
        <v>59</v>
      </c>
      <c r="X48" s="38" t="str">
        <f t="shared" si="8"/>
        <v>★0.5</v>
      </c>
      <c r="Z48" s="39">
        <v>1710</v>
      </c>
      <c r="AA48" s="39">
        <v>1720</v>
      </c>
      <c r="AB48" s="40">
        <f t="shared" si="9"/>
        <v>22</v>
      </c>
      <c r="AC48" s="41">
        <f t="shared" si="10"/>
        <v>59</v>
      </c>
      <c r="AD48" s="41" t="str">
        <f t="shared" si="11"/>
        <v>★0.5</v>
      </c>
      <c r="AE48" s="40">
        <f t="shared" si="12"/>
        <v>21.9</v>
      </c>
      <c r="AF48" s="41">
        <f t="shared" si="13"/>
        <v>59</v>
      </c>
      <c r="AG48" s="41" t="str">
        <f t="shared" si="14"/>
        <v>★0.5</v>
      </c>
      <c r="AH48" s="42"/>
    </row>
    <row r="49" spans="1:34" ht="24" customHeight="1">
      <c r="A49" s="43"/>
      <c r="B49" s="44"/>
      <c r="C49" s="45"/>
      <c r="D49" s="22" t="s">
        <v>114</v>
      </c>
      <c r="E49" s="23" t="s">
        <v>120</v>
      </c>
      <c r="F49" s="24" t="s">
        <v>104</v>
      </c>
      <c r="G49" s="25">
        <v>2.488</v>
      </c>
      <c r="H49" s="24" t="s">
        <v>115</v>
      </c>
      <c r="I49" s="26" t="str">
        <f t="shared" si="0"/>
        <v>1,740</v>
      </c>
      <c r="J49" s="27">
        <v>5</v>
      </c>
      <c r="K49" s="28">
        <v>13.1</v>
      </c>
      <c r="L49" s="29">
        <f t="shared" si="1"/>
        <v>177.22595419847329</v>
      </c>
      <c r="M49" s="28">
        <f t="shared" si="2"/>
        <v>12.2</v>
      </c>
      <c r="N49" s="30">
        <f t="shared" si="3"/>
        <v>15.4</v>
      </c>
      <c r="O49" s="31" t="str">
        <f t="shared" si="4"/>
        <v>21.7</v>
      </c>
      <c r="P49" s="32" t="s">
        <v>116</v>
      </c>
      <c r="Q49" s="33" t="s">
        <v>52</v>
      </c>
      <c r="R49" s="32" t="s">
        <v>55</v>
      </c>
      <c r="S49" s="34"/>
      <c r="T49" s="35" t="s">
        <v>46</v>
      </c>
      <c r="U49" s="36">
        <f t="shared" si="5"/>
        <v>107</v>
      </c>
      <c r="V49" s="37" t="str">
        <f t="shared" si="6"/>
        <v/>
      </c>
      <c r="W49" s="37">
        <f t="shared" si="7"/>
        <v>60</v>
      </c>
      <c r="X49" s="38" t="str">
        <f t="shared" si="8"/>
        <v>★1.0</v>
      </c>
      <c r="Z49" s="39">
        <v>1740</v>
      </c>
      <c r="AA49" s="39"/>
      <c r="AB49" s="40">
        <f t="shared" si="9"/>
        <v>21.7</v>
      </c>
      <c r="AC49" s="41">
        <f t="shared" si="10"/>
        <v>60</v>
      </c>
      <c r="AD49" s="41" t="str">
        <f t="shared" si="11"/>
        <v>★1.0</v>
      </c>
      <c r="AE49" s="40" t="str">
        <f t="shared" si="12"/>
        <v/>
      </c>
      <c r="AF49" s="41" t="str">
        <f t="shared" si="13"/>
        <v/>
      </c>
      <c r="AG49" s="41" t="str">
        <f t="shared" si="14"/>
        <v/>
      </c>
      <c r="AH49" s="42"/>
    </row>
    <row r="50" spans="1:34" ht="24" customHeight="1">
      <c r="A50" s="43"/>
      <c r="B50" s="44"/>
      <c r="C50" s="45"/>
      <c r="D50" s="22" t="s">
        <v>114</v>
      </c>
      <c r="E50" s="23" t="s">
        <v>121</v>
      </c>
      <c r="F50" s="24" t="s">
        <v>104</v>
      </c>
      <c r="G50" s="25">
        <v>2.488</v>
      </c>
      <c r="H50" s="24" t="s">
        <v>115</v>
      </c>
      <c r="I50" s="26" t="str">
        <f t="shared" si="0"/>
        <v>1,750~1,760</v>
      </c>
      <c r="J50" s="27">
        <v>5</v>
      </c>
      <c r="K50" s="28">
        <v>13</v>
      </c>
      <c r="L50" s="29">
        <f t="shared" si="1"/>
        <v>178.58923076923077</v>
      </c>
      <c r="M50" s="28">
        <f t="shared" si="2"/>
        <v>12.2</v>
      </c>
      <c r="N50" s="30">
        <f t="shared" si="3"/>
        <v>15.4</v>
      </c>
      <c r="O50" s="31" t="str">
        <f t="shared" si="4"/>
        <v>21.5~21.6</v>
      </c>
      <c r="P50" s="32" t="s">
        <v>116</v>
      </c>
      <c r="Q50" s="33" t="s">
        <v>52</v>
      </c>
      <c r="R50" s="32" t="s">
        <v>55</v>
      </c>
      <c r="S50" s="34"/>
      <c r="T50" s="35" t="s">
        <v>46</v>
      </c>
      <c r="U50" s="36">
        <f t="shared" si="5"/>
        <v>106</v>
      </c>
      <c r="V50" s="37" t="str">
        <f t="shared" si="6"/>
        <v/>
      </c>
      <c r="W50" s="37">
        <f t="shared" si="7"/>
        <v>60</v>
      </c>
      <c r="X50" s="38" t="str">
        <f t="shared" si="8"/>
        <v>★1.0</v>
      </c>
      <c r="Z50" s="39">
        <v>1750</v>
      </c>
      <c r="AA50" s="39">
        <v>1760</v>
      </c>
      <c r="AB50" s="40">
        <f t="shared" si="9"/>
        <v>21.6</v>
      </c>
      <c r="AC50" s="41">
        <f t="shared" si="10"/>
        <v>60</v>
      </c>
      <c r="AD50" s="41" t="str">
        <f t="shared" si="11"/>
        <v>★1.0</v>
      </c>
      <c r="AE50" s="40">
        <f t="shared" si="12"/>
        <v>21.5</v>
      </c>
      <c r="AF50" s="41">
        <f t="shared" si="13"/>
        <v>60</v>
      </c>
      <c r="AG50" s="41" t="str">
        <f t="shared" si="14"/>
        <v>★1.0</v>
      </c>
      <c r="AH50" s="42"/>
    </row>
    <row r="51" spans="1:34" ht="24" customHeight="1">
      <c r="A51" s="43"/>
      <c r="B51" s="46"/>
      <c r="C51" s="47"/>
      <c r="D51" s="22" t="s">
        <v>114</v>
      </c>
      <c r="E51" s="23" t="s">
        <v>122</v>
      </c>
      <c r="F51" s="24" t="s">
        <v>104</v>
      </c>
      <c r="G51" s="25">
        <v>2.488</v>
      </c>
      <c r="H51" s="24" t="s">
        <v>115</v>
      </c>
      <c r="I51" s="26" t="str">
        <f t="shared" si="0"/>
        <v>1,770~1,790</v>
      </c>
      <c r="J51" s="27">
        <v>5</v>
      </c>
      <c r="K51" s="28">
        <v>13</v>
      </c>
      <c r="L51" s="29">
        <f t="shared" si="1"/>
        <v>178.58923076923077</v>
      </c>
      <c r="M51" s="28">
        <f t="shared" si="2"/>
        <v>11.1</v>
      </c>
      <c r="N51" s="30">
        <f t="shared" si="3"/>
        <v>14.4</v>
      </c>
      <c r="O51" s="31" t="str">
        <f t="shared" si="4"/>
        <v>21.2~21.4</v>
      </c>
      <c r="P51" s="32" t="s">
        <v>116</v>
      </c>
      <c r="Q51" s="33" t="s">
        <v>52</v>
      </c>
      <c r="R51" s="32" t="s">
        <v>55</v>
      </c>
      <c r="S51" s="34"/>
      <c r="T51" s="35" t="s">
        <v>46</v>
      </c>
      <c r="U51" s="36">
        <f t="shared" si="5"/>
        <v>117</v>
      </c>
      <c r="V51" s="37" t="str">
        <f t="shared" si="6"/>
        <v/>
      </c>
      <c r="W51" s="37" t="str">
        <f t="shared" si="7"/>
        <v>60~61</v>
      </c>
      <c r="X51" s="38" t="str">
        <f t="shared" si="8"/>
        <v>★1.0</v>
      </c>
      <c r="Z51" s="39">
        <v>1770</v>
      </c>
      <c r="AA51" s="39">
        <v>1790</v>
      </c>
      <c r="AB51" s="40">
        <f t="shared" si="9"/>
        <v>21.4</v>
      </c>
      <c r="AC51" s="41">
        <f t="shared" si="10"/>
        <v>60</v>
      </c>
      <c r="AD51" s="41" t="str">
        <f t="shared" si="11"/>
        <v>★1.0</v>
      </c>
      <c r="AE51" s="40">
        <f t="shared" si="12"/>
        <v>21.2</v>
      </c>
      <c r="AF51" s="41">
        <f t="shared" si="13"/>
        <v>61</v>
      </c>
      <c r="AG51" s="41" t="str">
        <f t="shared" si="14"/>
        <v>★1.0</v>
      </c>
      <c r="AH51" s="42"/>
    </row>
    <row r="52" spans="1:34" ht="24" customHeight="1">
      <c r="A52" s="43"/>
      <c r="B52" s="20"/>
      <c r="C52" s="21" t="s">
        <v>123</v>
      </c>
      <c r="D52" s="22" t="s">
        <v>124</v>
      </c>
      <c r="E52" s="23" t="s">
        <v>125</v>
      </c>
      <c r="F52" s="24" t="s">
        <v>104</v>
      </c>
      <c r="G52" s="25">
        <v>2.488</v>
      </c>
      <c r="H52" s="24" t="s">
        <v>42</v>
      </c>
      <c r="I52" s="26" t="str">
        <f t="shared" si="0"/>
        <v>1,730~1,760</v>
      </c>
      <c r="J52" s="27" t="s">
        <v>126</v>
      </c>
      <c r="K52" s="28">
        <v>12.4</v>
      </c>
      <c r="L52" s="29">
        <f t="shared" si="1"/>
        <v>187.23064516129031</v>
      </c>
      <c r="M52" s="28">
        <f t="shared" si="2"/>
        <v>12.2</v>
      </c>
      <c r="N52" s="30">
        <f t="shared" si="3"/>
        <v>15.4</v>
      </c>
      <c r="O52" s="31" t="str">
        <f t="shared" si="4"/>
        <v>21.5~21.8</v>
      </c>
      <c r="P52" s="32" t="s">
        <v>43</v>
      </c>
      <c r="Q52" s="33" t="s">
        <v>52</v>
      </c>
      <c r="R52" s="32" t="s">
        <v>45</v>
      </c>
      <c r="S52" s="34"/>
      <c r="T52" s="35" t="s">
        <v>76</v>
      </c>
      <c r="U52" s="36">
        <f t="shared" si="5"/>
        <v>101</v>
      </c>
      <c r="V52" s="37" t="str">
        <f t="shared" si="6"/>
        <v/>
      </c>
      <c r="W52" s="37" t="str">
        <f t="shared" si="7"/>
        <v>56~57</v>
      </c>
      <c r="X52" s="38" t="str">
        <f t="shared" si="8"/>
        <v>★0.5</v>
      </c>
      <c r="Z52" s="39">
        <v>1730</v>
      </c>
      <c r="AA52" s="39">
        <v>1760</v>
      </c>
      <c r="AB52" s="40">
        <f t="shared" si="9"/>
        <v>21.8</v>
      </c>
      <c r="AC52" s="41">
        <f t="shared" si="10"/>
        <v>56</v>
      </c>
      <c r="AD52" s="41" t="str">
        <f t="shared" si="11"/>
        <v>★0.5</v>
      </c>
      <c r="AE52" s="40">
        <f t="shared" si="12"/>
        <v>21.5</v>
      </c>
      <c r="AF52" s="41">
        <f t="shared" si="13"/>
        <v>57</v>
      </c>
      <c r="AG52" s="41" t="str">
        <f t="shared" si="14"/>
        <v>★0.5</v>
      </c>
      <c r="AH52" s="42"/>
    </row>
    <row r="53" spans="1:34" ht="24" customHeight="1">
      <c r="A53" s="43"/>
      <c r="B53" s="44"/>
      <c r="C53" s="45"/>
      <c r="D53" s="22" t="s">
        <v>124</v>
      </c>
      <c r="E53" s="23" t="s">
        <v>127</v>
      </c>
      <c r="F53" s="24" t="s">
        <v>104</v>
      </c>
      <c r="G53" s="25">
        <v>2.488</v>
      </c>
      <c r="H53" s="24" t="s">
        <v>42</v>
      </c>
      <c r="I53" s="26" t="str">
        <f t="shared" si="0"/>
        <v>1,770~1,780</v>
      </c>
      <c r="J53" s="27" t="s">
        <v>126</v>
      </c>
      <c r="K53" s="28">
        <v>12.4</v>
      </c>
      <c r="L53" s="29">
        <f t="shared" si="1"/>
        <v>187.23064516129031</v>
      </c>
      <c r="M53" s="28">
        <f t="shared" si="2"/>
        <v>11.1</v>
      </c>
      <c r="N53" s="30">
        <f t="shared" si="3"/>
        <v>14.4</v>
      </c>
      <c r="O53" s="31" t="str">
        <f t="shared" si="4"/>
        <v>21.3~21.4</v>
      </c>
      <c r="P53" s="32" t="s">
        <v>43</v>
      </c>
      <c r="Q53" s="33" t="s">
        <v>52</v>
      </c>
      <c r="R53" s="32" t="s">
        <v>45</v>
      </c>
      <c r="S53" s="34"/>
      <c r="T53" s="35" t="s">
        <v>76</v>
      </c>
      <c r="U53" s="36">
        <f t="shared" si="5"/>
        <v>111</v>
      </c>
      <c r="V53" s="37" t="str">
        <f t="shared" si="6"/>
        <v/>
      </c>
      <c r="W53" s="37" t="str">
        <f t="shared" si="7"/>
        <v>57~58</v>
      </c>
      <c r="X53" s="38" t="str">
        <f t="shared" si="8"/>
        <v>★0.5</v>
      </c>
      <c r="Z53" s="39">
        <v>1770</v>
      </c>
      <c r="AA53" s="39">
        <v>1780</v>
      </c>
      <c r="AB53" s="40">
        <f t="shared" si="9"/>
        <v>21.4</v>
      </c>
      <c r="AC53" s="41">
        <f t="shared" si="10"/>
        <v>57</v>
      </c>
      <c r="AD53" s="41" t="str">
        <f t="shared" si="11"/>
        <v>★0.5</v>
      </c>
      <c r="AE53" s="40">
        <f t="shared" si="12"/>
        <v>21.3</v>
      </c>
      <c r="AF53" s="41">
        <f t="shared" si="13"/>
        <v>58</v>
      </c>
      <c r="AG53" s="41" t="str">
        <f t="shared" si="14"/>
        <v>★0.5</v>
      </c>
      <c r="AH53" s="42"/>
    </row>
    <row r="54" spans="1:34" ht="33.75">
      <c r="A54" s="43"/>
      <c r="B54" s="44"/>
      <c r="C54" s="45"/>
      <c r="D54" s="22" t="s">
        <v>124</v>
      </c>
      <c r="E54" s="23" t="s">
        <v>128</v>
      </c>
      <c r="F54" s="24" t="s">
        <v>104</v>
      </c>
      <c r="G54" s="25">
        <v>2.488</v>
      </c>
      <c r="H54" s="24" t="s">
        <v>42</v>
      </c>
      <c r="I54" s="26" t="str">
        <f t="shared" si="0"/>
        <v>1,810~1,850</v>
      </c>
      <c r="J54" s="27" t="s">
        <v>126</v>
      </c>
      <c r="K54" s="28">
        <v>12.2</v>
      </c>
      <c r="L54" s="29">
        <f t="shared" si="1"/>
        <v>190.3</v>
      </c>
      <c r="M54" s="28">
        <f t="shared" si="2"/>
        <v>11.1</v>
      </c>
      <c r="N54" s="30">
        <f t="shared" si="3"/>
        <v>14.4</v>
      </c>
      <c r="O54" s="31" t="str">
        <f t="shared" si="4"/>
        <v>20.6~21.0</v>
      </c>
      <c r="P54" s="32" t="s">
        <v>43</v>
      </c>
      <c r="Q54" s="33" t="s">
        <v>52</v>
      </c>
      <c r="R54" s="32" t="s">
        <v>55</v>
      </c>
      <c r="S54" s="34"/>
      <c r="T54" s="35" t="s">
        <v>76</v>
      </c>
      <c r="U54" s="36">
        <f t="shared" si="5"/>
        <v>109</v>
      </c>
      <c r="V54" s="37" t="str">
        <f t="shared" si="6"/>
        <v/>
      </c>
      <c r="W54" s="37" t="str">
        <f t="shared" si="7"/>
        <v>58~59</v>
      </c>
      <c r="X54" s="38" t="str">
        <f t="shared" si="8"/>
        <v>★0.5</v>
      </c>
      <c r="Z54" s="39">
        <v>1810</v>
      </c>
      <c r="AA54" s="39">
        <v>1850</v>
      </c>
      <c r="AB54" s="40">
        <f t="shared" si="9"/>
        <v>21</v>
      </c>
      <c r="AC54" s="41">
        <f t="shared" si="10"/>
        <v>58</v>
      </c>
      <c r="AD54" s="41" t="str">
        <f t="shared" si="11"/>
        <v>★0.5</v>
      </c>
      <c r="AE54" s="40">
        <f t="shared" si="12"/>
        <v>20.6</v>
      </c>
      <c r="AF54" s="41">
        <f t="shared" si="13"/>
        <v>59</v>
      </c>
      <c r="AG54" s="41" t="str">
        <f t="shared" si="14"/>
        <v>★0.5</v>
      </c>
      <c r="AH54" s="42"/>
    </row>
    <row r="55" spans="1:34" ht="24" customHeight="1">
      <c r="A55" s="43"/>
      <c r="B55" s="44"/>
      <c r="C55" s="45"/>
      <c r="D55" s="22" t="s">
        <v>129</v>
      </c>
      <c r="E55" s="23" t="s">
        <v>130</v>
      </c>
      <c r="F55" s="24" t="s">
        <v>104</v>
      </c>
      <c r="G55" s="25">
        <v>2.488</v>
      </c>
      <c r="H55" s="24" t="s">
        <v>42</v>
      </c>
      <c r="I55" s="26" t="str">
        <f t="shared" si="0"/>
        <v>1,810~1,830</v>
      </c>
      <c r="J55" s="27" t="s">
        <v>126</v>
      </c>
      <c r="K55" s="28">
        <v>12</v>
      </c>
      <c r="L55" s="29">
        <f t="shared" si="1"/>
        <v>193.47166666666664</v>
      </c>
      <c r="M55" s="28">
        <f t="shared" si="2"/>
        <v>11.1</v>
      </c>
      <c r="N55" s="30">
        <f t="shared" si="3"/>
        <v>14.4</v>
      </c>
      <c r="O55" s="31" t="str">
        <f t="shared" si="4"/>
        <v>20.8~21.0</v>
      </c>
      <c r="P55" s="32" t="s">
        <v>43</v>
      </c>
      <c r="Q55" s="33" t="s">
        <v>44</v>
      </c>
      <c r="R55" s="32" t="s">
        <v>45</v>
      </c>
      <c r="S55" s="34"/>
      <c r="T55" s="35" t="s">
        <v>46</v>
      </c>
      <c r="U55" s="36">
        <f t="shared" si="5"/>
        <v>108</v>
      </c>
      <c r="V55" s="37" t="str">
        <f t="shared" si="6"/>
        <v/>
      </c>
      <c r="W55" s="37">
        <f t="shared" si="7"/>
        <v>57</v>
      </c>
      <c r="X55" s="38" t="str">
        <f t="shared" si="8"/>
        <v>★0.5</v>
      </c>
      <c r="Z55" s="39">
        <v>1810</v>
      </c>
      <c r="AA55" s="39">
        <v>1830</v>
      </c>
      <c r="AB55" s="40">
        <f t="shared" si="9"/>
        <v>21</v>
      </c>
      <c r="AC55" s="41">
        <f t="shared" si="10"/>
        <v>57</v>
      </c>
      <c r="AD55" s="41" t="str">
        <f t="shared" si="11"/>
        <v>★0.5</v>
      </c>
      <c r="AE55" s="40">
        <f t="shared" si="12"/>
        <v>20.8</v>
      </c>
      <c r="AF55" s="41">
        <f t="shared" si="13"/>
        <v>57</v>
      </c>
      <c r="AG55" s="41" t="str">
        <f t="shared" si="14"/>
        <v>★0.5</v>
      </c>
      <c r="AH55" s="42"/>
    </row>
    <row r="56" spans="1:34" ht="24" customHeight="1" thickBot="1">
      <c r="A56" s="49"/>
      <c r="B56" s="46"/>
      <c r="C56" s="47"/>
      <c r="D56" s="22" t="s">
        <v>129</v>
      </c>
      <c r="E56" s="23" t="s">
        <v>131</v>
      </c>
      <c r="F56" s="24" t="s">
        <v>104</v>
      </c>
      <c r="G56" s="25">
        <v>2.488</v>
      </c>
      <c r="H56" s="24" t="s">
        <v>42</v>
      </c>
      <c r="I56" s="26" t="str">
        <f t="shared" si="0"/>
        <v>1,890~1,900</v>
      </c>
      <c r="J56" s="27" t="s">
        <v>126</v>
      </c>
      <c r="K56" s="50">
        <v>11.6</v>
      </c>
      <c r="L56" s="51">
        <f t="shared" si="1"/>
        <v>200.14310344827587</v>
      </c>
      <c r="M56" s="28">
        <f t="shared" si="2"/>
        <v>10.199999999999999</v>
      </c>
      <c r="N56" s="30">
        <f t="shared" si="3"/>
        <v>13.5</v>
      </c>
      <c r="O56" s="31" t="str">
        <f t="shared" si="4"/>
        <v>20.1~20.2</v>
      </c>
      <c r="P56" s="32" t="s">
        <v>43</v>
      </c>
      <c r="Q56" s="33" t="s">
        <v>44</v>
      </c>
      <c r="R56" s="32" t="s">
        <v>55</v>
      </c>
      <c r="S56" s="34"/>
      <c r="T56" s="35" t="s">
        <v>46</v>
      </c>
      <c r="U56" s="36">
        <f t="shared" si="5"/>
        <v>113</v>
      </c>
      <c r="V56" s="37" t="str">
        <f t="shared" si="6"/>
        <v/>
      </c>
      <c r="W56" s="37">
        <f t="shared" si="7"/>
        <v>57</v>
      </c>
      <c r="X56" s="38" t="str">
        <f t="shared" si="8"/>
        <v>★0.5</v>
      </c>
      <c r="Z56" s="39">
        <v>1890</v>
      </c>
      <c r="AA56" s="39">
        <v>1900</v>
      </c>
      <c r="AB56" s="40">
        <f t="shared" si="9"/>
        <v>20.2</v>
      </c>
      <c r="AC56" s="41">
        <f t="shared" si="10"/>
        <v>57</v>
      </c>
      <c r="AD56" s="41" t="str">
        <f t="shared" si="11"/>
        <v>★0.5</v>
      </c>
      <c r="AE56" s="40">
        <f t="shared" si="12"/>
        <v>20.100000000000001</v>
      </c>
      <c r="AF56" s="41">
        <f t="shared" si="13"/>
        <v>57</v>
      </c>
      <c r="AG56" s="41" t="str">
        <f t="shared" si="14"/>
        <v>★0.5</v>
      </c>
      <c r="AH56" s="42"/>
    </row>
    <row r="57" spans="1:34">
      <c r="E57" s="2"/>
    </row>
  </sheetData>
  <sheetProtection formatCells="0" formatColumns="0" formatRows="0" insertColumns="0" insertRows="0" insertHyperlinks="0" deleteColumns="0" deleteRows="0" sort="0" autoFilter="0" pivotTables="0"/>
  <mergeCells count="42">
    <mergeCell ref="AH5:AH8"/>
    <mergeCell ref="D6:D8"/>
    <mergeCell ref="E6:E8"/>
    <mergeCell ref="F6:F8"/>
    <mergeCell ref="G6:G8"/>
    <mergeCell ref="Q6:Q8"/>
    <mergeCell ref="R6:R8"/>
    <mergeCell ref="S6:S8"/>
    <mergeCell ref="T6:T8"/>
    <mergeCell ref="AD4:AD8"/>
    <mergeCell ref="AE4:AE8"/>
    <mergeCell ref="AF4:AF8"/>
    <mergeCell ref="AG4:AG8"/>
    <mergeCell ref="K5:K8"/>
    <mergeCell ref="L5:L8"/>
    <mergeCell ref="M5:M8"/>
    <mergeCell ref="O5:O8"/>
    <mergeCell ref="W5:W8"/>
    <mergeCell ref="V4:V8"/>
    <mergeCell ref="W4:X4"/>
    <mergeCell ref="U4:U8"/>
    <mergeCell ref="Z4:Z8"/>
    <mergeCell ref="AA4:AA8"/>
    <mergeCell ref="AB4:AB8"/>
    <mergeCell ref="AC4:AC8"/>
    <mergeCell ref="X5:X8"/>
    <mergeCell ref="J2:P2"/>
    <mergeCell ref="R2:V2"/>
    <mergeCell ref="S3:X3"/>
    <mergeCell ref="A4:A8"/>
    <mergeCell ref="B4:C8"/>
    <mergeCell ref="D4:D5"/>
    <mergeCell ref="E4:E5"/>
    <mergeCell ref="F4:G5"/>
    <mergeCell ref="H4:H8"/>
    <mergeCell ref="I4:I8"/>
    <mergeCell ref="J4:J8"/>
    <mergeCell ref="K4:O4"/>
    <mergeCell ref="P4:P8"/>
    <mergeCell ref="Q4:S5"/>
    <mergeCell ref="T4:T5"/>
    <mergeCell ref="N5:N8"/>
  </mergeCells>
  <phoneticPr fontId="3"/>
  <pageMargins left="0.70866141732283472" right="0.70866141732283472" top="0.74803149606299213" bottom="0.74803149606299213" header="0.31496062992125984" footer="0.31496062992125984"/>
  <pageSetup paperSize="9" scale="31" orientation="portrait" r:id="rId1"/>
  <headerFooter>
    <oddHeader>&amp;L&amp;10
発出元 → 発出先&amp;R&amp;10【機密性２】 
作成日_作成担当課_用途_保存期間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8" id="{E0117146-002D-4539-A27F-2AF872ACED8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AH56</xm:sqref>
        </x14:conditionalFormatting>
        <x14:conditionalFormatting xmlns:xm="http://schemas.microsoft.com/office/excel/2006/main">
          <x14:cfRule type="iconSet" priority="47" id="{0E014E89-D700-479D-A31B-9FD7E07285BB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AH9</xm:sqref>
        </x14:conditionalFormatting>
        <x14:conditionalFormatting xmlns:xm="http://schemas.microsoft.com/office/excel/2006/main">
          <x14:cfRule type="iconSet" priority="46" id="{6E42C3D4-7F69-4753-8EA1-B1543BE92443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AH10</xm:sqref>
        </x14:conditionalFormatting>
        <x14:conditionalFormatting xmlns:xm="http://schemas.microsoft.com/office/excel/2006/main">
          <x14:cfRule type="iconSet" priority="45" id="{EBC975B4-6095-4AC1-B3D8-9185966DE687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AH11</xm:sqref>
        </x14:conditionalFormatting>
        <x14:conditionalFormatting xmlns:xm="http://schemas.microsoft.com/office/excel/2006/main">
          <x14:cfRule type="iconSet" priority="44" id="{219AE696-6FA9-48D3-B464-DF96314D0663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AH12</xm:sqref>
        </x14:conditionalFormatting>
        <x14:conditionalFormatting xmlns:xm="http://schemas.microsoft.com/office/excel/2006/main">
          <x14:cfRule type="iconSet" priority="43" id="{CC9403B7-7B32-4B76-BF56-6DC277BD9C87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AH13</xm:sqref>
        </x14:conditionalFormatting>
        <x14:conditionalFormatting xmlns:xm="http://schemas.microsoft.com/office/excel/2006/main">
          <x14:cfRule type="iconSet" priority="42" id="{8E3B2795-1825-4EDD-918E-D68E2797300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AH14</xm:sqref>
        </x14:conditionalFormatting>
        <x14:conditionalFormatting xmlns:xm="http://schemas.microsoft.com/office/excel/2006/main">
          <x14:cfRule type="iconSet" priority="41" id="{5F3D18D8-F806-4B4E-A52F-8F81853CE7E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AH15</xm:sqref>
        </x14:conditionalFormatting>
        <x14:conditionalFormatting xmlns:xm="http://schemas.microsoft.com/office/excel/2006/main">
          <x14:cfRule type="iconSet" priority="40" id="{9ED07401-3FFC-4919-9820-C108943FC59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AH16</xm:sqref>
        </x14:conditionalFormatting>
        <x14:conditionalFormatting xmlns:xm="http://schemas.microsoft.com/office/excel/2006/main">
          <x14:cfRule type="iconSet" priority="39" id="{09D51810-C861-46B7-9303-1B7017D2F1C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AH17</xm:sqref>
        </x14:conditionalFormatting>
        <x14:conditionalFormatting xmlns:xm="http://schemas.microsoft.com/office/excel/2006/main">
          <x14:cfRule type="iconSet" priority="38" id="{89E3BAA8-32FF-45D9-A5C6-7036F66B498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AH18</xm:sqref>
        </x14:conditionalFormatting>
        <x14:conditionalFormatting xmlns:xm="http://schemas.microsoft.com/office/excel/2006/main">
          <x14:cfRule type="iconSet" priority="37" id="{30732B9E-5731-4DCD-AF66-4053D805740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AH19</xm:sqref>
        </x14:conditionalFormatting>
        <x14:conditionalFormatting xmlns:xm="http://schemas.microsoft.com/office/excel/2006/main">
          <x14:cfRule type="iconSet" priority="36" id="{87D96B2D-3B89-44CB-824B-5EF0F6A04B8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AH20</xm:sqref>
        </x14:conditionalFormatting>
        <x14:conditionalFormatting xmlns:xm="http://schemas.microsoft.com/office/excel/2006/main">
          <x14:cfRule type="iconSet" priority="35" id="{DE84E69F-D383-414F-B067-B35822ABC0E7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AH21</xm:sqref>
        </x14:conditionalFormatting>
        <x14:conditionalFormatting xmlns:xm="http://schemas.microsoft.com/office/excel/2006/main">
          <x14:cfRule type="iconSet" priority="34" id="{AED522BD-7353-4E9D-91F4-C55B884E796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AH22</xm:sqref>
        </x14:conditionalFormatting>
        <x14:conditionalFormatting xmlns:xm="http://schemas.microsoft.com/office/excel/2006/main">
          <x14:cfRule type="iconSet" priority="33" id="{3710F8D0-19B5-4AFF-A5FC-3B652FFBA2D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AH23</xm:sqref>
        </x14:conditionalFormatting>
        <x14:conditionalFormatting xmlns:xm="http://schemas.microsoft.com/office/excel/2006/main">
          <x14:cfRule type="iconSet" priority="32" id="{3ABECA22-D24D-4289-B8EF-DE121A966D81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AH24</xm:sqref>
        </x14:conditionalFormatting>
        <x14:conditionalFormatting xmlns:xm="http://schemas.microsoft.com/office/excel/2006/main">
          <x14:cfRule type="iconSet" priority="31" id="{3DA6690A-D702-4391-AA02-3D798A511FAB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AH25</xm:sqref>
        </x14:conditionalFormatting>
        <x14:conditionalFormatting xmlns:xm="http://schemas.microsoft.com/office/excel/2006/main">
          <x14:cfRule type="iconSet" priority="30" id="{DBEA18D4-0C02-401A-9184-F84855E5A65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AH26</xm:sqref>
        </x14:conditionalFormatting>
        <x14:conditionalFormatting xmlns:xm="http://schemas.microsoft.com/office/excel/2006/main">
          <x14:cfRule type="iconSet" priority="29" id="{C8F95C2F-B8F1-47F7-AEFB-D1C01053440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AH27</xm:sqref>
        </x14:conditionalFormatting>
        <x14:conditionalFormatting xmlns:xm="http://schemas.microsoft.com/office/excel/2006/main">
          <x14:cfRule type="iconSet" priority="28" id="{BBFF89AD-2577-414F-820B-3EFDEC51E4AB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AH28</xm:sqref>
        </x14:conditionalFormatting>
        <x14:conditionalFormatting xmlns:xm="http://schemas.microsoft.com/office/excel/2006/main">
          <x14:cfRule type="iconSet" priority="27" id="{0D9D2856-D5F7-42CB-9D17-CA3855D5760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AH35</xm:sqref>
        </x14:conditionalFormatting>
        <x14:conditionalFormatting xmlns:xm="http://schemas.microsoft.com/office/excel/2006/main">
          <x14:cfRule type="iconSet" priority="26" id="{6D4CCF93-817C-4710-9B4D-EE5E6B53041B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AH36</xm:sqref>
        </x14:conditionalFormatting>
        <x14:conditionalFormatting xmlns:xm="http://schemas.microsoft.com/office/excel/2006/main">
          <x14:cfRule type="iconSet" priority="25" id="{4CC82211-7DFB-4ECE-AD93-1173AC24B4F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AH37</xm:sqref>
        </x14:conditionalFormatting>
        <x14:conditionalFormatting xmlns:xm="http://schemas.microsoft.com/office/excel/2006/main">
          <x14:cfRule type="iconSet" priority="24" id="{CDADE7C2-BAE8-45AB-BAC3-72ADFD32D32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AH38</xm:sqref>
        </x14:conditionalFormatting>
        <x14:conditionalFormatting xmlns:xm="http://schemas.microsoft.com/office/excel/2006/main">
          <x14:cfRule type="iconSet" priority="23" id="{CEC86C44-9DA5-440D-B8ED-0689F9F4910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AH39</xm:sqref>
        </x14:conditionalFormatting>
        <x14:conditionalFormatting xmlns:xm="http://schemas.microsoft.com/office/excel/2006/main">
          <x14:cfRule type="iconSet" priority="22" id="{64002F20-D942-4DE3-B70C-4788CA05696B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AH40</xm:sqref>
        </x14:conditionalFormatting>
        <x14:conditionalFormatting xmlns:xm="http://schemas.microsoft.com/office/excel/2006/main">
          <x14:cfRule type="iconSet" priority="21" id="{10DBEAC9-C858-4DC6-AEE8-689D2DF8068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AH41</xm:sqref>
        </x14:conditionalFormatting>
        <x14:conditionalFormatting xmlns:xm="http://schemas.microsoft.com/office/excel/2006/main">
          <x14:cfRule type="iconSet" priority="20" id="{58FC1D46-D0D3-4719-9C10-7232F584336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AH42</xm:sqref>
        </x14:conditionalFormatting>
        <x14:conditionalFormatting xmlns:xm="http://schemas.microsoft.com/office/excel/2006/main">
          <x14:cfRule type="iconSet" priority="19" id="{4B474AC4-5AA7-4908-80C1-5999760E5783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AH43</xm:sqref>
        </x14:conditionalFormatting>
        <x14:conditionalFormatting xmlns:xm="http://schemas.microsoft.com/office/excel/2006/main">
          <x14:cfRule type="iconSet" priority="18" id="{AFEDC1F3-5B57-47A4-9DAD-EFBF07D7CFCB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AH44</xm:sqref>
        </x14:conditionalFormatting>
        <x14:conditionalFormatting xmlns:xm="http://schemas.microsoft.com/office/excel/2006/main">
          <x14:cfRule type="iconSet" priority="17" id="{2D1ABDEC-7214-445C-B828-6F1017E65E7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AH45</xm:sqref>
        </x14:conditionalFormatting>
        <x14:conditionalFormatting xmlns:xm="http://schemas.microsoft.com/office/excel/2006/main">
          <x14:cfRule type="iconSet" priority="16" id="{8DA38088-84BA-4E90-81AE-7CB72C9065BC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AH46</xm:sqref>
        </x14:conditionalFormatting>
        <x14:conditionalFormatting xmlns:xm="http://schemas.microsoft.com/office/excel/2006/main">
          <x14:cfRule type="iconSet" priority="15" id="{4A17993A-D177-46F9-8FC1-9D336B4577E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AH47</xm:sqref>
        </x14:conditionalFormatting>
        <x14:conditionalFormatting xmlns:xm="http://schemas.microsoft.com/office/excel/2006/main">
          <x14:cfRule type="iconSet" priority="14" id="{C83BD3D2-9391-47FF-8B04-04843A8C3C4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AH48</xm:sqref>
        </x14:conditionalFormatting>
        <x14:conditionalFormatting xmlns:xm="http://schemas.microsoft.com/office/excel/2006/main">
          <x14:cfRule type="iconSet" priority="13" id="{EC448CF1-D339-403E-878A-486975C12DA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AH49</xm:sqref>
        </x14:conditionalFormatting>
        <x14:conditionalFormatting xmlns:xm="http://schemas.microsoft.com/office/excel/2006/main">
          <x14:cfRule type="iconSet" priority="12" id="{49419261-7269-4E23-B70C-F6074791DAB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AH50</xm:sqref>
        </x14:conditionalFormatting>
        <x14:conditionalFormatting xmlns:xm="http://schemas.microsoft.com/office/excel/2006/main">
          <x14:cfRule type="iconSet" priority="11" id="{4C89EB2C-40FF-4138-851E-071A2375623B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AH51</xm:sqref>
        </x14:conditionalFormatting>
        <x14:conditionalFormatting xmlns:xm="http://schemas.microsoft.com/office/excel/2006/main">
          <x14:cfRule type="iconSet" priority="10" id="{7DBAC556-3EA5-4506-BFF6-6BEB4978E5EC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AH52</xm:sqref>
        </x14:conditionalFormatting>
        <x14:conditionalFormatting xmlns:xm="http://schemas.microsoft.com/office/excel/2006/main">
          <x14:cfRule type="iconSet" priority="9" id="{B89155DF-5396-46D7-89E1-EA00798B732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AH53</xm:sqref>
        </x14:conditionalFormatting>
        <x14:conditionalFormatting xmlns:xm="http://schemas.microsoft.com/office/excel/2006/main">
          <x14:cfRule type="iconSet" priority="8" id="{2F850B2E-0A9B-4248-93AD-1AC39F0F4C6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AH54</xm:sqref>
        </x14:conditionalFormatting>
        <x14:conditionalFormatting xmlns:xm="http://schemas.microsoft.com/office/excel/2006/main">
          <x14:cfRule type="iconSet" priority="7" id="{8CB6CB23-7E7A-4BC5-B3E0-A9763EC3976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AH55</xm:sqref>
        </x14:conditionalFormatting>
        <x14:conditionalFormatting xmlns:xm="http://schemas.microsoft.com/office/excel/2006/main">
          <x14:cfRule type="iconSet" priority="6" id="{D33D9E31-2C6D-4A5F-B37E-21AC356821E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AH33</xm:sqref>
        </x14:conditionalFormatting>
        <x14:conditionalFormatting xmlns:xm="http://schemas.microsoft.com/office/excel/2006/main">
          <x14:cfRule type="iconSet" priority="5" id="{960D3164-762D-4D4C-8AF3-1DC52C9D2CFB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AH34</xm:sqref>
        </x14:conditionalFormatting>
        <x14:conditionalFormatting xmlns:xm="http://schemas.microsoft.com/office/excel/2006/main">
          <x14:cfRule type="iconSet" priority="4" id="{29253F95-5C56-4A31-A0B8-6BA65781C23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AH29</xm:sqref>
        </x14:conditionalFormatting>
        <x14:conditionalFormatting xmlns:xm="http://schemas.microsoft.com/office/excel/2006/main">
          <x14:cfRule type="iconSet" priority="3" id="{0889BFBE-DEE4-42AB-9D4F-0FD52628087C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AH30</xm:sqref>
        </x14:conditionalFormatting>
        <x14:conditionalFormatting xmlns:xm="http://schemas.microsoft.com/office/excel/2006/main">
          <x14:cfRule type="iconSet" priority="2" id="{68C69ED6-DCF0-4138-93FA-B8559182000C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AH31</xm:sqref>
        </x14:conditionalFormatting>
        <x14:conditionalFormatting xmlns:xm="http://schemas.microsoft.com/office/excel/2006/main">
          <x14:cfRule type="iconSet" priority="1" id="{CDA0E8B3-600F-44A1-8E81-48202FC51DA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EDBA6-4A0A-4A46-81DA-5A1E298A48F5}">
  <sheetPr>
    <tabColor rgb="FFFFFF00"/>
  </sheetPr>
  <dimension ref="A1:AH28"/>
  <sheetViews>
    <sheetView view="pageBreakPreview" zoomScale="70" zoomScaleNormal="100" zoomScaleSheetLayoutView="70" workbookViewId="0">
      <selection activeCell="E16" sqref="E16:E19"/>
    </sheetView>
  </sheetViews>
  <sheetFormatPr defaultColWidth="9" defaultRowHeight="11.25"/>
  <cols>
    <col min="1" max="1" width="15.875" style="52" customWidth="1"/>
    <col min="2" max="2" width="3.875" style="2" bestFit="1" customWidth="1"/>
    <col min="3" max="3" width="38.25" style="2" customWidth="1"/>
    <col min="4" max="4" width="13.875" style="2" bestFit="1" customWidth="1"/>
    <col min="5" max="5" width="16.875" style="53" customWidth="1"/>
    <col min="6" max="6" width="13.125" style="2" bestFit="1" customWidth="1"/>
    <col min="7" max="7" width="7.375" style="2" customWidth="1"/>
    <col min="8" max="8" width="12.125" style="2" bestFit="1" customWidth="1"/>
    <col min="9" max="9" width="10.625" style="2" customWidth="1"/>
    <col min="10" max="10" width="7" style="2" bestFit="1" customWidth="1"/>
    <col min="11" max="11" width="6.375" style="2" bestFit="1" customWidth="1"/>
    <col min="12" max="12" width="8.75" style="2" bestFit="1" customWidth="1"/>
    <col min="13" max="13" width="8.5" style="2" bestFit="1" customWidth="1"/>
    <col min="14" max="14" width="8.625" style="2" bestFit="1" customWidth="1"/>
    <col min="15" max="15" width="8.625" style="2" customWidth="1"/>
    <col min="16" max="16" width="14.375" style="2" bestFit="1" customWidth="1"/>
    <col min="17" max="17" width="10" style="2" bestFit="1" customWidth="1"/>
    <col min="18" max="18" width="6" style="2" customWidth="1"/>
    <col min="19" max="19" width="25.25" style="2" bestFit="1" customWidth="1"/>
    <col min="20" max="20" width="11" style="2" bestFit="1" customWidth="1"/>
    <col min="21" max="22" width="8.25" style="2" bestFit="1" customWidth="1"/>
    <col min="23" max="24" width="9" style="2"/>
    <col min="25" max="25" width="9" style="2" customWidth="1"/>
    <col min="26" max="27" width="10.625" style="2" customWidth="1"/>
    <col min="28" max="33" width="9" style="2" hidden="1" customWidth="1"/>
    <col min="34" max="34" width="9" style="2" customWidth="1"/>
    <col min="35" max="16384" width="9" style="2"/>
  </cols>
  <sheetData>
    <row r="1" spans="1:34" ht="15.75">
      <c r="A1" s="1"/>
      <c r="B1" s="1"/>
      <c r="E1" s="3"/>
      <c r="R1" s="4"/>
    </row>
    <row r="2" spans="1:34" ht="15">
      <c r="A2" s="2"/>
      <c r="E2" s="2"/>
      <c r="F2" s="5"/>
      <c r="J2" s="646" t="s">
        <v>0</v>
      </c>
      <c r="K2" s="646"/>
      <c r="L2" s="646"/>
      <c r="M2" s="646"/>
      <c r="N2" s="646"/>
      <c r="O2" s="646"/>
      <c r="P2" s="646"/>
      <c r="Q2" s="6"/>
      <c r="R2" s="769" t="s">
        <v>1453</v>
      </c>
      <c r="S2" s="769"/>
      <c r="T2" s="769"/>
      <c r="U2" s="769"/>
      <c r="V2" s="7"/>
    </row>
    <row r="3" spans="1:34" ht="15.75" customHeight="1">
      <c r="A3" s="8" t="s">
        <v>2</v>
      </c>
      <c r="B3" s="9"/>
      <c r="E3" s="2"/>
      <c r="J3" s="6"/>
      <c r="R3" s="10"/>
      <c r="S3" s="649" t="s">
        <v>3</v>
      </c>
      <c r="T3" s="649"/>
      <c r="U3" s="649"/>
      <c r="V3" s="649"/>
      <c r="W3" s="649"/>
      <c r="X3" s="649"/>
      <c r="Z3" s="11" t="s">
        <v>4</v>
      </c>
      <c r="AA3" s="12"/>
      <c r="AB3" s="13" t="s">
        <v>5</v>
      </c>
      <c r="AC3" s="14"/>
      <c r="AD3" s="14"/>
      <c r="AE3" s="15" t="s">
        <v>6</v>
      </c>
      <c r="AF3" s="14"/>
      <c r="AG3" s="16"/>
    </row>
    <row r="4" spans="1:34" ht="14.25" customHeight="1" thickBot="1">
      <c r="A4" s="612" t="s">
        <v>7</v>
      </c>
      <c r="B4" s="650" t="s">
        <v>8</v>
      </c>
      <c r="C4" s="651"/>
      <c r="D4" s="656"/>
      <c r="E4" s="658"/>
      <c r="F4" s="650" t="s">
        <v>9</v>
      </c>
      <c r="G4" s="660"/>
      <c r="H4" s="601" t="s">
        <v>10</v>
      </c>
      <c r="I4" s="598" t="s">
        <v>11</v>
      </c>
      <c r="J4" s="632" t="s">
        <v>12</v>
      </c>
      <c r="K4" s="635" t="s">
        <v>13</v>
      </c>
      <c r="L4" s="636"/>
      <c r="M4" s="636"/>
      <c r="N4" s="636"/>
      <c r="O4" s="637"/>
      <c r="P4" s="601" t="s">
        <v>14</v>
      </c>
      <c r="Q4" s="638" t="s">
        <v>15</v>
      </c>
      <c r="R4" s="639"/>
      <c r="S4" s="640"/>
      <c r="T4" s="644" t="s">
        <v>16</v>
      </c>
      <c r="U4" s="629" t="s">
        <v>17</v>
      </c>
      <c r="V4" s="601" t="s">
        <v>18</v>
      </c>
      <c r="W4" s="627" t="s">
        <v>19</v>
      </c>
      <c r="X4" s="628"/>
      <c r="Z4" s="622" t="s">
        <v>20</v>
      </c>
      <c r="AA4" s="622" t="s">
        <v>21</v>
      </c>
      <c r="AB4" s="598" t="s">
        <v>22</v>
      </c>
      <c r="AC4" s="601" t="s">
        <v>23</v>
      </c>
      <c r="AD4" s="601" t="s">
        <v>24</v>
      </c>
      <c r="AE4" s="598" t="s">
        <v>22</v>
      </c>
      <c r="AF4" s="601" t="s">
        <v>23</v>
      </c>
      <c r="AG4" s="601" t="s">
        <v>25</v>
      </c>
      <c r="AH4" s="17"/>
    </row>
    <row r="5" spans="1:34" ht="11.25" customHeight="1">
      <c r="A5" s="613"/>
      <c r="B5" s="652"/>
      <c r="C5" s="653"/>
      <c r="D5" s="657"/>
      <c r="E5" s="659"/>
      <c r="F5" s="634"/>
      <c r="G5" s="626"/>
      <c r="H5" s="613"/>
      <c r="I5" s="599"/>
      <c r="J5" s="633"/>
      <c r="K5" s="604" t="s">
        <v>26</v>
      </c>
      <c r="L5" s="607" t="s">
        <v>27</v>
      </c>
      <c r="M5" s="610" t="s">
        <v>28</v>
      </c>
      <c r="N5" s="624" t="s">
        <v>29</v>
      </c>
      <c r="O5" s="624" t="s">
        <v>22</v>
      </c>
      <c r="P5" s="616"/>
      <c r="Q5" s="641"/>
      <c r="R5" s="642"/>
      <c r="S5" s="643"/>
      <c r="T5" s="645"/>
      <c r="U5" s="630"/>
      <c r="V5" s="613"/>
      <c r="W5" s="601" t="s">
        <v>23</v>
      </c>
      <c r="X5" s="601" t="s">
        <v>24</v>
      </c>
      <c r="Z5" s="622"/>
      <c r="AA5" s="622"/>
      <c r="AB5" s="599"/>
      <c r="AC5" s="602"/>
      <c r="AD5" s="602"/>
      <c r="AE5" s="599"/>
      <c r="AF5" s="602"/>
      <c r="AG5" s="602"/>
      <c r="AH5" s="611"/>
    </row>
    <row r="6" spans="1:34">
      <c r="A6" s="613"/>
      <c r="B6" s="652"/>
      <c r="C6" s="653"/>
      <c r="D6" s="612" t="s">
        <v>30</v>
      </c>
      <c r="E6" s="615" t="s">
        <v>31</v>
      </c>
      <c r="F6" s="612" t="s">
        <v>30</v>
      </c>
      <c r="G6" s="598" t="s">
        <v>32</v>
      </c>
      <c r="H6" s="613"/>
      <c r="I6" s="599"/>
      <c r="J6" s="633"/>
      <c r="K6" s="605"/>
      <c r="L6" s="608"/>
      <c r="M6" s="605"/>
      <c r="N6" s="625"/>
      <c r="O6" s="625"/>
      <c r="P6" s="616"/>
      <c r="Q6" s="601" t="s">
        <v>33</v>
      </c>
      <c r="R6" s="601" t="s">
        <v>34</v>
      </c>
      <c r="S6" s="612" t="s">
        <v>35</v>
      </c>
      <c r="T6" s="618" t="s">
        <v>36</v>
      </c>
      <c r="U6" s="630"/>
      <c r="V6" s="613"/>
      <c r="W6" s="602"/>
      <c r="X6" s="602"/>
      <c r="Z6" s="622"/>
      <c r="AA6" s="622"/>
      <c r="AB6" s="599"/>
      <c r="AC6" s="602"/>
      <c r="AD6" s="602"/>
      <c r="AE6" s="599"/>
      <c r="AF6" s="602"/>
      <c r="AG6" s="602"/>
      <c r="AH6" s="611"/>
    </row>
    <row r="7" spans="1:34">
      <c r="A7" s="613"/>
      <c r="B7" s="652"/>
      <c r="C7" s="653"/>
      <c r="D7" s="613"/>
      <c r="E7" s="613"/>
      <c r="F7" s="613"/>
      <c r="G7" s="613"/>
      <c r="H7" s="613"/>
      <c r="I7" s="599"/>
      <c r="J7" s="633"/>
      <c r="K7" s="605"/>
      <c r="L7" s="608"/>
      <c r="M7" s="605"/>
      <c r="N7" s="625"/>
      <c r="O7" s="625"/>
      <c r="P7" s="616"/>
      <c r="Q7" s="616"/>
      <c r="R7" s="616"/>
      <c r="S7" s="613"/>
      <c r="T7" s="619"/>
      <c r="U7" s="630"/>
      <c r="V7" s="613"/>
      <c r="W7" s="602"/>
      <c r="X7" s="602"/>
      <c r="Z7" s="622"/>
      <c r="AA7" s="622"/>
      <c r="AB7" s="599"/>
      <c r="AC7" s="602"/>
      <c r="AD7" s="602"/>
      <c r="AE7" s="599"/>
      <c r="AF7" s="602"/>
      <c r="AG7" s="602"/>
      <c r="AH7" s="611"/>
    </row>
    <row r="8" spans="1:34">
      <c r="A8" s="614"/>
      <c r="B8" s="654"/>
      <c r="C8" s="655"/>
      <c r="D8" s="614"/>
      <c r="E8" s="614"/>
      <c r="F8" s="614"/>
      <c r="G8" s="614"/>
      <c r="H8" s="614"/>
      <c r="I8" s="600"/>
      <c r="J8" s="634"/>
      <c r="K8" s="606"/>
      <c r="L8" s="609"/>
      <c r="M8" s="606"/>
      <c r="N8" s="626"/>
      <c r="O8" s="626"/>
      <c r="P8" s="617"/>
      <c r="Q8" s="617"/>
      <c r="R8" s="617"/>
      <c r="S8" s="614"/>
      <c r="T8" s="620"/>
      <c r="U8" s="631"/>
      <c r="V8" s="614"/>
      <c r="W8" s="603"/>
      <c r="X8" s="603"/>
      <c r="Z8" s="623"/>
      <c r="AA8" s="623"/>
      <c r="AB8" s="600"/>
      <c r="AC8" s="603"/>
      <c r="AD8" s="603"/>
      <c r="AE8" s="600"/>
      <c r="AF8" s="603"/>
      <c r="AG8" s="603"/>
      <c r="AH8" s="611"/>
    </row>
    <row r="9" spans="1:34" ht="24" customHeight="1">
      <c r="A9" s="447" t="s">
        <v>1452</v>
      </c>
      <c r="B9" s="20"/>
      <c r="C9" s="21" t="s">
        <v>1451</v>
      </c>
      <c r="D9" s="423" t="s">
        <v>1445</v>
      </c>
      <c r="E9" s="446" t="s">
        <v>1450</v>
      </c>
      <c r="F9" s="422" t="s">
        <v>1443</v>
      </c>
      <c r="G9" s="421">
        <v>1.798</v>
      </c>
      <c r="H9" s="25" t="s">
        <v>1449</v>
      </c>
      <c r="I9" s="25" t="s">
        <v>1448</v>
      </c>
      <c r="J9" s="441">
        <v>5</v>
      </c>
      <c r="K9" s="415">
        <v>13.8</v>
      </c>
      <c r="L9" s="29">
        <f t="shared" ref="L9:L19" si="0">IF(K9&gt;0,1/K9*34.6*67.1,"")</f>
        <v>168.23623188405796</v>
      </c>
      <c r="M9" s="414">
        <f t="shared" ref="M9:M19" si="1">IFERROR(VALUE(IF(Z9="","",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))),"")</f>
        <v>15.8</v>
      </c>
      <c r="N9" s="30">
        <f t="shared" ref="N9:N19" si="2">IFERROR(VALUE(IF(Z9="","",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))),"")</f>
        <v>19</v>
      </c>
      <c r="O9" s="31" t="str">
        <f t="shared" ref="O9:O19" si="3">IF(Z9="","",IF(AE9="",TEXT(AB9,"#,##0.0"),IF(AB9-AE9&gt;0,CONCATENATE(TEXT(AE9,"#,##0.0"),"~",TEXT(AB9,"#,##0.0")),TEXT(AB9,"#,##0.0"))))</f>
        <v>24.5~25.0</v>
      </c>
      <c r="P9" s="24" t="s">
        <v>1441</v>
      </c>
      <c r="Q9" s="25" t="s">
        <v>192</v>
      </c>
      <c r="R9" s="25" t="s">
        <v>534</v>
      </c>
      <c r="S9" s="445"/>
      <c r="T9" s="444" t="s">
        <v>490</v>
      </c>
      <c r="U9" s="36" t="str">
        <f t="shared" ref="U9:U19" si="4">IFERROR(IF(K9&lt;M9,"",(ROUNDDOWN(K9/M9*100,0))),"")</f>
        <v/>
      </c>
      <c r="V9" s="37" t="str">
        <f t="shared" ref="V9:V19" si="5">IFERROR(IF(K9&lt;N9,"",(ROUNDDOWN(K9/N9*100,0))),"")</f>
        <v/>
      </c>
      <c r="W9" s="37" t="str">
        <f t="shared" ref="W9:W19" si="6">IF(AC9&lt;55,"",IF(AA9="",AC9,IF(AF9-AC9&gt;0,CONCATENATE(AC9,"~",AF9),AC9)))</f>
        <v>55~56</v>
      </c>
      <c r="X9" s="38" t="str">
        <f t="shared" ref="X9:X19" si="7">IF(AC9&lt;55,"",AD9)</f>
        <v>★0.5</v>
      </c>
      <c r="Z9" s="39">
        <v>1350</v>
      </c>
      <c r="AA9" s="39">
        <v>1420</v>
      </c>
      <c r="AB9" s="40">
        <f t="shared" ref="AB9:AB19" si="8">IF(Z9="","",(ROUND(IF(Z9&gt;=2759,9.5,IF(Z9&lt;2759,(-2.47/1000000*Z9*Z9)-(8.52/10000*Z9)+30.65)),1)))</f>
        <v>25</v>
      </c>
      <c r="AC9" s="41">
        <f t="shared" ref="AC9:AC19" si="9">IF(K9="","",ROUNDDOWN(K9/AB9*100,0))</f>
        <v>55</v>
      </c>
      <c r="AD9" s="41" t="str">
        <f t="shared" ref="AD9:AD19" si="10"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★0.5</v>
      </c>
      <c r="AE9" s="40">
        <f t="shared" ref="AE9:AE19" si="11">IF(AA9="","",(ROUND(IF(AA9&gt;=2759,9.5,IF(AA9&lt;2759,(-2.47/1000000*AA9*AA9)-(8.52/10000*AA9)+30.65)),1)))</f>
        <v>24.5</v>
      </c>
      <c r="AF9" s="41">
        <f t="shared" ref="AF9:AF19" si="12">IF(AE9="","",IF(K9="","",ROUNDDOWN(K9/AE9*100,0)))</f>
        <v>56</v>
      </c>
      <c r="AG9" s="41" t="str">
        <f t="shared" ref="AG9:AG19" si="13"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>★0.5</v>
      </c>
      <c r="AH9" s="42"/>
    </row>
    <row r="10" spans="1:34" ht="24" customHeight="1">
      <c r="A10" s="442"/>
      <c r="B10" s="44"/>
      <c r="C10" s="45"/>
      <c r="D10" s="423" t="s">
        <v>1445</v>
      </c>
      <c r="E10" s="435" t="s">
        <v>1447</v>
      </c>
      <c r="F10" s="422" t="s">
        <v>1443</v>
      </c>
      <c r="G10" s="421">
        <v>1.798</v>
      </c>
      <c r="H10" s="422" t="s">
        <v>1432</v>
      </c>
      <c r="I10" s="25">
        <v>1430</v>
      </c>
      <c r="J10" s="441">
        <v>5</v>
      </c>
      <c r="K10" s="415">
        <v>13.8</v>
      </c>
      <c r="L10" s="29">
        <f t="shared" si="0"/>
        <v>168.23623188405796</v>
      </c>
      <c r="M10" s="414">
        <f t="shared" si="1"/>
        <v>14.4</v>
      </c>
      <c r="N10" s="30">
        <f t="shared" si="2"/>
        <v>17.600000000000001</v>
      </c>
      <c r="O10" s="31" t="str">
        <f t="shared" si="3"/>
        <v>24.4</v>
      </c>
      <c r="P10" s="24" t="s">
        <v>1441</v>
      </c>
      <c r="Q10" s="25" t="s">
        <v>52</v>
      </c>
      <c r="R10" s="25" t="s">
        <v>534</v>
      </c>
      <c r="S10" s="423"/>
      <c r="T10" s="413" t="s">
        <v>490</v>
      </c>
      <c r="U10" s="36" t="str">
        <f t="shared" si="4"/>
        <v/>
      </c>
      <c r="V10" s="37" t="str">
        <f t="shared" si="5"/>
        <v/>
      </c>
      <c r="W10" s="37">
        <f t="shared" si="6"/>
        <v>56</v>
      </c>
      <c r="X10" s="38" t="str">
        <f t="shared" si="7"/>
        <v>★0.5</v>
      </c>
      <c r="Z10" s="39">
        <v>1430</v>
      </c>
      <c r="AA10" s="39">
        <v>1430</v>
      </c>
      <c r="AB10" s="40">
        <f t="shared" si="8"/>
        <v>24.4</v>
      </c>
      <c r="AC10" s="41">
        <f t="shared" si="9"/>
        <v>56</v>
      </c>
      <c r="AD10" s="41" t="str">
        <f t="shared" si="10"/>
        <v>★0.5</v>
      </c>
      <c r="AE10" s="40">
        <f t="shared" si="11"/>
        <v>24.4</v>
      </c>
      <c r="AF10" s="41">
        <f t="shared" si="12"/>
        <v>56</v>
      </c>
      <c r="AG10" s="41" t="str">
        <f t="shared" si="13"/>
        <v>★0.5</v>
      </c>
      <c r="AH10" s="412"/>
    </row>
    <row r="11" spans="1:34" ht="24" customHeight="1">
      <c r="A11" s="442"/>
      <c r="B11" s="44"/>
      <c r="C11" s="45"/>
      <c r="D11" s="423" t="s">
        <v>1445</v>
      </c>
      <c r="E11" s="435" t="s">
        <v>1446</v>
      </c>
      <c r="F11" s="422" t="s">
        <v>1443</v>
      </c>
      <c r="G11" s="421">
        <v>1.798</v>
      </c>
      <c r="H11" s="422" t="s">
        <v>1432</v>
      </c>
      <c r="I11" s="436">
        <v>1420</v>
      </c>
      <c r="J11" s="443">
        <v>5</v>
      </c>
      <c r="K11" s="415">
        <v>12.8</v>
      </c>
      <c r="L11" s="29">
        <f t="shared" si="0"/>
        <v>181.37968749999999</v>
      </c>
      <c r="M11" s="414">
        <f t="shared" si="1"/>
        <v>15.8</v>
      </c>
      <c r="N11" s="30">
        <f t="shared" si="2"/>
        <v>19</v>
      </c>
      <c r="O11" s="31" t="str">
        <f t="shared" si="3"/>
        <v>24.5</v>
      </c>
      <c r="P11" s="422" t="s">
        <v>1441</v>
      </c>
      <c r="Q11" s="439" t="s">
        <v>52</v>
      </c>
      <c r="R11" s="25" t="s">
        <v>529</v>
      </c>
      <c r="S11" s="423"/>
      <c r="T11" s="413" t="s">
        <v>490</v>
      </c>
      <c r="U11" s="36" t="str">
        <f t="shared" si="4"/>
        <v/>
      </c>
      <c r="V11" s="37" t="str">
        <f t="shared" si="5"/>
        <v/>
      </c>
      <c r="W11" s="37" t="str">
        <f t="shared" si="6"/>
        <v/>
      </c>
      <c r="X11" s="38" t="str">
        <f t="shared" si="7"/>
        <v/>
      </c>
      <c r="Z11" s="436">
        <v>1420</v>
      </c>
      <c r="AA11" s="436">
        <v>1420</v>
      </c>
      <c r="AB11" s="40">
        <f t="shared" si="8"/>
        <v>24.5</v>
      </c>
      <c r="AC11" s="41">
        <f t="shared" si="9"/>
        <v>52</v>
      </c>
      <c r="AD11" s="41" t="str">
        <f t="shared" si="10"/>
        <v xml:space="preserve"> </v>
      </c>
      <c r="AE11" s="40">
        <f t="shared" si="11"/>
        <v>24.5</v>
      </c>
      <c r="AF11" s="41">
        <f t="shared" si="12"/>
        <v>52</v>
      </c>
      <c r="AG11" s="41" t="str">
        <f t="shared" si="13"/>
        <v xml:space="preserve"> </v>
      </c>
      <c r="AH11" s="412"/>
    </row>
    <row r="12" spans="1:34" ht="24" customHeight="1">
      <c r="A12" s="442"/>
      <c r="B12" s="44"/>
      <c r="C12" s="45"/>
      <c r="D12" s="423" t="s">
        <v>1445</v>
      </c>
      <c r="E12" s="435" t="s">
        <v>1444</v>
      </c>
      <c r="F12" s="422" t="s">
        <v>1443</v>
      </c>
      <c r="G12" s="421">
        <v>1.798</v>
      </c>
      <c r="H12" s="422" t="s">
        <v>1432</v>
      </c>
      <c r="I12" s="25" t="s">
        <v>1442</v>
      </c>
      <c r="J12" s="441">
        <v>5</v>
      </c>
      <c r="K12" s="434">
        <v>12.8</v>
      </c>
      <c r="L12" s="29">
        <f t="shared" si="0"/>
        <v>181.37968749999999</v>
      </c>
      <c r="M12" s="414">
        <f t="shared" si="1"/>
        <v>14.4</v>
      </c>
      <c r="N12" s="30">
        <f t="shared" si="2"/>
        <v>17.600000000000001</v>
      </c>
      <c r="O12" s="440" t="str">
        <f t="shared" si="3"/>
        <v>23.8~24.4</v>
      </c>
      <c r="P12" s="24" t="s">
        <v>1441</v>
      </c>
      <c r="Q12" s="25" t="s">
        <v>52</v>
      </c>
      <c r="R12" s="439" t="s">
        <v>529</v>
      </c>
      <c r="S12" s="423"/>
      <c r="T12" s="413" t="s">
        <v>490</v>
      </c>
      <c r="U12" s="36" t="str">
        <f t="shared" si="4"/>
        <v/>
      </c>
      <c r="V12" s="37" t="str">
        <f t="shared" si="5"/>
        <v/>
      </c>
      <c r="W12" s="37" t="str">
        <f t="shared" si="6"/>
        <v/>
      </c>
      <c r="X12" s="38" t="str">
        <f t="shared" si="7"/>
        <v/>
      </c>
      <c r="Z12" s="25">
        <v>1430</v>
      </c>
      <c r="AA12" s="25">
        <v>1500</v>
      </c>
      <c r="AB12" s="40">
        <f t="shared" si="8"/>
        <v>24.4</v>
      </c>
      <c r="AC12" s="41">
        <f t="shared" si="9"/>
        <v>52</v>
      </c>
      <c r="AD12" s="41" t="str">
        <f t="shared" si="10"/>
        <v xml:space="preserve"> </v>
      </c>
      <c r="AE12" s="40">
        <f t="shared" si="11"/>
        <v>23.8</v>
      </c>
      <c r="AF12" s="41">
        <f t="shared" si="12"/>
        <v>53</v>
      </c>
      <c r="AG12" s="41" t="str">
        <f t="shared" si="13"/>
        <v xml:space="preserve"> </v>
      </c>
      <c r="AH12" s="412"/>
    </row>
    <row r="13" spans="1:34" ht="24" customHeight="1">
      <c r="A13" s="43"/>
      <c r="B13" s="438"/>
      <c r="C13" s="248" t="s">
        <v>1440</v>
      </c>
      <c r="D13" s="22" t="s">
        <v>1435</v>
      </c>
      <c r="E13" s="437" t="s">
        <v>1439</v>
      </c>
      <c r="F13" s="24" t="s">
        <v>1433</v>
      </c>
      <c r="G13" s="417">
        <v>1.498</v>
      </c>
      <c r="H13" s="422" t="s">
        <v>1432</v>
      </c>
      <c r="I13" s="436" t="s">
        <v>1438</v>
      </c>
      <c r="J13" s="431">
        <v>5</v>
      </c>
      <c r="K13" s="427">
        <v>13.4</v>
      </c>
      <c r="L13" s="29">
        <f t="shared" si="0"/>
        <v>173.25820895522384</v>
      </c>
      <c r="M13" s="414">
        <f t="shared" si="1"/>
        <v>14.4</v>
      </c>
      <c r="N13" s="30">
        <f t="shared" si="2"/>
        <v>17.600000000000001</v>
      </c>
      <c r="O13" s="31" t="str">
        <f t="shared" si="3"/>
        <v>23.6~24.2</v>
      </c>
      <c r="P13" s="430" t="s">
        <v>1430</v>
      </c>
      <c r="Q13" s="25" t="s">
        <v>192</v>
      </c>
      <c r="R13" s="25" t="s">
        <v>534</v>
      </c>
      <c r="S13" s="423"/>
      <c r="T13" s="413" t="s">
        <v>490</v>
      </c>
      <c r="U13" s="36" t="str">
        <f t="shared" si="4"/>
        <v/>
      </c>
      <c r="V13" s="37" t="str">
        <f t="shared" si="5"/>
        <v/>
      </c>
      <c r="W13" s="37" t="str">
        <f t="shared" si="6"/>
        <v>55~56</v>
      </c>
      <c r="X13" s="38" t="str">
        <f t="shared" si="7"/>
        <v>★0.5</v>
      </c>
      <c r="Z13" s="39">
        <v>1450</v>
      </c>
      <c r="AA13" s="39">
        <v>1530</v>
      </c>
      <c r="AB13" s="40">
        <f t="shared" si="8"/>
        <v>24.2</v>
      </c>
      <c r="AC13" s="41">
        <f t="shared" si="9"/>
        <v>55</v>
      </c>
      <c r="AD13" s="41" t="str">
        <f t="shared" si="10"/>
        <v>★0.5</v>
      </c>
      <c r="AE13" s="40">
        <f t="shared" si="11"/>
        <v>23.6</v>
      </c>
      <c r="AF13" s="41">
        <f t="shared" si="12"/>
        <v>56</v>
      </c>
      <c r="AG13" s="41" t="str">
        <f t="shared" si="13"/>
        <v>★0.5</v>
      </c>
      <c r="AH13" s="412"/>
    </row>
    <row r="14" spans="1:34" ht="24" customHeight="1">
      <c r="A14" s="43"/>
      <c r="B14" s="433"/>
      <c r="C14" s="247"/>
      <c r="D14" s="22" t="s">
        <v>1435</v>
      </c>
      <c r="E14" s="435" t="s">
        <v>1437</v>
      </c>
      <c r="F14" s="24" t="s">
        <v>1433</v>
      </c>
      <c r="G14" s="417">
        <v>1.498</v>
      </c>
      <c r="H14" s="422" t="s">
        <v>1432</v>
      </c>
      <c r="I14" s="25" t="s">
        <v>1436</v>
      </c>
      <c r="J14" s="431">
        <v>5</v>
      </c>
      <c r="K14" s="434">
        <v>12.4</v>
      </c>
      <c r="L14" s="29">
        <f t="shared" si="0"/>
        <v>187.23064516129031</v>
      </c>
      <c r="M14" s="414">
        <f t="shared" si="1"/>
        <v>14.4</v>
      </c>
      <c r="N14" s="30">
        <f t="shared" si="2"/>
        <v>17.600000000000001</v>
      </c>
      <c r="O14" s="31" t="str">
        <f t="shared" si="3"/>
        <v>23.6</v>
      </c>
      <c r="P14" s="430" t="s">
        <v>1430</v>
      </c>
      <c r="Q14" s="25" t="s">
        <v>52</v>
      </c>
      <c r="R14" s="25" t="s">
        <v>529</v>
      </c>
      <c r="S14" s="423"/>
      <c r="T14" s="413" t="s">
        <v>490</v>
      </c>
      <c r="U14" s="36" t="str">
        <f t="shared" si="4"/>
        <v/>
      </c>
      <c r="V14" s="37" t="str">
        <f t="shared" si="5"/>
        <v/>
      </c>
      <c r="W14" s="37" t="str">
        <f t="shared" si="6"/>
        <v/>
      </c>
      <c r="X14" s="38" t="str">
        <f t="shared" si="7"/>
        <v/>
      </c>
      <c r="Z14" s="39">
        <v>1520</v>
      </c>
      <c r="AA14" s="39">
        <v>1530</v>
      </c>
      <c r="AB14" s="40">
        <f t="shared" si="8"/>
        <v>23.6</v>
      </c>
      <c r="AC14" s="41">
        <f t="shared" si="9"/>
        <v>52</v>
      </c>
      <c r="AD14" s="41" t="str">
        <f t="shared" si="10"/>
        <v xml:space="preserve"> </v>
      </c>
      <c r="AE14" s="40">
        <f t="shared" si="11"/>
        <v>23.6</v>
      </c>
      <c r="AF14" s="41">
        <f t="shared" si="12"/>
        <v>52</v>
      </c>
      <c r="AG14" s="41" t="str">
        <f t="shared" si="13"/>
        <v xml:space="preserve"> </v>
      </c>
      <c r="AH14" s="412"/>
    </row>
    <row r="15" spans="1:34" ht="24" customHeight="1">
      <c r="A15" s="43"/>
      <c r="B15" s="433"/>
      <c r="C15" s="247"/>
      <c r="D15" s="22" t="s">
        <v>1435</v>
      </c>
      <c r="E15" s="432" t="s">
        <v>1434</v>
      </c>
      <c r="F15" s="24" t="s">
        <v>1433</v>
      </c>
      <c r="G15" s="417">
        <v>1.498</v>
      </c>
      <c r="H15" s="422" t="s">
        <v>1432</v>
      </c>
      <c r="I15" s="25" t="s">
        <v>1431</v>
      </c>
      <c r="J15" s="431">
        <v>5</v>
      </c>
      <c r="K15" s="427">
        <v>12.4</v>
      </c>
      <c r="L15" s="29">
        <f t="shared" si="0"/>
        <v>187.23064516129031</v>
      </c>
      <c r="M15" s="414">
        <f t="shared" si="1"/>
        <v>13.2</v>
      </c>
      <c r="N15" s="30">
        <f t="shared" si="2"/>
        <v>16.5</v>
      </c>
      <c r="O15" s="31" t="str">
        <f t="shared" si="3"/>
        <v>23.0~23.5</v>
      </c>
      <c r="P15" s="430" t="s">
        <v>1430</v>
      </c>
      <c r="Q15" s="25" t="s">
        <v>52</v>
      </c>
      <c r="R15" s="25" t="s">
        <v>529</v>
      </c>
      <c r="S15" s="423"/>
      <c r="T15" s="413" t="s">
        <v>490</v>
      </c>
      <c r="U15" s="36" t="str">
        <f t="shared" si="4"/>
        <v/>
      </c>
      <c r="V15" s="37" t="str">
        <f t="shared" si="5"/>
        <v/>
      </c>
      <c r="W15" s="37" t="str">
        <f t="shared" si="6"/>
        <v/>
      </c>
      <c r="X15" s="38" t="str">
        <f t="shared" si="7"/>
        <v/>
      </c>
      <c r="Z15" s="39">
        <v>1540</v>
      </c>
      <c r="AA15" s="39">
        <v>1600</v>
      </c>
      <c r="AB15" s="40">
        <f t="shared" si="8"/>
        <v>23.5</v>
      </c>
      <c r="AC15" s="41">
        <f t="shared" si="9"/>
        <v>52</v>
      </c>
      <c r="AD15" s="41" t="str">
        <f t="shared" si="10"/>
        <v xml:space="preserve"> </v>
      </c>
      <c r="AE15" s="40">
        <f t="shared" si="11"/>
        <v>23</v>
      </c>
      <c r="AF15" s="41">
        <f t="shared" si="12"/>
        <v>53</v>
      </c>
      <c r="AG15" s="41" t="str">
        <f t="shared" si="13"/>
        <v xml:space="preserve"> </v>
      </c>
      <c r="AH15" s="412"/>
    </row>
    <row r="16" spans="1:34" ht="24" customHeight="1">
      <c r="A16" s="429"/>
      <c r="B16" s="20" t="s">
        <v>1429</v>
      </c>
      <c r="C16" s="21" t="s">
        <v>1428</v>
      </c>
      <c r="D16" s="423" t="s">
        <v>1426</v>
      </c>
      <c r="E16" s="23" t="s">
        <v>500</v>
      </c>
      <c r="F16" s="24" t="s">
        <v>497</v>
      </c>
      <c r="G16" s="421">
        <v>1.242</v>
      </c>
      <c r="H16" s="24" t="s">
        <v>338</v>
      </c>
      <c r="I16" s="25" t="s">
        <v>1427</v>
      </c>
      <c r="J16" s="416">
        <v>5</v>
      </c>
      <c r="K16" s="428">
        <v>19.600000000000001</v>
      </c>
      <c r="L16" s="29">
        <f t="shared" si="0"/>
        <v>118.45204081632652</v>
      </c>
      <c r="M16" s="414">
        <f t="shared" si="1"/>
        <v>20.5</v>
      </c>
      <c r="N16" s="30">
        <f t="shared" si="2"/>
        <v>23.4</v>
      </c>
      <c r="O16" s="31" t="str">
        <f t="shared" si="3"/>
        <v>27.3</v>
      </c>
      <c r="P16" s="25" t="s">
        <v>496</v>
      </c>
      <c r="Q16" s="24" t="s">
        <v>133</v>
      </c>
      <c r="R16" s="25" t="s">
        <v>45</v>
      </c>
      <c r="S16" s="423"/>
      <c r="T16" s="413" t="s">
        <v>46</v>
      </c>
      <c r="U16" s="36" t="str">
        <f t="shared" si="4"/>
        <v/>
      </c>
      <c r="V16" s="37" t="str">
        <f t="shared" si="5"/>
        <v/>
      </c>
      <c r="W16" s="37">
        <f t="shared" si="6"/>
        <v>71</v>
      </c>
      <c r="X16" s="38" t="str">
        <f t="shared" si="7"/>
        <v>★2.0</v>
      </c>
      <c r="Z16" s="39">
        <v>1000</v>
      </c>
      <c r="AA16" s="39">
        <v>1000</v>
      </c>
      <c r="AB16" s="40">
        <f t="shared" si="8"/>
        <v>27.3</v>
      </c>
      <c r="AC16" s="41">
        <f t="shared" si="9"/>
        <v>71</v>
      </c>
      <c r="AD16" s="41" t="str">
        <f t="shared" si="10"/>
        <v>★2.0</v>
      </c>
      <c r="AE16" s="40">
        <f t="shared" si="11"/>
        <v>27.3</v>
      </c>
      <c r="AF16" s="41">
        <f t="shared" si="12"/>
        <v>71</v>
      </c>
      <c r="AG16" s="41" t="str">
        <f t="shared" si="13"/>
        <v>★2.0</v>
      </c>
      <c r="AH16" s="412"/>
    </row>
    <row r="17" spans="1:34" ht="24" customHeight="1">
      <c r="A17" s="426"/>
      <c r="B17" s="425"/>
      <c r="C17" s="45"/>
      <c r="D17" s="423" t="s">
        <v>1426</v>
      </c>
      <c r="E17" s="23" t="s">
        <v>493</v>
      </c>
      <c r="F17" s="24" t="s">
        <v>497</v>
      </c>
      <c r="G17" s="421">
        <v>1.242</v>
      </c>
      <c r="H17" s="24" t="s">
        <v>338</v>
      </c>
      <c r="I17" s="25" t="s">
        <v>1425</v>
      </c>
      <c r="J17" s="416">
        <v>5</v>
      </c>
      <c r="K17" s="427">
        <v>18.399999999999999</v>
      </c>
      <c r="L17" s="29">
        <f t="shared" si="0"/>
        <v>126.17717391304349</v>
      </c>
      <c r="M17" s="414">
        <f t="shared" si="1"/>
        <v>20.5</v>
      </c>
      <c r="N17" s="30">
        <f t="shared" si="2"/>
        <v>23.4</v>
      </c>
      <c r="O17" s="31" t="str">
        <f t="shared" si="3"/>
        <v>27.1</v>
      </c>
      <c r="P17" s="25" t="s">
        <v>496</v>
      </c>
      <c r="Q17" s="24" t="s">
        <v>133</v>
      </c>
      <c r="R17" s="25" t="s">
        <v>55</v>
      </c>
      <c r="S17" s="423"/>
      <c r="T17" s="413" t="s">
        <v>46</v>
      </c>
      <c r="U17" s="36" t="str">
        <f t="shared" si="4"/>
        <v/>
      </c>
      <c r="V17" s="37" t="str">
        <f t="shared" si="5"/>
        <v/>
      </c>
      <c r="W17" s="37">
        <f t="shared" si="6"/>
        <v>67</v>
      </c>
      <c r="X17" s="38" t="str">
        <f t="shared" si="7"/>
        <v>★1.5</v>
      </c>
      <c r="Z17" s="39">
        <v>1040</v>
      </c>
      <c r="AA17" s="39">
        <v>1040</v>
      </c>
      <c r="AB17" s="40">
        <f t="shared" si="8"/>
        <v>27.1</v>
      </c>
      <c r="AC17" s="41">
        <f t="shared" si="9"/>
        <v>67</v>
      </c>
      <c r="AD17" s="41" t="str">
        <f t="shared" si="10"/>
        <v>★1.5</v>
      </c>
      <c r="AE17" s="40">
        <f t="shared" si="11"/>
        <v>27.1</v>
      </c>
      <c r="AF17" s="41">
        <f t="shared" si="12"/>
        <v>67</v>
      </c>
      <c r="AG17" s="41" t="str">
        <f t="shared" si="13"/>
        <v>★1.5</v>
      </c>
      <c r="AH17" s="412"/>
    </row>
    <row r="18" spans="1:34" ht="24" customHeight="1">
      <c r="A18" s="426"/>
      <c r="B18" s="425"/>
      <c r="C18" s="424"/>
      <c r="D18" s="423" t="s">
        <v>1422</v>
      </c>
      <c r="E18" s="23" t="s">
        <v>1424</v>
      </c>
      <c r="F18" s="422" t="s">
        <v>492</v>
      </c>
      <c r="G18" s="421">
        <v>1.242</v>
      </c>
      <c r="H18" s="24" t="s">
        <v>338</v>
      </c>
      <c r="I18" s="25" t="s">
        <v>1423</v>
      </c>
      <c r="J18" s="416">
        <v>5</v>
      </c>
      <c r="K18" s="415">
        <v>19</v>
      </c>
      <c r="L18" s="29">
        <f t="shared" si="0"/>
        <v>122.19263157894736</v>
      </c>
      <c r="M18" s="414">
        <f t="shared" si="1"/>
        <v>20.8</v>
      </c>
      <c r="N18" s="30">
        <f t="shared" si="2"/>
        <v>23.7</v>
      </c>
      <c r="O18" s="31" t="str">
        <f t="shared" si="3"/>
        <v>27.6</v>
      </c>
      <c r="P18" s="25" t="s">
        <v>491</v>
      </c>
      <c r="Q18" s="24" t="s">
        <v>133</v>
      </c>
      <c r="R18" s="25" t="s">
        <v>45</v>
      </c>
      <c r="S18" s="22"/>
      <c r="T18" s="413" t="s">
        <v>46</v>
      </c>
      <c r="U18" s="36" t="str">
        <f t="shared" si="4"/>
        <v/>
      </c>
      <c r="V18" s="37" t="str">
        <f t="shared" si="5"/>
        <v/>
      </c>
      <c r="W18" s="37">
        <f t="shared" si="6"/>
        <v>68</v>
      </c>
      <c r="X18" s="38" t="str">
        <f t="shared" si="7"/>
        <v>★1.5</v>
      </c>
      <c r="Z18" s="39">
        <v>960</v>
      </c>
      <c r="AA18" s="39">
        <v>960</v>
      </c>
      <c r="AB18" s="40">
        <f t="shared" si="8"/>
        <v>27.6</v>
      </c>
      <c r="AC18" s="41">
        <f t="shared" si="9"/>
        <v>68</v>
      </c>
      <c r="AD18" s="41" t="str">
        <f t="shared" si="10"/>
        <v>★1.5</v>
      </c>
      <c r="AE18" s="40">
        <f t="shared" si="11"/>
        <v>27.6</v>
      </c>
      <c r="AF18" s="41">
        <f t="shared" si="12"/>
        <v>68</v>
      </c>
      <c r="AG18" s="41" t="str">
        <f t="shared" si="13"/>
        <v>★1.5</v>
      </c>
      <c r="AH18" s="412"/>
    </row>
    <row r="19" spans="1:34" ht="24" customHeight="1">
      <c r="A19" s="420"/>
      <c r="B19" s="419"/>
      <c r="C19" s="418"/>
      <c r="D19" s="22" t="s">
        <v>1422</v>
      </c>
      <c r="E19" s="23" t="s">
        <v>1421</v>
      </c>
      <c r="F19" s="24" t="s">
        <v>492</v>
      </c>
      <c r="G19" s="417">
        <v>1.242</v>
      </c>
      <c r="H19" s="24" t="s">
        <v>338</v>
      </c>
      <c r="I19" s="25" t="s">
        <v>1420</v>
      </c>
      <c r="J19" s="416">
        <v>5</v>
      </c>
      <c r="K19" s="415">
        <v>17.8</v>
      </c>
      <c r="L19" s="29">
        <f t="shared" si="0"/>
        <v>130.43033707865169</v>
      </c>
      <c r="M19" s="414">
        <f t="shared" si="1"/>
        <v>20.5</v>
      </c>
      <c r="N19" s="30">
        <f t="shared" si="2"/>
        <v>23.4</v>
      </c>
      <c r="O19" s="31" t="str">
        <f t="shared" si="3"/>
        <v>27.3</v>
      </c>
      <c r="P19" s="25" t="s">
        <v>491</v>
      </c>
      <c r="Q19" s="24" t="s">
        <v>133</v>
      </c>
      <c r="R19" s="25" t="s">
        <v>55</v>
      </c>
      <c r="S19" s="22"/>
      <c r="T19" s="413" t="s">
        <v>46</v>
      </c>
      <c r="U19" s="36" t="str">
        <f t="shared" si="4"/>
        <v/>
      </c>
      <c r="V19" s="37" t="str">
        <f t="shared" si="5"/>
        <v/>
      </c>
      <c r="W19" s="37">
        <f t="shared" si="6"/>
        <v>65</v>
      </c>
      <c r="X19" s="38" t="str">
        <f t="shared" si="7"/>
        <v>★1.5</v>
      </c>
      <c r="Z19" s="39">
        <v>1000</v>
      </c>
      <c r="AA19" s="39">
        <v>1010</v>
      </c>
      <c r="AB19" s="40">
        <f t="shared" si="8"/>
        <v>27.3</v>
      </c>
      <c r="AC19" s="41">
        <f t="shared" si="9"/>
        <v>65</v>
      </c>
      <c r="AD19" s="41" t="str">
        <f t="shared" si="10"/>
        <v>★1.5</v>
      </c>
      <c r="AE19" s="40">
        <f t="shared" si="11"/>
        <v>27.3</v>
      </c>
      <c r="AF19" s="41">
        <f t="shared" si="12"/>
        <v>65</v>
      </c>
      <c r="AG19" s="41" t="str">
        <f t="shared" si="13"/>
        <v>★1.5</v>
      </c>
      <c r="AH19" s="412"/>
    </row>
    <row r="20" spans="1:34">
      <c r="E20" s="2"/>
    </row>
    <row r="21" spans="1:34">
      <c r="B21" s="2" t="s">
        <v>468</v>
      </c>
      <c r="E21" s="2"/>
    </row>
    <row r="22" spans="1:34">
      <c r="B22" s="2" t="s">
        <v>467</v>
      </c>
      <c r="E22" s="2"/>
    </row>
    <row r="23" spans="1:34">
      <c r="B23" s="2" t="s">
        <v>466</v>
      </c>
      <c r="E23" s="2"/>
    </row>
    <row r="24" spans="1:34">
      <c r="B24" s="2" t="s">
        <v>465</v>
      </c>
      <c r="E24" s="2"/>
    </row>
    <row r="25" spans="1:34">
      <c r="B25" s="2" t="s">
        <v>464</v>
      </c>
      <c r="E25" s="2"/>
    </row>
    <row r="26" spans="1:34">
      <c r="B26" s="2" t="s">
        <v>463</v>
      </c>
      <c r="E26" s="2"/>
    </row>
    <row r="27" spans="1:34">
      <c r="B27" s="2" t="s">
        <v>462</v>
      </c>
      <c r="E27" s="2"/>
    </row>
    <row r="28" spans="1:34">
      <c r="B28" s="2" t="s">
        <v>461</v>
      </c>
      <c r="E28" s="2"/>
    </row>
  </sheetData>
  <sheetProtection formatCells="0" formatColumns="0" formatRows="0" insertColumns="0" insertRows="0" insertHyperlinks="0" deleteColumns="0" deleteRows="0" sort="0" autoFilter="0" pivotTables="0"/>
  <mergeCells count="42">
    <mergeCell ref="J2:P2"/>
    <mergeCell ref="R2:U2"/>
    <mergeCell ref="S3:X3"/>
    <mergeCell ref="A4:A8"/>
    <mergeCell ref="B4:C8"/>
    <mergeCell ref="D4:D5"/>
    <mergeCell ref="E4:E5"/>
    <mergeCell ref="F4:G5"/>
    <mergeCell ref="H4:H8"/>
    <mergeCell ref="I4:I8"/>
    <mergeCell ref="T4:T5"/>
    <mergeCell ref="AH5:AH8"/>
    <mergeCell ref="S6:S8"/>
    <mergeCell ref="T6:T8"/>
    <mergeCell ref="AD4:AD8"/>
    <mergeCell ref="AA4:AA8"/>
    <mergeCell ref="R6:R8"/>
    <mergeCell ref="J4:J8"/>
    <mergeCell ref="K4:O4"/>
    <mergeCell ref="P4:P8"/>
    <mergeCell ref="Q4:S5"/>
    <mergeCell ref="D6:D8"/>
    <mergeCell ref="E6:E8"/>
    <mergeCell ref="F6:F8"/>
    <mergeCell ref="G6:G8"/>
    <mergeCell ref="Q6:Q8"/>
    <mergeCell ref="AF4:AF8"/>
    <mergeCell ref="AG4:AG8"/>
    <mergeCell ref="K5:K8"/>
    <mergeCell ref="L5:L8"/>
    <mergeCell ref="M5:M8"/>
    <mergeCell ref="W5:W8"/>
    <mergeCell ref="V4:V8"/>
    <mergeCell ref="W4:X4"/>
    <mergeCell ref="U4:U8"/>
    <mergeCell ref="Z4:Z8"/>
    <mergeCell ref="AB4:AB8"/>
    <mergeCell ref="AC4:AC8"/>
    <mergeCell ref="X5:X8"/>
    <mergeCell ref="N5:N8"/>
    <mergeCell ref="O5:O8"/>
    <mergeCell ref="AE4:AE8"/>
  </mergeCells>
  <phoneticPr fontId="3"/>
  <pageMargins left="0.70866141732283472" right="0.70866141732283472" top="0.74803149606299213" bottom="0.74803149606299213" header="0.31496062992125984" footer="0.31496062992125984"/>
  <pageSetup paperSize="9" scale="31" orientation="portrait" r:id="rId1"/>
  <headerFooter>
    <oddHeader>&amp;L&amp;10
発出元 → 発出先&amp;R&amp;10【機密性２】 
作成日_作成担当課_用途_保存期間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4A6EA582-A3EA-4226-80A6-3DCF65C0698C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AH9:AH19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539A5-87C2-4DD0-99B9-32F72FFB5B75}">
  <sheetPr>
    <tabColor indexed="13"/>
    <pageSetUpPr fitToPage="1"/>
  </sheetPr>
  <dimension ref="A1:AI132"/>
  <sheetViews>
    <sheetView showGridLines="0" view="pageBreakPreview" topLeftCell="A107" zoomScale="70" zoomScaleNormal="145" zoomScaleSheetLayoutView="70" workbookViewId="0">
      <selection activeCell="AB1" sqref="AB1:AH1048576"/>
    </sheetView>
  </sheetViews>
  <sheetFormatPr defaultColWidth="9" defaultRowHeight="11.25"/>
  <cols>
    <col min="1" max="1" width="8.875" style="521" customWidth="1"/>
    <col min="2" max="2" width="2.375" style="56" customWidth="1"/>
    <col min="3" max="3" width="16.25" style="56" bestFit="1" customWidth="1"/>
    <col min="4" max="4" width="11.375" style="56" customWidth="1"/>
    <col min="5" max="5" width="16.875" style="56" customWidth="1"/>
    <col min="6" max="6" width="9.625" style="56" customWidth="1"/>
    <col min="7" max="7" width="7.375" style="56" customWidth="1"/>
    <col min="8" max="8" width="9" style="56" customWidth="1"/>
    <col min="9" max="9" width="10.5" style="519" bestFit="1" customWidth="1"/>
    <col min="10" max="10" width="4.25" style="56" customWidth="1"/>
    <col min="11" max="11" width="5.875" style="56" customWidth="1"/>
    <col min="12" max="12" width="8.75" style="56" customWidth="1"/>
    <col min="13" max="13" width="8.5" style="56" customWidth="1"/>
    <col min="14" max="14" width="8.625" style="56" customWidth="1"/>
    <col min="15" max="15" width="8.625" style="520" customWidth="1"/>
    <col min="16" max="16" width="7.5" style="56" customWidth="1"/>
    <col min="17" max="17" width="6.625" style="56" customWidth="1"/>
    <col min="18" max="18" width="6" style="56" customWidth="1"/>
    <col min="19" max="19" width="25.25" style="56" customWidth="1"/>
    <col min="20" max="20" width="11" style="56" customWidth="1"/>
    <col min="21" max="22" width="8.25" style="56" customWidth="1"/>
    <col min="23" max="25" width="9" style="56"/>
    <col min="26" max="27" width="10.625" style="56" customWidth="1"/>
    <col min="28" max="34" width="0" style="56" hidden="1" customWidth="1"/>
    <col min="35" max="35" width="10.5" style="519" bestFit="1" customWidth="1"/>
    <col min="36" max="256" width="9" style="56"/>
    <col min="257" max="257" width="8.875" style="56" customWidth="1"/>
    <col min="258" max="258" width="2.375" style="56" customWidth="1"/>
    <col min="259" max="259" width="16.25" style="56" bestFit="1" customWidth="1"/>
    <col min="260" max="260" width="11.375" style="56" customWidth="1"/>
    <col min="261" max="261" width="16.875" style="56" customWidth="1"/>
    <col min="262" max="262" width="9.625" style="56" customWidth="1"/>
    <col min="263" max="263" width="7.375" style="56" customWidth="1"/>
    <col min="264" max="264" width="9" style="56"/>
    <col min="265" max="265" width="10.5" style="56" bestFit="1" customWidth="1"/>
    <col min="266" max="266" width="4.25" style="56" customWidth="1"/>
    <col min="267" max="267" width="5.875" style="56" customWidth="1"/>
    <col min="268" max="268" width="8.75" style="56" customWidth="1"/>
    <col min="269" max="269" width="8.5" style="56" customWidth="1"/>
    <col min="270" max="271" width="8.625" style="56" customWidth="1"/>
    <col min="272" max="272" width="7.5" style="56" customWidth="1"/>
    <col min="273" max="273" width="6.625" style="56" customWidth="1"/>
    <col min="274" max="274" width="6" style="56" customWidth="1"/>
    <col min="275" max="275" width="25.25" style="56" customWidth="1"/>
    <col min="276" max="276" width="11" style="56" customWidth="1"/>
    <col min="277" max="278" width="8.25" style="56" customWidth="1"/>
    <col min="279" max="281" width="9" style="56"/>
    <col min="282" max="283" width="10.625" style="56" customWidth="1"/>
    <col min="284" max="290" width="9" style="56"/>
    <col min="291" max="291" width="10.5" style="56" bestFit="1" customWidth="1"/>
    <col min="292" max="512" width="9" style="56"/>
    <col min="513" max="513" width="8.875" style="56" customWidth="1"/>
    <col min="514" max="514" width="2.375" style="56" customWidth="1"/>
    <col min="515" max="515" width="16.25" style="56" bestFit="1" customWidth="1"/>
    <col min="516" max="516" width="11.375" style="56" customWidth="1"/>
    <col min="517" max="517" width="16.875" style="56" customWidth="1"/>
    <col min="518" max="518" width="9.625" style="56" customWidth="1"/>
    <col min="519" max="519" width="7.375" style="56" customWidth="1"/>
    <col min="520" max="520" width="9" style="56"/>
    <col min="521" max="521" width="10.5" style="56" bestFit="1" customWidth="1"/>
    <col min="522" max="522" width="4.25" style="56" customWidth="1"/>
    <col min="523" max="523" width="5.875" style="56" customWidth="1"/>
    <col min="524" max="524" width="8.75" style="56" customWidth="1"/>
    <col min="525" max="525" width="8.5" style="56" customWidth="1"/>
    <col min="526" max="527" width="8.625" style="56" customWidth="1"/>
    <col min="528" max="528" width="7.5" style="56" customWidth="1"/>
    <col min="529" max="529" width="6.625" style="56" customWidth="1"/>
    <col min="530" max="530" width="6" style="56" customWidth="1"/>
    <col min="531" max="531" width="25.25" style="56" customWidth="1"/>
    <col min="532" max="532" width="11" style="56" customWidth="1"/>
    <col min="533" max="534" width="8.25" style="56" customWidth="1"/>
    <col min="535" max="537" width="9" style="56"/>
    <col min="538" max="539" width="10.625" style="56" customWidth="1"/>
    <col min="540" max="546" width="9" style="56"/>
    <col min="547" max="547" width="10.5" style="56" bestFit="1" customWidth="1"/>
    <col min="548" max="768" width="9" style="56"/>
    <col min="769" max="769" width="8.875" style="56" customWidth="1"/>
    <col min="770" max="770" width="2.375" style="56" customWidth="1"/>
    <col min="771" max="771" width="16.25" style="56" bestFit="1" customWidth="1"/>
    <col min="772" max="772" width="11.375" style="56" customWidth="1"/>
    <col min="773" max="773" width="16.875" style="56" customWidth="1"/>
    <col min="774" max="774" width="9.625" style="56" customWidth="1"/>
    <col min="775" max="775" width="7.375" style="56" customWidth="1"/>
    <col min="776" max="776" width="9" style="56"/>
    <col min="777" max="777" width="10.5" style="56" bestFit="1" customWidth="1"/>
    <col min="778" max="778" width="4.25" style="56" customWidth="1"/>
    <col min="779" max="779" width="5.875" style="56" customWidth="1"/>
    <col min="780" max="780" width="8.75" style="56" customWidth="1"/>
    <col min="781" max="781" width="8.5" style="56" customWidth="1"/>
    <col min="782" max="783" width="8.625" style="56" customWidth="1"/>
    <col min="784" max="784" width="7.5" style="56" customWidth="1"/>
    <col min="785" max="785" width="6.625" style="56" customWidth="1"/>
    <col min="786" max="786" width="6" style="56" customWidth="1"/>
    <col min="787" max="787" width="25.25" style="56" customWidth="1"/>
    <col min="788" max="788" width="11" style="56" customWidth="1"/>
    <col min="789" max="790" width="8.25" style="56" customWidth="1"/>
    <col min="791" max="793" width="9" style="56"/>
    <col min="794" max="795" width="10.625" style="56" customWidth="1"/>
    <col min="796" max="802" width="9" style="56"/>
    <col min="803" max="803" width="10.5" style="56" bestFit="1" customWidth="1"/>
    <col min="804" max="1024" width="9" style="56"/>
    <col min="1025" max="1025" width="8.875" style="56" customWidth="1"/>
    <col min="1026" max="1026" width="2.375" style="56" customWidth="1"/>
    <col min="1027" max="1027" width="16.25" style="56" bestFit="1" customWidth="1"/>
    <col min="1028" max="1028" width="11.375" style="56" customWidth="1"/>
    <col min="1029" max="1029" width="16.875" style="56" customWidth="1"/>
    <col min="1030" max="1030" width="9.625" style="56" customWidth="1"/>
    <col min="1031" max="1031" width="7.375" style="56" customWidth="1"/>
    <col min="1032" max="1032" width="9" style="56"/>
    <col min="1033" max="1033" width="10.5" style="56" bestFit="1" customWidth="1"/>
    <col min="1034" max="1034" width="4.25" style="56" customWidth="1"/>
    <col min="1035" max="1035" width="5.875" style="56" customWidth="1"/>
    <col min="1036" max="1036" width="8.75" style="56" customWidth="1"/>
    <col min="1037" max="1037" width="8.5" style="56" customWidth="1"/>
    <col min="1038" max="1039" width="8.625" style="56" customWidth="1"/>
    <col min="1040" max="1040" width="7.5" style="56" customWidth="1"/>
    <col min="1041" max="1041" width="6.625" style="56" customWidth="1"/>
    <col min="1042" max="1042" width="6" style="56" customWidth="1"/>
    <col min="1043" max="1043" width="25.25" style="56" customWidth="1"/>
    <col min="1044" max="1044" width="11" style="56" customWidth="1"/>
    <col min="1045" max="1046" width="8.25" style="56" customWidth="1"/>
    <col min="1047" max="1049" width="9" style="56"/>
    <col min="1050" max="1051" width="10.625" style="56" customWidth="1"/>
    <col min="1052" max="1058" width="9" style="56"/>
    <col min="1059" max="1059" width="10.5" style="56" bestFit="1" customWidth="1"/>
    <col min="1060" max="1280" width="9" style="56"/>
    <col min="1281" max="1281" width="8.875" style="56" customWidth="1"/>
    <col min="1282" max="1282" width="2.375" style="56" customWidth="1"/>
    <col min="1283" max="1283" width="16.25" style="56" bestFit="1" customWidth="1"/>
    <col min="1284" max="1284" width="11.375" style="56" customWidth="1"/>
    <col min="1285" max="1285" width="16.875" style="56" customWidth="1"/>
    <col min="1286" max="1286" width="9.625" style="56" customWidth="1"/>
    <col min="1287" max="1287" width="7.375" style="56" customWidth="1"/>
    <col min="1288" max="1288" width="9" style="56"/>
    <col min="1289" max="1289" width="10.5" style="56" bestFit="1" customWidth="1"/>
    <col min="1290" max="1290" width="4.25" style="56" customWidth="1"/>
    <col min="1291" max="1291" width="5.875" style="56" customWidth="1"/>
    <col min="1292" max="1292" width="8.75" style="56" customWidth="1"/>
    <col min="1293" max="1293" width="8.5" style="56" customWidth="1"/>
    <col min="1294" max="1295" width="8.625" style="56" customWidth="1"/>
    <col min="1296" max="1296" width="7.5" style="56" customWidth="1"/>
    <col min="1297" max="1297" width="6.625" style="56" customWidth="1"/>
    <col min="1298" max="1298" width="6" style="56" customWidth="1"/>
    <col min="1299" max="1299" width="25.25" style="56" customWidth="1"/>
    <col min="1300" max="1300" width="11" style="56" customWidth="1"/>
    <col min="1301" max="1302" width="8.25" style="56" customWidth="1"/>
    <col min="1303" max="1305" width="9" style="56"/>
    <col min="1306" max="1307" width="10.625" style="56" customWidth="1"/>
    <col min="1308" max="1314" width="9" style="56"/>
    <col min="1315" max="1315" width="10.5" style="56" bestFit="1" customWidth="1"/>
    <col min="1316" max="1536" width="9" style="56"/>
    <col min="1537" max="1537" width="8.875" style="56" customWidth="1"/>
    <col min="1538" max="1538" width="2.375" style="56" customWidth="1"/>
    <col min="1539" max="1539" width="16.25" style="56" bestFit="1" customWidth="1"/>
    <col min="1540" max="1540" width="11.375" style="56" customWidth="1"/>
    <col min="1541" max="1541" width="16.875" style="56" customWidth="1"/>
    <col min="1542" max="1542" width="9.625" style="56" customWidth="1"/>
    <col min="1543" max="1543" width="7.375" style="56" customWidth="1"/>
    <col min="1544" max="1544" width="9" style="56"/>
    <col min="1545" max="1545" width="10.5" style="56" bestFit="1" customWidth="1"/>
    <col min="1546" max="1546" width="4.25" style="56" customWidth="1"/>
    <col min="1547" max="1547" width="5.875" style="56" customWidth="1"/>
    <col min="1548" max="1548" width="8.75" style="56" customWidth="1"/>
    <col min="1549" max="1549" width="8.5" style="56" customWidth="1"/>
    <col min="1550" max="1551" width="8.625" style="56" customWidth="1"/>
    <col min="1552" max="1552" width="7.5" style="56" customWidth="1"/>
    <col min="1553" max="1553" width="6.625" style="56" customWidth="1"/>
    <col min="1554" max="1554" width="6" style="56" customWidth="1"/>
    <col min="1555" max="1555" width="25.25" style="56" customWidth="1"/>
    <col min="1556" max="1556" width="11" style="56" customWidth="1"/>
    <col min="1557" max="1558" width="8.25" style="56" customWidth="1"/>
    <col min="1559" max="1561" width="9" style="56"/>
    <col min="1562" max="1563" width="10.625" style="56" customWidth="1"/>
    <col min="1564" max="1570" width="9" style="56"/>
    <col min="1571" max="1571" width="10.5" style="56" bestFit="1" customWidth="1"/>
    <col min="1572" max="1792" width="9" style="56"/>
    <col min="1793" max="1793" width="8.875" style="56" customWidth="1"/>
    <col min="1794" max="1794" width="2.375" style="56" customWidth="1"/>
    <col min="1795" max="1795" width="16.25" style="56" bestFit="1" customWidth="1"/>
    <col min="1796" max="1796" width="11.375" style="56" customWidth="1"/>
    <col min="1797" max="1797" width="16.875" style="56" customWidth="1"/>
    <col min="1798" max="1798" width="9.625" style="56" customWidth="1"/>
    <col min="1799" max="1799" width="7.375" style="56" customWidth="1"/>
    <col min="1800" max="1800" width="9" style="56"/>
    <col min="1801" max="1801" width="10.5" style="56" bestFit="1" customWidth="1"/>
    <col min="1802" max="1802" width="4.25" style="56" customWidth="1"/>
    <col min="1803" max="1803" width="5.875" style="56" customWidth="1"/>
    <col min="1804" max="1804" width="8.75" style="56" customWidth="1"/>
    <col min="1805" max="1805" width="8.5" style="56" customWidth="1"/>
    <col min="1806" max="1807" width="8.625" style="56" customWidth="1"/>
    <col min="1808" max="1808" width="7.5" style="56" customWidth="1"/>
    <col min="1809" max="1809" width="6.625" style="56" customWidth="1"/>
    <col min="1810" max="1810" width="6" style="56" customWidth="1"/>
    <col min="1811" max="1811" width="25.25" style="56" customWidth="1"/>
    <col min="1812" max="1812" width="11" style="56" customWidth="1"/>
    <col min="1813" max="1814" width="8.25" style="56" customWidth="1"/>
    <col min="1815" max="1817" width="9" style="56"/>
    <col min="1818" max="1819" width="10.625" style="56" customWidth="1"/>
    <col min="1820" max="1826" width="9" style="56"/>
    <col min="1827" max="1827" width="10.5" style="56" bestFit="1" customWidth="1"/>
    <col min="1828" max="2048" width="9" style="56"/>
    <col min="2049" max="2049" width="8.875" style="56" customWidth="1"/>
    <col min="2050" max="2050" width="2.375" style="56" customWidth="1"/>
    <col min="2051" max="2051" width="16.25" style="56" bestFit="1" customWidth="1"/>
    <col min="2052" max="2052" width="11.375" style="56" customWidth="1"/>
    <col min="2053" max="2053" width="16.875" style="56" customWidth="1"/>
    <col min="2054" max="2054" width="9.625" style="56" customWidth="1"/>
    <col min="2055" max="2055" width="7.375" style="56" customWidth="1"/>
    <col min="2056" max="2056" width="9" style="56"/>
    <col min="2057" max="2057" width="10.5" style="56" bestFit="1" customWidth="1"/>
    <col min="2058" max="2058" width="4.25" style="56" customWidth="1"/>
    <col min="2059" max="2059" width="5.875" style="56" customWidth="1"/>
    <col min="2060" max="2060" width="8.75" style="56" customWidth="1"/>
    <col min="2061" max="2061" width="8.5" style="56" customWidth="1"/>
    <col min="2062" max="2063" width="8.625" style="56" customWidth="1"/>
    <col min="2064" max="2064" width="7.5" style="56" customWidth="1"/>
    <col min="2065" max="2065" width="6.625" style="56" customWidth="1"/>
    <col min="2066" max="2066" width="6" style="56" customWidth="1"/>
    <col min="2067" max="2067" width="25.25" style="56" customWidth="1"/>
    <col min="2068" max="2068" width="11" style="56" customWidth="1"/>
    <col min="2069" max="2070" width="8.25" style="56" customWidth="1"/>
    <col min="2071" max="2073" width="9" style="56"/>
    <col min="2074" max="2075" width="10.625" style="56" customWidth="1"/>
    <col min="2076" max="2082" width="9" style="56"/>
    <col min="2083" max="2083" width="10.5" style="56" bestFit="1" customWidth="1"/>
    <col min="2084" max="2304" width="9" style="56"/>
    <col min="2305" max="2305" width="8.875" style="56" customWidth="1"/>
    <col min="2306" max="2306" width="2.375" style="56" customWidth="1"/>
    <col min="2307" max="2307" width="16.25" style="56" bestFit="1" customWidth="1"/>
    <col min="2308" max="2308" width="11.375" style="56" customWidth="1"/>
    <col min="2309" max="2309" width="16.875" style="56" customWidth="1"/>
    <col min="2310" max="2310" width="9.625" style="56" customWidth="1"/>
    <col min="2311" max="2311" width="7.375" style="56" customWidth="1"/>
    <col min="2312" max="2312" width="9" style="56"/>
    <col min="2313" max="2313" width="10.5" style="56" bestFit="1" customWidth="1"/>
    <col min="2314" max="2314" width="4.25" style="56" customWidth="1"/>
    <col min="2315" max="2315" width="5.875" style="56" customWidth="1"/>
    <col min="2316" max="2316" width="8.75" style="56" customWidth="1"/>
    <col min="2317" max="2317" width="8.5" style="56" customWidth="1"/>
    <col min="2318" max="2319" width="8.625" style="56" customWidth="1"/>
    <col min="2320" max="2320" width="7.5" style="56" customWidth="1"/>
    <col min="2321" max="2321" width="6.625" style="56" customWidth="1"/>
    <col min="2322" max="2322" width="6" style="56" customWidth="1"/>
    <col min="2323" max="2323" width="25.25" style="56" customWidth="1"/>
    <col min="2324" max="2324" width="11" style="56" customWidth="1"/>
    <col min="2325" max="2326" width="8.25" style="56" customWidth="1"/>
    <col min="2327" max="2329" width="9" style="56"/>
    <col min="2330" max="2331" width="10.625" style="56" customWidth="1"/>
    <col min="2332" max="2338" width="9" style="56"/>
    <col min="2339" max="2339" width="10.5" style="56" bestFit="1" customWidth="1"/>
    <col min="2340" max="2560" width="9" style="56"/>
    <col min="2561" max="2561" width="8.875" style="56" customWidth="1"/>
    <col min="2562" max="2562" width="2.375" style="56" customWidth="1"/>
    <col min="2563" max="2563" width="16.25" style="56" bestFit="1" customWidth="1"/>
    <col min="2564" max="2564" width="11.375" style="56" customWidth="1"/>
    <col min="2565" max="2565" width="16.875" style="56" customWidth="1"/>
    <col min="2566" max="2566" width="9.625" style="56" customWidth="1"/>
    <col min="2567" max="2567" width="7.375" style="56" customWidth="1"/>
    <col min="2568" max="2568" width="9" style="56"/>
    <col min="2569" max="2569" width="10.5" style="56" bestFit="1" customWidth="1"/>
    <col min="2570" max="2570" width="4.25" style="56" customWidth="1"/>
    <col min="2571" max="2571" width="5.875" style="56" customWidth="1"/>
    <col min="2572" max="2572" width="8.75" style="56" customWidth="1"/>
    <col min="2573" max="2573" width="8.5" style="56" customWidth="1"/>
    <col min="2574" max="2575" width="8.625" style="56" customWidth="1"/>
    <col min="2576" max="2576" width="7.5" style="56" customWidth="1"/>
    <col min="2577" max="2577" width="6.625" style="56" customWidth="1"/>
    <col min="2578" max="2578" width="6" style="56" customWidth="1"/>
    <col min="2579" max="2579" width="25.25" style="56" customWidth="1"/>
    <col min="2580" max="2580" width="11" style="56" customWidth="1"/>
    <col min="2581" max="2582" width="8.25" style="56" customWidth="1"/>
    <col min="2583" max="2585" width="9" style="56"/>
    <col min="2586" max="2587" width="10.625" style="56" customWidth="1"/>
    <col min="2588" max="2594" width="9" style="56"/>
    <col min="2595" max="2595" width="10.5" style="56" bestFit="1" customWidth="1"/>
    <col min="2596" max="2816" width="9" style="56"/>
    <col min="2817" max="2817" width="8.875" style="56" customWidth="1"/>
    <col min="2818" max="2818" width="2.375" style="56" customWidth="1"/>
    <col min="2819" max="2819" width="16.25" style="56" bestFit="1" customWidth="1"/>
    <col min="2820" max="2820" width="11.375" style="56" customWidth="1"/>
    <col min="2821" max="2821" width="16.875" style="56" customWidth="1"/>
    <col min="2822" max="2822" width="9.625" style="56" customWidth="1"/>
    <col min="2823" max="2823" width="7.375" style="56" customWidth="1"/>
    <col min="2824" max="2824" width="9" style="56"/>
    <col min="2825" max="2825" width="10.5" style="56" bestFit="1" customWidth="1"/>
    <col min="2826" max="2826" width="4.25" style="56" customWidth="1"/>
    <col min="2827" max="2827" width="5.875" style="56" customWidth="1"/>
    <col min="2828" max="2828" width="8.75" style="56" customWidth="1"/>
    <col min="2829" max="2829" width="8.5" style="56" customWidth="1"/>
    <col min="2830" max="2831" width="8.625" style="56" customWidth="1"/>
    <col min="2832" max="2832" width="7.5" style="56" customWidth="1"/>
    <col min="2833" max="2833" width="6.625" style="56" customWidth="1"/>
    <col min="2834" max="2834" width="6" style="56" customWidth="1"/>
    <col min="2835" max="2835" width="25.25" style="56" customWidth="1"/>
    <col min="2836" max="2836" width="11" style="56" customWidth="1"/>
    <col min="2837" max="2838" width="8.25" style="56" customWidth="1"/>
    <col min="2839" max="2841" width="9" style="56"/>
    <col min="2842" max="2843" width="10.625" style="56" customWidth="1"/>
    <col min="2844" max="2850" width="9" style="56"/>
    <col min="2851" max="2851" width="10.5" style="56" bestFit="1" customWidth="1"/>
    <col min="2852" max="3072" width="9" style="56"/>
    <col min="3073" max="3073" width="8.875" style="56" customWidth="1"/>
    <col min="3074" max="3074" width="2.375" style="56" customWidth="1"/>
    <col min="3075" max="3075" width="16.25" style="56" bestFit="1" customWidth="1"/>
    <col min="3076" max="3076" width="11.375" style="56" customWidth="1"/>
    <col min="3077" max="3077" width="16.875" style="56" customWidth="1"/>
    <col min="3078" max="3078" width="9.625" style="56" customWidth="1"/>
    <col min="3079" max="3079" width="7.375" style="56" customWidth="1"/>
    <col min="3080" max="3080" width="9" style="56"/>
    <col min="3081" max="3081" width="10.5" style="56" bestFit="1" customWidth="1"/>
    <col min="3082" max="3082" width="4.25" style="56" customWidth="1"/>
    <col min="3083" max="3083" width="5.875" style="56" customWidth="1"/>
    <col min="3084" max="3084" width="8.75" style="56" customWidth="1"/>
    <col min="3085" max="3085" width="8.5" style="56" customWidth="1"/>
    <col min="3086" max="3087" width="8.625" style="56" customWidth="1"/>
    <col min="3088" max="3088" width="7.5" style="56" customWidth="1"/>
    <col min="3089" max="3089" width="6.625" style="56" customWidth="1"/>
    <col min="3090" max="3090" width="6" style="56" customWidth="1"/>
    <col min="3091" max="3091" width="25.25" style="56" customWidth="1"/>
    <col min="3092" max="3092" width="11" style="56" customWidth="1"/>
    <col min="3093" max="3094" width="8.25" style="56" customWidth="1"/>
    <col min="3095" max="3097" width="9" style="56"/>
    <col min="3098" max="3099" width="10.625" style="56" customWidth="1"/>
    <col min="3100" max="3106" width="9" style="56"/>
    <col min="3107" max="3107" width="10.5" style="56" bestFit="1" customWidth="1"/>
    <col min="3108" max="3328" width="9" style="56"/>
    <col min="3329" max="3329" width="8.875" style="56" customWidth="1"/>
    <col min="3330" max="3330" width="2.375" style="56" customWidth="1"/>
    <col min="3331" max="3331" width="16.25" style="56" bestFit="1" customWidth="1"/>
    <col min="3332" max="3332" width="11.375" style="56" customWidth="1"/>
    <col min="3333" max="3333" width="16.875" style="56" customWidth="1"/>
    <col min="3334" max="3334" width="9.625" style="56" customWidth="1"/>
    <col min="3335" max="3335" width="7.375" style="56" customWidth="1"/>
    <col min="3336" max="3336" width="9" style="56"/>
    <col min="3337" max="3337" width="10.5" style="56" bestFit="1" customWidth="1"/>
    <col min="3338" max="3338" width="4.25" style="56" customWidth="1"/>
    <col min="3339" max="3339" width="5.875" style="56" customWidth="1"/>
    <col min="3340" max="3340" width="8.75" style="56" customWidth="1"/>
    <col min="3341" max="3341" width="8.5" style="56" customWidth="1"/>
    <col min="3342" max="3343" width="8.625" style="56" customWidth="1"/>
    <col min="3344" max="3344" width="7.5" style="56" customWidth="1"/>
    <col min="3345" max="3345" width="6.625" style="56" customWidth="1"/>
    <col min="3346" max="3346" width="6" style="56" customWidth="1"/>
    <col min="3347" max="3347" width="25.25" style="56" customWidth="1"/>
    <col min="3348" max="3348" width="11" style="56" customWidth="1"/>
    <col min="3349" max="3350" width="8.25" style="56" customWidth="1"/>
    <col min="3351" max="3353" width="9" style="56"/>
    <col min="3354" max="3355" width="10.625" style="56" customWidth="1"/>
    <col min="3356" max="3362" width="9" style="56"/>
    <col min="3363" max="3363" width="10.5" style="56" bestFit="1" customWidth="1"/>
    <col min="3364" max="3584" width="9" style="56"/>
    <col min="3585" max="3585" width="8.875" style="56" customWidth="1"/>
    <col min="3586" max="3586" width="2.375" style="56" customWidth="1"/>
    <col min="3587" max="3587" width="16.25" style="56" bestFit="1" customWidth="1"/>
    <col min="3588" max="3588" width="11.375" style="56" customWidth="1"/>
    <col min="3589" max="3589" width="16.875" style="56" customWidth="1"/>
    <col min="3590" max="3590" width="9.625" style="56" customWidth="1"/>
    <col min="3591" max="3591" width="7.375" style="56" customWidth="1"/>
    <col min="3592" max="3592" width="9" style="56"/>
    <col min="3593" max="3593" width="10.5" style="56" bestFit="1" customWidth="1"/>
    <col min="3594" max="3594" width="4.25" style="56" customWidth="1"/>
    <col min="3595" max="3595" width="5.875" style="56" customWidth="1"/>
    <col min="3596" max="3596" width="8.75" style="56" customWidth="1"/>
    <col min="3597" max="3597" width="8.5" style="56" customWidth="1"/>
    <col min="3598" max="3599" width="8.625" style="56" customWidth="1"/>
    <col min="3600" max="3600" width="7.5" style="56" customWidth="1"/>
    <col min="3601" max="3601" width="6.625" style="56" customWidth="1"/>
    <col min="3602" max="3602" width="6" style="56" customWidth="1"/>
    <col min="3603" max="3603" width="25.25" style="56" customWidth="1"/>
    <col min="3604" max="3604" width="11" style="56" customWidth="1"/>
    <col min="3605" max="3606" width="8.25" style="56" customWidth="1"/>
    <col min="3607" max="3609" width="9" style="56"/>
    <col min="3610" max="3611" width="10.625" style="56" customWidth="1"/>
    <col min="3612" max="3618" width="9" style="56"/>
    <col min="3619" max="3619" width="10.5" style="56" bestFit="1" customWidth="1"/>
    <col min="3620" max="3840" width="9" style="56"/>
    <col min="3841" max="3841" width="8.875" style="56" customWidth="1"/>
    <col min="3842" max="3842" width="2.375" style="56" customWidth="1"/>
    <col min="3843" max="3843" width="16.25" style="56" bestFit="1" customWidth="1"/>
    <col min="3844" max="3844" width="11.375" style="56" customWidth="1"/>
    <col min="3845" max="3845" width="16.875" style="56" customWidth="1"/>
    <col min="3846" max="3846" width="9.625" style="56" customWidth="1"/>
    <col min="3847" max="3847" width="7.375" style="56" customWidth="1"/>
    <col min="3848" max="3848" width="9" style="56"/>
    <col min="3849" max="3849" width="10.5" style="56" bestFit="1" customWidth="1"/>
    <col min="3850" max="3850" width="4.25" style="56" customWidth="1"/>
    <col min="3851" max="3851" width="5.875" style="56" customWidth="1"/>
    <col min="3852" max="3852" width="8.75" style="56" customWidth="1"/>
    <col min="3853" max="3853" width="8.5" style="56" customWidth="1"/>
    <col min="3854" max="3855" width="8.625" style="56" customWidth="1"/>
    <col min="3856" max="3856" width="7.5" style="56" customWidth="1"/>
    <col min="3857" max="3857" width="6.625" style="56" customWidth="1"/>
    <col min="3858" max="3858" width="6" style="56" customWidth="1"/>
    <col min="3859" max="3859" width="25.25" style="56" customWidth="1"/>
    <col min="3860" max="3860" width="11" style="56" customWidth="1"/>
    <col min="3861" max="3862" width="8.25" style="56" customWidth="1"/>
    <col min="3863" max="3865" width="9" style="56"/>
    <col min="3866" max="3867" width="10.625" style="56" customWidth="1"/>
    <col min="3868" max="3874" width="9" style="56"/>
    <col min="3875" max="3875" width="10.5" style="56" bestFit="1" customWidth="1"/>
    <col min="3876" max="4096" width="9" style="56"/>
    <col min="4097" max="4097" width="8.875" style="56" customWidth="1"/>
    <col min="4098" max="4098" width="2.375" style="56" customWidth="1"/>
    <col min="4099" max="4099" width="16.25" style="56" bestFit="1" customWidth="1"/>
    <col min="4100" max="4100" width="11.375" style="56" customWidth="1"/>
    <col min="4101" max="4101" width="16.875" style="56" customWidth="1"/>
    <col min="4102" max="4102" width="9.625" style="56" customWidth="1"/>
    <col min="4103" max="4103" width="7.375" style="56" customWidth="1"/>
    <col min="4104" max="4104" width="9" style="56"/>
    <col min="4105" max="4105" width="10.5" style="56" bestFit="1" customWidth="1"/>
    <col min="4106" max="4106" width="4.25" style="56" customWidth="1"/>
    <col min="4107" max="4107" width="5.875" style="56" customWidth="1"/>
    <col min="4108" max="4108" width="8.75" style="56" customWidth="1"/>
    <col min="4109" max="4109" width="8.5" style="56" customWidth="1"/>
    <col min="4110" max="4111" width="8.625" style="56" customWidth="1"/>
    <col min="4112" max="4112" width="7.5" style="56" customWidth="1"/>
    <col min="4113" max="4113" width="6.625" style="56" customWidth="1"/>
    <col min="4114" max="4114" width="6" style="56" customWidth="1"/>
    <col min="4115" max="4115" width="25.25" style="56" customWidth="1"/>
    <col min="4116" max="4116" width="11" style="56" customWidth="1"/>
    <col min="4117" max="4118" width="8.25" style="56" customWidth="1"/>
    <col min="4119" max="4121" width="9" style="56"/>
    <col min="4122" max="4123" width="10.625" style="56" customWidth="1"/>
    <col min="4124" max="4130" width="9" style="56"/>
    <col min="4131" max="4131" width="10.5" style="56" bestFit="1" customWidth="1"/>
    <col min="4132" max="4352" width="9" style="56"/>
    <col min="4353" max="4353" width="8.875" style="56" customWidth="1"/>
    <col min="4354" max="4354" width="2.375" style="56" customWidth="1"/>
    <col min="4355" max="4355" width="16.25" style="56" bestFit="1" customWidth="1"/>
    <col min="4356" max="4356" width="11.375" style="56" customWidth="1"/>
    <col min="4357" max="4357" width="16.875" style="56" customWidth="1"/>
    <col min="4358" max="4358" width="9.625" style="56" customWidth="1"/>
    <col min="4359" max="4359" width="7.375" style="56" customWidth="1"/>
    <col min="4360" max="4360" width="9" style="56"/>
    <col min="4361" max="4361" width="10.5" style="56" bestFit="1" customWidth="1"/>
    <col min="4362" max="4362" width="4.25" style="56" customWidth="1"/>
    <col min="4363" max="4363" width="5.875" style="56" customWidth="1"/>
    <col min="4364" max="4364" width="8.75" style="56" customWidth="1"/>
    <col min="4365" max="4365" width="8.5" style="56" customWidth="1"/>
    <col min="4366" max="4367" width="8.625" style="56" customWidth="1"/>
    <col min="4368" max="4368" width="7.5" style="56" customWidth="1"/>
    <col min="4369" max="4369" width="6.625" style="56" customWidth="1"/>
    <col min="4370" max="4370" width="6" style="56" customWidth="1"/>
    <col min="4371" max="4371" width="25.25" style="56" customWidth="1"/>
    <col min="4372" max="4372" width="11" style="56" customWidth="1"/>
    <col min="4373" max="4374" width="8.25" style="56" customWidth="1"/>
    <col min="4375" max="4377" width="9" style="56"/>
    <col min="4378" max="4379" width="10.625" style="56" customWidth="1"/>
    <col min="4380" max="4386" width="9" style="56"/>
    <col min="4387" max="4387" width="10.5" style="56" bestFit="1" customWidth="1"/>
    <col min="4388" max="4608" width="9" style="56"/>
    <col min="4609" max="4609" width="8.875" style="56" customWidth="1"/>
    <col min="4610" max="4610" width="2.375" style="56" customWidth="1"/>
    <col min="4611" max="4611" width="16.25" style="56" bestFit="1" customWidth="1"/>
    <col min="4612" max="4612" width="11.375" style="56" customWidth="1"/>
    <col min="4613" max="4613" width="16.875" style="56" customWidth="1"/>
    <col min="4614" max="4614" width="9.625" style="56" customWidth="1"/>
    <col min="4615" max="4615" width="7.375" style="56" customWidth="1"/>
    <col min="4616" max="4616" width="9" style="56"/>
    <col min="4617" max="4617" width="10.5" style="56" bestFit="1" customWidth="1"/>
    <col min="4618" max="4618" width="4.25" style="56" customWidth="1"/>
    <col min="4619" max="4619" width="5.875" style="56" customWidth="1"/>
    <col min="4620" max="4620" width="8.75" style="56" customWidth="1"/>
    <col min="4621" max="4621" width="8.5" style="56" customWidth="1"/>
    <col min="4622" max="4623" width="8.625" style="56" customWidth="1"/>
    <col min="4624" max="4624" width="7.5" style="56" customWidth="1"/>
    <col min="4625" max="4625" width="6.625" style="56" customWidth="1"/>
    <col min="4626" max="4626" width="6" style="56" customWidth="1"/>
    <col min="4627" max="4627" width="25.25" style="56" customWidth="1"/>
    <col min="4628" max="4628" width="11" style="56" customWidth="1"/>
    <col min="4629" max="4630" width="8.25" style="56" customWidth="1"/>
    <col min="4631" max="4633" width="9" style="56"/>
    <col min="4634" max="4635" width="10.625" style="56" customWidth="1"/>
    <col min="4636" max="4642" width="9" style="56"/>
    <col min="4643" max="4643" width="10.5" style="56" bestFit="1" customWidth="1"/>
    <col min="4644" max="4864" width="9" style="56"/>
    <col min="4865" max="4865" width="8.875" style="56" customWidth="1"/>
    <col min="4866" max="4866" width="2.375" style="56" customWidth="1"/>
    <col min="4867" max="4867" width="16.25" style="56" bestFit="1" customWidth="1"/>
    <col min="4868" max="4868" width="11.375" style="56" customWidth="1"/>
    <col min="4869" max="4869" width="16.875" style="56" customWidth="1"/>
    <col min="4870" max="4870" width="9.625" style="56" customWidth="1"/>
    <col min="4871" max="4871" width="7.375" style="56" customWidth="1"/>
    <col min="4872" max="4872" width="9" style="56"/>
    <col min="4873" max="4873" width="10.5" style="56" bestFit="1" customWidth="1"/>
    <col min="4874" max="4874" width="4.25" style="56" customWidth="1"/>
    <col min="4875" max="4875" width="5.875" style="56" customWidth="1"/>
    <col min="4876" max="4876" width="8.75" style="56" customWidth="1"/>
    <col min="4877" max="4877" width="8.5" style="56" customWidth="1"/>
    <col min="4878" max="4879" width="8.625" style="56" customWidth="1"/>
    <col min="4880" max="4880" width="7.5" style="56" customWidth="1"/>
    <col min="4881" max="4881" width="6.625" style="56" customWidth="1"/>
    <col min="4882" max="4882" width="6" style="56" customWidth="1"/>
    <col min="4883" max="4883" width="25.25" style="56" customWidth="1"/>
    <col min="4884" max="4884" width="11" style="56" customWidth="1"/>
    <col min="4885" max="4886" width="8.25" style="56" customWidth="1"/>
    <col min="4887" max="4889" width="9" style="56"/>
    <col min="4890" max="4891" width="10.625" style="56" customWidth="1"/>
    <col min="4892" max="4898" width="9" style="56"/>
    <col min="4899" max="4899" width="10.5" style="56" bestFit="1" customWidth="1"/>
    <col min="4900" max="5120" width="9" style="56"/>
    <col min="5121" max="5121" width="8.875" style="56" customWidth="1"/>
    <col min="5122" max="5122" width="2.375" style="56" customWidth="1"/>
    <col min="5123" max="5123" width="16.25" style="56" bestFit="1" customWidth="1"/>
    <col min="5124" max="5124" width="11.375" style="56" customWidth="1"/>
    <col min="5125" max="5125" width="16.875" style="56" customWidth="1"/>
    <col min="5126" max="5126" width="9.625" style="56" customWidth="1"/>
    <col min="5127" max="5127" width="7.375" style="56" customWidth="1"/>
    <col min="5128" max="5128" width="9" style="56"/>
    <col min="5129" max="5129" width="10.5" style="56" bestFit="1" customWidth="1"/>
    <col min="5130" max="5130" width="4.25" style="56" customWidth="1"/>
    <col min="5131" max="5131" width="5.875" style="56" customWidth="1"/>
    <col min="5132" max="5132" width="8.75" style="56" customWidth="1"/>
    <col min="5133" max="5133" width="8.5" style="56" customWidth="1"/>
    <col min="5134" max="5135" width="8.625" style="56" customWidth="1"/>
    <col min="5136" max="5136" width="7.5" style="56" customWidth="1"/>
    <col min="5137" max="5137" width="6.625" style="56" customWidth="1"/>
    <col min="5138" max="5138" width="6" style="56" customWidth="1"/>
    <col min="5139" max="5139" width="25.25" style="56" customWidth="1"/>
    <col min="5140" max="5140" width="11" style="56" customWidth="1"/>
    <col min="5141" max="5142" width="8.25" style="56" customWidth="1"/>
    <col min="5143" max="5145" width="9" style="56"/>
    <col min="5146" max="5147" width="10.625" style="56" customWidth="1"/>
    <col min="5148" max="5154" width="9" style="56"/>
    <col min="5155" max="5155" width="10.5" style="56" bestFit="1" customWidth="1"/>
    <col min="5156" max="5376" width="9" style="56"/>
    <col min="5377" max="5377" width="8.875" style="56" customWidth="1"/>
    <col min="5378" max="5378" width="2.375" style="56" customWidth="1"/>
    <col min="5379" max="5379" width="16.25" style="56" bestFit="1" customWidth="1"/>
    <col min="5380" max="5380" width="11.375" style="56" customWidth="1"/>
    <col min="5381" max="5381" width="16.875" style="56" customWidth="1"/>
    <col min="5382" max="5382" width="9.625" style="56" customWidth="1"/>
    <col min="5383" max="5383" width="7.375" style="56" customWidth="1"/>
    <col min="5384" max="5384" width="9" style="56"/>
    <col min="5385" max="5385" width="10.5" style="56" bestFit="1" customWidth="1"/>
    <col min="5386" max="5386" width="4.25" style="56" customWidth="1"/>
    <col min="5387" max="5387" width="5.875" style="56" customWidth="1"/>
    <col min="5388" max="5388" width="8.75" style="56" customWidth="1"/>
    <col min="5389" max="5389" width="8.5" style="56" customWidth="1"/>
    <col min="5390" max="5391" width="8.625" style="56" customWidth="1"/>
    <col min="5392" max="5392" width="7.5" style="56" customWidth="1"/>
    <col min="5393" max="5393" width="6.625" style="56" customWidth="1"/>
    <col min="5394" max="5394" width="6" style="56" customWidth="1"/>
    <col min="5395" max="5395" width="25.25" style="56" customWidth="1"/>
    <col min="5396" max="5396" width="11" style="56" customWidth="1"/>
    <col min="5397" max="5398" width="8.25" style="56" customWidth="1"/>
    <col min="5399" max="5401" width="9" style="56"/>
    <col min="5402" max="5403" width="10.625" style="56" customWidth="1"/>
    <col min="5404" max="5410" width="9" style="56"/>
    <col min="5411" max="5411" width="10.5" style="56" bestFit="1" customWidth="1"/>
    <col min="5412" max="5632" width="9" style="56"/>
    <col min="5633" max="5633" width="8.875" style="56" customWidth="1"/>
    <col min="5634" max="5634" width="2.375" style="56" customWidth="1"/>
    <col min="5635" max="5635" width="16.25" style="56" bestFit="1" customWidth="1"/>
    <col min="5636" max="5636" width="11.375" style="56" customWidth="1"/>
    <col min="5637" max="5637" width="16.875" style="56" customWidth="1"/>
    <col min="5638" max="5638" width="9.625" style="56" customWidth="1"/>
    <col min="5639" max="5639" width="7.375" style="56" customWidth="1"/>
    <col min="5640" max="5640" width="9" style="56"/>
    <col min="5641" max="5641" width="10.5" style="56" bestFit="1" customWidth="1"/>
    <col min="5642" max="5642" width="4.25" style="56" customWidth="1"/>
    <col min="5643" max="5643" width="5.875" style="56" customWidth="1"/>
    <col min="5644" max="5644" width="8.75" style="56" customWidth="1"/>
    <col min="5645" max="5645" width="8.5" style="56" customWidth="1"/>
    <col min="5646" max="5647" width="8.625" style="56" customWidth="1"/>
    <col min="5648" max="5648" width="7.5" style="56" customWidth="1"/>
    <col min="5649" max="5649" width="6.625" style="56" customWidth="1"/>
    <col min="5650" max="5650" width="6" style="56" customWidth="1"/>
    <col min="5651" max="5651" width="25.25" style="56" customWidth="1"/>
    <col min="5652" max="5652" width="11" style="56" customWidth="1"/>
    <col min="5653" max="5654" width="8.25" style="56" customWidth="1"/>
    <col min="5655" max="5657" width="9" style="56"/>
    <col min="5658" max="5659" width="10.625" style="56" customWidth="1"/>
    <col min="5660" max="5666" width="9" style="56"/>
    <col min="5667" max="5667" width="10.5" style="56" bestFit="1" customWidth="1"/>
    <col min="5668" max="5888" width="9" style="56"/>
    <col min="5889" max="5889" width="8.875" style="56" customWidth="1"/>
    <col min="5890" max="5890" width="2.375" style="56" customWidth="1"/>
    <col min="5891" max="5891" width="16.25" style="56" bestFit="1" customWidth="1"/>
    <col min="5892" max="5892" width="11.375" style="56" customWidth="1"/>
    <col min="5893" max="5893" width="16.875" style="56" customWidth="1"/>
    <col min="5894" max="5894" width="9.625" style="56" customWidth="1"/>
    <col min="5895" max="5895" width="7.375" style="56" customWidth="1"/>
    <col min="5896" max="5896" width="9" style="56"/>
    <col min="5897" max="5897" width="10.5" style="56" bestFit="1" customWidth="1"/>
    <col min="5898" max="5898" width="4.25" style="56" customWidth="1"/>
    <col min="5899" max="5899" width="5.875" style="56" customWidth="1"/>
    <col min="5900" max="5900" width="8.75" style="56" customWidth="1"/>
    <col min="5901" max="5901" width="8.5" style="56" customWidth="1"/>
    <col min="5902" max="5903" width="8.625" style="56" customWidth="1"/>
    <col min="5904" max="5904" width="7.5" style="56" customWidth="1"/>
    <col min="5905" max="5905" width="6.625" style="56" customWidth="1"/>
    <col min="5906" max="5906" width="6" style="56" customWidth="1"/>
    <col min="5907" max="5907" width="25.25" style="56" customWidth="1"/>
    <col min="5908" max="5908" width="11" style="56" customWidth="1"/>
    <col min="5909" max="5910" width="8.25" style="56" customWidth="1"/>
    <col min="5911" max="5913" width="9" style="56"/>
    <col min="5914" max="5915" width="10.625" style="56" customWidth="1"/>
    <col min="5916" max="5922" width="9" style="56"/>
    <col min="5923" max="5923" width="10.5" style="56" bestFit="1" customWidth="1"/>
    <col min="5924" max="6144" width="9" style="56"/>
    <col min="6145" max="6145" width="8.875" style="56" customWidth="1"/>
    <col min="6146" max="6146" width="2.375" style="56" customWidth="1"/>
    <col min="6147" max="6147" width="16.25" style="56" bestFit="1" customWidth="1"/>
    <col min="6148" max="6148" width="11.375" style="56" customWidth="1"/>
    <col min="6149" max="6149" width="16.875" style="56" customWidth="1"/>
    <col min="6150" max="6150" width="9.625" style="56" customWidth="1"/>
    <col min="6151" max="6151" width="7.375" style="56" customWidth="1"/>
    <col min="6152" max="6152" width="9" style="56"/>
    <col min="6153" max="6153" width="10.5" style="56" bestFit="1" customWidth="1"/>
    <col min="6154" max="6154" width="4.25" style="56" customWidth="1"/>
    <col min="6155" max="6155" width="5.875" style="56" customWidth="1"/>
    <col min="6156" max="6156" width="8.75" style="56" customWidth="1"/>
    <col min="6157" max="6157" width="8.5" style="56" customWidth="1"/>
    <col min="6158" max="6159" width="8.625" style="56" customWidth="1"/>
    <col min="6160" max="6160" width="7.5" style="56" customWidth="1"/>
    <col min="6161" max="6161" width="6.625" style="56" customWidth="1"/>
    <col min="6162" max="6162" width="6" style="56" customWidth="1"/>
    <col min="6163" max="6163" width="25.25" style="56" customWidth="1"/>
    <col min="6164" max="6164" width="11" style="56" customWidth="1"/>
    <col min="6165" max="6166" width="8.25" style="56" customWidth="1"/>
    <col min="6167" max="6169" width="9" style="56"/>
    <col min="6170" max="6171" width="10.625" style="56" customWidth="1"/>
    <col min="6172" max="6178" width="9" style="56"/>
    <col min="6179" max="6179" width="10.5" style="56" bestFit="1" customWidth="1"/>
    <col min="6180" max="6400" width="9" style="56"/>
    <col min="6401" max="6401" width="8.875" style="56" customWidth="1"/>
    <col min="6402" max="6402" width="2.375" style="56" customWidth="1"/>
    <col min="6403" max="6403" width="16.25" style="56" bestFit="1" customWidth="1"/>
    <col min="6404" max="6404" width="11.375" style="56" customWidth="1"/>
    <col min="6405" max="6405" width="16.875" style="56" customWidth="1"/>
    <col min="6406" max="6406" width="9.625" style="56" customWidth="1"/>
    <col min="6407" max="6407" width="7.375" style="56" customWidth="1"/>
    <col min="6408" max="6408" width="9" style="56"/>
    <col min="6409" max="6409" width="10.5" style="56" bestFit="1" customWidth="1"/>
    <col min="6410" max="6410" width="4.25" style="56" customWidth="1"/>
    <col min="6411" max="6411" width="5.875" style="56" customWidth="1"/>
    <col min="6412" max="6412" width="8.75" style="56" customWidth="1"/>
    <col min="6413" max="6413" width="8.5" style="56" customWidth="1"/>
    <col min="6414" max="6415" width="8.625" style="56" customWidth="1"/>
    <col min="6416" max="6416" width="7.5" style="56" customWidth="1"/>
    <col min="6417" max="6417" width="6.625" style="56" customWidth="1"/>
    <col min="6418" max="6418" width="6" style="56" customWidth="1"/>
    <col min="6419" max="6419" width="25.25" style="56" customWidth="1"/>
    <col min="6420" max="6420" width="11" style="56" customWidth="1"/>
    <col min="6421" max="6422" width="8.25" style="56" customWidth="1"/>
    <col min="6423" max="6425" width="9" style="56"/>
    <col min="6426" max="6427" width="10.625" style="56" customWidth="1"/>
    <col min="6428" max="6434" width="9" style="56"/>
    <col min="6435" max="6435" width="10.5" style="56" bestFit="1" customWidth="1"/>
    <col min="6436" max="6656" width="9" style="56"/>
    <col min="6657" max="6657" width="8.875" style="56" customWidth="1"/>
    <col min="6658" max="6658" width="2.375" style="56" customWidth="1"/>
    <col min="6659" max="6659" width="16.25" style="56" bestFit="1" customWidth="1"/>
    <col min="6660" max="6660" width="11.375" style="56" customWidth="1"/>
    <col min="6661" max="6661" width="16.875" style="56" customWidth="1"/>
    <col min="6662" max="6662" width="9.625" style="56" customWidth="1"/>
    <col min="6663" max="6663" width="7.375" style="56" customWidth="1"/>
    <col min="6664" max="6664" width="9" style="56"/>
    <col min="6665" max="6665" width="10.5" style="56" bestFit="1" customWidth="1"/>
    <col min="6666" max="6666" width="4.25" style="56" customWidth="1"/>
    <col min="6667" max="6667" width="5.875" style="56" customWidth="1"/>
    <col min="6668" max="6668" width="8.75" style="56" customWidth="1"/>
    <col min="6669" max="6669" width="8.5" style="56" customWidth="1"/>
    <col min="6670" max="6671" width="8.625" style="56" customWidth="1"/>
    <col min="6672" max="6672" width="7.5" style="56" customWidth="1"/>
    <col min="6673" max="6673" width="6.625" style="56" customWidth="1"/>
    <col min="6674" max="6674" width="6" style="56" customWidth="1"/>
    <col min="6675" max="6675" width="25.25" style="56" customWidth="1"/>
    <col min="6676" max="6676" width="11" style="56" customWidth="1"/>
    <col min="6677" max="6678" width="8.25" style="56" customWidth="1"/>
    <col min="6679" max="6681" width="9" style="56"/>
    <col min="6682" max="6683" width="10.625" style="56" customWidth="1"/>
    <col min="6684" max="6690" width="9" style="56"/>
    <col min="6691" max="6691" width="10.5" style="56" bestFit="1" customWidth="1"/>
    <col min="6692" max="6912" width="9" style="56"/>
    <col min="6913" max="6913" width="8.875" style="56" customWidth="1"/>
    <col min="6914" max="6914" width="2.375" style="56" customWidth="1"/>
    <col min="6915" max="6915" width="16.25" style="56" bestFit="1" customWidth="1"/>
    <col min="6916" max="6916" width="11.375" style="56" customWidth="1"/>
    <col min="6917" max="6917" width="16.875" style="56" customWidth="1"/>
    <col min="6918" max="6918" width="9.625" style="56" customWidth="1"/>
    <col min="6919" max="6919" width="7.375" style="56" customWidth="1"/>
    <col min="6920" max="6920" width="9" style="56"/>
    <col min="6921" max="6921" width="10.5" style="56" bestFit="1" customWidth="1"/>
    <col min="6922" max="6922" width="4.25" style="56" customWidth="1"/>
    <col min="6923" max="6923" width="5.875" style="56" customWidth="1"/>
    <col min="6924" max="6924" width="8.75" style="56" customWidth="1"/>
    <col min="6925" max="6925" width="8.5" style="56" customWidth="1"/>
    <col min="6926" max="6927" width="8.625" style="56" customWidth="1"/>
    <col min="6928" max="6928" width="7.5" style="56" customWidth="1"/>
    <col min="6929" max="6929" width="6.625" style="56" customWidth="1"/>
    <col min="6930" max="6930" width="6" style="56" customWidth="1"/>
    <col min="6931" max="6931" width="25.25" style="56" customWidth="1"/>
    <col min="6932" max="6932" width="11" style="56" customWidth="1"/>
    <col min="6933" max="6934" width="8.25" style="56" customWidth="1"/>
    <col min="6935" max="6937" width="9" style="56"/>
    <col min="6938" max="6939" width="10.625" style="56" customWidth="1"/>
    <col min="6940" max="6946" width="9" style="56"/>
    <col min="6947" max="6947" width="10.5" style="56" bestFit="1" customWidth="1"/>
    <col min="6948" max="7168" width="9" style="56"/>
    <col min="7169" max="7169" width="8.875" style="56" customWidth="1"/>
    <col min="7170" max="7170" width="2.375" style="56" customWidth="1"/>
    <col min="7171" max="7171" width="16.25" style="56" bestFit="1" customWidth="1"/>
    <col min="7172" max="7172" width="11.375" style="56" customWidth="1"/>
    <col min="7173" max="7173" width="16.875" style="56" customWidth="1"/>
    <col min="7174" max="7174" width="9.625" style="56" customWidth="1"/>
    <col min="7175" max="7175" width="7.375" style="56" customWidth="1"/>
    <col min="7176" max="7176" width="9" style="56"/>
    <col min="7177" max="7177" width="10.5" style="56" bestFit="1" customWidth="1"/>
    <col min="7178" max="7178" width="4.25" style="56" customWidth="1"/>
    <col min="7179" max="7179" width="5.875" style="56" customWidth="1"/>
    <col min="7180" max="7180" width="8.75" style="56" customWidth="1"/>
    <col min="7181" max="7181" width="8.5" style="56" customWidth="1"/>
    <col min="7182" max="7183" width="8.625" style="56" customWidth="1"/>
    <col min="7184" max="7184" width="7.5" style="56" customWidth="1"/>
    <col min="7185" max="7185" width="6.625" style="56" customWidth="1"/>
    <col min="7186" max="7186" width="6" style="56" customWidth="1"/>
    <col min="7187" max="7187" width="25.25" style="56" customWidth="1"/>
    <col min="7188" max="7188" width="11" style="56" customWidth="1"/>
    <col min="7189" max="7190" width="8.25" style="56" customWidth="1"/>
    <col min="7191" max="7193" width="9" style="56"/>
    <col min="7194" max="7195" width="10.625" style="56" customWidth="1"/>
    <col min="7196" max="7202" width="9" style="56"/>
    <col min="7203" max="7203" width="10.5" style="56" bestFit="1" customWidth="1"/>
    <col min="7204" max="7424" width="9" style="56"/>
    <col min="7425" max="7425" width="8.875" style="56" customWidth="1"/>
    <col min="7426" max="7426" width="2.375" style="56" customWidth="1"/>
    <col min="7427" max="7427" width="16.25" style="56" bestFit="1" customWidth="1"/>
    <col min="7428" max="7428" width="11.375" style="56" customWidth="1"/>
    <col min="7429" max="7429" width="16.875" style="56" customWidth="1"/>
    <col min="7430" max="7430" width="9.625" style="56" customWidth="1"/>
    <col min="7431" max="7431" width="7.375" style="56" customWidth="1"/>
    <col min="7432" max="7432" width="9" style="56"/>
    <col min="7433" max="7433" width="10.5" style="56" bestFit="1" customWidth="1"/>
    <col min="7434" max="7434" width="4.25" style="56" customWidth="1"/>
    <col min="7435" max="7435" width="5.875" style="56" customWidth="1"/>
    <col min="7436" max="7436" width="8.75" style="56" customWidth="1"/>
    <col min="7437" max="7437" width="8.5" style="56" customWidth="1"/>
    <col min="7438" max="7439" width="8.625" style="56" customWidth="1"/>
    <col min="7440" max="7440" width="7.5" style="56" customWidth="1"/>
    <col min="7441" max="7441" width="6.625" style="56" customWidth="1"/>
    <col min="7442" max="7442" width="6" style="56" customWidth="1"/>
    <col min="7443" max="7443" width="25.25" style="56" customWidth="1"/>
    <col min="7444" max="7444" width="11" style="56" customWidth="1"/>
    <col min="7445" max="7446" width="8.25" style="56" customWidth="1"/>
    <col min="7447" max="7449" width="9" style="56"/>
    <col min="7450" max="7451" width="10.625" style="56" customWidth="1"/>
    <col min="7452" max="7458" width="9" style="56"/>
    <col min="7459" max="7459" width="10.5" style="56" bestFit="1" customWidth="1"/>
    <col min="7460" max="7680" width="9" style="56"/>
    <col min="7681" max="7681" width="8.875" style="56" customWidth="1"/>
    <col min="7682" max="7682" width="2.375" style="56" customWidth="1"/>
    <col min="7683" max="7683" width="16.25" style="56" bestFit="1" customWidth="1"/>
    <col min="7684" max="7684" width="11.375" style="56" customWidth="1"/>
    <col min="7685" max="7685" width="16.875" style="56" customWidth="1"/>
    <col min="7686" max="7686" width="9.625" style="56" customWidth="1"/>
    <col min="7687" max="7687" width="7.375" style="56" customWidth="1"/>
    <col min="7688" max="7688" width="9" style="56"/>
    <col min="7689" max="7689" width="10.5" style="56" bestFit="1" customWidth="1"/>
    <col min="7690" max="7690" width="4.25" style="56" customWidth="1"/>
    <col min="7691" max="7691" width="5.875" style="56" customWidth="1"/>
    <col min="7692" max="7692" width="8.75" style="56" customWidth="1"/>
    <col min="7693" max="7693" width="8.5" style="56" customWidth="1"/>
    <col min="7694" max="7695" width="8.625" style="56" customWidth="1"/>
    <col min="7696" max="7696" width="7.5" style="56" customWidth="1"/>
    <col min="7697" max="7697" width="6.625" style="56" customWidth="1"/>
    <col min="7698" max="7698" width="6" style="56" customWidth="1"/>
    <col min="7699" max="7699" width="25.25" style="56" customWidth="1"/>
    <col min="7700" max="7700" width="11" style="56" customWidth="1"/>
    <col min="7701" max="7702" width="8.25" style="56" customWidth="1"/>
    <col min="7703" max="7705" width="9" style="56"/>
    <col min="7706" max="7707" width="10.625" style="56" customWidth="1"/>
    <col min="7708" max="7714" width="9" style="56"/>
    <col min="7715" max="7715" width="10.5" style="56" bestFit="1" customWidth="1"/>
    <col min="7716" max="7936" width="9" style="56"/>
    <col min="7937" max="7937" width="8.875" style="56" customWidth="1"/>
    <col min="7938" max="7938" width="2.375" style="56" customWidth="1"/>
    <col min="7939" max="7939" width="16.25" style="56" bestFit="1" customWidth="1"/>
    <col min="7940" max="7940" width="11.375" style="56" customWidth="1"/>
    <col min="7941" max="7941" width="16.875" style="56" customWidth="1"/>
    <col min="7942" max="7942" width="9.625" style="56" customWidth="1"/>
    <col min="7943" max="7943" width="7.375" style="56" customWidth="1"/>
    <col min="7944" max="7944" width="9" style="56"/>
    <col min="7945" max="7945" width="10.5" style="56" bestFit="1" customWidth="1"/>
    <col min="7946" max="7946" width="4.25" style="56" customWidth="1"/>
    <col min="7947" max="7947" width="5.875" style="56" customWidth="1"/>
    <col min="7948" max="7948" width="8.75" style="56" customWidth="1"/>
    <col min="7949" max="7949" width="8.5" style="56" customWidth="1"/>
    <col min="7950" max="7951" width="8.625" style="56" customWidth="1"/>
    <col min="7952" max="7952" width="7.5" style="56" customWidth="1"/>
    <col min="7953" max="7953" width="6.625" style="56" customWidth="1"/>
    <col min="7954" max="7954" width="6" style="56" customWidth="1"/>
    <col min="7955" max="7955" width="25.25" style="56" customWidth="1"/>
    <col min="7956" max="7956" width="11" style="56" customWidth="1"/>
    <col min="7957" max="7958" width="8.25" style="56" customWidth="1"/>
    <col min="7959" max="7961" width="9" style="56"/>
    <col min="7962" max="7963" width="10.625" style="56" customWidth="1"/>
    <col min="7964" max="7970" width="9" style="56"/>
    <col min="7971" max="7971" width="10.5" style="56" bestFit="1" customWidth="1"/>
    <col min="7972" max="8192" width="9" style="56"/>
    <col min="8193" max="8193" width="8.875" style="56" customWidth="1"/>
    <col min="8194" max="8194" width="2.375" style="56" customWidth="1"/>
    <col min="8195" max="8195" width="16.25" style="56" bestFit="1" customWidth="1"/>
    <col min="8196" max="8196" width="11.375" style="56" customWidth="1"/>
    <col min="8197" max="8197" width="16.875" style="56" customWidth="1"/>
    <col min="8198" max="8198" width="9.625" style="56" customWidth="1"/>
    <col min="8199" max="8199" width="7.375" style="56" customWidth="1"/>
    <col min="8200" max="8200" width="9" style="56"/>
    <col min="8201" max="8201" width="10.5" style="56" bestFit="1" customWidth="1"/>
    <col min="8202" max="8202" width="4.25" style="56" customWidth="1"/>
    <col min="8203" max="8203" width="5.875" style="56" customWidth="1"/>
    <col min="8204" max="8204" width="8.75" style="56" customWidth="1"/>
    <col min="8205" max="8205" width="8.5" style="56" customWidth="1"/>
    <col min="8206" max="8207" width="8.625" style="56" customWidth="1"/>
    <col min="8208" max="8208" width="7.5" style="56" customWidth="1"/>
    <col min="8209" max="8209" width="6.625" style="56" customWidth="1"/>
    <col min="8210" max="8210" width="6" style="56" customWidth="1"/>
    <col min="8211" max="8211" width="25.25" style="56" customWidth="1"/>
    <col min="8212" max="8212" width="11" style="56" customWidth="1"/>
    <col min="8213" max="8214" width="8.25" style="56" customWidth="1"/>
    <col min="8215" max="8217" width="9" style="56"/>
    <col min="8218" max="8219" width="10.625" style="56" customWidth="1"/>
    <col min="8220" max="8226" width="9" style="56"/>
    <col min="8227" max="8227" width="10.5" style="56" bestFit="1" customWidth="1"/>
    <col min="8228" max="8448" width="9" style="56"/>
    <col min="8449" max="8449" width="8.875" style="56" customWidth="1"/>
    <col min="8450" max="8450" width="2.375" style="56" customWidth="1"/>
    <col min="8451" max="8451" width="16.25" style="56" bestFit="1" customWidth="1"/>
    <col min="8452" max="8452" width="11.375" style="56" customWidth="1"/>
    <col min="8453" max="8453" width="16.875" style="56" customWidth="1"/>
    <col min="8454" max="8454" width="9.625" style="56" customWidth="1"/>
    <col min="8455" max="8455" width="7.375" style="56" customWidth="1"/>
    <col min="8456" max="8456" width="9" style="56"/>
    <col min="8457" max="8457" width="10.5" style="56" bestFit="1" customWidth="1"/>
    <col min="8458" max="8458" width="4.25" style="56" customWidth="1"/>
    <col min="8459" max="8459" width="5.875" style="56" customWidth="1"/>
    <col min="8460" max="8460" width="8.75" style="56" customWidth="1"/>
    <col min="8461" max="8461" width="8.5" style="56" customWidth="1"/>
    <col min="8462" max="8463" width="8.625" style="56" customWidth="1"/>
    <col min="8464" max="8464" width="7.5" style="56" customWidth="1"/>
    <col min="8465" max="8465" width="6.625" style="56" customWidth="1"/>
    <col min="8466" max="8466" width="6" style="56" customWidth="1"/>
    <col min="8467" max="8467" width="25.25" style="56" customWidth="1"/>
    <col min="8468" max="8468" width="11" style="56" customWidth="1"/>
    <col min="8469" max="8470" width="8.25" style="56" customWidth="1"/>
    <col min="8471" max="8473" width="9" style="56"/>
    <col min="8474" max="8475" width="10.625" style="56" customWidth="1"/>
    <col min="8476" max="8482" width="9" style="56"/>
    <col min="8483" max="8483" width="10.5" style="56" bestFit="1" customWidth="1"/>
    <col min="8484" max="8704" width="9" style="56"/>
    <col min="8705" max="8705" width="8.875" style="56" customWidth="1"/>
    <col min="8706" max="8706" width="2.375" style="56" customWidth="1"/>
    <col min="8707" max="8707" width="16.25" style="56" bestFit="1" customWidth="1"/>
    <col min="8708" max="8708" width="11.375" style="56" customWidth="1"/>
    <col min="8709" max="8709" width="16.875" style="56" customWidth="1"/>
    <col min="8710" max="8710" width="9.625" style="56" customWidth="1"/>
    <col min="8711" max="8711" width="7.375" style="56" customWidth="1"/>
    <col min="8712" max="8712" width="9" style="56"/>
    <col min="8713" max="8713" width="10.5" style="56" bestFit="1" customWidth="1"/>
    <col min="8714" max="8714" width="4.25" style="56" customWidth="1"/>
    <col min="8715" max="8715" width="5.875" style="56" customWidth="1"/>
    <col min="8716" max="8716" width="8.75" style="56" customWidth="1"/>
    <col min="8717" max="8717" width="8.5" style="56" customWidth="1"/>
    <col min="8718" max="8719" width="8.625" style="56" customWidth="1"/>
    <col min="8720" max="8720" width="7.5" style="56" customWidth="1"/>
    <col min="8721" max="8721" width="6.625" style="56" customWidth="1"/>
    <col min="8722" max="8722" width="6" style="56" customWidth="1"/>
    <col min="8723" max="8723" width="25.25" style="56" customWidth="1"/>
    <col min="8724" max="8724" width="11" style="56" customWidth="1"/>
    <col min="8725" max="8726" width="8.25" style="56" customWidth="1"/>
    <col min="8727" max="8729" width="9" style="56"/>
    <col min="8730" max="8731" width="10.625" style="56" customWidth="1"/>
    <col min="8732" max="8738" width="9" style="56"/>
    <col min="8739" max="8739" width="10.5" style="56" bestFit="1" customWidth="1"/>
    <col min="8740" max="8960" width="9" style="56"/>
    <col min="8961" max="8961" width="8.875" style="56" customWidth="1"/>
    <col min="8962" max="8962" width="2.375" style="56" customWidth="1"/>
    <col min="8963" max="8963" width="16.25" style="56" bestFit="1" customWidth="1"/>
    <col min="8964" max="8964" width="11.375" style="56" customWidth="1"/>
    <col min="8965" max="8965" width="16.875" style="56" customWidth="1"/>
    <col min="8966" max="8966" width="9.625" style="56" customWidth="1"/>
    <col min="8967" max="8967" width="7.375" style="56" customWidth="1"/>
    <col min="8968" max="8968" width="9" style="56"/>
    <col min="8969" max="8969" width="10.5" style="56" bestFit="1" customWidth="1"/>
    <col min="8970" max="8970" width="4.25" style="56" customWidth="1"/>
    <col min="8971" max="8971" width="5.875" style="56" customWidth="1"/>
    <col min="8972" max="8972" width="8.75" style="56" customWidth="1"/>
    <col min="8973" max="8973" width="8.5" style="56" customWidth="1"/>
    <col min="8974" max="8975" width="8.625" style="56" customWidth="1"/>
    <col min="8976" max="8976" width="7.5" style="56" customWidth="1"/>
    <col min="8977" max="8977" width="6.625" style="56" customWidth="1"/>
    <col min="8978" max="8978" width="6" style="56" customWidth="1"/>
    <col min="8979" max="8979" width="25.25" style="56" customWidth="1"/>
    <col min="8980" max="8980" width="11" style="56" customWidth="1"/>
    <col min="8981" max="8982" width="8.25" style="56" customWidth="1"/>
    <col min="8983" max="8985" width="9" style="56"/>
    <col min="8986" max="8987" width="10.625" style="56" customWidth="1"/>
    <col min="8988" max="8994" width="9" style="56"/>
    <col min="8995" max="8995" width="10.5" style="56" bestFit="1" customWidth="1"/>
    <col min="8996" max="9216" width="9" style="56"/>
    <col min="9217" max="9217" width="8.875" style="56" customWidth="1"/>
    <col min="9218" max="9218" width="2.375" style="56" customWidth="1"/>
    <col min="9219" max="9219" width="16.25" style="56" bestFit="1" customWidth="1"/>
    <col min="9220" max="9220" width="11.375" style="56" customWidth="1"/>
    <col min="9221" max="9221" width="16.875" style="56" customWidth="1"/>
    <col min="9222" max="9222" width="9.625" style="56" customWidth="1"/>
    <col min="9223" max="9223" width="7.375" style="56" customWidth="1"/>
    <col min="9224" max="9224" width="9" style="56"/>
    <col min="9225" max="9225" width="10.5" style="56" bestFit="1" customWidth="1"/>
    <col min="9226" max="9226" width="4.25" style="56" customWidth="1"/>
    <col min="9227" max="9227" width="5.875" style="56" customWidth="1"/>
    <col min="9228" max="9228" width="8.75" style="56" customWidth="1"/>
    <col min="9229" max="9229" width="8.5" style="56" customWidth="1"/>
    <col min="9230" max="9231" width="8.625" style="56" customWidth="1"/>
    <col min="9232" max="9232" width="7.5" style="56" customWidth="1"/>
    <col min="9233" max="9233" width="6.625" style="56" customWidth="1"/>
    <col min="9234" max="9234" width="6" style="56" customWidth="1"/>
    <col min="9235" max="9235" width="25.25" style="56" customWidth="1"/>
    <col min="9236" max="9236" width="11" style="56" customWidth="1"/>
    <col min="9237" max="9238" width="8.25" style="56" customWidth="1"/>
    <col min="9239" max="9241" width="9" style="56"/>
    <col min="9242" max="9243" width="10.625" style="56" customWidth="1"/>
    <col min="9244" max="9250" width="9" style="56"/>
    <col min="9251" max="9251" width="10.5" style="56" bestFit="1" customWidth="1"/>
    <col min="9252" max="9472" width="9" style="56"/>
    <col min="9473" max="9473" width="8.875" style="56" customWidth="1"/>
    <col min="9474" max="9474" width="2.375" style="56" customWidth="1"/>
    <col min="9475" max="9475" width="16.25" style="56" bestFit="1" customWidth="1"/>
    <col min="9476" max="9476" width="11.375" style="56" customWidth="1"/>
    <col min="9477" max="9477" width="16.875" style="56" customWidth="1"/>
    <col min="9478" max="9478" width="9.625" style="56" customWidth="1"/>
    <col min="9479" max="9479" width="7.375" style="56" customWidth="1"/>
    <col min="9480" max="9480" width="9" style="56"/>
    <col min="9481" max="9481" width="10.5" style="56" bestFit="1" customWidth="1"/>
    <col min="9482" max="9482" width="4.25" style="56" customWidth="1"/>
    <col min="9483" max="9483" width="5.875" style="56" customWidth="1"/>
    <col min="9484" max="9484" width="8.75" style="56" customWidth="1"/>
    <col min="9485" max="9485" width="8.5" style="56" customWidth="1"/>
    <col min="9486" max="9487" width="8.625" style="56" customWidth="1"/>
    <col min="9488" max="9488" width="7.5" style="56" customWidth="1"/>
    <col min="9489" max="9489" width="6.625" style="56" customWidth="1"/>
    <col min="9490" max="9490" width="6" style="56" customWidth="1"/>
    <col min="9491" max="9491" width="25.25" style="56" customWidth="1"/>
    <col min="9492" max="9492" width="11" style="56" customWidth="1"/>
    <col min="9493" max="9494" width="8.25" style="56" customWidth="1"/>
    <col min="9495" max="9497" width="9" style="56"/>
    <col min="9498" max="9499" width="10.625" style="56" customWidth="1"/>
    <col min="9500" max="9506" width="9" style="56"/>
    <col min="9507" max="9507" width="10.5" style="56" bestFit="1" customWidth="1"/>
    <col min="9508" max="9728" width="9" style="56"/>
    <col min="9729" max="9729" width="8.875" style="56" customWidth="1"/>
    <col min="9730" max="9730" width="2.375" style="56" customWidth="1"/>
    <col min="9731" max="9731" width="16.25" style="56" bestFit="1" customWidth="1"/>
    <col min="9732" max="9732" width="11.375" style="56" customWidth="1"/>
    <col min="9733" max="9733" width="16.875" style="56" customWidth="1"/>
    <col min="9734" max="9734" width="9.625" style="56" customWidth="1"/>
    <col min="9735" max="9735" width="7.375" style="56" customWidth="1"/>
    <col min="9736" max="9736" width="9" style="56"/>
    <col min="9737" max="9737" width="10.5" style="56" bestFit="1" customWidth="1"/>
    <col min="9738" max="9738" width="4.25" style="56" customWidth="1"/>
    <col min="9739" max="9739" width="5.875" style="56" customWidth="1"/>
    <col min="9740" max="9740" width="8.75" style="56" customWidth="1"/>
    <col min="9741" max="9741" width="8.5" style="56" customWidth="1"/>
    <col min="9742" max="9743" width="8.625" style="56" customWidth="1"/>
    <col min="9744" max="9744" width="7.5" style="56" customWidth="1"/>
    <col min="9745" max="9745" width="6.625" style="56" customWidth="1"/>
    <col min="9746" max="9746" width="6" style="56" customWidth="1"/>
    <col min="9747" max="9747" width="25.25" style="56" customWidth="1"/>
    <col min="9748" max="9748" width="11" style="56" customWidth="1"/>
    <col min="9749" max="9750" width="8.25" style="56" customWidth="1"/>
    <col min="9751" max="9753" width="9" style="56"/>
    <col min="9754" max="9755" width="10.625" style="56" customWidth="1"/>
    <col min="9756" max="9762" width="9" style="56"/>
    <col min="9763" max="9763" width="10.5" style="56" bestFit="1" customWidth="1"/>
    <col min="9764" max="9984" width="9" style="56"/>
    <col min="9985" max="9985" width="8.875" style="56" customWidth="1"/>
    <col min="9986" max="9986" width="2.375" style="56" customWidth="1"/>
    <col min="9987" max="9987" width="16.25" style="56" bestFit="1" customWidth="1"/>
    <col min="9988" max="9988" width="11.375" style="56" customWidth="1"/>
    <col min="9989" max="9989" width="16.875" style="56" customWidth="1"/>
    <col min="9990" max="9990" width="9.625" style="56" customWidth="1"/>
    <col min="9991" max="9991" width="7.375" style="56" customWidth="1"/>
    <col min="9992" max="9992" width="9" style="56"/>
    <col min="9993" max="9993" width="10.5" style="56" bestFit="1" customWidth="1"/>
    <col min="9994" max="9994" width="4.25" style="56" customWidth="1"/>
    <col min="9995" max="9995" width="5.875" style="56" customWidth="1"/>
    <col min="9996" max="9996" width="8.75" style="56" customWidth="1"/>
    <col min="9997" max="9997" width="8.5" style="56" customWidth="1"/>
    <col min="9998" max="9999" width="8.625" style="56" customWidth="1"/>
    <col min="10000" max="10000" width="7.5" style="56" customWidth="1"/>
    <col min="10001" max="10001" width="6.625" style="56" customWidth="1"/>
    <col min="10002" max="10002" width="6" style="56" customWidth="1"/>
    <col min="10003" max="10003" width="25.25" style="56" customWidth="1"/>
    <col min="10004" max="10004" width="11" style="56" customWidth="1"/>
    <col min="10005" max="10006" width="8.25" style="56" customWidth="1"/>
    <col min="10007" max="10009" width="9" style="56"/>
    <col min="10010" max="10011" width="10.625" style="56" customWidth="1"/>
    <col min="10012" max="10018" width="9" style="56"/>
    <col min="10019" max="10019" width="10.5" style="56" bestFit="1" customWidth="1"/>
    <col min="10020" max="10240" width="9" style="56"/>
    <col min="10241" max="10241" width="8.875" style="56" customWidth="1"/>
    <col min="10242" max="10242" width="2.375" style="56" customWidth="1"/>
    <col min="10243" max="10243" width="16.25" style="56" bestFit="1" customWidth="1"/>
    <col min="10244" max="10244" width="11.375" style="56" customWidth="1"/>
    <col min="10245" max="10245" width="16.875" style="56" customWidth="1"/>
    <col min="10246" max="10246" width="9.625" style="56" customWidth="1"/>
    <col min="10247" max="10247" width="7.375" style="56" customWidth="1"/>
    <col min="10248" max="10248" width="9" style="56"/>
    <col min="10249" max="10249" width="10.5" style="56" bestFit="1" customWidth="1"/>
    <col min="10250" max="10250" width="4.25" style="56" customWidth="1"/>
    <col min="10251" max="10251" width="5.875" style="56" customWidth="1"/>
    <col min="10252" max="10252" width="8.75" style="56" customWidth="1"/>
    <col min="10253" max="10253" width="8.5" style="56" customWidth="1"/>
    <col min="10254" max="10255" width="8.625" style="56" customWidth="1"/>
    <col min="10256" max="10256" width="7.5" style="56" customWidth="1"/>
    <col min="10257" max="10257" width="6.625" style="56" customWidth="1"/>
    <col min="10258" max="10258" width="6" style="56" customWidth="1"/>
    <col min="10259" max="10259" width="25.25" style="56" customWidth="1"/>
    <col min="10260" max="10260" width="11" style="56" customWidth="1"/>
    <col min="10261" max="10262" width="8.25" style="56" customWidth="1"/>
    <col min="10263" max="10265" width="9" style="56"/>
    <col min="10266" max="10267" width="10.625" style="56" customWidth="1"/>
    <col min="10268" max="10274" width="9" style="56"/>
    <col min="10275" max="10275" width="10.5" style="56" bestFit="1" customWidth="1"/>
    <col min="10276" max="10496" width="9" style="56"/>
    <col min="10497" max="10497" width="8.875" style="56" customWidth="1"/>
    <col min="10498" max="10498" width="2.375" style="56" customWidth="1"/>
    <col min="10499" max="10499" width="16.25" style="56" bestFit="1" customWidth="1"/>
    <col min="10500" max="10500" width="11.375" style="56" customWidth="1"/>
    <col min="10501" max="10501" width="16.875" style="56" customWidth="1"/>
    <col min="10502" max="10502" width="9.625" style="56" customWidth="1"/>
    <col min="10503" max="10503" width="7.375" style="56" customWidth="1"/>
    <col min="10504" max="10504" width="9" style="56"/>
    <col min="10505" max="10505" width="10.5" style="56" bestFit="1" customWidth="1"/>
    <col min="10506" max="10506" width="4.25" style="56" customWidth="1"/>
    <col min="10507" max="10507" width="5.875" style="56" customWidth="1"/>
    <col min="10508" max="10508" width="8.75" style="56" customWidth="1"/>
    <col min="10509" max="10509" width="8.5" style="56" customWidth="1"/>
    <col min="10510" max="10511" width="8.625" style="56" customWidth="1"/>
    <col min="10512" max="10512" width="7.5" style="56" customWidth="1"/>
    <col min="10513" max="10513" width="6.625" style="56" customWidth="1"/>
    <col min="10514" max="10514" width="6" style="56" customWidth="1"/>
    <col min="10515" max="10515" width="25.25" style="56" customWidth="1"/>
    <col min="10516" max="10516" width="11" style="56" customWidth="1"/>
    <col min="10517" max="10518" width="8.25" style="56" customWidth="1"/>
    <col min="10519" max="10521" width="9" style="56"/>
    <col min="10522" max="10523" width="10.625" style="56" customWidth="1"/>
    <col min="10524" max="10530" width="9" style="56"/>
    <col min="10531" max="10531" width="10.5" style="56" bestFit="1" customWidth="1"/>
    <col min="10532" max="10752" width="9" style="56"/>
    <col min="10753" max="10753" width="8.875" style="56" customWidth="1"/>
    <col min="10754" max="10754" width="2.375" style="56" customWidth="1"/>
    <col min="10755" max="10755" width="16.25" style="56" bestFit="1" customWidth="1"/>
    <col min="10756" max="10756" width="11.375" style="56" customWidth="1"/>
    <col min="10757" max="10757" width="16.875" style="56" customWidth="1"/>
    <col min="10758" max="10758" width="9.625" style="56" customWidth="1"/>
    <col min="10759" max="10759" width="7.375" style="56" customWidth="1"/>
    <col min="10760" max="10760" width="9" style="56"/>
    <col min="10761" max="10761" width="10.5" style="56" bestFit="1" customWidth="1"/>
    <col min="10762" max="10762" width="4.25" style="56" customWidth="1"/>
    <col min="10763" max="10763" width="5.875" style="56" customWidth="1"/>
    <col min="10764" max="10764" width="8.75" style="56" customWidth="1"/>
    <col min="10765" max="10765" width="8.5" style="56" customWidth="1"/>
    <col min="10766" max="10767" width="8.625" style="56" customWidth="1"/>
    <col min="10768" max="10768" width="7.5" style="56" customWidth="1"/>
    <col min="10769" max="10769" width="6.625" style="56" customWidth="1"/>
    <col min="10770" max="10770" width="6" style="56" customWidth="1"/>
    <col min="10771" max="10771" width="25.25" style="56" customWidth="1"/>
    <col min="10772" max="10772" width="11" style="56" customWidth="1"/>
    <col min="10773" max="10774" width="8.25" style="56" customWidth="1"/>
    <col min="10775" max="10777" width="9" style="56"/>
    <col min="10778" max="10779" width="10.625" style="56" customWidth="1"/>
    <col min="10780" max="10786" width="9" style="56"/>
    <col min="10787" max="10787" width="10.5" style="56" bestFit="1" customWidth="1"/>
    <col min="10788" max="11008" width="9" style="56"/>
    <col min="11009" max="11009" width="8.875" style="56" customWidth="1"/>
    <col min="11010" max="11010" width="2.375" style="56" customWidth="1"/>
    <col min="11011" max="11011" width="16.25" style="56" bestFit="1" customWidth="1"/>
    <col min="11012" max="11012" width="11.375" style="56" customWidth="1"/>
    <col min="11013" max="11013" width="16.875" style="56" customWidth="1"/>
    <col min="11014" max="11014" width="9.625" style="56" customWidth="1"/>
    <col min="11015" max="11015" width="7.375" style="56" customWidth="1"/>
    <col min="11016" max="11016" width="9" style="56"/>
    <col min="11017" max="11017" width="10.5" style="56" bestFit="1" customWidth="1"/>
    <col min="11018" max="11018" width="4.25" style="56" customWidth="1"/>
    <col min="11019" max="11019" width="5.875" style="56" customWidth="1"/>
    <col min="11020" max="11020" width="8.75" style="56" customWidth="1"/>
    <col min="11021" max="11021" width="8.5" style="56" customWidth="1"/>
    <col min="11022" max="11023" width="8.625" style="56" customWidth="1"/>
    <col min="11024" max="11024" width="7.5" style="56" customWidth="1"/>
    <col min="11025" max="11025" width="6.625" style="56" customWidth="1"/>
    <col min="11026" max="11026" width="6" style="56" customWidth="1"/>
    <col min="11027" max="11027" width="25.25" style="56" customWidth="1"/>
    <col min="11028" max="11028" width="11" style="56" customWidth="1"/>
    <col min="11029" max="11030" width="8.25" style="56" customWidth="1"/>
    <col min="11031" max="11033" width="9" style="56"/>
    <col min="11034" max="11035" width="10.625" style="56" customWidth="1"/>
    <col min="11036" max="11042" width="9" style="56"/>
    <col min="11043" max="11043" width="10.5" style="56" bestFit="1" customWidth="1"/>
    <col min="11044" max="11264" width="9" style="56"/>
    <col min="11265" max="11265" width="8.875" style="56" customWidth="1"/>
    <col min="11266" max="11266" width="2.375" style="56" customWidth="1"/>
    <col min="11267" max="11267" width="16.25" style="56" bestFit="1" customWidth="1"/>
    <col min="11268" max="11268" width="11.375" style="56" customWidth="1"/>
    <col min="11269" max="11269" width="16.875" style="56" customWidth="1"/>
    <col min="11270" max="11270" width="9.625" style="56" customWidth="1"/>
    <col min="11271" max="11271" width="7.375" style="56" customWidth="1"/>
    <col min="11272" max="11272" width="9" style="56"/>
    <col min="11273" max="11273" width="10.5" style="56" bestFit="1" customWidth="1"/>
    <col min="11274" max="11274" width="4.25" style="56" customWidth="1"/>
    <col min="11275" max="11275" width="5.875" style="56" customWidth="1"/>
    <col min="11276" max="11276" width="8.75" style="56" customWidth="1"/>
    <col min="11277" max="11277" width="8.5" style="56" customWidth="1"/>
    <col min="11278" max="11279" width="8.625" style="56" customWidth="1"/>
    <col min="11280" max="11280" width="7.5" style="56" customWidth="1"/>
    <col min="11281" max="11281" width="6.625" style="56" customWidth="1"/>
    <col min="11282" max="11282" width="6" style="56" customWidth="1"/>
    <col min="11283" max="11283" width="25.25" style="56" customWidth="1"/>
    <col min="11284" max="11284" width="11" style="56" customWidth="1"/>
    <col min="11285" max="11286" width="8.25" style="56" customWidth="1"/>
    <col min="11287" max="11289" width="9" style="56"/>
    <col min="11290" max="11291" width="10.625" style="56" customWidth="1"/>
    <col min="11292" max="11298" width="9" style="56"/>
    <col min="11299" max="11299" width="10.5" style="56" bestFit="1" customWidth="1"/>
    <col min="11300" max="11520" width="9" style="56"/>
    <col min="11521" max="11521" width="8.875" style="56" customWidth="1"/>
    <col min="11522" max="11522" width="2.375" style="56" customWidth="1"/>
    <col min="11523" max="11523" width="16.25" style="56" bestFit="1" customWidth="1"/>
    <col min="11524" max="11524" width="11.375" style="56" customWidth="1"/>
    <col min="11525" max="11525" width="16.875" style="56" customWidth="1"/>
    <col min="11526" max="11526" width="9.625" style="56" customWidth="1"/>
    <col min="11527" max="11527" width="7.375" style="56" customWidth="1"/>
    <col min="11528" max="11528" width="9" style="56"/>
    <col min="11529" max="11529" width="10.5" style="56" bestFit="1" customWidth="1"/>
    <col min="11530" max="11530" width="4.25" style="56" customWidth="1"/>
    <col min="11531" max="11531" width="5.875" style="56" customWidth="1"/>
    <col min="11532" max="11532" width="8.75" style="56" customWidth="1"/>
    <col min="11533" max="11533" width="8.5" style="56" customWidth="1"/>
    <col min="11534" max="11535" width="8.625" style="56" customWidth="1"/>
    <col min="11536" max="11536" width="7.5" style="56" customWidth="1"/>
    <col min="11537" max="11537" width="6.625" style="56" customWidth="1"/>
    <col min="11538" max="11538" width="6" style="56" customWidth="1"/>
    <col min="11539" max="11539" width="25.25" style="56" customWidth="1"/>
    <col min="11540" max="11540" width="11" style="56" customWidth="1"/>
    <col min="11541" max="11542" width="8.25" style="56" customWidth="1"/>
    <col min="11543" max="11545" width="9" style="56"/>
    <col min="11546" max="11547" width="10.625" style="56" customWidth="1"/>
    <col min="11548" max="11554" width="9" style="56"/>
    <col min="11555" max="11555" width="10.5" style="56" bestFit="1" customWidth="1"/>
    <col min="11556" max="11776" width="9" style="56"/>
    <col min="11777" max="11777" width="8.875" style="56" customWidth="1"/>
    <col min="11778" max="11778" width="2.375" style="56" customWidth="1"/>
    <col min="11779" max="11779" width="16.25" style="56" bestFit="1" customWidth="1"/>
    <col min="11780" max="11780" width="11.375" style="56" customWidth="1"/>
    <col min="11781" max="11781" width="16.875" style="56" customWidth="1"/>
    <col min="11782" max="11782" width="9.625" style="56" customWidth="1"/>
    <col min="11783" max="11783" width="7.375" style="56" customWidth="1"/>
    <col min="11784" max="11784" width="9" style="56"/>
    <col min="11785" max="11785" width="10.5" style="56" bestFit="1" customWidth="1"/>
    <col min="11786" max="11786" width="4.25" style="56" customWidth="1"/>
    <col min="11787" max="11787" width="5.875" style="56" customWidth="1"/>
    <col min="11788" max="11788" width="8.75" style="56" customWidth="1"/>
    <col min="11789" max="11789" width="8.5" style="56" customWidth="1"/>
    <col min="11790" max="11791" width="8.625" style="56" customWidth="1"/>
    <col min="11792" max="11792" width="7.5" style="56" customWidth="1"/>
    <col min="11793" max="11793" width="6.625" style="56" customWidth="1"/>
    <col min="11794" max="11794" width="6" style="56" customWidth="1"/>
    <col min="11795" max="11795" width="25.25" style="56" customWidth="1"/>
    <col min="11796" max="11796" width="11" style="56" customWidth="1"/>
    <col min="11797" max="11798" width="8.25" style="56" customWidth="1"/>
    <col min="11799" max="11801" width="9" style="56"/>
    <col min="11802" max="11803" width="10.625" style="56" customWidth="1"/>
    <col min="11804" max="11810" width="9" style="56"/>
    <col min="11811" max="11811" width="10.5" style="56" bestFit="1" customWidth="1"/>
    <col min="11812" max="12032" width="9" style="56"/>
    <col min="12033" max="12033" width="8.875" style="56" customWidth="1"/>
    <col min="12034" max="12034" width="2.375" style="56" customWidth="1"/>
    <col min="12035" max="12035" width="16.25" style="56" bestFit="1" customWidth="1"/>
    <col min="12036" max="12036" width="11.375" style="56" customWidth="1"/>
    <col min="12037" max="12037" width="16.875" style="56" customWidth="1"/>
    <col min="12038" max="12038" width="9.625" style="56" customWidth="1"/>
    <col min="12039" max="12039" width="7.375" style="56" customWidth="1"/>
    <col min="12040" max="12040" width="9" style="56"/>
    <col min="12041" max="12041" width="10.5" style="56" bestFit="1" customWidth="1"/>
    <col min="12042" max="12042" width="4.25" style="56" customWidth="1"/>
    <col min="12043" max="12043" width="5.875" style="56" customWidth="1"/>
    <col min="12044" max="12044" width="8.75" style="56" customWidth="1"/>
    <col min="12045" max="12045" width="8.5" style="56" customWidth="1"/>
    <col min="12046" max="12047" width="8.625" style="56" customWidth="1"/>
    <col min="12048" max="12048" width="7.5" style="56" customWidth="1"/>
    <col min="12049" max="12049" width="6.625" style="56" customWidth="1"/>
    <col min="12050" max="12050" width="6" style="56" customWidth="1"/>
    <col min="12051" max="12051" width="25.25" style="56" customWidth="1"/>
    <col min="12052" max="12052" width="11" style="56" customWidth="1"/>
    <col min="12053" max="12054" width="8.25" style="56" customWidth="1"/>
    <col min="12055" max="12057" width="9" style="56"/>
    <col min="12058" max="12059" width="10.625" style="56" customWidth="1"/>
    <col min="12060" max="12066" width="9" style="56"/>
    <col min="12067" max="12067" width="10.5" style="56" bestFit="1" customWidth="1"/>
    <col min="12068" max="12288" width="9" style="56"/>
    <col min="12289" max="12289" width="8.875" style="56" customWidth="1"/>
    <col min="12290" max="12290" width="2.375" style="56" customWidth="1"/>
    <col min="12291" max="12291" width="16.25" style="56" bestFit="1" customWidth="1"/>
    <col min="12292" max="12292" width="11.375" style="56" customWidth="1"/>
    <col min="12293" max="12293" width="16.875" style="56" customWidth="1"/>
    <col min="12294" max="12294" width="9.625" style="56" customWidth="1"/>
    <col min="12295" max="12295" width="7.375" style="56" customWidth="1"/>
    <col min="12296" max="12296" width="9" style="56"/>
    <col min="12297" max="12297" width="10.5" style="56" bestFit="1" customWidth="1"/>
    <col min="12298" max="12298" width="4.25" style="56" customWidth="1"/>
    <col min="12299" max="12299" width="5.875" style="56" customWidth="1"/>
    <col min="12300" max="12300" width="8.75" style="56" customWidth="1"/>
    <col min="12301" max="12301" width="8.5" style="56" customWidth="1"/>
    <col min="12302" max="12303" width="8.625" style="56" customWidth="1"/>
    <col min="12304" max="12304" width="7.5" style="56" customWidth="1"/>
    <col min="12305" max="12305" width="6.625" style="56" customWidth="1"/>
    <col min="12306" max="12306" width="6" style="56" customWidth="1"/>
    <col min="12307" max="12307" width="25.25" style="56" customWidth="1"/>
    <col min="12308" max="12308" width="11" style="56" customWidth="1"/>
    <col min="12309" max="12310" width="8.25" style="56" customWidth="1"/>
    <col min="12311" max="12313" width="9" style="56"/>
    <col min="12314" max="12315" width="10.625" style="56" customWidth="1"/>
    <col min="12316" max="12322" width="9" style="56"/>
    <col min="12323" max="12323" width="10.5" style="56" bestFit="1" customWidth="1"/>
    <col min="12324" max="12544" width="9" style="56"/>
    <col min="12545" max="12545" width="8.875" style="56" customWidth="1"/>
    <col min="12546" max="12546" width="2.375" style="56" customWidth="1"/>
    <col min="12547" max="12547" width="16.25" style="56" bestFit="1" customWidth="1"/>
    <col min="12548" max="12548" width="11.375" style="56" customWidth="1"/>
    <col min="12549" max="12549" width="16.875" style="56" customWidth="1"/>
    <col min="12550" max="12550" width="9.625" style="56" customWidth="1"/>
    <col min="12551" max="12551" width="7.375" style="56" customWidth="1"/>
    <col min="12552" max="12552" width="9" style="56"/>
    <col min="12553" max="12553" width="10.5" style="56" bestFit="1" customWidth="1"/>
    <col min="12554" max="12554" width="4.25" style="56" customWidth="1"/>
    <col min="12555" max="12555" width="5.875" style="56" customWidth="1"/>
    <col min="12556" max="12556" width="8.75" style="56" customWidth="1"/>
    <col min="12557" max="12557" width="8.5" style="56" customWidth="1"/>
    <col min="12558" max="12559" width="8.625" style="56" customWidth="1"/>
    <col min="12560" max="12560" width="7.5" style="56" customWidth="1"/>
    <col min="12561" max="12561" width="6.625" style="56" customWidth="1"/>
    <col min="12562" max="12562" width="6" style="56" customWidth="1"/>
    <col min="12563" max="12563" width="25.25" style="56" customWidth="1"/>
    <col min="12564" max="12564" width="11" style="56" customWidth="1"/>
    <col min="12565" max="12566" width="8.25" style="56" customWidth="1"/>
    <col min="12567" max="12569" width="9" style="56"/>
    <col min="12570" max="12571" width="10.625" style="56" customWidth="1"/>
    <col min="12572" max="12578" width="9" style="56"/>
    <col min="12579" max="12579" width="10.5" style="56" bestFit="1" customWidth="1"/>
    <col min="12580" max="12800" width="9" style="56"/>
    <col min="12801" max="12801" width="8.875" style="56" customWidth="1"/>
    <col min="12802" max="12802" width="2.375" style="56" customWidth="1"/>
    <col min="12803" max="12803" width="16.25" style="56" bestFit="1" customWidth="1"/>
    <col min="12804" max="12804" width="11.375" style="56" customWidth="1"/>
    <col min="12805" max="12805" width="16.875" style="56" customWidth="1"/>
    <col min="12806" max="12806" width="9.625" style="56" customWidth="1"/>
    <col min="12807" max="12807" width="7.375" style="56" customWidth="1"/>
    <col min="12808" max="12808" width="9" style="56"/>
    <col min="12809" max="12809" width="10.5" style="56" bestFit="1" customWidth="1"/>
    <col min="12810" max="12810" width="4.25" style="56" customWidth="1"/>
    <col min="12811" max="12811" width="5.875" style="56" customWidth="1"/>
    <col min="12812" max="12812" width="8.75" style="56" customWidth="1"/>
    <col min="12813" max="12813" width="8.5" style="56" customWidth="1"/>
    <col min="12814" max="12815" width="8.625" style="56" customWidth="1"/>
    <col min="12816" max="12816" width="7.5" style="56" customWidth="1"/>
    <col min="12817" max="12817" width="6.625" style="56" customWidth="1"/>
    <col min="12818" max="12818" width="6" style="56" customWidth="1"/>
    <col min="12819" max="12819" width="25.25" style="56" customWidth="1"/>
    <col min="12820" max="12820" width="11" style="56" customWidth="1"/>
    <col min="12821" max="12822" width="8.25" style="56" customWidth="1"/>
    <col min="12823" max="12825" width="9" style="56"/>
    <col min="12826" max="12827" width="10.625" style="56" customWidth="1"/>
    <col min="12828" max="12834" width="9" style="56"/>
    <col min="12835" max="12835" width="10.5" style="56" bestFit="1" customWidth="1"/>
    <col min="12836" max="13056" width="9" style="56"/>
    <col min="13057" max="13057" width="8.875" style="56" customWidth="1"/>
    <col min="13058" max="13058" width="2.375" style="56" customWidth="1"/>
    <col min="13059" max="13059" width="16.25" style="56" bestFit="1" customWidth="1"/>
    <col min="13060" max="13060" width="11.375" style="56" customWidth="1"/>
    <col min="13061" max="13061" width="16.875" style="56" customWidth="1"/>
    <col min="13062" max="13062" width="9.625" style="56" customWidth="1"/>
    <col min="13063" max="13063" width="7.375" style="56" customWidth="1"/>
    <col min="13064" max="13064" width="9" style="56"/>
    <col min="13065" max="13065" width="10.5" style="56" bestFit="1" customWidth="1"/>
    <col min="13066" max="13066" width="4.25" style="56" customWidth="1"/>
    <col min="13067" max="13067" width="5.875" style="56" customWidth="1"/>
    <col min="13068" max="13068" width="8.75" style="56" customWidth="1"/>
    <col min="13069" max="13069" width="8.5" style="56" customWidth="1"/>
    <col min="13070" max="13071" width="8.625" style="56" customWidth="1"/>
    <col min="13072" max="13072" width="7.5" style="56" customWidth="1"/>
    <col min="13073" max="13073" width="6.625" style="56" customWidth="1"/>
    <col min="13074" max="13074" width="6" style="56" customWidth="1"/>
    <col min="13075" max="13075" width="25.25" style="56" customWidth="1"/>
    <col min="13076" max="13076" width="11" style="56" customWidth="1"/>
    <col min="13077" max="13078" width="8.25" style="56" customWidth="1"/>
    <col min="13079" max="13081" width="9" style="56"/>
    <col min="13082" max="13083" width="10.625" style="56" customWidth="1"/>
    <col min="13084" max="13090" width="9" style="56"/>
    <col min="13091" max="13091" width="10.5" style="56" bestFit="1" customWidth="1"/>
    <col min="13092" max="13312" width="9" style="56"/>
    <col min="13313" max="13313" width="8.875" style="56" customWidth="1"/>
    <col min="13314" max="13314" width="2.375" style="56" customWidth="1"/>
    <col min="13315" max="13315" width="16.25" style="56" bestFit="1" customWidth="1"/>
    <col min="13316" max="13316" width="11.375" style="56" customWidth="1"/>
    <col min="13317" max="13317" width="16.875" style="56" customWidth="1"/>
    <col min="13318" max="13318" width="9.625" style="56" customWidth="1"/>
    <col min="13319" max="13319" width="7.375" style="56" customWidth="1"/>
    <col min="13320" max="13320" width="9" style="56"/>
    <col min="13321" max="13321" width="10.5" style="56" bestFit="1" customWidth="1"/>
    <col min="13322" max="13322" width="4.25" style="56" customWidth="1"/>
    <col min="13323" max="13323" width="5.875" style="56" customWidth="1"/>
    <col min="13324" max="13324" width="8.75" style="56" customWidth="1"/>
    <col min="13325" max="13325" width="8.5" style="56" customWidth="1"/>
    <col min="13326" max="13327" width="8.625" style="56" customWidth="1"/>
    <col min="13328" max="13328" width="7.5" style="56" customWidth="1"/>
    <col min="13329" max="13329" width="6.625" style="56" customWidth="1"/>
    <col min="13330" max="13330" width="6" style="56" customWidth="1"/>
    <col min="13331" max="13331" width="25.25" style="56" customWidth="1"/>
    <col min="13332" max="13332" width="11" style="56" customWidth="1"/>
    <col min="13333" max="13334" width="8.25" style="56" customWidth="1"/>
    <col min="13335" max="13337" width="9" style="56"/>
    <col min="13338" max="13339" width="10.625" style="56" customWidth="1"/>
    <col min="13340" max="13346" width="9" style="56"/>
    <col min="13347" max="13347" width="10.5" style="56" bestFit="1" customWidth="1"/>
    <col min="13348" max="13568" width="9" style="56"/>
    <col min="13569" max="13569" width="8.875" style="56" customWidth="1"/>
    <col min="13570" max="13570" width="2.375" style="56" customWidth="1"/>
    <col min="13571" max="13571" width="16.25" style="56" bestFit="1" customWidth="1"/>
    <col min="13572" max="13572" width="11.375" style="56" customWidth="1"/>
    <col min="13573" max="13573" width="16.875" style="56" customWidth="1"/>
    <col min="13574" max="13574" width="9.625" style="56" customWidth="1"/>
    <col min="13575" max="13575" width="7.375" style="56" customWidth="1"/>
    <col min="13576" max="13576" width="9" style="56"/>
    <col min="13577" max="13577" width="10.5" style="56" bestFit="1" customWidth="1"/>
    <col min="13578" max="13578" width="4.25" style="56" customWidth="1"/>
    <col min="13579" max="13579" width="5.875" style="56" customWidth="1"/>
    <col min="13580" max="13580" width="8.75" style="56" customWidth="1"/>
    <col min="13581" max="13581" width="8.5" style="56" customWidth="1"/>
    <col min="13582" max="13583" width="8.625" style="56" customWidth="1"/>
    <col min="13584" max="13584" width="7.5" style="56" customWidth="1"/>
    <col min="13585" max="13585" width="6.625" style="56" customWidth="1"/>
    <col min="13586" max="13586" width="6" style="56" customWidth="1"/>
    <col min="13587" max="13587" width="25.25" style="56" customWidth="1"/>
    <col min="13588" max="13588" width="11" style="56" customWidth="1"/>
    <col min="13589" max="13590" width="8.25" style="56" customWidth="1"/>
    <col min="13591" max="13593" width="9" style="56"/>
    <col min="13594" max="13595" width="10.625" style="56" customWidth="1"/>
    <col min="13596" max="13602" width="9" style="56"/>
    <col min="13603" max="13603" width="10.5" style="56" bestFit="1" customWidth="1"/>
    <col min="13604" max="13824" width="9" style="56"/>
    <col min="13825" max="13825" width="8.875" style="56" customWidth="1"/>
    <col min="13826" max="13826" width="2.375" style="56" customWidth="1"/>
    <col min="13827" max="13827" width="16.25" style="56" bestFit="1" customWidth="1"/>
    <col min="13828" max="13828" width="11.375" style="56" customWidth="1"/>
    <col min="13829" max="13829" width="16.875" style="56" customWidth="1"/>
    <col min="13830" max="13830" width="9.625" style="56" customWidth="1"/>
    <col min="13831" max="13831" width="7.375" style="56" customWidth="1"/>
    <col min="13832" max="13832" width="9" style="56"/>
    <col min="13833" max="13833" width="10.5" style="56" bestFit="1" customWidth="1"/>
    <col min="13834" max="13834" width="4.25" style="56" customWidth="1"/>
    <col min="13835" max="13835" width="5.875" style="56" customWidth="1"/>
    <col min="13836" max="13836" width="8.75" style="56" customWidth="1"/>
    <col min="13837" max="13837" width="8.5" style="56" customWidth="1"/>
    <col min="13838" max="13839" width="8.625" style="56" customWidth="1"/>
    <col min="13840" max="13840" width="7.5" style="56" customWidth="1"/>
    <col min="13841" max="13841" width="6.625" style="56" customWidth="1"/>
    <col min="13842" max="13842" width="6" style="56" customWidth="1"/>
    <col min="13843" max="13843" width="25.25" style="56" customWidth="1"/>
    <col min="13844" max="13844" width="11" style="56" customWidth="1"/>
    <col min="13845" max="13846" width="8.25" style="56" customWidth="1"/>
    <col min="13847" max="13849" width="9" style="56"/>
    <col min="13850" max="13851" width="10.625" style="56" customWidth="1"/>
    <col min="13852" max="13858" width="9" style="56"/>
    <col min="13859" max="13859" width="10.5" style="56" bestFit="1" customWidth="1"/>
    <col min="13860" max="14080" width="9" style="56"/>
    <col min="14081" max="14081" width="8.875" style="56" customWidth="1"/>
    <col min="14082" max="14082" width="2.375" style="56" customWidth="1"/>
    <col min="14083" max="14083" width="16.25" style="56" bestFit="1" customWidth="1"/>
    <col min="14084" max="14084" width="11.375" style="56" customWidth="1"/>
    <col min="14085" max="14085" width="16.875" style="56" customWidth="1"/>
    <col min="14086" max="14086" width="9.625" style="56" customWidth="1"/>
    <col min="14087" max="14087" width="7.375" style="56" customWidth="1"/>
    <col min="14088" max="14088" width="9" style="56"/>
    <col min="14089" max="14089" width="10.5" style="56" bestFit="1" customWidth="1"/>
    <col min="14090" max="14090" width="4.25" style="56" customWidth="1"/>
    <col min="14091" max="14091" width="5.875" style="56" customWidth="1"/>
    <col min="14092" max="14092" width="8.75" style="56" customWidth="1"/>
    <col min="14093" max="14093" width="8.5" style="56" customWidth="1"/>
    <col min="14094" max="14095" width="8.625" style="56" customWidth="1"/>
    <col min="14096" max="14096" width="7.5" style="56" customWidth="1"/>
    <col min="14097" max="14097" width="6.625" style="56" customWidth="1"/>
    <col min="14098" max="14098" width="6" style="56" customWidth="1"/>
    <col min="14099" max="14099" width="25.25" style="56" customWidth="1"/>
    <col min="14100" max="14100" width="11" style="56" customWidth="1"/>
    <col min="14101" max="14102" width="8.25" style="56" customWidth="1"/>
    <col min="14103" max="14105" width="9" style="56"/>
    <col min="14106" max="14107" width="10.625" style="56" customWidth="1"/>
    <col min="14108" max="14114" width="9" style="56"/>
    <col min="14115" max="14115" width="10.5" style="56" bestFit="1" customWidth="1"/>
    <col min="14116" max="14336" width="9" style="56"/>
    <col min="14337" max="14337" width="8.875" style="56" customWidth="1"/>
    <col min="14338" max="14338" width="2.375" style="56" customWidth="1"/>
    <col min="14339" max="14339" width="16.25" style="56" bestFit="1" customWidth="1"/>
    <col min="14340" max="14340" width="11.375" style="56" customWidth="1"/>
    <col min="14341" max="14341" width="16.875" style="56" customWidth="1"/>
    <col min="14342" max="14342" width="9.625" style="56" customWidth="1"/>
    <col min="14343" max="14343" width="7.375" style="56" customWidth="1"/>
    <col min="14344" max="14344" width="9" style="56"/>
    <col min="14345" max="14345" width="10.5" style="56" bestFit="1" customWidth="1"/>
    <col min="14346" max="14346" width="4.25" style="56" customWidth="1"/>
    <col min="14347" max="14347" width="5.875" style="56" customWidth="1"/>
    <col min="14348" max="14348" width="8.75" style="56" customWidth="1"/>
    <col min="14349" max="14349" width="8.5" style="56" customWidth="1"/>
    <col min="14350" max="14351" width="8.625" style="56" customWidth="1"/>
    <col min="14352" max="14352" width="7.5" style="56" customWidth="1"/>
    <col min="14353" max="14353" width="6.625" style="56" customWidth="1"/>
    <col min="14354" max="14354" width="6" style="56" customWidth="1"/>
    <col min="14355" max="14355" width="25.25" style="56" customWidth="1"/>
    <col min="14356" max="14356" width="11" style="56" customWidth="1"/>
    <col min="14357" max="14358" width="8.25" style="56" customWidth="1"/>
    <col min="14359" max="14361" width="9" style="56"/>
    <col min="14362" max="14363" width="10.625" style="56" customWidth="1"/>
    <col min="14364" max="14370" width="9" style="56"/>
    <col min="14371" max="14371" width="10.5" style="56" bestFit="1" customWidth="1"/>
    <col min="14372" max="14592" width="9" style="56"/>
    <col min="14593" max="14593" width="8.875" style="56" customWidth="1"/>
    <col min="14594" max="14594" width="2.375" style="56" customWidth="1"/>
    <col min="14595" max="14595" width="16.25" style="56" bestFit="1" customWidth="1"/>
    <col min="14596" max="14596" width="11.375" style="56" customWidth="1"/>
    <col min="14597" max="14597" width="16.875" style="56" customWidth="1"/>
    <col min="14598" max="14598" width="9.625" style="56" customWidth="1"/>
    <col min="14599" max="14599" width="7.375" style="56" customWidth="1"/>
    <col min="14600" max="14600" width="9" style="56"/>
    <col min="14601" max="14601" width="10.5" style="56" bestFit="1" customWidth="1"/>
    <col min="14602" max="14602" width="4.25" style="56" customWidth="1"/>
    <col min="14603" max="14603" width="5.875" style="56" customWidth="1"/>
    <col min="14604" max="14604" width="8.75" style="56" customWidth="1"/>
    <col min="14605" max="14605" width="8.5" style="56" customWidth="1"/>
    <col min="14606" max="14607" width="8.625" style="56" customWidth="1"/>
    <col min="14608" max="14608" width="7.5" style="56" customWidth="1"/>
    <col min="14609" max="14609" width="6.625" style="56" customWidth="1"/>
    <col min="14610" max="14610" width="6" style="56" customWidth="1"/>
    <col min="14611" max="14611" width="25.25" style="56" customWidth="1"/>
    <col min="14612" max="14612" width="11" style="56" customWidth="1"/>
    <col min="14613" max="14614" width="8.25" style="56" customWidth="1"/>
    <col min="14615" max="14617" width="9" style="56"/>
    <col min="14618" max="14619" width="10.625" style="56" customWidth="1"/>
    <col min="14620" max="14626" width="9" style="56"/>
    <col min="14627" max="14627" width="10.5" style="56" bestFit="1" customWidth="1"/>
    <col min="14628" max="14848" width="9" style="56"/>
    <col min="14849" max="14849" width="8.875" style="56" customWidth="1"/>
    <col min="14850" max="14850" width="2.375" style="56" customWidth="1"/>
    <col min="14851" max="14851" width="16.25" style="56" bestFit="1" customWidth="1"/>
    <col min="14852" max="14852" width="11.375" style="56" customWidth="1"/>
    <col min="14853" max="14853" width="16.875" style="56" customWidth="1"/>
    <col min="14854" max="14854" width="9.625" style="56" customWidth="1"/>
    <col min="14855" max="14855" width="7.375" style="56" customWidth="1"/>
    <col min="14856" max="14856" width="9" style="56"/>
    <col min="14857" max="14857" width="10.5" style="56" bestFit="1" customWidth="1"/>
    <col min="14858" max="14858" width="4.25" style="56" customWidth="1"/>
    <col min="14859" max="14859" width="5.875" style="56" customWidth="1"/>
    <col min="14860" max="14860" width="8.75" style="56" customWidth="1"/>
    <col min="14861" max="14861" width="8.5" style="56" customWidth="1"/>
    <col min="14862" max="14863" width="8.625" style="56" customWidth="1"/>
    <col min="14864" max="14864" width="7.5" style="56" customWidth="1"/>
    <col min="14865" max="14865" width="6.625" style="56" customWidth="1"/>
    <col min="14866" max="14866" width="6" style="56" customWidth="1"/>
    <col min="14867" max="14867" width="25.25" style="56" customWidth="1"/>
    <col min="14868" max="14868" width="11" style="56" customWidth="1"/>
    <col min="14869" max="14870" width="8.25" style="56" customWidth="1"/>
    <col min="14871" max="14873" width="9" style="56"/>
    <col min="14874" max="14875" width="10.625" style="56" customWidth="1"/>
    <col min="14876" max="14882" width="9" style="56"/>
    <col min="14883" max="14883" width="10.5" style="56" bestFit="1" customWidth="1"/>
    <col min="14884" max="15104" width="9" style="56"/>
    <col min="15105" max="15105" width="8.875" style="56" customWidth="1"/>
    <col min="15106" max="15106" width="2.375" style="56" customWidth="1"/>
    <col min="15107" max="15107" width="16.25" style="56" bestFit="1" customWidth="1"/>
    <col min="15108" max="15108" width="11.375" style="56" customWidth="1"/>
    <col min="15109" max="15109" width="16.875" style="56" customWidth="1"/>
    <col min="15110" max="15110" width="9.625" style="56" customWidth="1"/>
    <col min="15111" max="15111" width="7.375" style="56" customWidth="1"/>
    <col min="15112" max="15112" width="9" style="56"/>
    <col min="15113" max="15113" width="10.5" style="56" bestFit="1" customWidth="1"/>
    <col min="15114" max="15114" width="4.25" style="56" customWidth="1"/>
    <col min="15115" max="15115" width="5.875" style="56" customWidth="1"/>
    <col min="15116" max="15116" width="8.75" style="56" customWidth="1"/>
    <col min="15117" max="15117" width="8.5" style="56" customWidth="1"/>
    <col min="15118" max="15119" width="8.625" style="56" customWidth="1"/>
    <col min="15120" max="15120" width="7.5" style="56" customWidth="1"/>
    <col min="15121" max="15121" width="6.625" style="56" customWidth="1"/>
    <col min="15122" max="15122" width="6" style="56" customWidth="1"/>
    <col min="15123" max="15123" width="25.25" style="56" customWidth="1"/>
    <col min="15124" max="15124" width="11" style="56" customWidth="1"/>
    <col min="15125" max="15126" width="8.25" style="56" customWidth="1"/>
    <col min="15127" max="15129" width="9" style="56"/>
    <col min="15130" max="15131" width="10.625" style="56" customWidth="1"/>
    <col min="15132" max="15138" width="9" style="56"/>
    <col min="15139" max="15139" width="10.5" style="56" bestFit="1" customWidth="1"/>
    <col min="15140" max="15360" width="9" style="56"/>
    <col min="15361" max="15361" width="8.875" style="56" customWidth="1"/>
    <col min="15362" max="15362" width="2.375" style="56" customWidth="1"/>
    <col min="15363" max="15363" width="16.25" style="56" bestFit="1" customWidth="1"/>
    <col min="15364" max="15364" width="11.375" style="56" customWidth="1"/>
    <col min="15365" max="15365" width="16.875" style="56" customWidth="1"/>
    <col min="15366" max="15366" width="9.625" style="56" customWidth="1"/>
    <col min="15367" max="15367" width="7.375" style="56" customWidth="1"/>
    <col min="15368" max="15368" width="9" style="56"/>
    <col min="15369" max="15369" width="10.5" style="56" bestFit="1" customWidth="1"/>
    <col min="15370" max="15370" width="4.25" style="56" customWidth="1"/>
    <col min="15371" max="15371" width="5.875" style="56" customWidth="1"/>
    <col min="15372" max="15372" width="8.75" style="56" customWidth="1"/>
    <col min="15373" max="15373" width="8.5" style="56" customWidth="1"/>
    <col min="15374" max="15375" width="8.625" style="56" customWidth="1"/>
    <col min="15376" max="15376" width="7.5" style="56" customWidth="1"/>
    <col min="15377" max="15377" width="6.625" style="56" customWidth="1"/>
    <col min="15378" max="15378" width="6" style="56" customWidth="1"/>
    <col min="15379" max="15379" width="25.25" style="56" customWidth="1"/>
    <col min="15380" max="15380" width="11" style="56" customWidth="1"/>
    <col min="15381" max="15382" width="8.25" style="56" customWidth="1"/>
    <col min="15383" max="15385" width="9" style="56"/>
    <col min="15386" max="15387" width="10.625" style="56" customWidth="1"/>
    <col min="15388" max="15394" width="9" style="56"/>
    <col min="15395" max="15395" width="10.5" style="56" bestFit="1" customWidth="1"/>
    <col min="15396" max="15616" width="9" style="56"/>
    <col min="15617" max="15617" width="8.875" style="56" customWidth="1"/>
    <col min="15618" max="15618" width="2.375" style="56" customWidth="1"/>
    <col min="15619" max="15619" width="16.25" style="56" bestFit="1" customWidth="1"/>
    <col min="15620" max="15620" width="11.375" style="56" customWidth="1"/>
    <col min="15621" max="15621" width="16.875" style="56" customWidth="1"/>
    <col min="15622" max="15622" width="9.625" style="56" customWidth="1"/>
    <col min="15623" max="15623" width="7.375" style="56" customWidth="1"/>
    <col min="15624" max="15624" width="9" style="56"/>
    <col min="15625" max="15625" width="10.5" style="56" bestFit="1" customWidth="1"/>
    <col min="15626" max="15626" width="4.25" style="56" customWidth="1"/>
    <col min="15627" max="15627" width="5.875" style="56" customWidth="1"/>
    <col min="15628" max="15628" width="8.75" style="56" customWidth="1"/>
    <col min="15629" max="15629" width="8.5" style="56" customWidth="1"/>
    <col min="15630" max="15631" width="8.625" style="56" customWidth="1"/>
    <col min="15632" max="15632" width="7.5" style="56" customWidth="1"/>
    <col min="15633" max="15633" width="6.625" style="56" customWidth="1"/>
    <col min="15634" max="15634" width="6" style="56" customWidth="1"/>
    <col min="15635" max="15635" width="25.25" style="56" customWidth="1"/>
    <col min="15636" max="15636" width="11" style="56" customWidth="1"/>
    <col min="15637" max="15638" width="8.25" style="56" customWidth="1"/>
    <col min="15639" max="15641" width="9" style="56"/>
    <col min="15642" max="15643" width="10.625" style="56" customWidth="1"/>
    <col min="15644" max="15650" width="9" style="56"/>
    <col min="15651" max="15651" width="10.5" style="56" bestFit="1" customWidth="1"/>
    <col min="15652" max="15872" width="9" style="56"/>
    <col min="15873" max="15873" width="8.875" style="56" customWidth="1"/>
    <col min="15874" max="15874" width="2.375" style="56" customWidth="1"/>
    <col min="15875" max="15875" width="16.25" style="56" bestFit="1" customWidth="1"/>
    <col min="15876" max="15876" width="11.375" style="56" customWidth="1"/>
    <col min="15877" max="15877" width="16.875" style="56" customWidth="1"/>
    <col min="15878" max="15878" width="9.625" style="56" customWidth="1"/>
    <col min="15879" max="15879" width="7.375" style="56" customWidth="1"/>
    <col min="15880" max="15880" width="9" style="56"/>
    <col min="15881" max="15881" width="10.5" style="56" bestFit="1" customWidth="1"/>
    <col min="15882" max="15882" width="4.25" style="56" customWidth="1"/>
    <col min="15883" max="15883" width="5.875" style="56" customWidth="1"/>
    <col min="15884" max="15884" width="8.75" style="56" customWidth="1"/>
    <col min="15885" max="15885" width="8.5" style="56" customWidth="1"/>
    <col min="15886" max="15887" width="8.625" style="56" customWidth="1"/>
    <col min="15888" max="15888" width="7.5" style="56" customWidth="1"/>
    <col min="15889" max="15889" width="6.625" style="56" customWidth="1"/>
    <col min="15890" max="15890" width="6" style="56" customWidth="1"/>
    <col min="15891" max="15891" width="25.25" style="56" customWidth="1"/>
    <col min="15892" max="15892" width="11" style="56" customWidth="1"/>
    <col min="15893" max="15894" width="8.25" style="56" customWidth="1"/>
    <col min="15895" max="15897" width="9" style="56"/>
    <col min="15898" max="15899" width="10.625" style="56" customWidth="1"/>
    <col min="15900" max="15906" width="9" style="56"/>
    <col min="15907" max="15907" width="10.5" style="56" bestFit="1" customWidth="1"/>
    <col min="15908" max="16128" width="9" style="56"/>
    <col min="16129" max="16129" width="8.875" style="56" customWidth="1"/>
    <col min="16130" max="16130" width="2.375" style="56" customWidth="1"/>
    <col min="16131" max="16131" width="16.25" style="56" bestFit="1" customWidth="1"/>
    <col min="16132" max="16132" width="11.375" style="56" customWidth="1"/>
    <col min="16133" max="16133" width="16.875" style="56" customWidth="1"/>
    <col min="16134" max="16134" width="9.625" style="56" customWidth="1"/>
    <col min="16135" max="16135" width="7.375" style="56" customWidth="1"/>
    <col min="16136" max="16136" width="9" style="56"/>
    <col min="16137" max="16137" width="10.5" style="56" bestFit="1" customWidth="1"/>
    <col min="16138" max="16138" width="4.25" style="56" customWidth="1"/>
    <col min="16139" max="16139" width="5.875" style="56" customWidth="1"/>
    <col min="16140" max="16140" width="8.75" style="56" customWidth="1"/>
    <col min="16141" max="16141" width="8.5" style="56" customWidth="1"/>
    <col min="16142" max="16143" width="8.625" style="56" customWidth="1"/>
    <col min="16144" max="16144" width="7.5" style="56" customWidth="1"/>
    <col min="16145" max="16145" width="6.625" style="56" customWidth="1"/>
    <col min="16146" max="16146" width="6" style="56" customWidth="1"/>
    <col min="16147" max="16147" width="25.25" style="56" customWidth="1"/>
    <col min="16148" max="16148" width="11" style="56" customWidth="1"/>
    <col min="16149" max="16150" width="8.25" style="56" customWidth="1"/>
    <col min="16151" max="16153" width="9" style="56"/>
    <col min="16154" max="16155" width="10.625" style="56" customWidth="1"/>
    <col min="16156" max="16162" width="9" style="56"/>
    <col min="16163" max="16163" width="10.5" style="56" bestFit="1" customWidth="1"/>
    <col min="16164" max="16384" width="9" style="56"/>
  </cols>
  <sheetData>
    <row r="1" spans="1:35" ht="21.75" customHeight="1">
      <c r="A1" s="597"/>
      <c r="B1" s="596"/>
      <c r="R1" s="595"/>
    </row>
    <row r="2" spans="1:35" ht="15">
      <c r="A2" s="56"/>
      <c r="F2" s="594"/>
      <c r="J2" s="813" t="s">
        <v>0</v>
      </c>
      <c r="K2" s="813"/>
      <c r="L2" s="813"/>
      <c r="M2" s="813"/>
      <c r="N2" s="813"/>
      <c r="O2" s="813"/>
      <c r="P2" s="813"/>
      <c r="Q2" s="593"/>
      <c r="R2" s="814" t="s">
        <v>1946</v>
      </c>
      <c r="S2" s="814"/>
      <c r="T2" s="814"/>
      <c r="U2" s="814"/>
      <c r="V2" s="814"/>
    </row>
    <row r="3" spans="1:35" ht="23.25" customHeight="1">
      <c r="A3" s="594" t="s">
        <v>1945</v>
      </c>
      <c r="B3" s="594"/>
      <c r="J3" s="593"/>
      <c r="R3" s="592"/>
      <c r="S3" s="815" t="s">
        <v>3</v>
      </c>
      <c r="T3" s="815"/>
      <c r="U3" s="815"/>
      <c r="V3" s="815"/>
      <c r="W3" s="815"/>
      <c r="X3" s="815"/>
      <c r="Z3" s="149" t="s">
        <v>4</v>
      </c>
      <c r="AA3" s="148"/>
      <c r="AB3" s="591" t="s">
        <v>5</v>
      </c>
      <c r="AC3" s="590"/>
      <c r="AD3" s="590"/>
      <c r="AE3" s="11" t="s">
        <v>6</v>
      </c>
      <c r="AF3" s="590"/>
      <c r="AG3" s="12"/>
    </row>
    <row r="4" spans="1:35" ht="14.25" customHeight="1" thickBot="1">
      <c r="A4" s="770" t="s">
        <v>7</v>
      </c>
      <c r="B4" s="816" t="s">
        <v>8</v>
      </c>
      <c r="C4" s="817"/>
      <c r="D4" s="822"/>
      <c r="E4" s="589"/>
      <c r="F4" s="816" t="s">
        <v>9</v>
      </c>
      <c r="G4" s="824"/>
      <c r="H4" s="773" t="s">
        <v>1944</v>
      </c>
      <c r="I4" s="783" t="s">
        <v>11</v>
      </c>
      <c r="J4" s="827" t="s">
        <v>12</v>
      </c>
      <c r="K4" s="790" t="s">
        <v>561</v>
      </c>
      <c r="L4" s="791"/>
      <c r="M4" s="791"/>
      <c r="N4" s="791"/>
      <c r="O4" s="792"/>
      <c r="P4" s="589"/>
      <c r="Q4" s="777"/>
      <c r="R4" s="778"/>
      <c r="S4" s="779"/>
      <c r="T4" s="588"/>
      <c r="U4" s="780" t="s">
        <v>559</v>
      </c>
      <c r="V4" s="783" t="s">
        <v>558</v>
      </c>
      <c r="W4" s="786" t="s">
        <v>557</v>
      </c>
      <c r="X4" s="787"/>
      <c r="Z4" s="788" t="s">
        <v>1418</v>
      </c>
      <c r="AA4" s="788" t="s">
        <v>1417</v>
      </c>
      <c r="AB4" s="773" t="s">
        <v>22</v>
      </c>
      <c r="AC4" s="774" t="s">
        <v>23</v>
      </c>
      <c r="AD4" s="774" t="s">
        <v>24</v>
      </c>
      <c r="AE4" s="773" t="s">
        <v>22</v>
      </c>
      <c r="AF4" s="774" t="s">
        <v>23</v>
      </c>
      <c r="AG4" s="774" t="s">
        <v>25</v>
      </c>
      <c r="AI4" s="773" t="s">
        <v>11</v>
      </c>
    </row>
    <row r="5" spans="1:35" ht="11.25" customHeight="1">
      <c r="A5" s="771"/>
      <c r="B5" s="818"/>
      <c r="C5" s="819"/>
      <c r="D5" s="823"/>
      <c r="E5" s="584"/>
      <c r="F5" s="825"/>
      <c r="G5" s="826"/>
      <c r="H5" s="771"/>
      <c r="I5" s="784"/>
      <c r="J5" s="828"/>
      <c r="K5" s="793" t="s">
        <v>26</v>
      </c>
      <c r="L5" s="796" t="s">
        <v>554</v>
      </c>
      <c r="M5" s="799" t="s">
        <v>28</v>
      </c>
      <c r="N5" s="802" t="s">
        <v>29</v>
      </c>
      <c r="O5" s="805" t="s">
        <v>1943</v>
      </c>
      <c r="P5" s="587" t="s">
        <v>1942</v>
      </c>
      <c r="Q5" s="808" t="s">
        <v>15</v>
      </c>
      <c r="R5" s="809"/>
      <c r="S5" s="810"/>
      <c r="T5" s="586" t="s">
        <v>16</v>
      </c>
      <c r="U5" s="781"/>
      <c r="V5" s="784"/>
      <c r="W5" s="783" t="s">
        <v>553</v>
      </c>
      <c r="X5" s="783" t="s">
        <v>552</v>
      </c>
      <c r="Z5" s="788"/>
      <c r="AA5" s="788"/>
      <c r="AB5" s="788"/>
      <c r="AC5" s="775"/>
      <c r="AD5" s="775"/>
      <c r="AE5" s="788"/>
      <c r="AF5" s="775"/>
      <c r="AG5" s="775"/>
      <c r="AI5" s="771"/>
    </row>
    <row r="6" spans="1:35" ht="11.25" customHeight="1">
      <c r="A6" s="771"/>
      <c r="B6" s="818"/>
      <c r="C6" s="819"/>
      <c r="D6" s="770" t="s">
        <v>30</v>
      </c>
      <c r="E6" s="770" t="s">
        <v>551</v>
      </c>
      <c r="F6" s="770" t="s">
        <v>30</v>
      </c>
      <c r="G6" s="773" t="s">
        <v>1941</v>
      </c>
      <c r="H6" s="771"/>
      <c r="I6" s="784"/>
      <c r="J6" s="828"/>
      <c r="K6" s="794"/>
      <c r="L6" s="797"/>
      <c r="M6" s="800"/>
      <c r="N6" s="803"/>
      <c r="O6" s="806"/>
      <c r="P6" s="585" t="s">
        <v>1940</v>
      </c>
      <c r="Q6" s="585" t="s">
        <v>1939</v>
      </c>
      <c r="R6" s="585"/>
      <c r="S6" s="585"/>
      <c r="T6" s="519" t="s">
        <v>1938</v>
      </c>
      <c r="U6" s="781"/>
      <c r="V6" s="784"/>
      <c r="W6" s="811"/>
      <c r="X6" s="811"/>
      <c r="Z6" s="788"/>
      <c r="AA6" s="788"/>
      <c r="AB6" s="788"/>
      <c r="AC6" s="775"/>
      <c r="AD6" s="775"/>
      <c r="AE6" s="788"/>
      <c r="AF6" s="775"/>
      <c r="AG6" s="775"/>
      <c r="AI6" s="771"/>
    </row>
    <row r="7" spans="1:35" ht="12" customHeight="1">
      <c r="A7" s="771"/>
      <c r="B7" s="818"/>
      <c r="C7" s="819"/>
      <c r="D7" s="771"/>
      <c r="E7" s="771"/>
      <c r="F7" s="771"/>
      <c r="G7" s="771"/>
      <c r="H7" s="771"/>
      <c r="I7" s="784"/>
      <c r="J7" s="828"/>
      <c r="K7" s="794"/>
      <c r="L7" s="797"/>
      <c r="M7" s="800"/>
      <c r="N7" s="803"/>
      <c r="O7" s="806"/>
      <c r="P7" s="585" t="s">
        <v>1937</v>
      </c>
      <c r="Q7" s="585" t="s">
        <v>1936</v>
      </c>
      <c r="R7" s="585" t="s">
        <v>1935</v>
      </c>
      <c r="S7" s="585" t="s">
        <v>35</v>
      </c>
      <c r="T7" s="519" t="s">
        <v>1934</v>
      </c>
      <c r="U7" s="781"/>
      <c r="V7" s="784"/>
      <c r="W7" s="811"/>
      <c r="X7" s="811"/>
      <c r="Z7" s="788"/>
      <c r="AA7" s="788"/>
      <c r="AB7" s="788"/>
      <c r="AC7" s="775"/>
      <c r="AD7" s="775"/>
      <c r="AE7" s="788"/>
      <c r="AF7" s="775"/>
      <c r="AG7" s="775"/>
      <c r="AI7" s="771"/>
    </row>
    <row r="8" spans="1:35" ht="11.25" customHeight="1">
      <c r="A8" s="772"/>
      <c r="B8" s="820"/>
      <c r="C8" s="821"/>
      <c r="D8" s="772"/>
      <c r="E8" s="772"/>
      <c r="F8" s="772"/>
      <c r="G8" s="772"/>
      <c r="H8" s="772"/>
      <c r="I8" s="785"/>
      <c r="J8" s="825"/>
      <c r="K8" s="795"/>
      <c r="L8" s="798"/>
      <c r="M8" s="801"/>
      <c r="N8" s="804"/>
      <c r="O8" s="807"/>
      <c r="P8" s="584" t="s">
        <v>1933</v>
      </c>
      <c r="Q8" s="584" t="s">
        <v>1932</v>
      </c>
      <c r="R8" s="584" t="s">
        <v>1931</v>
      </c>
      <c r="S8" s="583"/>
      <c r="T8" s="582" t="s">
        <v>1930</v>
      </c>
      <c r="U8" s="782"/>
      <c r="V8" s="785"/>
      <c r="W8" s="812"/>
      <c r="X8" s="812"/>
      <c r="Z8" s="789"/>
      <c r="AA8" s="789"/>
      <c r="AB8" s="789"/>
      <c r="AC8" s="776"/>
      <c r="AD8" s="776"/>
      <c r="AE8" s="789"/>
      <c r="AF8" s="776"/>
      <c r="AG8" s="776"/>
      <c r="AI8" s="772"/>
    </row>
    <row r="9" spans="1:35" s="524" customFormat="1" ht="20.100000000000001" customHeight="1">
      <c r="A9" s="551" t="s">
        <v>1929</v>
      </c>
      <c r="B9" s="548"/>
      <c r="C9" s="573" t="s">
        <v>1928</v>
      </c>
      <c r="D9" s="541" t="s">
        <v>1925</v>
      </c>
      <c r="E9" s="540" t="s">
        <v>1927</v>
      </c>
      <c r="F9" s="525" t="s">
        <v>1912</v>
      </c>
      <c r="G9" s="525" t="s">
        <v>1872</v>
      </c>
      <c r="H9" s="525" t="s">
        <v>1815</v>
      </c>
      <c r="I9" s="539" t="str">
        <f t="shared" ref="I9:I40" si="0">IF(Z9="","",(IF(AA9-Z9&gt;0,CONCATENATE(TEXT(Z9,"#,##0"),"~",TEXT(AA9,"#,##0")),TEXT(Z9,"#,##0"))))</f>
        <v>1,190</v>
      </c>
      <c r="J9" s="538">
        <v>5</v>
      </c>
      <c r="K9" s="546">
        <v>29.5</v>
      </c>
      <c r="L9" s="545">
        <f t="shared" ref="L9:L40" si="1">IF(K9&gt;0,1/K9*34.6*67.1,"")</f>
        <v>78.700338983050841</v>
      </c>
      <c r="M9" s="535">
        <f t="shared" ref="M9:M40" si="2">IFERROR(VALUE(IF(Z9="","",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))),"")</f>
        <v>18.7</v>
      </c>
      <c r="N9" s="534">
        <f t="shared" ref="N9:N40" si="3">IFERROR(VALUE(IF(Z9="","",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))),"")</f>
        <v>21.8</v>
      </c>
      <c r="O9" s="533" t="str">
        <f t="shared" ref="O9:O40" si="4">IF(Z9="","",IF(AE9="",TEXT(AB9,"#,##0.0"),IF(AB9-AE9&gt;0,CONCATENATE(TEXT(AE9,"#,##0.0"),"~",TEXT(AB9,"#,##0.0")),TEXT(AB9,"#,##0.0"))))</f>
        <v>26.1</v>
      </c>
      <c r="P9" s="525" t="s">
        <v>134</v>
      </c>
      <c r="Q9" s="525" t="s">
        <v>133</v>
      </c>
      <c r="R9" s="525" t="s">
        <v>45</v>
      </c>
      <c r="S9" s="525"/>
      <c r="T9" s="550" t="s">
        <v>76</v>
      </c>
      <c r="U9" s="531">
        <f t="shared" ref="U9:U40" si="5">IFERROR(IF(K9&lt;M9,"",(ROUNDDOWN(K9/M9*100,0))),"")</f>
        <v>157</v>
      </c>
      <c r="V9" s="530">
        <f t="shared" ref="V9:V40" si="6">IFERROR(IF(K9&lt;N9,"",(ROUNDDOWN(K9/N9*100,0))),"")</f>
        <v>135</v>
      </c>
      <c r="W9" s="530">
        <f t="shared" ref="W9:W40" si="7">IF(AC9&lt;55,"",IF(AA9="",AC9,IF(AF9-AC9&gt;0,CONCATENATE(AC9,"~",AF9),AC9)))</f>
        <v>113</v>
      </c>
      <c r="X9" s="529" t="str">
        <f t="shared" ref="X9:X40" si="8">IF(AC9&lt;55,"",AD9)</f>
        <v>★6.0</v>
      </c>
      <c r="Y9" s="56"/>
      <c r="Z9" s="528">
        <f t="shared" ref="Z9:Z40" si="9">VALUE(LEFTB(AI9,4))</f>
        <v>1190</v>
      </c>
      <c r="AA9" s="528">
        <f t="shared" ref="AA9:AA40" si="10">VALUE(RIGHTB(AI9,4))</f>
        <v>1190</v>
      </c>
      <c r="AB9" s="527">
        <f t="shared" ref="AB9:AB40" si="11">IF(Z9="","",(ROUND(IF(Z9&gt;=2759,9.5,IF(Z9&lt;2759,(-2.47/1000000*Z9*Z9)-(8.52/10000*Z9)+30.65)),1)))</f>
        <v>26.1</v>
      </c>
      <c r="AC9" s="526">
        <f t="shared" ref="AC9:AC40" si="12">IF(K9="","",ROUNDDOWN(K9/AB9*100,0))</f>
        <v>113</v>
      </c>
      <c r="AD9" s="526" t="str">
        <f t="shared" ref="AD9:AD40" si="13"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★6.0</v>
      </c>
      <c r="AE9" s="527">
        <f t="shared" ref="AE9:AE40" si="14">IF(AA9="","",(ROUND(IF(AA9&gt;=2759,9.5,IF(AA9&lt;2759,(-2.47/1000000*AA9*AA9)-(8.52/10000*AA9)+30.65)),1)))</f>
        <v>26.1</v>
      </c>
      <c r="AF9" s="526">
        <f t="shared" ref="AF9:AF40" si="15">IF(AE9="","",IF(K9="","",ROUNDDOWN(K9/AE9*100,0)))</f>
        <v>113</v>
      </c>
      <c r="AG9" s="526" t="str">
        <f t="shared" ref="AG9:AG40" si="16"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>★6.0</v>
      </c>
      <c r="AI9" s="525">
        <v>1190</v>
      </c>
    </row>
    <row r="10" spans="1:35" s="524" customFormat="1" ht="26.45" customHeight="1">
      <c r="A10" s="574"/>
      <c r="B10" s="548"/>
      <c r="C10" s="547"/>
      <c r="D10" s="541" t="s">
        <v>1925</v>
      </c>
      <c r="E10" s="540" t="s">
        <v>1926</v>
      </c>
      <c r="F10" s="525" t="s">
        <v>1912</v>
      </c>
      <c r="G10" s="525" t="s">
        <v>1872</v>
      </c>
      <c r="H10" s="525" t="s">
        <v>1815</v>
      </c>
      <c r="I10" s="539" t="str">
        <f t="shared" si="0"/>
        <v>1,220~1,230</v>
      </c>
      <c r="J10" s="538">
        <v>5</v>
      </c>
      <c r="K10" s="546">
        <v>28.4</v>
      </c>
      <c r="L10" s="545">
        <f t="shared" si="1"/>
        <v>81.748591549295782</v>
      </c>
      <c r="M10" s="535">
        <f t="shared" si="2"/>
        <v>17.2</v>
      </c>
      <c r="N10" s="534">
        <f t="shared" si="3"/>
        <v>20.3</v>
      </c>
      <c r="O10" s="533" t="str">
        <f t="shared" si="4"/>
        <v>25.9</v>
      </c>
      <c r="P10" s="525" t="s">
        <v>134</v>
      </c>
      <c r="Q10" s="525" t="s">
        <v>133</v>
      </c>
      <c r="R10" s="525" t="s">
        <v>45</v>
      </c>
      <c r="S10" s="525" t="s">
        <v>1921</v>
      </c>
      <c r="T10" s="550" t="s">
        <v>76</v>
      </c>
      <c r="U10" s="531">
        <f t="shared" si="5"/>
        <v>165</v>
      </c>
      <c r="V10" s="530">
        <f t="shared" si="6"/>
        <v>139</v>
      </c>
      <c r="W10" s="530">
        <f t="shared" si="7"/>
        <v>109</v>
      </c>
      <c r="X10" s="529" t="str">
        <f t="shared" si="8"/>
        <v>★5.5</v>
      </c>
      <c r="Y10" s="56"/>
      <c r="Z10" s="528">
        <f t="shared" si="9"/>
        <v>1220</v>
      </c>
      <c r="AA10" s="528">
        <f t="shared" si="10"/>
        <v>1230</v>
      </c>
      <c r="AB10" s="527">
        <f t="shared" si="11"/>
        <v>25.9</v>
      </c>
      <c r="AC10" s="526">
        <f t="shared" si="12"/>
        <v>109</v>
      </c>
      <c r="AD10" s="526" t="str">
        <f t="shared" si="13"/>
        <v>★5.5</v>
      </c>
      <c r="AE10" s="527">
        <f t="shared" si="14"/>
        <v>25.9</v>
      </c>
      <c r="AF10" s="526">
        <f t="shared" si="15"/>
        <v>109</v>
      </c>
      <c r="AG10" s="526" t="str">
        <f t="shared" si="16"/>
        <v>★5.5</v>
      </c>
      <c r="AI10" s="525" t="s">
        <v>1923</v>
      </c>
    </row>
    <row r="11" spans="1:35" s="524" customFormat="1" ht="20.100000000000001" customHeight="1">
      <c r="A11" s="574"/>
      <c r="B11" s="548"/>
      <c r="C11" s="547"/>
      <c r="D11" s="541" t="s">
        <v>1925</v>
      </c>
      <c r="E11" s="540" t="s">
        <v>1924</v>
      </c>
      <c r="F11" s="525" t="s">
        <v>1912</v>
      </c>
      <c r="G11" s="525" t="s">
        <v>1872</v>
      </c>
      <c r="H11" s="525" t="s">
        <v>1815</v>
      </c>
      <c r="I11" s="539" t="str">
        <f t="shared" si="0"/>
        <v>1,220~1,230</v>
      </c>
      <c r="J11" s="538">
        <v>5</v>
      </c>
      <c r="K11" s="546">
        <v>27.8</v>
      </c>
      <c r="L11" s="545">
        <f t="shared" si="1"/>
        <v>83.512949640287772</v>
      </c>
      <c r="M11" s="535">
        <f t="shared" si="2"/>
        <v>17.2</v>
      </c>
      <c r="N11" s="534">
        <f t="shared" si="3"/>
        <v>20.3</v>
      </c>
      <c r="O11" s="533" t="str">
        <f t="shared" si="4"/>
        <v>25.9</v>
      </c>
      <c r="P11" s="525" t="s">
        <v>134</v>
      </c>
      <c r="Q11" s="525" t="s">
        <v>133</v>
      </c>
      <c r="R11" s="525" t="s">
        <v>45</v>
      </c>
      <c r="S11" s="525" t="s">
        <v>1917</v>
      </c>
      <c r="T11" s="550" t="s">
        <v>76</v>
      </c>
      <c r="U11" s="531">
        <f t="shared" si="5"/>
        <v>161</v>
      </c>
      <c r="V11" s="530">
        <f t="shared" si="6"/>
        <v>136</v>
      </c>
      <c r="W11" s="530">
        <f t="shared" si="7"/>
        <v>107</v>
      </c>
      <c r="X11" s="529" t="str">
        <f t="shared" si="8"/>
        <v>★5.5</v>
      </c>
      <c r="Y11" s="56"/>
      <c r="Z11" s="528">
        <f t="shared" si="9"/>
        <v>1220</v>
      </c>
      <c r="AA11" s="528">
        <f t="shared" si="10"/>
        <v>1230</v>
      </c>
      <c r="AB11" s="527">
        <f t="shared" si="11"/>
        <v>25.9</v>
      </c>
      <c r="AC11" s="526">
        <f t="shared" si="12"/>
        <v>107</v>
      </c>
      <c r="AD11" s="526" t="str">
        <f t="shared" si="13"/>
        <v>★5.5</v>
      </c>
      <c r="AE11" s="527">
        <f t="shared" si="14"/>
        <v>25.9</v>
      </c>
      <c r="AF11" s="526">
        <f t="shared" si="15"/>
        <v>107</v>
      </c>
      <c r="AG11" s="526" t="str">
        <f t="shared" si="16"/>
        <v>★5.5</v>
      </c>
      <c r="AI11" s="525" t="s">
        <v>1923</v>
      </c>
    </row>
    <row r="12" spans="1:35" s="524" customFormat="1" ht="20.100000000000001" customHeight="1">
      <c r="A12" s="574"/>
      <c r="B12" s="548"/>
      <c r="C12" s="547"/>
      <c r="D12" s="541" t="s">
        <v>1922</v>
      </c>
      <c r="E12" s="555" t="s">
        <v>1870</v>
      </c>
      <c r="F12" s="525" t="s">
        <v>1910</v>
      </c>
      <c r="G12" s="525" t="s">
        <v>1872</v>
      </c>
      <c r="H12" s="525" t="s">
        <v>1815</v>
      </c>
      <c r="I12" s="539" t="str">
        <f t="shared" si="0"/>
        <v>1,340</v>
      </c>
      <c r="J12" s="538">
        <v>5</v>
      </c>
      <c r="K12" s="546">
        <v>23.8</v>
      </c>
      <c r="L12" s="545">
        <f t="shared" si="1"/>
        <v>97.548739495798301</v>
      </c>
      <c r="M12" s="535">
        <f t="shared" si="2"/>
        <v>15.8</v>
      </c>
      <c r="N12" s="534">
        <f t="shared" si="3"/>
        <v>19</v>
      </c>
      <c r="O12" s="533" t="str">
        <f t="shared" si="4"/>
        <v>25.1</v>
      </c>
      <c r="P12" s="525" t="s">
        <v>134</v>
      </c>
      <c r="Q12" s="525" t="s">
        <v>133</v>
      </c>
      <c r="R12" s="525" t="s">
        <v>55</v>
      </c>
      <c r="S12" s="525" t="s">
        <v>1921</v>
      </c>
      <c r="T12" s="550" t="s">
        <v>76</v>
      </c>
      <c r="U12" s="531">
        <f t="shared" si="5"/>
        <v>150</v>
      </c>
      <c r="V12" s="530">
        <f t="shared" si="6"/>
        <v>125</v>
      </c>
      <c r="W12" s="530">
        <f t="shared" si="7"/>
        <v>94</v>
      </c>
      <c r="X12" s="529" t="str">
        <f t="shared" si="8"/>
        <v>★4.0</v>
      </c>
      <c r="Y12" s="56"/>
      <c r="Z12" s="528">
        <f t="shared" si="9"/>
        <v>1340</v>
      </c>
      <c r="AA12" s="528">
        <f t="shared" si="10"/>
        <v>1340</v>
      </c>
      <c r="AB12" s="527">
        <f t="shared" si="11"/>
        <v>25.1</v>
      </c>
      <c r="AC12" s="526">
        <f t="shared" si="12"/>
        <v>94</v>
      </c>
      <c r="AD12" s="526" t="str">
        <f t="shared" si="13"/>
        <v>★4.0</v>
      </c>
      <c r="AE12" s="527">
        <f t="shared" si="14"/>
        <v>25.1</v>
      </c>
      <c r="AF12" s="526">
        <f t="shared" si="15"/>
        <v>94</v>
      </c>
      <c r="AG12" s="526" t="str">
        <f t="shared" si="16"/>
        <v>★4.0</v>
      </c>
      <c r="AI12" s="525">
        <v>1340</v>
      </c>
    </row>
    <row r="13" spans="1:35" s="524" customFormat="1" ht="20.100000000000001" customHeight="1">
      <c r="A13" s="581"/>
      <c r="B13" s="548"/>
      <c r="C13" s="547"/>
      <c r="D13" s="541" t="s">
        <v>1919</v>
      </c>
      <c r="E13" s="541" t="s">
        <v>1424</v>
      </c>
      <c r="F13" s="525" t="s">
        <v>1910</v>
      </c>
      <c r="G13" s="525" t="s">
        <v>1872</v>
      </c>
      <c r="H13" s="525" t="s">
        <v>1815</v>
      </c>
      <c r="I13" s="539" t="str">
        <f t="shared" si="0"/>
        <v>1,350</v>
      </c>
      <c r="J13" s="538">
        <v>5</v>
      </c>
      <c r="K13" s="546">
        <v>23.8</v>
      </c>
      <c r="L13" s="545">
        <f t="shared" si="1"/>
        <v>97.548739495798301</v>
      </c>
      <c r="M13" s="535">
        <f t="shared" si="2"/>
        <v>15.8</v>
      </c>
      <c r="N13" s="534">
        <f t="shared" si="3"/>
        <v>19</v>
      </c>
      <c r="O13" s="533" t="str">
        <f t="shared" si="4"/>
        <v>25.0</v>
      </c>
      <c r="P13" s="525" t="s">
        <v>134</v>
      </c>
      <c r="Q13" s="525" t="s">
        <v>133</v>
      </c>
      <c r="R13" s="525" t="s">
        <v>55</v>
      </c>
      <c r="S13" s="580" t="s">
        <v>1920</v>
      </c>
      <c r="T13" s="532" t="s">
        <v>76</v>
      </c>
      <c r="U13" s="531">
        <f t="shared" si="5"/>
        <v>150</v>
      </c>
      <c r="V13" s="530">
        <f t="shared" si="6"/>
        <v>125</v>
      </c>
      <c r="W13" s="530">
        <f t="shared" si="7"/>
        <v>95</v>
      </c>
      <c r="X13" s="529" t="str">
        <f t="shared" si="8"/>
        <v>★4.5</v>
      </c>
      <c r="Z13" s="528">
        <f t="shared" si="9"/>
        <v>1350</v>
      </c>
      <c r="AA13" s="528">
        <f t="shared" si="10"/>
        <v>1350</v>
      </c>
      <c r="AB13" s="527">
        <f t="shared" si="11"/>
        <v>25</v>
      </c>
      <c r="AC13" s="526">
        <f t="shared" si="12"/>
        <v>95</v>
      </c>
      <c r="AD13" s="526" t="str">
        <f t="shared" si="13"/>
        <v>★4.5</v>
      </c>
      <c r="AE13" s="527">
        <f t="shared" si="14"/>
        <v>25</v>
      </c>
      <c r="AF13" s="526">
        <f t="shared" si="15"/>
        <v>95</v>
      </c>
      <c r="AG13" s="526" t="str">
        <f t="shared" si="16"/>
        <v>★4.5</v>
      </c>
      <c r="AI13" s="525">
        <v>1350</v>
      </c>
    </row>
    <row r="14" spans="1:35" s="524" customFormat="1" ht="20.100000000000001" customHeight="1">
      <c r="A14" s="574"/>
      <c r="B14" s="543"/>
      <c r="C14" s="547"/>
      <c r="D14" s="541" t="s">
        <v>1919</v>
      </c>
      <c r="E14" s="555" t="s">
        <v>1918</v>
      </c>
      <c r="F14" s="525" t="s">
        <v>1910</v>
      </c>
      <c r="G14" s="525" t="s">
        <v>1872</v>
      </c>
      <c r="H14" s="525" t="s">
        <v>1815</v>
      </c>
      <c r="I14" s="539" t="str">
        <f t="shared" si="0"/>
        <v>1,340~1,350</v>
      </c>
      <c r="J14" s="538">
        <v>5</v>
      </c>
      <c r="K14" s="546">
        <v>23.2</v>
      </c>
      <c r="L14" s="545">
        <f t="shared" si="1"/>
        <v>100.07155172413793</v>
      </c>
      <c r="M14" s="535">
        <f t="shared" si="2"/>
        <v>15.8</v>
      </c>
      <c r="N14" s="534">
        <f t="shared" si="3"/>
        <v>19</v>
      </c>
      <c r="O14" s="533" t="str">
        <f t="shared" si="4"/>
        <v>25.0~25.1</v>
      </c>
      <c r="P14" s="525" t="s">
        <v>134</v>
      </c>
      <c r="Q14" s="525" t="s">
        <v>133</v>
      </c>
      <c r="R14" s="525" t="s">
        <v>55</v>
      </c>
      <c r="S14" s="525" t="s">
        <v>1917</v>
      </c>
      <c r="T14" s="550" t="s">
        <v>76</v>
      </c>
      <c r="U14" s="531">
        <f t="shared" si="5"/>
        <v>146</v>
      </c>
      <c r="V14" s="530">
        <f t="shared" si="6"/>
        <v>122</v>
      </c>
      <c r="W14" s="530">
        <f t="shared" si="7"/>
        <v>92</v>
      </c>
      <c r="X14" s="529" t="str">
        <f t="shared" si="8"/>
        <v>★4.0</v>
      </c>
      <c r="Y14" s="56"/>
      <c r="Z14" s="528">
        <f t="shared" si="9"/>
        <v>1340</v>
      </c>
      <c r="AA14" s="528">
        <f t="shared" si="10"/>
        <v>1350</v>
      </c>
      <c r="AB14" s="527">
        <f t="shared" si="11"/>
        <v>25.1</v>
      </c>
      <c r="AC14" s="526">
        <f t="shared" si="12"/>
        <v>92</v>
      </c>
      <c r="AD14" s="526" t="str">
        <f t="shared" si="13"/>
        <v>★4.0</v>
      </c>
      <c r="AE14" s="527">
        <f t="shared" si="14"/>
        <v>25</v>
      </c>
      <c r="AF14" s="526">
        <f t="shared" si="15"/>
        <v>92</v>
      </c>
      <c r="AG14" s="526" t="str">
        <f t="shared" si="16"/>
        <v>★4.0</v>
      </c>
      <c r="AI14" s="525" t="s">
        <v>1916</v>
      </c>
    </row>
    <row r="15" spans="1:35" s="524" customFormat="1" ht="22.5">
      <c r="A15" s="574"/>
      <c r="B15" s="548"/>
      <c r="C15" s="579" t="s">
        <v>1915</v>
      </c>
      <c r="D15" s="541" t="s">
        <v>1914</v>
      </c>
      <c r="E15" s="555" t="s">
        <v>1870</v>
      </c>
      <c r="F15" s="525" t="s">
        <v>1912</v>
      </c>
      <c r="G15" s="525" t="s">
        <v>1872</v>
      </c>
      <c r="H15" s="525" t="s">
        <v>1815</v>
      </c>
      <c r="I15" s="539" t="str">
        <f t="shared" si="0"/>
        <v>1,260</v>
      </c>
      <c r="J15" s="538">
        <v>5</v>
      </c>
      <c r="K15" s="546">
        <v>27.2</v>
      </c>
      <c r="L15" s="545">
        <f t="shared" si="1"/>
        <v>85.355147058823533</v>
      </c>
      <c r="M15" s="535">
        <f t="shared" si="2"/>
        <v>17.2</v>
      </c>
      <c r="N15" s="534">
        <f t="shared" si="3"/>
        <v>20.3</v>
      </c>
      <c r="O15" s="533" t="str">
        <f t="shared" si="4"/>
        <v>25.7</v>
      </c>
      <c r="P15" s="525" t="s">
        <v>134</v>
      </c>
      <c r="Q15" s="525" t="s">
        <v>133</v>
      </c>
      <c r="R15" s="525" t="s">
        <v>45</v>
      </c>
      <c r="S15" s="525"/>
      <c r="T15" s="550" t="s">
        <v>76</v>
      </c>
      <c r="U15" s="531">
        <f t="shared" si="5"/>
        <v>158</v>
      </c>
      <c r="V15" s="530">
        <f t="shared" si="6"/>
        <v>133</v>
      </c>
      <c r="W15" s="530">
        <f t="shared" si="7"/>
        <v>105</v>
      </c>
      <c r="X15" s="529" t="str">
        <f t="shared" si="8"/>
        <v>★5.5</v>
      </c>
      <c r="Y15" s="56"/>
      <c r="Z15" s="528">
        <f t="shared" si="9"/>
        <v>1260</v>
      </c>
      <c r="AA15" s="528">
        <f t="shared" si="10"/>
        <v>1260</v>
      </c>
      <c r="AB15" s="527">
        <f t="shared" si="11"/>
        <v>25.7</v>
      </c>
      <c r="AC15" s="526">
        <f t="shared" si="12"/>
        <v>105</v>
      </c>
      <c r="AD15" s="526" t="str">
        <f t="shared" si="13"/>
        <v>★5.5</v>
      </c>
      <c r="AE15" s="527">
        <f t="shared" si="14"/>
        <v>25.7</v>
      </c>
      <c r="AF15" s="526">
        <f t="shared" si="15"/>
        <v>105</v>
      </c>
      <c r="AG15" s="526" t="str">
        <f t="shared" si="16"/>
        <v>★5.5</v>
      </c>
      <c r="AI15" s="525">
        <v>1260</v>
      </c>
    </row>
    <row r="16" spans="1:35" s="524" customFormat="1" ht="22.5">
      <c r="A16" s="574"/>
      <c r="B16" s="548"/>
      <c r="C16" s="547"/>
      <c r="D16" s="541" t="s">
        <v>1914</v>
      </c>
      <c r="E16" s="540" t="s">
        <v>1913</v>
      </c>
      <c r="F16" s="525" t="s">
        <v>1912</v>
      </c>
      <c r="G16" s="525" t="s">
        <v>1872</v>
      </c>
      <c r="H16" s="525" t="s">
        <v>1815</v>
      </c>
      <c r="I16" s="539" t="str">
        <f t="shared" si="0"/>
        <v>1,270</v>
      </c>
      <c r="J16" s="538">
        <v>5</v>
      </c>
      <c r="K16" s="546">
        <v>23.3</v>
      </c>
      <c r="L16" s="545">
        <f t="shared" si="1"/>
        <v>99.642060085836903</v>
      </c>
      <c r="M16" s="535">
        <f t="shared" si="2"/>
        <v>17.2</v>
      </c>
      <c r="N16" s="534">
        <f t="shared" si="3"/>
        <v>20.3</v>
      </c>
      <c r="O16" s="533" t="str">
        <f t="shared" si="4"/>
        <v>25.6</v>
      </c>
      <c r="P16" s="525" t="s">
        <v>134</v>
      </c>
      <c r="Q16" s="525" t="s">
        <v>133</v>
      </c>
      <c r="R16" s="525" t="s">
        <v>45</v>
      </c>
      <c r="S16" s="525"/>
      <c r="T16" s="550" t="s">
        <v>76</v>
      </c>
      <c r="U16" s="531">
        <f t="shared" si="5"/>
        <v>135</v>
      </c>
      <c r="V16" s="530">
        <f t="shared" si="6"/>
        <v>114</v>
      </c>
      <c r="W16" s="530">
        <f t="shared" si="7"/>
        <v>91</v>
      </c>
      <c r="X16" s="529" t="str">
        <f t="shared" si="8"/>
        <v>★4.0</v>
      </c>
      <c r="Y16" s="56"/>
      <c r="Z16" s="528">
        <f t="shared" si="9"/>
        <v>1270</v>
      </c>
      <c r="AA16" s="528">
        <f t="shared" si="10"/>
        <v>1270</v>
      </c>
      <c r="AB16" s="527">
        <f t="shared" si="11"/>
        <v>25.6</v>
      </c>
      <c r="AC16" s="526">
        <f t="shared" si="12"/>
        <v>91</v>
      </c>
      <c r="AD16" s="526" t="str">
        <f t="shared" si="13"/>
        <v>★4.0</v>
      </c>
      <c r="AE16" s="527">
        <f t="shared" si="14"/>
        <v>25.6</v>
      </c>
      <c r="AF16" s="526">
        <f t="shared" si="15"/>
        <v>91</v>
      </c>
      <c r="AG16" s="526" t="str">
        <f t="shared" si="16"/>
        <v>★4.0</v>
      </c>
      <c r="AI16" s="525">
        <v>1270</v>
      </c>
    </row>
    <row r="17" spans="1:35" s="524" customFormat="1" ht="22.5">
      <c r="A17" s="574"/>
      <c r="B17" s="543"/>
      <c r="C17" s="542"/>
      <c r="D17" s="541" t="s">
        <v>1911</v>
      </c>
      <c r="E17" s="555" t="s">
        <v>1870</v>
      </c>
      <c r="F17" s="525" t="s">
        <v>1910</v>
      </c>
      <c r="G17" s="525" t="s">
        <v>1872</v>
      </c>
      <c r="H17" s="525" t="s">
        <v>1815</v>
      </c>
      <c r="I17" s="539" t="str">
        <f t="shared" si="0"/>
        <v>1,370</v>
      </c>
      <c r="J17" s="538">
        <v>5</v>
      </c>
      <c r="K17" s="546">
        <v>22.7</v>
      </c>
      <c r="L17" s="545">
        <f t="shared" si="1"/>
        <v>102.27577092511012</v>
      </c>
      <c r="M17" s="535">
        <f t="shared" si="2"/>
        <v>15.8</v>
      </c>
      <c r="N17" s="534">
        <f t="shared" si="3"/>
        <v>19</v>
      </c>
      <c r="O17" s="533" t="str">
        <f t="shared" si="4"/>
        <v>24.8</v>
      </c>
      <c r="P17" s="525" t="s">
        <v>134</v>
      </c>
      <c r="Q17" s="525" t="s">
        <v>133</v>
      </c>
      <c r="R17" s="525" t="s">
        <v>55</v>
      </c>
      <c r="S17" s="525"/>
      <c r="T17" s="550" t="s">
        <v>76</v>
      </c>
      <c r="U17" s="531">
        <f t="shared" si="5"/>
        <v>143</v>
      </c>
      <c r="V17" s="530">
        <f t="shared" si="6"/>
        <v>119</v>
      </c>
      <c r="W17" s="530">
        <f t="shared" si="7"/>
        <v>91</v>
      </c>
      <c r="X17" s="529" t="str">
        <f t="shared" si="8"/>
        <v>★4.0</v>
      </c>
      <c r="Y17" s="56"/>
      <c r="Z17" s="528">
        <f t="shared" si="9"/>
        <v>1370</v>
      </c>
      <c r="AA17" s="528">
        <f t="shared" si="10"/>
        <v>1370</v>
      </c>
      <c r="AB17" s="527">
        <f t="shared" si="11"/>
        <v>24.8</v>
      </c>
      <c r="AC17" s="526">
        <f t="shared" si="12"/>
        <v>91</v>
      </c>
      <c r="AD17" s="526" t="str">
        <f t="shared" si="13"/>
        <v>★4.0</v>
      </c>
      <c r="AE17" s="527">
        <f t="shared" si="14"/>
        <v>24.8</v>
      </c>
      <c r="AF17" s="526">
        <f t="shared" si="15"/>
        <v>91</v>
      </c>
      <c r="AG17" s="526" t="str">
        <f t="shared" si="16"/>
        <v>★4.0</v>
      </c>
      <c r="AI17" s="525">
        <v>1370</v>
      </c>
    </row>
    <row r="18" spans="1:35" s="524" customFormat="1" ht="20.100000000000001" customHeight="1">
      <c r="A18" s="549"/>
      <c r="B18" s="548"/>
      <c r="C18" s="559" t="s">
        <v>1909</v>
      </c>
      <c r="D18" s="541" t="s">
        <v>1908</v>
      </c>
      <c r="E18" s="541" t="s">
        <v>69</v>
      </c>
      <c r="F18" s="525" t="s">
        <v>1900</v>
      </c>
      <c r="G18" s="525" t="s">
        <v>1899</v>
      </c>
      <c r="H18" s="525" t="s">
        <v>1815</v>
      </c>
      <c r="I18" s="539" t="str">
        <f t="shared" si="0"/>
        <v>1,780</v>
      </c>
      <c r="J18" s="538">
        <v>7</v>
      </c>
      <c r="K18" s="546">
        <v>20.7</v>
      </c>
      <c r="L18" s="545">
        <f t="shared" si="1"/>
        <v>112.15748792270531</v>
      </c>
      <c r="M18" s="535">
        <f t="shared" si="2"/>
        <v>11.1</v>
      </c>
      <c r="N18" s="534">
        <f t="shared" si="3"/>
        <v>14.4</v>
      </c>
      <c r="O18" s="533" t="str">
        <f t="shared" si="4"/>
        <v>21.3</v>
      </c>
      <c r="P18" s="525" t="s">
        <v>1898</v>
      </c>
      <c r="Q18" s="525" t="s">
        <v>133</v>
      </c>
      <c r="R18" s="525" t="s">
        <v>45</v>
      </c>
      <c r="S18" s="525"/>
      <c r="T18" s="532" t="s">
        <v>76</v>
      </c>
      <c r="U18" s="531">
        <f t="shared" si="5"/>
        <v>186</v>
      </c>
      <c r="V18" s="530">
        <f t="shared" si="6"/>
        <v>143</v>
      </c>
      <c r="W18" s="530">
        <f t="shared" si="7"/>
        <v>97</v>
      </c>
      <c r="X18" s="529" t="str">
        <f t="shared" si="8"/>
        <v>★4.5</v>
      </c>
      <c r="Z18" s="528">
        <f t="shared" si="9"/>
        <v>1780</v>
      </c>
      <c r="AA18" s="528">
        <f t="shared" si="10"/>
        <v>1780</v>
      </c>
      <c r="AB18" s="527">
        <f t="shared" si="11"/>
        <v>21.3</v>
      </c>
      <c r="AC18" s="526">
        <f t="shared" si="12"/>
        <v>97</v>
      </c>
      <c r="AD18" s="526" t="str">
        <f t="shared" si="13"/>
        <v>★4.5</v>
      </c>
      <c r="AE18" s="527">
        <f t="shared" si="14"/>
        <v>21.3</v>
      </c>
      <c r="AF18" s="526">
        <f t="shared" si="15"/>
        <v>97</v>
      </c>
      <c r="AG18" s="526" t="str">
        <f t="shared" si="16"/>
        <v>★4.5</v>
      </c>
      <c r="AI18" s="525">
        <v>1780</v>
      </c>
    </row>
    <row r="19" spans="1:35" s="524" customFormat="1" ht="20.100000000000001" customHeight="1">
      <c r="A19" s="549"/>
      <c r="B19" s="548"/>
      <c r="C19" s="547"/>
      <c r="D19" s="541" t="s">
        <v>1906</v>
      </c>
      <c r="E19" s="541" t="s">
        <v>58</v>
      </c>
      <c r="F19" s="525" t="s">
        <v>1900</v>
      </c>
      <c r="G19" s="525" t="s">
        <v>1899</v>
      </c>
      <c r="H19" s="525" t="s">
        <v>1815</v>
      </c>
      <c r="I19" s="539" t="str">
        <f t="shared" si="0"/>
        <v>1,790</v>
      </c>
      <c r="J19" s="538">
        <v>8</v>
      </c>
      <c r="K19" s="546">
        <v>20.6</v>
      </c>
      <c r="L19" s="545">
        <f t="shared" si="1"/>
        <v>112.70194174757282</v>
      </c>
      <c r="M19" s="535">
        <f t="shared" si="2"/>
        <v>11.1</v>
      </c>
      <c r="N19" s="534">
        <f t="shared" si="3"/>
        <v>14.4</v>
      </c>
      <c r="O19" s="533" t="str">
        <f t="shared" si="4"/>
        <v>21.2</v>
      </c>
      <c r="P19" s="525" t="s">
        <v>1898</v>
      </c>
      <c r="Q19" s="525" t="s">
        <v>133</v>
      </c>
      <c r="R19" s="525" t="s">
        <v>45</v>
      </c>
      <c r="S19" s="525"/>
      <c r="T19" s="532" t="s">
        <v>76</v>
      </c>
      <c r="U19" s="531">
        <f t="shared" si="5"/>
        <v>185</v>
      </c>
      <c r="V19" s="530">
        <f t="shared" si="6"/>
        <v>143</v>
      </c>
      <c r="W19" s="530">
        <f t="shared" si="7"/>
        <v>97</v>
      </c>
      <c r="X19" s="529" t="str">
        <f t="shared" si="8"/>
        <v>★4.5</v>
      </c>
      <c r="Z19" s="528">
        <f t="shared" si="9"/>
        <v>1790</v>
      </c>
      <c r="AA19" s="528">
        <f t="shared" si="10"/>
        <v>1790</v>
      </c>
      <c r="AB19" s="527">
        <f t="shared" si="11"/>
        <v>21.2</v>
      </c>
      <c r="AC19" s="526">
        <f t="shared" si="12"/>
        <v>97</v>
      </c>
      <c r="AD19" s="526" t="str">
        <f t="shared" si="13"/>
        <v>★4.5</v>
      </c>
      <c r="AE19" s="527">
        <f t="shared" si="14"/>
        <v>21.2</v>
      </c>
      <c r="AF19" s="526">
        <f t="shared" si="15"/>
        <v>97</v>
      </c>
      <c r="AG19" s="526" t="str">
        <f t="shared" si="16"/>
        <v>★4.5</v>
      </c>
      <c r="AI19" s="525">
        <v>1790</v>
      </c>
    </row>
    <row r="20" spans="1:35" s="524" customFormat="1" ht="20.100000000000001" customHeight="1">
      <c r="A20" s="549"/>
      <c r="B20" s="548"/>
      <c r="C20" s="547"/>
      <c r="D20" s="541" t="s">
        <v>1906</v>
      </c>
      <c r="E20" s="540" t="s">
        <v>1907</v>
      </c>
      <c r="F20" s="525" t="s">
        <v>1900</v>
      </c>
      <c r="G20" s="525" t="s">
        <v>1899</v>
      </c>
      <c r="H20" s="525" t="s">
        <v>1815</v>
      </c>
      <c r="I20" s="539" t="str">
        <f t="shared" si="0"/>
        <v>1,800</v>
      </c>
      <c r="J20" s="538">
        <v>7</v>
      </c>
      <c r="K20" s="546">
        <v>19.399999999999999</v>
      </c>
      <c r="L20" s="545">
        <f t="shared" si="1"/>
        <v>119.67319587628867</v>
      </c>
      <c r="M20" s="535">
        <f t="shared" si="2"/>
        <v>11.1</v>
      </c>
      <c r="N20" s="534">
        <f t="shared" si="3"/>
        <v>14.4</v>
      </c>
      <c r="O20" s="533" t="str">
        <f t="shared" si="4"/>
        <v>21.1</v>
      </c>
      <c r="P20" s="525" t="s">
        <v>1898</v>
      </c>
      <c r="Q20" s="525" t="s">
        <v>133</v>
      </c>
      <c r="R20" s="525" t="s">
        <v>45</v>
      </c>
      <c r="S20" s="525"/>
      <c r="T20" s="532" t="s">
        <v>76</v>
      </c>
      <c r="U20" s="531">
        <f t="shared" si="5"/>
        <v>174</v>
      </c>
      <c r="V20" s="530">
        <f t="shared" si="6"/>
        <v>134</v>
      </c>
      <c r="W20" s="530">
        <f t="shared" si="7"/>
        <v>91</v>
      </c>
      <c r="X20" s="529" t="str">
        <f t="shared" si="8"/>
        <v>★4.0</v>
      </c>
      <c r="Z20" s="528">
        <f t="shared" si="9"/>
        <v>1800</v>
      </c>
      <c r="AA20" s="528">
        <f t="shared" si="10"/>
        <v>1800</v>
      </c>
      <c r="AB20" s="527">
        <f t="shared" si="11"/>
        <v>21.1</v>
      </c>
      <c r="AC20" s="526">
        <f t="shared" si="12"/>
        <v>91</v>
      </c>
      <c r="AD20" s="526" t="str">
        <f t="shared" si="13"/>
        <v>★4.0</v>
      </c>
      <c r="AE20" s="527">
        <f t="shared" si="14"/>
        <v>21.1</v>
      </c>
      <c r="AF20" s="526">
        <f t="shared" si="15"/>
        <v>91</v>
      </c>
      <c r="AG20" s="526" t="str">
        <f t="shared" si="16"/>
        <v>★4.0</v>
      </c>
      <c r="AI20" s="525">
        <v>1800</v>
      </c>
    </row>
    <row r="21" spans="1:35" s="524" customFormat="1" ht="20.100000000000001" customHeight="1">
      <c r="A21" s="549"/>
      <c r="B21" s="548"/>
      <c r="C21" s="547"/>
      <c r="D21" s="541" t="s">
        <v>1906</v>
      </c>
      <c r="E21" s="540" t="s">
        <v>1905</v>
      </c>
      <c r="F21" s="525" t="s">
        <v>1900</v>
      </c>
      <c r="G21" s="525" t="s">
        <v>1899</v>
      </c>
      <c r="H21" s="525" t="s">
        <v>1815</v>
      </c>
      <c r="I21" s="539" t="str">
        <f t="shared" si="0"/>
        <v>1,810</v>
      </c>
      <c r="J21" s="538">
        <v>8</v>
      </c>
      <c r="K21" s="546">
        <v>19.3</v>
      </c>
      <c r="L21" s="545">
        <f t="shared" si="1"/>
        <v>120.29326424870465</v>
      </c>
      <c r="M21" s="535">
        <f t="shared" si="2"/>
        <v>11.1</v>
      </c>
      <c r="N21" s="534">
        <f t="shared" si="3"/>
        <v>14.4</v>
      </c>
      <c r="O21" s="533" t="str">
        <f t="shared" si="4"/>
        <v>21.0</v>
      </c>
      <c r="P21" s="525" t="s">
        <v>1898</v>
      </c>
      <c r="Q21" s="525" t="s">
        <v>133</v>
      </c>
      <c r="R21" s="525" t="s">
        <v>45</v>
      </c>
      <c r="S21" s="525"/>
      <c r="T21" s="532" t="s">
        <v>76</v>
      </c>
      <c r="U21" s="531">
        <f t="shared" si="5"/>
        <v>173</v>
      </c>
      <c r="V21" s="530">
        <f t="shared" si="6"/>
        <v>134</v>
      </c>
      <c r="W21" s="530">
        <f t="shared" si="7"/>
        <v>91</v>
      </c>
      <c r="X21" s="529" t="str">
        <f t="shared" si="8"/>
        <v>★4.0</v>
      </c>
      <c r="Z21" s="528">
        <f t="shared" si="9"/>
        <v>1810</v>
      </c>
      <c r="AA21" s="528">
        <f t="shared" si="10"/>
        <v>1810</v>
      </c>
      <c r="AB21" s="527">
        <f t="shared" si="11"/>
        <v>21</v>
      </c>
      <c r="AC21" s="526">
        <f t="shared" si="12"/>
        <v>91</v>
      </c>
      <c r="AD21" s="526" t="str">
        <f t="shared" si="13"/>
        <v>★4.0</v>
      </c>
      <c r="AE21" s="527">
        <f t="shared" si="14"/>
        <v>21</v>
      </c>
      <c r="AF21" s="526">
        <f t="shared" si="15"/>
        <v>91</v>
      </c>
      <c r="AG21" s="526" t="str">
        <f t="shared" si="16"/>
        <v>★4.0</v>
      </c>
      <c r="AI21" s="525">
        <v>1810</v>
      </c>
    </row>
    <row r="22" spans="1:35" s="524" customFormat="1" ht="20.100000000000001" customHeight="1">
      <c r="A22" s="549"/>
      <c r="B22" s="548"/>
      <c r="C22" s="547"/>
      <c r="D22" s="541" t="s">
        <v>1904</v>
      </c>
      <c r="E22" s="540" t="s">
        <v>1903</v>
      </c>
      <c r="F22" s="525" t="s">
        <v>1900</v>
      </c>
      <c r="G22" s="525" t="s">
        <v>1899</v>
      </c>
      <c r="H22" s="525" t="s">
        <v>1815</v>
      </c>
      <c r="I22" s="539" t="str">
        <f t="shared" si="0"/>
        <v>1,800</v>
      </c>
      <c r="J22" s="538">
        <v>7</v>
      </c>
      <c r="K22" s="546">
        <v>19.399999999999999</v>
      </c>
      <c r="L22" s="545">
        <f t="shared" si="1"/>
        <v>119.67319587628867</v>
      </c>
      <c r="M22" s="535">
        <f t="shared" si="2"/>
        <v>11.1</v>
      </c>
      <c r="N22" s="534">
        <f t="shared" si="3"/>
        <v>14.4</v>
      </c>
      <c r="O22" s="533" t="str">
        <f t="shared" si="4"/>
        <v>21.1</v>
      </c>
      <c r="P22" s="525" t="s">
        <v>1898</v>
      </c>
      <c r="Q22" s="525" t="s">
        <v>133</v>
      </c>
      <c r="R22" s="525" t="s">
        <v>45</v>
      </c>
      <c r="S22" s="525"/>
      <c r="T22" s="532" t="s">
        <v>76</v>
      </c>
      <c r="U22" s="531">
        <f t="shared" si="5"/>
        <v>174</v>
      </c>
      <c r="V22" s="530">
        <f t="shared" si="6"/>
        <v>134</v>
      </c>
      <c r="W22" s="530">
        <f t="shared" si="7"/>
        <v>91</v>
      </c>
      <c r="X22" s="529" t="str">
        <f t="shared" si="8"/>
        <v>★4.0</v>
      </c>
      <c r="Z22" s="528">
        <f t="shared" si="9"/>
        <v>1800</v>
      </c>
      <c r="AA22" s="528">
        <f t="shared" si="10"/>
        <v>1800</v>
      </c>
      <c r="AB22" s="527">
        <f t="shared" si="11"/>
        <v>21.1</v>
      </c>
      <c r="AC22" s="526">
        <f t="shared" si="12"/>
        <v>91</v>
      </c>
      <c r="AD22" s="526" t="str">
        <f t="shared" si="13"/>
        <v>★4.0</v>
      </c>
      <c r="AE22" s="527">
        <f t="shared" si="14"/>
        <v>21.1</v>
      </c>
      <c r="AF22" s="526">
        <f t="shared" si="15"/>
        <v>91</v>
      </c>
      <c r="AG22" s="526" t="str">
        <f t="shared" si="16"/>
        <v>★4.0</v>
      </c>
      <c r="AI22" s="525">
        <v>1800</v>
      </c>
    </row>
    <row r="23" spans="1:35" s="524" customFormat="1" ht="20.100000000000001" customHeight="1">
      <c r="A23" s="549"/>
      <c r="B23" s="548"/>
      <c r="C23" s="547"/>
      <c r="D23" s="541" t="s">
        <v>1901</v>
      </c>
      <c r="E23" s="540" t="s">
        <v>1902</v>
      </c>
      <c r="F23" s="525" t="s">
        <v>1900</v>
      </c>
      <c r="G23" s="525" t="s">
        <v>1899</v>
      </c>
      <c r="H23" s="525" t="s">
        <v>1815</v>
      </c>
      <c r="I23" s="539" t="str">
        <f t="shared" si="0"/>
        <v>1,810</v>
      </c>
      <c r="J23" s="538">
        <v>8</v>
      </c>
      <c r="K23" s="546">
        <v>19.3</v>
      </c>
      <c r="L23" s="545">
        <f t="shared" si="1"/>
        <v>120.29326424870465</v>
      </c>
      <c r="M23" s="535">
        <f t="shared" si="2"/>
        <v>11.1</v>
      </c>
      <c r="N23" s="534">
        <f t="shared" si="3"/>
        <v>14.4</v>
      </c>
      <c r="O23" s="533" t="str">
        <f t="shared" si="4"/>
        <v>21.0</v>
      </c>
      <c r="P23" s="525" t="s">
        <v>1898</v>
      </c>
      <c r="Q23" s="525" t="s">
        <v>133</v>
      </c>
      <c r="R23" s="525" t="s">
        <v>45</v>
      </c>
      <c r="S23" s="525"/>
      <c r="T23" s="532" t="s">
        <v>76</v>
      </c>
      <c r="U23" s="531">
        <f t="shared" si="5"/>
        <v>173</v>
      </c>
      <c r="V23" s="530">
        <f t="shared" si="6"/>
        <v>134</v>
      </c>
      <c r="W23" s="530">
        <f t="shared" si="7"/>
        <v>91</v>
      </c>
      <c r="X23" s="529" t="str">
        <f t="shared" si="8"/>
        <v>★4.0</v>
      </c>
      <c r="Z23" s="528">
        <f t="shared" si="9"/>
        <v>1810</v>
      </c>
      <c r="AA23" s="528">
        <f t="shared" si="10"/>
        <v>1810</v>
      </c>
      <c r="AB23" s="527">
        <f t="shared" si="11"/>
        <v>21</v>
      </c>
      <c r="AC23" s="526">
        <f t="shared" si="12"/>
        <v>91</v>
      </c>
      <c r="AD23" s="526" t="str">
        <f t="shared" si="13"/>
        <v>★4.0</v>
      </c>
      <c r="AE23" s="527">
        <f t="shared" si="14"/>
        <v>21</v>
      </c>
      <c r="AF23" s="526">
        <f t="shared" si="15"/>
        <v>91</v>
      </c>
      <c r="AG23" s="526" t="str">
        <f t="shared" si="16"/>
        <v>★4.0</v>
      </c>
      <c r="AI23" s="525">
        <v>1810</v>
      </c>
    </row>
    <row r="24" spans="1:35" s="524" customFormat="1" ht="20.100000000000001" customHeight="1">
      <c r="A24" s="549"/>
      <c r="B24" s="548"/>
      <c r="C24" s="547"/>
      <c r="D24" s="541" t="s">
        <v>1901</v>
      </c>
      <c r="E24" s="541" t="s">
        <v>167</v>
      </c>
      <c r="F24" s="525" t="s">
        <v>1900</v>
      </c>
      <c r="G24" s="525" t="s">
        <v>1899</v>
      </c>
      <c r="H24" s="525" t="s">
        <v>1815</v>
      </c>
      <c r="I24" s="539" t="str">
        <f t="shared" si="0"/>
        <v>1,850</v>
      </c>
      <c r="J24" s="538">
        <v>7</v>
      </c>
      <c r="K24" s="546">
        <v>18.399999999999999</v>
      </c>
      <c r="L24" s="545">
        <f t="shared" si="1"/>
        <v>126.17717391304349</v>
      </c>
      <c r="M24" s="535">
        <f t="shared" si="2"/>
        <v>11.1</v>
      </c>
      <c r="N24" s="534">
        <f t="shared" si="3"/>
        <v>14.4</v>
      </c>
      <c r="O24" s="533" t="str">
        <f t="shared" si="4"/>
        <v>20.6</v>
      </c>
      <c r="P24" s="525" t="s">
        <v>1898</v>
      </c>
      <c r="Q24" s="525" t="s">
        <v>133</v>
      </c>
      <c r="R24" s="525" t="s">
        <v>45</v>
      </c>
      <c r="S24" s="525"/>
      <c r="T24" s="532" t="s">
        <v>76</v>
      </c>
      <c r="U24" s="531">
        <f t="shared" si="5"/>
        <v>165</v>
      </c>
      <c r="V24" s="530">
        <f t="shared" si="6"/>
        <v>127</v>
      </c>
      <c r="W24" s="530">
        <f t="shared" si="7"/>
        <v>89</v>
      </c>
      <c r="X24" s="529" t="str">
        <f t="shared" si="8"/>
        <v>★3.5</v>
      </c>
      <c r="Z24" s="528">
        <f t="shared" si="9"/>
        <v>1850</v>
      </c>
      <c r="AA24" s="528">
        <f t="shared" si="10"/>
        <v>1850</v>
      </c>
      <c r="AB24" s="527">
        <f t="shared" si="11"/>
        <v>20.6</v>
      </c>
      <c r="AC24" s="526">
        <f t="shared" si="12"/>
        <v>89</v>
      </c>
      <c r="AD24" s="526" t="str">
        <f t="shared" si="13"/>
        <v>★3.5</v>
      </c>
      <c r="AE24" s="527">
        <f t="shared" si="14"/>
        <v>20.6</v>
      </c>
      <c r="AF24" s="526">
        <f t="shared" si="15"/>
        <v>89</v>
      </c>
      <c r="AG24" s="526" t="str">
        <f t="shared" si="16"/>
        <v>★3.5</v>
      </c>
      <c r="AI24" s="525">
        <v>1850</v>
      </c>
    </row>
    <row r="25" spans="1:35" s="524" customFormat="1" ht="20.100000000000001" customHeight="1">
      <c r="A25" s="549"/>
      <c r="B25" s="548"/>
      <c r="C25" s="547"/>
      <c r="D25" s="541" t="s">
        <v>1897</v>
      </c>
      <c r="E25" s="541" t="s">
        <v>69</v>
      </c>
      <c r="F25" s="525" t="s">
        <v>1855</v>
      </c>
      <c r="G25" s="525" t="s">
        <v>1843</v>
      </c>
      <c r="H25" s="525" t="s">
        <v>1449</v>
      </c>
      <c r="I25" s="539" t="str">
        <f t="shared" si="0"/>
        <v>1,670</v>
      </c>
      <c r="J25" s="538">
        <v>8</v>
      </c>
      <c r="K25" s="546">
        <v>13.4</v>
      </c>
      <c r="L25" s="545">
        <f t="shared" si="1"/>
        <v>173.25820895522384</v>
      </c>
      <c r="M25" s="535">
        <f t="shared" si="2"/>
        <v>12.2</v>
      </c>
      <c r="N25" s="534">
        <f t="shared" si="3"/>
        <v>15.4</v>
      </c>
      <c r="O25" s="533" t="str">
        <f t="shared" si="4"/>
        <v>22.3</v>
      </c>
      <c r="P25" s="525" t="s">
        <v>1889</v>
      </c>
      <c r="Q25" s="525" t="s">
        <v>133</v>
      </c>
      <c r="R25" s="525" t="s">
        <v>45</v>
      </c>
      <c r="S25" s="525"/>
      <c r="T25" s="532" t="s">
        <v>46</v>
      </c>
      <c r="U25" s="531">
        <f t="shared" si="5"/>
        <v>109</v>
      </c>
      <c r="V25" s="530" t="str">
        <f t="shared" si="6"/>
        <v/>
      </c>
      <c r="W25" s="530">
        <f t="shared" si="7"/>
        <v>60</v>
      </c>
      <c r="X25" s="529" t="str">
        <f t="shared" si="8"/>
        <v>★1.0</v>
      </c>
      <c r="Z25" s="528">
        <f t="shared" si="9"/>
        <v>1670</v>
      </c>
      <c r="AA25" s="528">
        <f t="shared" si="10"/>
        <v>1670</v>
      </c>
      <c r="AB25" s="527">
        <f t="shared" si="11"/>
        <v>22.3</v>
      </c>
      <c r="AC25" s="526">
        <f t="shared" si="12"/>
        <v>60</v>
      </c>
      <c r="AD25" s="526" t="str">
        <f t="shared" si="13"/>
        <v>★1.0</v>
      </c>
      <c r="AE25" s="527">
        <f t="shared" si="14"/>
        <v>22.3</v>
      </c>
      <c r="AF25" s="526">
        <f t="shared" si="15"/>
        <v>60</v>
      </c>
      <c r="AG25" s="526" t="str">
        <f t="shared" si="16"/>
        <v>★1.0</v>
      </c>
      <c r="AI25" s="525">
        <v>1670</v>
      </c>
    </row>
    <row r="26" spans="1:35" s="524" customFormat="1" ht="20.100000000000001" customHeight="1">
      <c r="A26" s="549"/>
      <c r="B26" s="548"/>
      <c r="C26" s="547"/>
      <c r="D26" s="541" t="s">
        <v>1896</v>
      </c>
      <c r="E26" s="541" t="s">
        <v>1895</v>
      </c>
      <c r="F26" s="525" t="s">
        <v>1855</v>
      </c>
      <c r="G26" s="525" t="s">
        <v>1843</v>
      </c>
      <c r="H26" s="525" t="s">
        <v>1449</v>
      </c>
      <c r="I26" s="539" t="str">
        <f t="shared" si="0"/>
        <v>1,680</v>
      </c>
      <c r="J26" s="538">
        <v>8</v>
      </c>
      <c r="K26" s="546">
        <v>13</v>
      </c>
      <c r="L26" s="545">
        <f t="shared" si="1"/>
        <v>178.58923076923077</v>
      </c>
      <c r="M26" s="535">
        <f t="shared" si="2"/>
        <v>12.2</v>
      </c>
      <c r="N26" s="534">
        <f t="shared" si="3"/>
        <v>15.4</v>
      </c>
      <c r="O26" s="533" t="str">
        <f t="shared" si="4"/>
        <v>22.2</v>
      </c>
      <c r="P26" s="525" t="s">
        <v>1889</v>
      </c>
      <c r="Q26" s="525" t="s">
        <v>133</v>
      </c>
      <c r="R26" s="525" t="s">
        <v>45</v>
      </c>
      <c r="S26" s="525"/>
      <c r="T26" s="532" t="s">
        <v>46</v>
      </c>
      <c r="U26" s="531">
        <f t="shared" si="5"/>
        <v>106</v>
      </c>
      <c r="V26" s="530" t="str">
        <f t="shared" si="6"/>
        <v/>
      </c>
      <c r="W26" s="530">
        <f t="shared" si="7"/>
        <v>58</v>
      </c>
      <c r="X26" s="529" t="str">
        <f t="shared" si="8"/>
        <v>★0.5</v>
      </c>
      <c r="Z26" s="528">
        <f t="shared" si="9"/>
        <v>1680</v>
      </c>
      <c r="AA26" s="528">
        <f t="shared" si="10"/>
        <v>1680</v>
      </c>
      <c r="AB26" s="527">
        <f t="shared" si="11"/>
        <v>22.2</v>
      </c>
      <c r="AC26" s="526">
        <f t="shared" si="12"/>
        <v>58</v>
      </c>
      <c r="AD26" s="526" t="str">
        <f t="shared" si="13"/>
        <v>★0.5</v>
      </c>
      <c r="AE26" s="527">
        <f t="shared" si="14"/>
        <v>22.2</v>
      </c>
      <c r="AF26" s="526">
        <f t="shared" si="15"/>
        <v>58</v>
      </c>
      <c r="AG26" s="526" t="str">
        <f t="shared" si="16"/>
        <v>★0.5</v>
      </c>
      <c r="AI26" s="525">
        <v>1680</v>
      </c>
    </row>
    <row r="27" spans="1:35" s="524" customFormat="1" ht="20.100000000000001" customHeight="1">
      <c r="A27" s="549"/>
      <c r="B27" s="548"/>
      <c r="C27" s="547"/>
      <c r="D27" s="541" t="s">
        <v>1894</v>
      </c>
      <c r="E27" s="555" t="s">
        <v>1890</v>
      </c>
      <c r="F27" s="525" t="s">
        <v>1855</v>
      </c>
      <c r="G27" s="525" t="s">
        <v>1843</v>
      </c>
      <c r="H27" s="525" t="s">
        <v>1449</v>
      </c>
      <c r="I27" s="539" t="str">
        <f t="shared" si="0"/>
        <v>1,690</v>
      </c>
      <c r="J27" s="538">
        <v>8</v>
      </c>
      <c r="K27" s="546">
        <v>13</v>
      </c>
      <c r="L27" s="545">
        <f t="shared" si="1"/>
        <v>178.58923076923077</v>
      </c>
      <c r="M27" s="535">
        <f t="shared" si="2"/>
        <v>12.2</v>
      </c>
      <c r="N27" s="534">
        <f t="shared" si="3"/>
        <v>15.4</v>
      </c>
      <c r="O27" s="533" t="str">
        <f t="shared" si="4"/>
        <v>22.2</v>
      </c>
      <c r="P27" s="525" t="s">
        <v>1889</v>
      </c>
      <c r="Q27" s="525" t="s">
        <v>133</v>
      </c>
      <c r="R27" s="525" t="s">
        <v>45</v>
      </c>
      <c r="S27" s="525"/>
      <c r="T27" s="532" t="s">
        <v>46</v>
      </c>
      <c r="U27" s="531">
        <f t="shared" si="5"/>
        <v>106</v>
      </c>
      <c r="V27" s="530" t="str">
        <f t="shared" si="6"/>
        <v/>
      </c>
      <c r="W27" s="530">
        <f t="shared" si="7"/>
        <v>58</v>
      </c>
      <c r="X27" s="529" t="str">
        <f t="shared" si="8"/>
        <v>★0.5</v>
      </c>
      <c r="Z27" s="528">
        <f t="shared" si="9"/>
        <v>1690</v>
      </c>
      <c r="AA27" s="528">
        <f t="shared" si="10"/>
        <v>1690</v>
      </c>
      <c r="AB27" s="527">
        <f t="shared" si="11"/>
        <v>22.2</v>
      </c>
      <c r="AC27" s="526">
        <f t="shared" si="12"/>
        <v>58</v>
      </c>
      <c r="AD27" s="526" t="str">
        <f t="shared" si="13"/>
        <v>★0.5</v>
      </c>
      <c r="AE27" s="527">
        <f t="shared" si="14"/>
        <v>22.2</v>
      </c>
      <c r="AF27" s="526">
        <f t="shared" si="15"/>
        <v>58</v>
      </c>
      <c r="AG27" s="526" t="str">
        <f t="shared" si="16"/>
        <v>★0.5</v>
      </c>
      <c r="AI27" s="525">
        <v>1690</v>
      </c>
    </row>
    <row r="28" spans="1:35" s="524" customFormat="1" ht="20.100000000000001" customHeight="1">
      <c r="A28" s="549"/>
      <c r="B28" s="548"/>
      <c r="C28" s="547"/>
      <c r="D28" s="541" t="s">
        <v>1893</v>
      </c>
      <c r="E28" s="540" t="s">
        <v>91</v>
      </c>
      <c r="F28" s="525" t="s">
        <v>1855</v>
      </c>
      <c r="G28" s="525" t="s">
        <v>1843</v>
      </c>
      <c r="H28" s="525" t="s">
        <v>1449</v>
      </c>
      <c r="I28" s="539" t="str">
        <f t="shared" si="0"/>
        <v>1,780~1,790</v>
      </c>
      <c r="J28" s="538">
        <v>8</v>
      </c>
      <c r="K28" s="546">
        <v>11.6</v>
      </c>
      <c r="L28" s="545">
        <f t="shared" si="1"/>
        <v>200.14310344827587</v>
      </c>
      <c r="M28" s="535">
        <f t="shared" si="2"/>
        <v>11.1</v>
      </c>
      <c r="N28" s="534">
        <f t="shared" si="3"/>
        <v>14.4</v>
      </c>
      <c r="O28" s="533" t="str">
        <f t="shared" si="4"/>
        <v>21.2~21.3</v>
      </c>
      <c r="P28" s="525" t="s">
        <v>1889</v>
      </c>
      <c r="Q28" s="525" t="s">
        <v>133</v>
      </c>
      <c r="R28" s="525" t="s">
        <v>55</v>
      </c>
      <c r="S28" s="525"/>
      <c r="T28" s="532" t="s">
        <v>46</v>
      </c>
      <c r="U28" s="531">
        <f t="shared" si="5"/>
        <v>104</v>
      </c>
      <c r="V28" s="530" t="str">
        <f t="shared" si="6"/>
        <v/>
      </c>
      <c r="W28" s="530" t="str">
        <f t="shared" si="7"/>
        <v/>
      </c>
      <c r="X28" s="529" t="str">
        <f t="shared" si="8"/>
        <v/>
      </c>
      <c r="Z28" s="528">
        <f t="shared" si="9"/>
        <v>1780</v>
      </c>
      <c r="AA28" s="528">
        <f t="shared" si="10"/>
        <v>1790</v>
      </c>
      <c r="AB28" s="527">
        <f t="shared" si="11"/>
        <v>21.3</v>
      </c>
      <c r="AC28" s="526">
        <f t="shared" si="12"/>
        <v>54</v>
      </c>
      <c r="AD28" s="526" t="str">
        <f t="shared" si="13"/>
        <v xml:space="preserve"> </v>
      </c>
      <c r="AE28" s="527">
        <f t="shared" si="14"/>
        <v>21.2</v>
      </c>
      <c r="AF28" s="526">
        <f t="shared" si="15"/>
        <v>54</v>
      </c>
      <c r="AG28" s="526" t="str">
        <f t="shared" si="16"/>
        <v xml:space="preserve"> </v>
      </c>
      <c r="AI28" s="557" t="s">
        <v>1892</v>
      </c>
    </row>
    <row r="29" spans="1:35" s="524" customFormat="1" ht="20.100000000000001" customHeight="1">
      <c r="A29" s="549"/>
      <c r="B29" s="548"/>
      <c r="C29" s="547"/>
      <c r="D29" s="541" t="s">
        <v>1891</v>
      </c>
      <c r="E29" s="555" t="s">
        <v>1890</v>
      </c>
      <c r="F29" s="525" t="s">
        <v>1855</v>
      </c>
      <c r="G29" s="525" t="s">
        <v>1843</v>
      </c>
      <c r="H29" s="525" t="s">
        <v>1449</v>
      </c>
      <c r="I29" s="539" t="str">
        <f t="shared" si="0"/>
        <v>1,790</v>
      </c>
      <c r="J29" s="538">
        <v>8</v>
      </c>
      <c r="K29" s="546">
        <v>11.6</v>
      </c>
      <c r="L29" s="545">
        <f t="shared" si="1"/>
        <v>200.14310344827587</v>
      </c>
      <c r="M29" s="535">
        <f t="shared" si="2"/>
        <v>11.1</v>
      </c>
      <c r="N29" s="534">
        <f t="shared" si="3"/>
        <v>14.4</v>
      </c>
      <c r="O29" s="533" t="str">
        <f t="shared" si="4"/>
        <v>21.2</v>
      </c>
      <c r="P29" s="525" t="s">
        <v>1889</v>
      </c>
      <c r="Q29" s="525" t="s">
        <v>133</v>
      </c>
      <c r="R29" s="525" t="s">
        <v>55</v>
      </c>
      <c r="S29" s="525"/>
      <c r="T29" s="532" t="s">
        <v>46</v>
      </c>
      <c r="U29" s="531">
        <f t="shared" si="5"/>
        <v>104</v>
      </c>
      <c r="V29" s="530" t="str">
        <f t="shared" si="6"/>
        <v/>
      </c>
      <c r="W29" s="530" t="str">
        <f t="shared" si="7"/>
        <v/>
      </c>
      <c r="X29" s="529" t="str">
        <f t="shared" si="8"/>
        <v/>
      </c>
      <c r="Z29" s="528">
        <f t="shared" si="9"/>
        <v>1790</v>
      </c>
      <c r="AA29" s="528">
        <f t="shared" si="10"/>
        <v>1790</v>
      </c>
      <c r="AB29" s="527">
        <f t="shared" si="11"/>
        <v>21.2</v>
      </c>
      <c r="AC29" s="526">
        <f t="shared" si="12"/>
        <v>54</v>
      </c>
      <c r="AD29" s="526" t="str">
        <f t="shared" si="13"/>
        <v xml:space="preserve"> </v>
      </c>
      <c r="AE29" s="527">
        <f t="shared" si="14"/>
        <v>21.2</v>
      </c>
      <c r="AF29" s="526">
        <f t="shared" si="15"/>
        <v>54</v>
      </c>
      <c r="AG29" s="526" t="str">
        <f t="shared" si="16"/>
        <v xml:space="preserve"> </v>
      </c>
      <c r="AI29" s="525">
        <v>1790</v>
      </c>
    </row>
    <row r="30" spans="1:35" s="524" customFormat="1" ht="26.45" customHeight="1">
      <c r="A30" s="576"/>
      <c r="B30" s="548"/>
      <c r="C30" s="547"/>
      <c r="D30" s="541" t="s">
        <v>1888</v>
      </c>
      <c r="E30" s="541" t="s">
        <v>1887</v>
      </c>
      <c r="F30" s="525" t="s">
        <v>1873</v>
      </c>
      <c r="G30" s="525" t="s">
        <v>1872</v>
      </c>
      <c r="H30" s="525" t="s">
        <v>1815</v>
      </c>
      <c r="I30" s="539" t="str">
        <f t="shared" si="0"/>
        <v>1,740~1,760</v>
      </c>
      <c r="J30" s="538">
        <v>7</v>
      </c>
      <c r="K30" s="546">
        <v>18</v>
      </c>
      <c r="L30" s="545">
        <f t="shared" si="1"/>
        <v>128.98111111111109</v>
      </c>
      <c r="M30" s="535">
        <f t="shared" si="2"/>
        <v>12.2</v>
      </c>
      <c r="N30" s="534">
        <f t="shared" si="3"/>
        <v>15.4</v>
      </c>
      <c r="O30" s="533" t="str">
        <f t="shared" si="4"/>
        <v>21.5~21.7</v>
      </c>
      <c r="P30" s="525" t="s">
        <v>134</v>
      </c>
      <c r="Q30" s="525" t="s">
        <v>133</v>
      </c>
      <c r="R30" s="525" t="s">
        <v>45</v>
      </c>
      <c r="S30" s="525"/>
      <c r="T30" s="550" t="s">
        <v>76</v>
      </c>
      <c r="U30" s="531">
        <f t="shared" si="5"/>
        <v>147</v>
      </c>
      <c r="V30" s="530">
        <f t="shared" si="6"/>
        <v>116</v>
      </c>
      <c r="W30" s="530" t="str">
        <f t="shared" si="7"/>
        <v>82~83</v>
      </c>
      <c r="X30" s="529" t="str">
        <f t="shared" si="8"/>
        <v>★3.0</v>
      </c>
      <c r="Y30" s="56"/>
      <c r="Z30" s="528">
        <f t="shared" si="9"/>
        <v>1740</v>
      </c>
      <c r="AA30" s="528">
        <f t="shared" si="10"/>
        <v>1760</v>
      </c>
      <c r="AB30" s="527">
        <f t="shared" si="11"/>
        <v>21.7</v>
      </c>
      <c r="AC30" s="526">
        <f t="shared" si="12"/>
        <v>82</v>
      </c>
      <c r="AD30" s="526" t="str">
        <f t="shared" si="13"/>
        <v>★3.0</v>
      </c>
      <c r="AE30" s="527">
        <f t="shared" si="14"/>
        <v>21.5</v>
      </c>
      <c r="AF30" s="526">
        <f t="shared" si="15"/>
        <v>83</v>
      </c>
      <c r="AG30" s="526" t="str">
        <f t="shared" si="16"/>
        <v>★3.0</v>
      </c>
      <c r="AI30" s="525" t="s">
        <v>1851</v>
      </c>
    </row>
    <row r="31" spans="1:35" s="524" customFormat="1" ht="26.45" customHeight="1">
      <c r="A31" s="552"/>
      <c r="B31" s="548"/>
      <c r="C31" s="547"/>
      <c r="D31" s="541" t="s">
        <v>1884</v>
      </c>
      <c r="E31" s="541" t="s">
        <v>1886</v>
      </c>
      <c r="F31" s="525" t="s">
        <v>1873</v>
      </c>
      <c r="G31" s="525" t="s">
        <v>1872</v>
      </c>
      <c r="H31" s="525" t="s">
        <v>1815</v>
      </c>
      <c r="I31" s="539" t="str">
        <f t="shared" si="0"/>
        <v>1,770~1,780</v>
      </c>
      <c r="J31" s="538">
        <v>7</v>
      </c>
      <c r="K31" s="546">
        <v>18</v>
      </c>
      <c r="L31" s="545">
        <f t="shared" si="1"/>
        <v>128.98111111111109</v>
      </c>
      <c r="M31" s="535">
        <f t="shared" si="2"/>
        <v>11.1</v>
      </c>
      <c r="N31" s="534">
        <f t="shared" si="3"/>
        <v>14.4</v>
      </c>
      <c r="O31" s="533" t="str">
        <f t="shared" si="4"/>
        <v>21.3~21.4</v>
      </c>
      <c r="P31" s="525" t="s">
        <v>134</v>
      </c>
      <c r="Q31" s="525" t="s">
        <v>133</v>
      </c>
      <c r="R31" s="525" t="s">
        <v>45</v>
      </c>
      <c r="S31" s="525" t="s">
        <v>1885</v>
      </c>
      <c r="T31" s="550" t="s">
        <v>76</v>
      </c>
      <c r="U31" s="531">
        <f t="shared" si="5"/>
        <v>162</v>
      </c>
      <c r="V31" s="530">
        <f t="shared" si="6"/>
        <v>125</v>
      </c>
      <c r="W31" s="530">
        <f t="shared" si="7"/>
        <v>84</v>
      </c>
      <c r="X31" s="529" t="str">
        <f t="shared" si="8"/>
        <v>★3.0</v>
      </c>
      <c r="Y31" s="56"/>
      <c r="Z31" s="528">
        <f t="shared" si="9"/>
        <v>1770</v>
      </c>
      <c r="AA31" s="528">
        <f t="shared" si="10"/>
        <v>1780</v>
      </c>
      <c r="AB31" s="527">
        <f t="shared" si="11"/>
        <v>21.4</v>
      </c>
      <c r="AC31" s="526">
        <f t="shared" si="12"/>
        <v>84</v>
      </c>
      <c r="AD31" s="526" t="str">
        <f t="shared" si="13"/>
        <v>★3.0</v>
      </c>
      <c r="AE31" s="527">
        <f t="shared" si="14"/>
        <v>21.3</v>
      </c>
      <c r="AF31" s="526">
        <f t="shared" si="15"/>
        <v>84</v>
      </c>
      <c r="AG31" s="526" t="str">
        <f t="shared" si="16"/>
        <v>★3.0</v>
      </c>
      <c r="AI31" s="525" t="s">
        <v>1848</v>
      </c>
    </row>
    <row r="32" spans="1:35" s="524" customFormat="1" ht="38.1" customHeight="1">
      <c r="A32" s="552"/>
      <c r="B32" s="548"/>
      <c r="C32" s="547"/>
      <c r="D32" s="541" t="s">
        <v>1884</v>
      </c>
      <c r="E32" s="541" t="s">
        <v>1883</v>
      </c>
      <c r="F32" s="525" t="s">
        <v>1873</v>
      </c>
      <c r="G32" s="525" t="s">
        <v>1872</v>
      </c>
      <c r="H32" s="525" t="s">
        <v>1815</v>
      </c>
      <c r="I32" s="539" t="str">
        <f t="shared" si="0"/>
        <v>1,770~1,790</v>
      </c>
      <c r="J32" s="538">
        <v>7</v>
      </c>
      <c r="K32" s="546">
        <v>17.2</v>
      </c>
      <c r="L32" s="545">
        <f t="shared" si="1"/>
        <v>134.98023255813953</v>
      </c>
      <c r="M32" s="535">
        <f t="shared" si="2"/>
        <v>11.1</v>
      </c>
      <c r="N32" s="534">
        <f t="shared" si="3"/>
        <v>14.4</v>
      </c>
      <c r="O32" s="533" t="str">
        <f t="shared" si="4"/>
        <v>21.2~21.4</v>
      </c>
      <c r="P32" s="525" t="s">
        <v>134</v>
      </c>
      <c r="Q32" s="525" t="s">
        <v>133</v>
      </c>
      <c r="R32" s="525" t="s">
        <v>45</v>
      </c>
      <c r="S32" s="525" t="s">
        <v>1882</v>
      </c>
      <c r="T32" s="550" t="s">
        <v>76</v>
      </c>
      <c r="U32" s="531">
        <f t="shared" si="5"/>
        <v>154</v>
      </c>
      <c r="V32" s="530">
        <f t="shared" si="6"/>
        <v>119</v>
      </c>
      <c r="W32" s="530" t="str">
        <f t="shared" si="7"/>
        <v>80~81</v>
      </c>
      <c r="X32" s="529" t="str">
        <f t="shared" si="8"/>
        <v>★3.0</v>
      </c>
      <c r="Y32" s="56"/>
      <c r="Z32" s="528">
        <f t="shared" si="9"/>
        <v>1770</v>
      </c>
      <c r="AA32" s="528">
        <f t="shared" si="10"/>
        <v>1790</v>
      </c>
      <c r="AB32" s="527">
        <f t="shared" si="11"/>
        <v>21.4</v>
      </c>
      <c r="AC32" s="526">
        <f t="shared" si="12"/>
        <v>80</v>
      </c>
      <c r="AD32" s="526" t="str">
        <f t="shared" si="13"/>
        <v>★3.0</v>
      </c>
      <c r="AE32" s="527">
        <f t="shared" si="14"/>
        <v>21.2</v>
      </c>
      <c r="AF32" s="526">
        <f t="shared" si="15"/>
        <v>81</v>
      </c>
      <c r="AG32" s="526" t="str">
        <f t="shared" si="16"/>
        <v>★3.0</v>
      </c>
      <c r="AI32" s="525" t="s">
        <v>1881</v>
      </c>
    </row>
    <row r="33" spans="1:35" s="524" customFormat="1" ht="38.1" customHeight="1">
      <c r="A33" s="552"/>
      <c r="B33" s="548"/>
      <c r="C33" s="547"/>
      <c r="D33" s="541" t="s">
        <v>1880</v>
      </c>
      <c r="E33" s="540" t="s">
        <v>1879</v>
      </c>
      <c r="F33" s="525" t="s">
        <v>1873</v>
      </c>
      <c r="G33" s="525" t="s">
        <v>1872</v>
      </c>
      <c r="H33" s="525" t="s">
        <v>1815</v>
      </c>
      <c r="I33" s="539" t="str">
        <f t="shared" si="0"/>
        <v>1,780~1,800</v>
      </c>
      <c r="J33" s="538">
        <v>7</v>
      </c>
      <c r="K33" s="546">
        <v>17.2</v>
      </c>
      <c r="L33" s="545">
        <f t="shared" si="1"/>
        <v>134.98023255813953</v>
      </c>
      <c r="M33" s="535">
        <f t="shared" si="2"/>
        <v>11.1</v>
      </c>
      <c r="N33" s="534">
        <f t="shared" si="3"/>
        <v>14.4</v>
      </c>
      <c r="O33" s="533" t="str">
        <f t="shared" si="4"/>
        <v>21.1~21.3</v>
      </c>
      <c r="P33" s="525" t="s">
        <v>134</v>
      </c>
      <c r="Q33" s="525" t="s">
        <v>133</v>
      </c>
      <c r="R33" s="525" t="s">
        <v>45</v>
      </c>
      <c r="S33" s="525"/>
      <c r="T33" s="532" t="s">
        <v>76</v>
      </c>
      <c r="U33" s="531">
        <f t="shared" si="5"/>
        <v>154</v>
      </c>
      <c r="V33" s="530">
        <f t="shared" si="6"/>
        <v>119</v>
      </c>
      <c r="W33" s="530" t="str">
        <f t="shared" si="7"/>
        <v>80~81</v>
      </c>
      <c r="X33" s="529" t="str">
        <f t="shared" si="8"/>
        <v>★3.0</v>
      </c>
      <c r="Y33" s="56"/>
      <c r="Z33" s="528">
        <f t="shared" si="9"/>
        <v>1780</v>
      </c>
      <c r="AA33" s="528">
        <f t="shared" si="10"/>
        <v>1800</v>
      </c>
      <c r="AB33" s="527">
        <f t="shared" si="11"/>
        <v>21.3</v>
      </c>
      <c r="AC33" s="526">
        <f t="shared" si="12"/>
        <v>80</v>
      </c>
      <c r="AD33" s="526" t="str">
        <f t="shared" si="13"/>
        <v>★3.0</v>
      </c>
      <c r="AE33" s="527">
        <f t="shared" si="14"/>
        <v>21.1</v>
      </c>
      <c r="AF33" s="526">
        <f t="shared" si="15"/>
        <v>81</v>
      </c>
      <c r="AG33" s="526" t="str">
        <f t="shared" si="16"/>
        <v>★3.0</v>
      </c>
      <c r="AI33" s="525" t="s">
        <v>1878</v>
      </c>
    </row>
    <row r="34" spans="1:35" s="524" customFormat="1" ht="39.950000000000003" customHeight="1">
      <c r="A34" s="552"/>
      <c r="B34" s="548"/>
      <c r="C34" s="547"/>
      <c r="D34" s="541" t="s">
        <v>1875</v>
      </c>
      <c r="E34" s="540" t="s">
        <v>1877</v>
      </c>
      <c r="F34" s="525" t="s">
        <v>1873</v>
      </c>
      <c r="G34" s="525" t="s">
        <v>1872</v>
      </c>
      <c r="H34" s="525" t="s">
        <v>1815</v>
      </c>
      <c r="I34" s="539" t="str">
        <f t="shared" si="0"/>
        <v>1,770~1,790</v>
      </c>
      <c r="J34" s="538">
        <v>7</v>
      </c>
      <c r="K34" s="546">
        <v>18</v>
      </c>
      <c r="L34" s="545">
        <f t="shared" si="1"/>
        <v>128.98111111111109</v>
      </c>
      <c r="M34" s="535">
        <f t="shared" si="2"/>
        <v>11.1</v>
      </c>
      <c r="N34" s="534">
        <f t="shared" si="3"/>
        <v>14.4</v>
      </c>
      <c r="O34" s="533" t="str">
        <f t="shared" si="4"/>
        <v>21.2~21.4</v>
      </c>
      <c r="P34" s="525" t="s">
        <v>134</v>
      </c>
      <c r="Q34" s="525" t="s">
        <v>133</v>
      </c>
      <c r="R34" s="525" t="s">
        <v>45</v>
      </c>
      <c r="S34" s="525"/>
      <c r="T34" s="532" t="s">
        <v>76</v>
      </c>
      <c r="U34" s="531">
        <f t="shared" si="5"/>
        <v>162</v>
      </c>
      <c r="V34" s="530">
        <f t="shared" si="6"/>
        <v>125</v>
      </c>
      <c r="W34" s="530">
        <f t="shared" si="7"/>
        <v>84</v>
      </c>
      <c r="X34" s="529" t="str">
        <f t="shared" si="8"/>
        <v>★3.0</v>
      </c>
      <c r="Y34" s="56"/>
      <c r="Z34" s="528">
        <f t="shared" si="9"/>
        <v>1770</v>
      </c>
      <c r="AA34" s="528">
        <f t="shared" si="10"/>
        <v>1790</v>
      </c>
      <c r="AB34" s="527">
        <f t="shared" si="11"/>
        <v>21.4</v>
      </c>
      <c r="AC34" s="526">
        <f t="shared" si="12"/>
        <v>84</v>
      </c>
      <c r="AD34" s="526" t="str">
        <f t="shared" si="13"/>
        <v>★3.0</v>
      </c>
      <c r="AE34" s="527">
        <f t="shared" si="14"/>
        <v>21.2</v>
      </c>
      <c r="AF34" s="526">
        <f t="shared" si="15"/>
        <v>84</v>
      </c>
      <c r="AG34" s="526" t="str">
        <f t="shared" si="16"/>
        <v>★3.0</v>
      </c>
      <c r="AI34" s="525" t="s">
        <v>1876</v>
      </c>
    </row>
    <row r="35" spans="1:35" s="524" customFormat="1" ht="24" customHeight="1">
      <c r="A35" s="552"/>
      <c r="B35" s="548"/>
      <c r="C35" s="547"/>
      <c r="D35" s="541" t="s">
        <v>1875</v>
      </c>
      <c r="E35" s="540" t="s">
        <v>1874</v>
      </c>
      <c r="F35" s="525" t="s">
        <v>1873</v>
      </c>
      <c r="G35" s="525" t="s">
        <v>1872</v>
      </c>
      <c r="H35" s="525" t="s">
        <v>1815</v>
      </c>
      <c r="I35" s="539" t="str">
        <f t="shared" si="0"/>
        <v>1,740~1,750</v>
      </c>
      <c r="J35" s="538">
        <v>7</v>
      </c>
      <c r="K35" s="546">
        <v>18</v>
      </c>
      <c r="L35" s="545">
        <f t="shared" si="1"/>
        <v>128.98111111111109</v>
      </c>
      <c r="M35" s="535">
        <f t="shared" si="2"/>
        <v>12.2</v>
      </c>
      <c r="N35" s="534">
        <f t="shared" si="3"/>
        <v>15.4</v>
      </c>
      <c r="O35" s="533" t="str">
        <f t="shared" si="4"/>
        <v>21.6~21.7</v>
      </c>
      <c r="P35" s="525" t="s">
        <v>134</v>
      </c>
      <c r="Q35" s="525" t="s">
        <v>133</v>
      </c>
      <c r="R35" s="525" t="s">
        <v>45</v>
      </c>
      <c r="S35" s="525"/>
      <c r="T35" s="532" t="s">
        <v>76</v>
      </c>
      <c r="U35" s="531">
        <f t="shared" si="5"/>
        <v>147</v>
      </c>
      <c r="V35" s="530">
        <f t="shared" si="6"/>
        <v>116</v>
      </c>
      <c r="W35" s="530" t="str">
        <f t="shared" si="7"/>
        <v>82~83</v>
      </c>
      <c r="X35" s="529" t="str">
        <f t="shared" si="8"/>
        <v>★3.0</v>
      </c>
      <c r="Y35" s="56"/>
      <c r="Z35" s="528">
        <f t="shared" si="9"/>
        <v>1740</v>
      </c>
      <c r="AA35" s="528">
        <f t="shared" si="10"/>
        <v>1750</v>
      </c>
      <c r="AB35" s="527">
        <f t="shared" si="11"/>
        <v>21.7</v>
      </c>
      <c r="AC35" s="526">
        <f t="shared" si="12"/>
        <v>82</v>
      </c>
      <c r="AD35" s="526" t="str">
        <f t="shared" si="13"/>
        <v>★3.0</v>
      </c>
      <c r="AE35" s="527">
        <f t="shared" si="14"/>
        <v>21.6</v>
      </c>
      <c r="AF35" s="526">
        <f t="shared" si="15"/>
        <v>83</v>
      </c>
      <c r="AG35" s="526" t="str">
        <f t="shared" si="16"/>
        <v>★3.0</v>
      </c>
      <c r="AI35" s="525" t="s">
        <v>1871</v>
      </c>
    </row>
    <row r="36" spans="1:35" s="524" customFormat="1" ht="24" customHeight="1">
      <c r="A36" s="552"/>
      <c r="B36" s="548"/>
      <c r="C36" s="547"/>
      <c r="D36" s="541" t="s">
        <v>1867</v>
      </c>
      <c r="E36" s="555" t="s">
        <v>1870</v>
      </c>
      <c r="F36" s="525" t="s">
        <v>1844</v>
      </c>
      <c r="G36" s="525" t="s">
        <v>1843</v>
      </c>
      <c r="H36" s="525" t="s">
        <v>1449</v>
      </c>
      <c r="I36" s="539" t="str">
        <f t="shared" si="0"/>
        <v>1,650</v>
      </c>
      <c r="J36" s="538">
        <v>8</v>
      </c>
      <c r="K36" s="546">
        <v>13.2</v>
      </c>
      <c r="L36" s="545">
        <f t="shared" si="1"/>
        <v>175.88333333333335</v>
      </c>
      <c r="M36" s="535">
        <f t="shared" si="2"/>
        <v>13.2</v>
      </c>
      <c r="N36" s="534">
        <f t="shared" si="3"/>
        <v>16.5</v>
      </c>
      <c r="O36" s="533" t="str">
        <f t="shared" si="4"/>
        <v>22.5</v>
      </c>
      <c r="P36" s="525" t="s">
        <v>1842</v>
      </c>
      <c r="Q36" s="525" t="s">
        <v>133</v>
      </c>
      <c r="R36" s="525" t="s">
        <v>45</v>
      </c>
      <c r="S36" s="525"/>
      <c r="T36" s="550" t="s">
        <v>46</v>
      </c>
      <c r="U36" s="531">
        <f t="shared" si="5"/>
        <v>100</v>
      </c>
      <c r="V36" s="530" t="str">
        <f t="shared" si="6"/>
        <v/>
      </c>
      <c r="W36" s="530">
        <f t="shared" si="7"/>
        <v>58</v>
      </c>
      <c r="X36" s="529" t="str">
        <f t="shared" si="8"/>
        <v>★0.5</v>
      </c>
      <c r="Y36" s="56"/>
      <c r="Z36" s="528">
        <f t="shared" si="9"/>
        <v>1650</v>
      </c>
      <c r="AA36" s="528">
        <f t="shared" si="10"/>
        <v>1650</v>
      </c>
      <c r="AB36" s="527">
        <f t="shared" si="11"/>
        <v>22.5</v>
      </c>
      <c r="AC36" s="526">
        <f t="shared" si="12"/>
        <v>58</v>
      </c>
      <c r="AD36" s="526" t="str">
        <f t="shared" si="13"/>
        <v>★0.5</v>
      </c>
      <c r="AE36" s="527">
        <f t="shared" si="14"/>
        <v>22.5</v>
      </c>
      <c r="AF36" s="526">
        <f t="shared" si="15"/>
        <v>58</v>
      </c>
      <c r="AG36" s="526" t="str">
        <f t="shared" si="16"/>
        <v>★0.5</v>
      </c>
      <c r="AI36" s="525">
        <v>1650</v>
      </c>
    </row>
    <row r="37" spans="1:35" s="524" customFormat="1" ht="24" customHeight="1">
      <c r="A37" s="552"/>
      <c r="B37" s="548"/>
      <c r="C37" s="547"/>
      <c r="D37" s="541" t="s">
        <v>1867</v>
      </c>
      <c r="E37" s="540" t="s">
        <v>1869</v>
      </c>
      <c r="F37" s="525" t="s">
        <v>1844</v>
      </c>
      <c r="G37" s="525" t="s">
        <v>1843</v>
      </c>
      <c r="H37" s="525" t="s">
        <v>1449</v>
      </c>
      <c r="I37" s="539" t="str">
        <f t="shared" si="0"/>
        <v>1,660~1,700</v>
      </c>
      <c r="J37" s="538">
        <v>8</v>
      </c>
      <c r="K37" s="546">
        <v>13.2</v>
      </c>
      <c r="L37" s="545">
        <f t="shared" si="1"/>
        <v>175.88333333333335</v>
      </c>
      <c r="M37" s="535">
        <f t="shared" si="2"/>
        <v>12.2</v>
      </c>
      <c r="N37" s="534">
        <f t="shared" si="3"/>
        <v>15.4</v>
      </c>
      <c r="O37" s="533" t="str">
        <f t="shared" si="4"/>
        <v>22.1~22.4</v>
      </c>
      <c r="P37" s="525" t="s">
        <v>1842</v>
      </c>
      <c r="Q37" s="525" t="s">
        <v>133</v>
      </c>
      <c r="R37" s="525" t="s">
        <v>45</v>
      </c>
      <c r="S37" s="525"/>
      <c r="T37" s="550" t="s">
        <v>46</v>
      </c>
      <c r="U37" s="531">
        <f t="shared" si="5"/>
        <v>108</v>
      </c>
      <c r="V37" s="530" t="str">
        <f t="shared" si="6"/>
        <v/>
      </c>
      <c r="W37" s="530" t="str">
        <f t="shared" si="7"/>
        <v>58~59</v>
      </c>
      <c r="X37" s="529" t="str">
        <f t="shared" si="8"/>
        <v>★0.5</v>
      </c>
      <c r="Y37" s="56"/>
      <c r="Z37" s="528">
        <f t="shared" si="9"/>
        <v>1660</v>
      </c>
      <c r="AA37" s="528">
        <f t="shared" si="10"/>
        <v>1700</v>
      </c>
      <c r="AB37" s="527">
        <f t="shared" si="11"/>
        <v>22.4</v>
      </c>
      <c r="AC37" s="526">
        <f t="shared" si="12"/>
        <v>58</v>
      </c>
      <c r="AD37" s="526" t="str">
        <f t="shared" si="13"/>
        <v>★0.5</v>
      </c>
      <c r="AE37" s="527">
        <f t="shared" si="14"/>
        <v>22.1</v>
      </c>
      <c r="AF37" s="526">
        <f t="shared" si="15"/>
        <v>59</v>
      </c>
      <c r="AG37" s="526" t="str">
        <f t="shared" si="16"/>
        <v>★0.5</v>
      </c>
      <c r="AI37" s="557" t="s">
        <v>1868</v>
      </c>
    </row>
    <row r="38" spans="1:35" s="524" customFormat="1" ht="24" customHeight="1">
      <c r="A38" s="552"/>
      <c r="B38" s="548"/>
      <c r="C38" s="547"/>
      <c r="D38" s="541" t="s">
        <v>1867</v>
      </c>
      <c r="E38" s="540" t="s">
        <v>1866</v>
      </c>
      <c r="F38" s="525" t="s">
        <v>1844</v>
      </c>
      <c r="G38" s="525" t="s">
        <v>1843</v>
      </c>
      <c r="H38" s="525" t="s">
        <v>1449</v>
      </c>
      <c r="I38" s="539" t="str">
        <f t="shared" si="0"/>
        <v>1,710</v>
      </c>
      <c r="J38" s="538">
        <v>8</v>
      </c>
      <c r="K38" s="546">
        <v>13.2</v>
      </c>
      <c r="L38" s="545">
        <f t="shared" si="1"/>
        <v>175.88333333333335</v>
      </c>
      <c r="M38" s="535">
        <f t="shared" si="2"/>
        <v>12.2</v>
      </c>
      <c r="N38" s="534">
        <f t="shared" si="3"/>
        <v>15.4</v>
      </c>
      <c r="O38" s="533" t="str">
        <f t="shared" si="4"/>
        <v>22.0</v>
      </c>
      <c r="P38" s="525" t="s">
        <v>1842</v>
      </c>
      <c r="Q38" s="525" t="s">
        <v>133</v>
      </c>
      <c r="R38" s="525" t="s">
        <v>45</v>
      </c>
      <c r="S38" s="525"/>
      <c r="T38" s="550" t="s">
        <v>46</v>
      </c>
      <c r="U38" s="531">
        <f t="shared" si="5"/>
        <v>108</v>
      </c>
      <c r="V38" s="530" t="str">
        <f t="shared" si="6"/>
        <v/>
      </c>
      <c r="W38" s="530">
        <f t="shared" si="7"/>
        <v>60</v>
      </c>
      <c r="X38" s="529" t="str">
        <f t="shared" si="8"/>
        <v>★1.0</v>
      </c>
      <c r="Y38" s="56"/>
      <c r="Z38" s="528">
        <f t="shared" si="9"/>
        <v>1710</v>
      </c>
      <c r="AA38" s="528">
        <f t="shared" si="10"/>
        <v>1710</v>
      </c>
      <c r="AB38" s="527">
        <f t="shared" si="11"/>
        <v>22</v>
      </c>
      <c r="AC38" s="526">
        <f t="shared" si="12"/>
        <v>60</v>
      </c>
      <c r="AD38" s="526" t="str">
        <f t="shared" si="13"/>
        <v>★1.0</v>
      </c>
      <c r="AE38" s="527">
        <f t="shared" si="14"/>
        <v>22</v>
      </c>
      <c r="AF38" s="526">
        <f t="shared" si="15"/>
        <v>60</v>
      </c>
      <c r="AG38" s="526" t="str">
        <f t="shared" si="16"/>
        <v>★1.0</v>
      </c>
      <c r="AI38" s="525">
        <v>1710</v>
      </c>
    </row>
    <row r="39" spans="1:35" s="524" customFormat="1" ht="39.75" customHeight="1">
      <c r="A39" s="552"/>
      <c r="B39" s="548"/>
      <c r="C39" s="547"/>
      <c r="D39" s="541" t="s">
        <v>1865</v>
      </c>
      <c r="E39" s="540" t="s">
        <v>1864</v>
      </c>
      <c r="F39" s="525" t="s">
        <v>1844</v>
      </c>
      <c r="G39" s="525" t="s">
        <v>1843</v>
      </c>
      <c r="H39" s="525" t="s">
        <v>1449</v>
      </c>
      <c r="I39" s="539" t="str">
        <f t="shared" si="0"/>
        <v>1,710~1,730</v>
      </c>
      <c r="J39" s="538">
        <v>8</v>
      </c>
      <c r="K39" s="546">
        <v>13.2</v>
      </c>
      <c r="L39" s="545">
        <f t="shared" si="1"/>
        <v>175.88333333333335</v>
      </c>
      <c r="M39" s="535">
        <f t="shared" si="2"/>
        <v>12.2</v>
      </c>
      <c r="N39" s="534">
        <f t="shared" si="3"/>
        <v>15.4</v>
      </c>
      <c r="O39" s="533" t="str">
        <f t="shared" si="4"/>
        <v>21.8~22.0</v>
      </c>
      <c r="P39" s="525" t="s">
        <v>1842</v>
      </c>
      <c r="Q39" s="525" t="s">
        <v>133</v>
      </c>
      <c r="R39" s="525" t="s">
        <v>45</v>
      </c>
      <c r="S39" s="525"/>
      <c r="T39" s="532" t="s">
        <v>46</v>
      </c>
      <c r="U39" s="531">
        <f t="shared" si="5"/>
        <v>108</v>
      </c>
      <c r="V39" s="530" t="str">
        <f t="shared" si="6"/>
        <v/>
      </c>
      <c r="W39" s="530">
        <f t="shared" si="7"/>
        <v>60</v>
      </c>
      <c r="X39" s="529" t="str">
        <f t="shared" si="8"/>
        <v>★1.0</v>
      </c>
      <c r="Y39" s="56"/>
      <c r="Z39" s="528">
        <f t="shared" si="9"/>
        <v>1710</v>
      </c>
      <c r="AA39" s="528">
        <f t="shared" si="10"/>
        <v>1730</v>
      </c>
      <c r="AB39" s="527">
        <f t="shared" si="11"/>
        <v>22</v>
      </c>
      <c r="AC39" s="526">
        <f t="shared" si="12"/>
        <v>60</v>
      </c>
      <c r="AD39" s="526" t="str">
        <f t="shared" si="13"/>
        <v>★1.0</v>
      </c>
      <c r="AE39" s="527">
        <f t="shared" si="14"/>
        <v>21.8</v>
      </c>
      <c r="AF39" s="526">
        <f t="shared" si="15"/>
        <v>60</v>
      </c>
      <c r="AG39" s="526" t="str">
        <f t="shared" si="16"/>
        <v>★1.0</v>
      </c>
      <c r="AI39" s="525" t="s">
        <v>1863</v>
      </c>
    </row>
    <row r="40" spans="1:35" s="524" customFormat="1" ht="33" customHeight="1">
      <c r="A40" s="552"/>
      <c r="B40" s="548"/>
      <c r="C40" s="547"/>
      <c r="D40" s="541" t="s">
        <v>1862</v>
      </c>
      <c r="E40" s="540" t="s">
        <v>1861</v>
      </c>
      <c r="F40" s="525" t="s">
        <v>1844</v>
      </c>
      <c r="G40" s="525" t="s">
        <v>1843</v>
      </c>
      <c r="H40" s="525" t="s">
        <v>1449</v>
      </c>
      <c r="I40" s="539" t="str">
        <f t="shared" si="0"/>
        <v>1,670~1,700</v>
      </c>
      <c r="J40" s="538">
        <v>8</v>
      </c>
      <c r="K40" s="546">
        <v>13.2</v>
      </c>
      <c r="L40" s="545">
        <f t="shared" si="1"/>
        <v>175.88333333333335</v>
      </c>
      <c r="M40" s="535">
        <f t="shared" si="2"/>
        <v>12.2</v>
      </c>
      <c r="N40" s="534">
        <f t="shared" si="3"/>
        <v>15.4</v>
      </c>
      <c r="O40" s="533" t="str">
        <f t="shared" si="4"/>
        <v>22.1~22.3</v>
      </c>
      <c r="P40" s="525" t="s">
        <v>1842</v>
      </c>
      <c r="Q40" s="525" t="s">
        <v>133</v>
      </c>
      <c r="R40" s="525" t="s">
        <v>45</v>
      </c>
      <c r="S40" s="525"/>
      <c r="T40" s="532" t="s">
        <v>46</v>
      </c>
      <c r="U40" s="531">
        <f t="shared" si="5"/>
        <v>108</v>
      </c>
      <c r="V40" s="530" t="str">
        <f t="shared" si="6"/>
        <v/>
      </c>
      <c r="W40" s="530">
        <f t="shared" si="7"/>
        <v>59</v>
      </c>
      <c r="X40" s="529" t="str">
        <f t="shared" si="8"/>
        <v>★0.5</v>
      </c>
      <c r="Y40" s="56"/>
      <c r="Z40" s="528">
        <f t="shared" si="9"/>
        <v>1670</v>
      </c>
      <c r="AA40" s="528">
        <f t="shared" si="10"/>
        <v>1700</v>
      </c>
      <c r="AB40" s="527">
        <f t="shared" si="11"/>
        <v>22.3</v>
      </c>
      <c r="AC40" s="526">
        <f t="shared" si="12"/>
        <v>59</v>
      </c>
      <c r="AD40" s="526" t="str">
        <f t="shared" si="13"/>
        <v>★0.5</v>
      </c>
      <c r="AE40" s="527">
        <f t="shared" si="14"/>
        <v>22.1</v>
      </c>
      <c r="AF40" s="526">
        <f t="shared" si="15"/>
        <v>59</v>
      </c>
      <c r="AG40" s="526" t="str">
        <f t="shared" si="16"/>
        <v>★0.5</v>
      </c>
      <c r="AI40" s="525" t="s">
        <v>1860</v>
      </c>
    </row>
    <row r="41" spans="1:35" s="524" customFormat="1" ht="24" customHeight="1">
      <c r="A41" s="552"/>
      <c r="B41" s="548"/>
      <c r="C41" s="547"/>
      <c r="D41" s="541" t="s">
        <v>1859</v>
      </c>
      <c r="E41" s="541" t="s">
        <v>1858</v>
      </c>
      <c r="F41" s="525" t="s">
        <v>1855</v>
      </c>
      <c r="G41" s="525" t="s">
        <v>1843</v>
      </c>
      <c r="H41" s="525" t="s">
        <v>1449</v>
      </c>
      <c r="I41" s="539" t="str">
        <f t="shared" ref="I41:I72" si="17">IF(Z41="","",(IF(AA41-Z41&gt;0,CONCATENATE(TEXT(Z41,"#,##0"),"~",TEXT(AA41,"#,##0")),TEXT(Z41,"#,##0"))))</f>
        <v>1,620~1,650</v>
      </c>
      <c r="J41" s="538">
        <v>8</v>
      </c>
      <c r="K41" s="546">
        <v>12.2</v>
      </c>
      <c r="L41" s="545">
        <f t="shared" ref="L41:L72" si="18">IF(K41&gt;0,1/K41*34.6*67.1,"")</f>
        <v>190.3</v>
      </c>
      <c r="M41" s="535">
        <f t="shared" ref="M41:M72" si="19">IFERROR(VALUE(IF(Z41="","",(IF(Z41&gt;=2271,"7.4",IF(Z41&gt;=2101,"8.7",IF(Z41&gt;=1991,"9.4",IF(Z41&gt;=1871,"10.2",IF(Z41&gt;=1761,"11.1",IF(Z41&gt;=1651,"12.2",IF(Z41&gt;=1531,"13.2",IF(Z41&gt;=1421,"14.4",IF(Z41&gt;=1311,"15.8",IF(Z41&gt;=1196,"17.2",IF(Z41&gt;=1081,"18.7",IF(Z41&gt;=971,"20.5",IF(Z41&gt;=856,"20.8",IF(Z41&gt;=741,"21.0",IF(Z41&gt;=601,"21.8","22.5")))))))))))))))))),"")</f>
        <v>13.2</v>
      </c>
      <c r="N41" s="534">
        <f t="shared" ref="N41:N72" si="20">IFERROR(VALUE(IF(Z41="","",(IF(Z41&gt;=2271,"10.6",IF(Z41&gt;=2101,"11.9",IF(Z41&gt;=1991,"12.7",IF(Z41&gt;=1871,"13.5",IF(Z41&gt;=1761,"14.4",IF(Z41&gt;=1651,"15.4",IF(Z41&gt;=1531,"16.5",IF(Z41&gt;=1421,"17.6",IF(Z41&gt;=1311,"19.0",IF(Z41&gt;=1196,"20.3",IF(Z41&gt;=1081,"21.8",IF(Z41&gt;=971,"23.4",IF(Z41&gt;=856,"23.7",IF(Z41&gt;=741,"24.5","24.6"))))))))))))))))),"")</f>
        <v>16.5</v>
      </c>
      <c r="O41" s="533" t="str">
        <f t="shared" ref="O41:O72" si="21">IF(Z41="","",IF(AE41="",TEXT(AB41,"#,##0.0"),IF(AB41-AE41&gt;0,CONCATENATE(TEXT(AE41,"#,##0.0"),"~",TEXT(AB41,"#,##0.0")),TEXT(AB41,"#,##0.0"))))</f>
        <v>22.5~22.8</v>
      </c>
      <c r="P41" s="525" t="s">
        <v>1854</v>
      </c>
      <c r="Q41" s="525" t="s">
        <v>133</v>
      </c>
      <c r="R41" s="525" t="s">
        <v>45</v>
      </c>
      <c r="S41" s="525"/>
      <c r="T41" s="550" t="s">
        <v>46</v>
      </c>
      <c r="U41" s="531" t="str">
        <f t="shared" ref="U41:U72" si="22">IFERROR(IF(K41&lt;M41,"",(ROUNDDOWN(K41/M41*100,0))),"")</f>
        <v/>
      </c>
      <c r="V41" s="530" t="str">
        <f t="shared" ref="V41:V72" si="23">IFERROR(IF(K41&lt;N41,"",(ROUNDDOWN(K41/N41*100,0))),"")</f>
        <v/>
      </c>
      <c r="W41" s="530" t="str">
        <f t="shared" ref="W41:W72" si="24">IF(AC41&lt;55,"",IF(AA41="",AC41,IF(AF41-AC41&gt;0,CONCATENATE(AC41,"~",AF41),AC41)))</f>
        <v/>
      </c>
      <c r="X41" s="529" t="str">
        <f t="shared" ref="X41:X60" si="25">IF(AC41&lt;55,"",AD41)</f>
        <v/>
      </c>
      <c r="Y41" s="56"/>
      <c r="Z41" s="528">
        <f t="shared" ref="Z41:Z72" si="26">VALUE(LEFTB(AI41,4))</f>
        <v>1620</v>
      </c>
      <c r="AA41" s="528">
        <f t="shared" ref="AA41:AA72" si="27">VALUE(RIGHTB(AI41,4))</f>
        <v>1650</v>
      </c>
      <c r="AB41" s="527">
        <f t="shared" ref="AB41:AB72" si="28">IF(Z41="","",(ROUND(IF(Z41&gt;=2759,9.5,IF(Z41&lt;2759,(-2.47/1000000*Z41*Z41)-(8.52/10000*Z41)+30.65)),1)))</f>
        <v>22.8</v>
      </c>
      <c r="AC41" s="526">
        <f t="shared" ref="AC41:AC72" si="29">IF(K41="","",ROUNDDOWN(K41/AB41*100,0))</f>
        <v>53</v>
      </c>
      <c r="AD41" s="526" t="str">
        <f t="shared" ref="AD41:AD72" si="30">IF(AC41="","",IF(AC41&gt;=125,"★7.5",IF(AC41&gt;=120,"★7.0",IF(AC41&gt;=115,"★6.5",IF(AC41&gt;=110,"★6.0",IF(AC41&gt;=105,"★5.5",IF(AC41&gt;=100,"★5.0",IF(AC41&gt;=95,"★4.5",IF(AC41&gt;=90,"★4.0",IF(AC41&gt;=85,"★3.5",IF(AC41&gt;=80,"★3.0",IF(AC41&gt;=75,"★2.5",IF(AC41&gt;=70,"★2.0",IF(AC41&gt;=65,"★1.5",IF(AC41&gt;=60,"★1.0",IF(AC41&gt;=55,"★0.5"," "))))))))))))))))</f>
        <v xml:space="preserve"> </v>
      </c>
      <c r="AE41" s="527">
        <f t="shared" ref="AE41:AE72" si="31">IF(AA41="","",(ROUND(IF(AA41&gt;=2759,9.5,IF(AA41&lt;2759,(-2.47/1000000*AA41*AA41)-(8.52/10000*AA41)+30.65)),1)))</f>
        <v>22.5</v>
      </c>
      <c r="AF41" s="526">
        <f t="shared" ref="AF41:AF72" si="32">IF(AE41="","",IF(K41="","",ROUNDDOWN(K41/AE41*100,0)))</f>
        <v>54</v>
      </c>
      <c r="AG41" s="526" t="str">
        <f t="shared" ref="AG41:AG72" si="33">IF(AF41="","",IF(AF41&gt;=125,"★7.5",IF(AF41&gt;=120,"★7.0",IF(AF41&gt;=115,"★6.5",IF(AF41&gt;=110,"★6.0",IF(AF41&gt;=105,"★5.5",IF(AF41&gt;=100,"★5.0",IF(AF41&gt;=95,"★4.5",IF(AF41&gt;=90,"★4.0",IF(AF41&gt;=85,"★3.5",IF(AF41&gt;=80,"★3.0",IF(AF41&gt;=75,"★2.5",IF(AF41&gt;=70,"★2.0",IF(AF41&gt;=65,"★1.5",IF(AF41&gt;=60,"★1.0",IF(AF41&gt;=55,"★0.5"," "))))))))))))))))</f>
        <v xml:space="preserve"> </v>
      </c>
      <c r="AI41" s="525" t="s">
        <v>1857</v>
      </c>
    </row>
    <row r="42" spans="1:35" s="524" customFormat="1" ht="24" customHeight="1">
      <c r="A42" s="552"/>
      <c r="B42" s="548"/>
      <c r="C42" s="547"/>
      <c r="D42" s="541" t="s">
        <v>1856</v>
      </c>
      <c r="E42" s="541" t="s">
        <v>1731</v>
      </c>
      <c r="F42" s="525" t="s">
        <v>1855</v>
      </c>
      <c r="G42" s="525" t="s">
        <v>1843</v>
      </c>
      <c r="H42" s="525" t="s">
        <v>1449</v>
      </c>
      <c r="I42" s="539" t="str">
        <f t="shared" si="17"/>
        <v>1,660</v>
      </c>
      <c r="J42" s="538">
        <v>8</v>
      </c>
      <c r="K42" s="546">
        <v>12.2</v>
      </c>
      <c r="L42" s="545">
        <f t="shared" si="18"/>
        <v>190.3</v>
      </c>
      <c r="M42" s="535">
        <f t="shared" si="19"/>
        <v>12.2</v>
      </c>
      <c r="N42" s="534">
        <f t="shared" si="20"/>
        <v>15.4</v>
      </c>
      <c r="O42" s="533" t="str">
        <f t="shared" si="21"/>
        <v>22.4</v>
      </c>
      <c r="P42" s="525" t="s">
        <v>1854</v>
      </c>
      <c r="Q42" s="525" t="s">
        <v>133</v>
      </c>
      <c r="R42" s="525" t="s">
        <v>45</v>
      </c>
      <c r="S42" s="525"/>
      <c r="T42" s="550" t="s">
        <v>46</v>
      </c>
      <c r="U42" s="531">
        <f t="shared" si="22"/>
        <v>100</v>
      </c>
      <c r="V42" s="530" t="str">
        <f t="shared" si="23"/>
        <v/>
      </c>
      <c r="W42" s="530" t="str">
        <f t="shared" si="24"/>
        <v/>
      </c>
      <c r="X42" s="529" t="str">
        <f t="shared" si="25"/>
        <v/>
      </c>
      <c r="Y42" s="56"/>
      <c r="Z42" s="528">
        <f t="shared" si="26"/>
        <v>1660</v>
      </c>
      <c r="AA42" s="528">
        <f t="shared" si="27"/>
        <v>1660</v>
      </c>
      <c r="AB42" s="527">
        <f t="shared" si="28"/>
        <v>22.4</v>
      </c>
      <c r="AC42" s="526">
        <f t="shared" si="29"/>
        <v>54</v>
      </c>
      <c r="AD42" s="526" t="str">
        <f t="shared" si="30"/>
        <v xml:space="preserve"> </v>
      </c>
      <c r="AE42" s="527">
        <f t="shared" si="31"/>
        <v>22.4</v>
      </c>
      <c r="AF42" s="526">
        <f t="shared" si="32"/>
        <v>54</v>
      </c>
      <c r="AG42" s="526" t="str">
        <f t="shared" si="33"/>
        <v xml:space="preserve"> </v>
      </c>
      <c r="AI42" s="525">
        <v>1660</v>
      </c>
    </row>
    <row r="43" spans="1:35" s="524" customFormat="1" ht="24" customHeight="1">
      <c r="A43" s="552"/>
      <c r="B43" s="548"/>
      <c r="C43" s="547"/>
      <c r="D43" s="541" t="s">
        <v>1853</v>
      </c>
      <c r="E43" s="541" t="s">
        <v>1852</v>
      </c>
      <c r="F43" s="525" t="s">
        <v>1844</v>
      </c>
      <c r="G43" s="525" t="s">
        <v>1843</v>
      </c>
      <c r="H43" s="525" t="s">
        <v>1449</v>
      </c>
      <c r="I43" s="539" t="str">
        <f t="shared" si="17"/>
        <v>1,740~1,760</v>
      </c>
      <c r="J43" s="538">
        <v>8</v>
      </c>
      <c r="K43" s="546">
        <v>11.8</v>
      </c>
      <c r="L43" s="545">
        <f t="shared" si="18"/>
        <v>196.75084745762712</v>
      </c>
      <c r="M43" s="535">
        <f t="shared" si="19"/>
        <v>12.2</v>
      </c>
      <c r="N43" s="534">
        <f t="shared" si="20"/>
        <v>15.4</v>
      </c>
      <c r="O43" s="533" t="str">
        <f t="shared" si="21"/>
        <v>21.5~21.7</v>
      </c>
      <c r="P43" s="525" t="s">
        <v>1842</v>
      </c>
      <c r="Q43" s="525" t="s">
        <v>133</v>
      </c>
      <c r="R43" s="525" t="s">
        <v>55</v>
      </c>
      <c r="S43" s="525"/>
      <c r="T43" s="550" t="s">
        <v>46</v>
      </c>
      <c r="U43" s="531" t="str">
        <f t="shared" si="22"/>
        <v/>
      </c>
      <c r="V43" s="530" t="str">
        <f t="shared" si="23"/>
        <v/>
      </c>
      <c r="W43" s="530" t="str">
        <f t="shared" si="24"/>
        <v/>
      </c>
      <c r="X43" s="529" t="str">
        <f t="shared" si="25"/>
        <v/>
      </c>
      <c r="Y43" s="56"/>
      <c r="Z43" s="528">
        <f t="shared" si="26"/>
        <v>1740</v>
      </c>
      <c r="AA43" s="528">
        <f t="shared" si="27"/>
        <v>1760</v>
      </c>
      <c r="AB43" s="527">
        <f t="shared" si="28"/>
        <v>21.7</v>
      </c>
      <c r="AC43" s="526">
        <f t="shared" si="29"/>
        <v>54</v>
      </c>
      <c r="AD43" s="526" t="str">
        <f t="shared" si="30"/>
        <v xml:space="preserve"> </v>
      </c>
      <c r="AE43" s="527">
        <f t="shared" si="31"/>
        <v>21.5</v>
      </c>
      <c r="AF43" s="526">
        <f t="shared" si="32"/>
        <v>54</v>
      </c>
      <c r="AG43" s="526" t="str">
        <f t="shared" si="33"/>
        <v xml:space="preserve"> </v>
      </c>
      <c r="AI43" s="525" t="s">
        <v>1851</v>
      </c>
    </row>
    <row r="44" spans="1:35" s="524" customFormat="1" ht="24" customHeight="1">
      <c r="A44" s="552"/>
      <c r="B44" s="548"/>
      <c r="C44" s="547"/>
      <c r="D44" s="541" t="s">
        <v>1850</v>
      </c>
      <c r="E44" s="541" t="s">
        <v>1849</v>
      </c>
      <c r="F44" s="525" t="s">
        <v>1844</v>
      </c>
      <c r="G44" s="525" t="s">
        <v>1843</v>
      </c>
      <c r="H44" s="525" t="s">
        <v>1449</v>
      </c>
      <c r="I44" s="539" t="str">
        <f t="shared" si="17"/>
        <v>1,770~1,780</v>
      </c>
      <c r="J44" s="538">
        <v>8</v>
      </c>
      <c r="K44" s="546">
        <v>11.8</v>
      </c>
      <c r="L44" s="545">
        <f t="shared" si="18"/>
        <v>196.75084745762712</v>
      </c>
      <c r="M44" s="535">
        <f t="shared" si="19"/>
        <v>11.1</v>
      </c>
      <c r="N44" s="534">
        <f t="shared" si="20"/>
        <v>14.4</v>
      </c>
      <c r="O44" s="533" t="str">
        <f t="shared" si="21"/>
        <v>21.3~21.4</v>
      </c>
      <c r="P44" s="525" t="s">
        <v>1842</v>
      </c>
      <c r="Q44" s="525" t="s">
        <v>133</v>
      </c>
      <c r="R44" s="525" t="s">
        <v>55</v>
      </c>
      <c r="S44" s="525"/>
      <c r="T44" s="550" t="s">
        <v>46</v>
      </c>
      <c r="U44" s="531">
        <f t="shared" si="22"/>
        <v>106</v>
      </c>
      <c r="V44" s="530" t="str">
        <f t="shared" si="23"/>
        <v/>
      </c>
      <c r="W44" s="530">
        <f t="shared" si="24"/>
        <v>55</v>
      </c>
      <c r="X44" s="529" t="str">
        <f t="shared" si="25"/>
        <v>★0.5</v>
      </c>
      <c r="Y44" s="56"/>
      <c r="Z44" s="528">
        <f t="shared" si="26"/>
        <v>1770</v>
      </c>
      <c r="AA44" s="528">
        <f t="shared" si="27"/>
        <v>1780</v>
      </c>
      <c r="AB44" s="527">
        <f t="shared" si="28"/>
        <v>21.4</v>
      </c>
      <c r="AC44" s="526">
        <f t="shared" si="29"/>
        <v>55</v>
      </c>
      <c r="AD44" s="526" t="str">
        <f t="shared" si="30"/>
        <v>★0.5</v>
      </c>
      <c r="AE44" s="527">
        <f t="shared" si="31"/>
        <v>21.3</v>
      </c>
      <c r="AF44" s="526">
        <f t="shared" si="32"/>
        <v>55</v>
      </c>
      <c r="AG44" s="526" t="str">
        <f t="shared" si="33"/>
        <v>★0.5</v>
      </c>
      <c r="AI44" s="525" t="s">
        <v>1848</v>
      </c>
    </row>
    <row r="45" spans="1:35" s="524" customFormat="1" ht="24" customHeight="1">
      <c r="A45" s="552"/>
      <c r="B45" s="548"/>
      <c r="C45" s="547"/>
      <c r="D45" s="540" t="s">
        <v>1847</v>
      </c>
      <c r="E45" s="541" t="s">
        <v>69</v>
      </c>
      <c r="F45" s="525" t="s">
        <v>1844</v>
      </c>
      <c r="G45" s="525" t="s">
        <v>1843</v>
      </c>
      <c r="H45" s="525" t="s">
        <v>1449</v>
      </c>
      <c r="I45" s="539" t="str">
        <f t="shared" si="17"/>
        <v>1,760</v>
      </c>
      <c r="J45" s="538">
        <v>8</v>
      </c>
      <c r="K45" s="546">
        <v>11.8</v>
      </c>
      <c r="L45" s="545">
        <f t="shared" si="18"/>
        <v>196.75084745762712</v>
      </c>
      <c r="M45" s="535">
        <f t="shared" si="19"/>
        <v>12.2</v>
      </c>
      <c r="N45" s="534">
        <f t="shared" si="20"/>
        <v>15.4</v>
      </c>
      <c r="O45" s="533" t="str">
        <f t="shared" si="21"/>
        <v>21.5</v>
      </c>
      <c r="P45" s="525" t="s">
        <v>1842</v>
      </c>
      <c r="Q45" s="525" t="s">
        <v>133</v>
      </c>
      <c r="R45" s="525" t="s">
        <v>55</v>
      </c>
      <c r="S45" s="525"/>
      <c r="T45" s="532" t="s">
        <v>46</v>
      </c>
      <c r="U45" s="531" t="str">
        <f t="shared" si="22"/>
        <v/>
      </c>
      <c r="V45" s="530" t="str">
        <f t="shared" si="23"/>
        <v/>
      </c>
      <c r="W45" s="530" t="str">
        <f t="shared" si="24"/>
        <v/>
      </c>
      <c r="X45" s="529" t="str">
        <f t="shared" si="25"/>
        <v/>
      </c>
      <c r="Y45" s="56"/>
      <c r="Z45" s="528">
        <f t="shared" si="26"/>
        <v>1760</v>
      </c>
      <c r="AA45" s="528">
        <f t="shared" si="27"/>
        <v>1760</v>
      </c>
      <c r="AB45" s="527">
        <f t="shared" si="28"/>
        <v>21.5</v>
      </c>
      <c r="AC45" s="526">
        <f t="shared" si="29"/>
        <v>54</v>
      </c>
      <c r="AD45" s="526" t="str">
        <f t="shared" si="30"/>
        <v xml:space="preserve"> </v>
      </c>
      <c r="AE45" s="527">
        <f t="shared" si="31"/>
        <v>21.5</v>
      </c>
      <c r="AF45" s="526">
        <f t="shared" si="32"/>
        <v>54</v>
      </c>
      <c r="AG45" s="526" t="str">
        <f t="shared" si="33"/>
        <v xml:space="preserve"> </v>
      </c>
      <c r="AI45" s="525">
        <v>1760</v>
      </c>
    </row>
    <row r="46" spans="1:35" s="524" customFormat="1" ht="24" customHeight="1">
      <c r="A46" s="552"/>
      <c r="B46" s="543"/>
      <c r="C46" s="542"/>
      <c r="D46" s="541" t="s">
        <v>1846</v>
      </c>
      <c r="E46" s="540" t="s">
        <v>1845</v>
      </c>
      <c r="F46" s="525" t="s">
        <v>1844</v>
      </c>
      <c r="G46" s="525" t="s">
        <v>1843</v>
      </c>
      <c r="H46" s="525" t="s">
        <v>1449</v>
      </c>
      <c r="I46" s="539" t="str">
        <f t="shared" si="17"/>
        <v>1,770~1,800</v>
      </c>
      <c r="J46" s="538">
        <v>8</v>
      </c>
      <c r="K46" s="546">
        <v>11.8</v>
      </c>
      <c r="L46" s="545">
        <f t="shared" si="18"/>
        <v>196.75084745762712</v>
      </c>
      <c r="M46" s="535">
        <f t="shared" si="19"/>
        <v>11.1</v>
      </c>
      <c r="N46" s="534">
        <f t="shared" si="20"/>
        <v>14.4</v>
      </c>
      <c r="O46" s="533" t="str">
        <f t="shared" si="21"/>
        <v>21.1~21.4</v>
      </c>
      <c r="P46" s="525" t="s">
        <v>1842</v>
      </c>
      <c r="Q46" s="525" t="s">
        <v>133</v>
      </c>
      <c r="R46" s="525" t="s">
        <v>55</v>
      </c>
      <c r="S46" s="525"/>
      <c r="T46" s="532" t="s">
        <v>46</v>
      </c>
      <c r="U46" s="531">
        <f t="shared" si="22"/>
        <v>106</v>
      </c>
      <c r="V46" s="530" t="str">
        <f t="shared" si="23"/>
        <v/>
      </c>
      <c r="W46" s="530">
        <f t="shared" si="24"/>
        <v>55</v>
      </c>
      <c r="X46" s="529" t="str">
        <f t="shared" si="25"/>
        <v>★0.5</v>
      </c>
      <c r="Y46" s="56"/>
      <c r="Z46" s="528">
        <f t="shared" si="26"/>
        <v>1770</v>
      </c>
      <c r="AA46" s="528">
        <f t="shared" si="27"/>
        <v>1800</v>
      </c>
      <c r="AB46" s="527">
        <f t="shared" si="28"/>
        <v>21.4</v>
      </c>
      <c r="AC46" s="526">
        <f t="shared" si="29"/>
        <v>55</v>
      </c>
      <c r="AD46" s="526" t="str">
        <f t="shared" si="30"/>
        <v>★0.5</v>
      </c>
      <c r="AE46" s="527">
        <f t="shared" si="31"/>
        <v>21.1</v>
      </c>
      <c r="AF46" s="526">
        <f t="shared" si="32"/>
        <v>55</v>
      </c>
      <c r="AG46" s="526" t="str">
        <f t="shared" si="33"/>
        <v>★0.5</v>
      </c>
      <c r="AI46" s="525" t="s">
        <v>1841</v>
      </c>
    </row>
    <row r="47" spans="1:35" s="524" customFormat="1" ht="12.75">
      <c r="A47" s="576"/>
      <c r="B47" s="548"/>
      <c r="C47" s="547" t="s">
        <v>1840</v>
      </c>
      <c r="D47" s="541" t="s">
        <v>1835</v>
      </c>
      <c r="E47" s="541" t="s">
        <v>69</v>
      </c>
      <c r="F47" s="525" t="s">
        <v>1832</v>
      </c>
      <c r="G47" s="525" t="s">
        <v>1816</v>
      </c>
      <c r="H47" s="525" t="s">
        <v>1815</v>
      </c>
      <c r="I47" s="539" t="str">
        <f t="shared" si="17"/>
        <v>1,740</v>
      </c>
      <c r="J47" s="538">
        <v>5</v>
      </c>
      <c r="K47" s="546">
        <v>19.7</v>
      </c>
      <c r="L47" s="545">
        <f t="shared" si="18"/>
        <v>117.8507614213198</v>
      </c>
      <c r="M47" s="535">
        <f t="shared" si="19"/>
        <v>12.2</v>
      </c>
      <c r="N47" s="534">
        <f t="shared" si="20"/>
        <v>15.4</v>
      </c>
      <c r="O47" s="533" t="str">
        <f t="shared" si="21"/>
        <v>21.7</v>
      </c>
      <c r="P47" s="525" t="s">
        <v>1814</v>
      </c>
      <c r="Q47" s="525" t="s">
        <v>133</v>
      </c>
      <c r="R47" s="525" t="s">
        <v>45</v>
      </c>
      <c r="S47" s="525"/>
      <c r="T47" s="532" t="s">
        <v>76</v>
      </c>
      <c r="U47" s="531">
        <f t="shared" si="22"/>
        <v>161</v>
      </c>
      <c r="V47" s="530">
        <f t="shared" si="23"/>
        <v>127</v>
      </c>
      <c r="W47" s="530">
        <f t="shared" si="24"/>
        <v>90</v>
      </c>
      <c r="X47" s="529" t="str">
        <f t="shared" si="25"/>
        <v>★4.0</v>
      </c>
      <c r="Z47" s="528">
        <f t="shared" si="26"/>
        <v>1740</v>
      </c>
      <c r="AA47" s="528">
        <f t="shared" si="27"/>
        <v>1740</v>
      </c>
      <c r="AB47" s="527">
        <f t="shared" si="28"/>
        <v>21.7</v>
      </c>
      <c r="AC47" s="526">
        <f t="shared" si="29"/>
        <v>90</v>
      </c>
      <c r="AD47" s="526" t="str">
        <f t="shared" si="30"/>
        <v>★4.0</v>
      </c>
      <c r="AE47" s="527">
        <f t="shared" si="31"/>
        <v>21.7</v>
      </c>
      <c r="AF47" s="526">
        <f t="shared" si="32"/>
        <v>90</v>
      </c>
      <c r="AG47" s="526" t="str">
        <f t="shared" si="33"/>
        <v>★4.0</v>
      </c>
      <c r="AI47" s="525">
        <v>1740</v>
      </c>
    </row>
    <row r="48" spans="1:35" s="524" customFormat="1" ht="22.5">
      <c r="A48" s="576"/>
      <c r="B48" s="548"/>
      <c r="C48" s="547"/>
      <c r="D48" s="541" t="s">
        <v>1835</v>
      </c>
      <c r="E48" s="541" t="s">
        <v>1831</v>
      </c>
      <c r="F48" s="525" t="s">
        <v>1832</v>
      </c>
      <c r="G48" s="525" t="s">
        <v>1816</v>
      </c>
      <c r="H48" s="525" t="s">
        <v>1815</v>
      </c>
      <c r="I48" s="539" t="str">
        <f t="shared" si="17"/>
        <v>1,750</v>
      </c>
      <c r="J48" s="538">
        <v>5</v>
      </c>
      <c r="K48" s="546">
        <v>19.7</v>
      </c>
      <c r="L48" s="545">
        <f t="shared" si="18"/>
        <v>117.8507614213198</v>
      </c>
      <c r="M48" s="535">
        <f t="shared" si="19"/>
        <v>12.2</v>
      </c>
      <c r="N48" s="534">
        <f t="shared" si="20"/>
        <v>15.4</v>
      </c>
      <c r="O48" s="533" t="str">
        <f t="shared" si="21"/>
        <v>21.6</v>
      </c>
      <c r="P48" s="525" t="s">
        <v>1814</v>
      </c>
      <c r="Q48" s="525" t="s">
        <v>133</v>
      </c>
      <c r="R48" s="525" t="s">
        <v>45</v>
      </c>
      <c r="S48" s="525"/>
      <c r="T48" s="532" t="s">
        <v>76</v>
      </c>
      <c r="U48" s="531">
        <f t="shared" si="22"/>
        <v>161</v>
      </c>
      <c r="V48" s="530">
        <f t="shared" si="23"/>
        <v>127</v>
      </c>
      <c r="W48" s="530">
        <f t="shared" si="24"/>
        <v>91</v>
      </c>
      <c r="X48" s="529" t="str">
        <f t="shared" si="25"/>
        <v>★4.0</v>
      </c>
      <c r="Z48" s="528">
        <f t="shared" si="26"/>
        <v>1750</v>
      </c>
      <c r="AA48" s="528">
        <f t="shared" si="27"/>
        <v>1750</v>
      </c>
      <c r="AB48" s="527">
        <f t="shared" si="28"/>
        <v>21.6</v>
      </c>
      <c r="AC48" s="526">
        <f t="shared" si="29"/>
        <v>91</v>
      </c>
      <c r="AD48" s="526" t="str">
        <f t="shared" si="30"/>
        <v>★4.0</v>
      </c>
      <c r="AE48" s="527">
        <f t="shared" si="31"/>
        <v>21.6</v>
      </c>
      <c r="AF48" s="526">
        <f t="shared" si="32"/>
        <v>91</v>
      </c>
      <c r="AG48" s="526" t="str">
        <f t="shared" si="33"/>
        <v>★4.0</v>
      </c>
      <c r="AI48" s="525">
        <v>1750</v>
      </c>
    </row>
    <row r="49" spans="1:35" s="524" customFormat="1" ht="33.75">
      <c r="A49" s="576"/>
      <c r="B49" s="548"/>
      <c r="C49" s="547"/>
      <c r="D49" s="541" t="s">
        <v>1835</v>
      </c>
      <c r="E49" s="541" t="s">
        <v>1839</v>
      </c>
      <c r="F49" s="525" t="s">
        <v>1832</v>
      </c>
      <c r="G49" s="525" t="s">
        <v>1816</v>
      </c>
      <c r="H49" s="525" t="s">
        <v>1815</v>
      </c>
      <c r="I49" s="539" t="str">
        <f t="shared" si="17"/>
        <v>1,760</v>
      </c>
      <c r="J49" s="538">
        <v>5</v>
      </c>
      <c r="K49" s="546">
        <v>19.7</v>
      </c>
      <c r="L49" s="545">
        <f t="shared" si="18"/>
        <v>117.8507614213198</v>
      </c>
      <c r="M49" s="535">
        <f t="shared" si="19"/>
        <v>12.2</v>
      </c>
      <c r="N49" s="534">
        <f t="shared" si="20"/>
        <v>15.4</v>
      </c>
      <c r="O49" s="533" t="str">
        <f t="shared" si="21"/>
        <v>21.5</v>
      </c>
      <c r="P49" s="525" t="s">
        <v>1814</v>
      </c>
      <c r="Q49" s="525" t="s">
        <v>133</v>
      </c>
      <c r="R49" s="525" t="s">
        <v>45</v>
      </c>
      <c r="S49" s="525"/>
      <c r="T49" s="532" t="s">
        <v>76</v>
      </c>
      <c r="U49" s="531">
        <f t="shared" si="22"/>
        <v>161</v>
      </c>
      <c r="V49" s="530">
        <f t="shared" si="23"/>
        <v>127</v>
      </c>
      <c r="W49" s="530">
        <f t="shared" si="24"/>
        <v>91</v>
      </c>
      <c r="X49" s="529" t="str">
        <f t="shared" si="25"/>
        <v>★4.0</v>
      </c>
      <c r="Z49" s="528">
        <f t="shared" si="26"/>
        <v>1760</v>
      </c>
      <c r="AA49" s="528">
        <f t="shared" si="27"/>
        <v>1760</v>
      </c>
      <c r="AB49" s="527">
        <f t="shared" si="28"/>
        <v>21.5</v>
      </c>
      <c r="AC49" s="526">
        <f t="shared" si="29"/>
        <v>91</v>
      </c>
      <c r="AD49" s="526" t="str">
        <f t="shared" si="30"/>
        <v>★4.0</v>
      </c>
      <c r="AE49" s="527">
        <f t="shared" si="31"/>
        <v>21.5</v>
      </c>
      <c r="AF49" s="526">
        <f t="shared" si="32"/>
        <v>91</v>
      </c>
      <c r="AG49" s="526" t="str">
        <f t="shared" si="33"/>
        <v>★4.0</v>
      </c>
      <c r="AI49" s="525">
        <v>1760</v>
      </c>
    </row>
    <row r="50" spans="1:35" s="524" customFormat="1" ht="56.25">
      <c r="A50" s="576"/>
      <c r="B50" s="548"/>
      <c r="C50" s="547"/>
      <c r="D50" s="541" t="s">
        <v>1835</v>
      </c>
      <c r="E50" s="541" t="s">
        <v>1829</v>
      </c>
      <c r="F50" s="525" t="s">
        <v>1832</v>
      </c>
      <c r="G50" s="525" t="s">
        <v>1816</v>
      </c>
      <c r="H50" s="525" t="s">
        <v>1815</v>
      </c>
      <c r="I50" s="539" t="str">
        <f t="shared" si="17"/>
        <v>1,770</v>
      </c>
      <c r="J50" s="538">
        <v>5</v>
      </c>
      <c r="K50" s="546">
        <v>19.7</v>
      </c>
      <c r="L50" s="545">
        <f t="shared" si="18"/>
        <v>117.8507614213198</v>
      </c>
      <c r="M50" s="535">
        <f t="shared" si="19"/>
        <v>11.1</v>
      </c>
      <c r="N50" s="534">
        <f t="shared" si="20"/>
        <v>14.4</v>
      </c>
      <c r="O50" s="533" t="str">
        <f t="shared" si="21"/>
        <v>21.4</v>
      </c>
      <c r="P50" s="525" t="s">
        <v>1814</v>
      </c>
      <c r="Q50" s="525" t="s">
        <v>133</v>
      </c>
      <c r="R50" s="525" t="s">
        <v>45</v>
      </c>
      <c r="S50" s="525"/>
      <c r="T50" s="532" t="s">
        <v>76</v>
      </c>
      <c r="U50" s="531">
        <f t="shared" si="22"/>
        <v>177</v>
      </c>
      <c r="V50" s="530">
        <f t="shared" si="23"/>
        <v>136</v>
      </c>
      <c r="W50" s="530">
        <f t="shared" si="24"/>
        <v>92</v>
      </c>
      <c r="X50" s="529" t="str">
        <f t="shared" si="25"/>
        <v>★4.0</v>
      </c>
      <c r="Z50" s="528">
        <f t="shared" si="26"/>
        <v>1770</v>
      </c>
      <c r="AA50" s="528">
        <f t="shared" si="27"/>
        <v>1770</v>
      </c>
      <c r="AB50" s="527">
        <f t="shared" si="28"/>
        <v>21.4</v>
      </c>
      <c r="AC50" s="526">
        <f t="shared" si="29"/>
        <v>92</v>
      </c>
      <c r="AD50" s="526" t="str">
        <f t="shared" si="30"/>
        <v>★4.0</v>
      </c>
      <c r="AE50" s="527">
        <f t="shared" si="31"/>
        <v>21.4</v>
      </c>
      <c r="AF50" s="526">
        <f t="shared" si="32"/>
        <v>92</v>
      </c>
      <c r="AG50" s="526" t="str">
        <f t="shared" si="33"/>
        <v>★4.0</v>
      </c>
      <c r="AI50" s="525">
        <v>1770</v>
      </c>
    </row>
    <row r="51" spans="1:35" s="524" customFormat="1" ht="56.25">
      <c r="A51" s="576"/>
      <c r="B51" s="548"/>
      <c r="C51" s="547"/>
      <c r="D51" s="541" t="s">
        <v>1835</v>
      </c>
      <c r="E51" s="541" t="s">
        <v>1828</v>
      </c>
      <c r="F51" s="525" t="s">
        <v>1832</v>
      </c>
      <c r="G51" s="525" t="s">
        <v>1816</v>
      </c>
      <c r="H51" s="525" t="s">
        <v>1815</v>
      </c>
      <c r="I51" s="539" t="str">
        <f t="shared" si="17"/>
        <v>1,780</v>
      </c>
      <c r="J51" s="538">
        <v>5</v>
      </c>
      <c r="K51" s="546">
        <v>19.7</v>
      </c>
      <c r="L51" s="545">
        <f t="shared" si="18"/>
        <v>117.8507614213198</v>
      </c>
      <c r="M51" s="535">
        <f t="shared" si="19"/>
        <v>11.1</v>
      </c>
      <c r="N51" s="534">
        <f t="shared" si="20"/>
        <v>14.4</v>
      </c>
      <c r="O51" s="533" t="str">
        <f t="shared" si="21"/>
        <v>21.3</v>
      </c>
      <c r="P51" s="525" t="s">
        <v>1814</v>
      </c>
      <c r="Q51" s="525" t="s">
        <v>133</v>
      </c>
      <c r="R51" s="525" t="s">
        <v>45</v>
      </c>
      <c r="S51" s="525"/>
      <c r="T51" s="532" t="s">
        <v>76</v>
      </c>
      <c r="U51" s="531">
        <f t="shared" si="22"/>
        <v>177</v>
      </c>
      <c r="V51" s="530">
        <f t="shared" si="23"/>
        <v>136</v>
      </c>
      <c r="W51" s="530">
        <f t="shared" si="24"/>
        <v>92</v>
      </c>
      <c r="X51" s="529" t="str">
        <f t="shared" si="25"/>
        <v>★4.0</v>
      </c>
      <c r="Z51" s="528">
        <f t="shared" si="26"/>
        <v>1780</v>
      </c>
      <c r="AA51" s="528">
        <f t="shared" si="27"/>
        <v>1780</v>
      </c>
      <c r="AB51" s="527">
        <f t="shared" si="28"/>
        <v>21.3</v>
      </c>
      <c r="AC51" s="526">
        <f t="shared" si="29"/>
        <v>92</v>
      </c>
      <c r="AD51" s="526" t="str">
        <f t="shared" si="30"/>
        <v>★4.0</v>
      </c>
      <c r="AE51" s="527">
        <f t="shared" si="31"/>
        <v>21.3</v>
      </c>
      <c r="AF51" s="526">
        <f t="shared" si="32"/>
        <v>92</v>
      </c>
      <c r="AG51" s="526" t="str">
        <f t="shared" si="33"/>
        <v>★4.0</v>
      </c>
      <c r="AI51" s="525">
        <v>1780</v>
      </c>
    </row>
    <row r="52" spans="1:35" s="524" customFormat="1" ht="12.75">
      <c r="A52" s="574"/>
      <c r="C52" s="578"/>
      <c r="D52" s="541" t="s">
        <v>1835</v>
      </c>
      <c r="E52" s="541" t="s">
        <v>1826</v>
      </c>
      <c r="F52" s="525" t="s">
        <v>1832</v>
      </c>
      <c r="G52" s="525" t="s">
        <v>1816</v>
      </c>
      <c r="H52" s="525" t="s">
        <v>1815</v>
      </c>
      <c r="I52" s="539" t="str">
        <f t="shared" si="17"/>
        <v>1,830</v>
      </c>
      <c r="J52" s="538">
        <v>7</v>
      </c>
      <c r="K52" s="546">
        <v>19.399999999999999</v>
      </c>
      <c r="L52" s="545">
        <f t="shared" si="18"/>
        <v>119.67319587628867</v>
      </c>
      <c r="M52" s="535">
        <f t="shared" si="19"/>
        <v>11.1</v>
      </c>
      <c r="N52" s="534">
        <f t="shared" si="20"/>
        <v>14.4</v>
      </c>
      <c r="O52" s="533" t="str">
        <f t="shared" si="21"/>
        <v>20.8</v>
      </c>
      <c r="P52" s="525" t="s">
        <v>1814</v>
      </c>
      <c r="Q52" s="525" t="s">
        <v>133</v>
      </c>
      <c r="R52" s="525" t="s">
        <v>45</v>
      </c>
      <c r="S52" s="525"/>
      <c r="T52" s="532" t="s">
        <v>76</v>
      </c>
      <c r="U52" s="531">
        <f t="shared" si="22"/>
        <v>174</v>
      </c>
      <c r="V52" s="530">
        <f t="shared" si="23"/>
        <v>134</v>
      </c>
      <c r="W52" s="530">
        <f t="shared" si="24"/>
        <v>93</v>
      </c>
      <c r="X52" s="529" t="str">
        <f t="shared" si="25"/>
        <v>★4.0</v>
      </c>
      <c r="Z52" s="528">
        <f t="shared" si="26"/>
        <v>1830</v>
      </c>
      <c r="AA52" s="528">
        <f t="shared" si="27"/>
        <v>1830</v>
      </c>
      <c r="AB52" s="527">
        <f t="shared" si="28"/>
        <v>20.8</v>
      </c>
      <c r="AC52" s="526">
        <f t="shared" si="29"/>
        <v>93</v>
      </c>
      <c r="AD52" s="526" t="str">
        <f t="shared" si="30"/>
        <v>★4.0</v>
      </c>
      <c r="AE52" s="527">
        <f t="shared" si="31"/>
        <v>20.8</v>
      </c>
      <c r="AF52" s="526">
        <f t="shared" si="32"/>
        <v>93</v>
      </c>
      <c r="AG52" s="526" t="str">
        <f t="shared" si="33"/>
        <v>★4.0</v>
      </c>
      <c r="AI52" s="525">
        <v>1830</v>
      </c>
    </row>
    <row r="53" spans="1:35" s="524" customFormat="1" ht="22.5">
      <c r="A53" s="574"/>
      <c r="B53" s="548"/>
      <c r="C53" s="547"/>
      <c r="D53" s="541" t="s">
        <v>1835</v>
      </c>
      <c r="E53" s="541" t="s">
        <v>1821</v>
      </c>
      <c r="F53" s="525" t="s">
        <v>1832</v>
      </c>
      <c r="G53" s="525" t="s">
        <v>1816</v>
      </c>
      <c r="H53" s="525" t="s">
        <v>1815</v>
      </c>
      <c r="I53" s="539" t="str">
        <f t="shared" si="17"/>
        <v>1,780</v>
      </c>
      <c r="J53" s="538">
        <v>7</v>
      </c>
      <c r="K53" s="546">
        <v>19.399999999999999</v>
      </c>
      <c r="L53" s="545">
        <f t="shared" si="18"/>
        <v>119.67319587628867</v>
      </c>
      <c r="M53" s="535">
        <f t="shared" si="19"/>
        <v>11.1</v>
      </c>
      <c r="N53" s="534">
        <f t="shared" si="20"/>
        <v>14.4</v>
      </c>
      <c r="O53" s="533" t="str">
        <f t="shared" si="21"/>
        <v>21.3</v>
      </c>
      <c r="P53" s="525" t="s">
        <v>1814</v>
      </c>
      <c r="Q53" s="525" t="s">
        <v>133</v>
      </c>
      <c r="R53" s="525" t="s">
        <v>45</v>
      </c>
      <c r="S53" s="525"/>
      <c r="T53" s="532" t="s">
        <v>76</v>
      </c>
      <c r="U53" s="531">
        <f t="shared" si="22"/>
        <v>174</v>
      </c>
      <c r="V53" s="530">
        <f t="shared" si="23"/>
        <v>134</v>
      </c>
      <c r="W53" s="530">
        <f t="shared" si="24"/>
        <v>91</v>
      </c>
      <c r="X53" s="529" t="str">
        <f t="shared" si="25"/>
        <v>★4.0</v>
      </c>
      <c r="Z53" s="528">
        <f t="shared" si="26"/>
        <v>1780</v>
      </c>
      <c r="AA53" s="528">
        <f t="shared" si="27"/>
        <v>1780</v>
      </c>
      <c r="AB53" s="527">
        <f t="shared" si="28"/>
        <v>21.3</v>
      </c>
      <c r="AC53" s="526">
        <f t="shared" si="29"/>
        <v>91</v>
      </c>
      <c r="AD53" s="526" t="str">
        <f t="shared" si="30"/>
        <v>★4.0</v>
      </c>
      <c r="AE53" s="527">
        <f t="shared" si="31"/>
        <v>21.3</v>
      </c>
      <c r="AF53" s="526">
        <f t="shared" si="32"/>
        <v>91</v>
      </c>
      <c r="AG53" s="526" t="str">
        <f t="shared" si="33"/>
        <v>★4.0</v>
      </c>
      <c r="AI53" s="525">
        <v>1780</v>
      </c>
    </row>
    <row r="54" spans="1:35" s="524" customFormat="1" ht="56.25">
      <c r="A54" s="576"/>
      <c r="B54" s="548"/>
      <c r="C54" s="547"/>
      <c r="D54" s="541" t="s">
        <v>1835</v>
      </c>
      <c r="E54" s="541" t="s">
        <v>1838</v>
      </c>
      <c r="F54" s="525" t="s">
        <v>1832</v>
      </c>
      <c r="G54" s="525" t="s">
        <v>1816</v>
      </c>
      <c r="H54" s="525" t="s">
        <v>1815</v>
      </c>
      <c r="I54" s="539" t="str">
        <f t="shared" si="17"/>
        <v>1,790</v>
      </c>
      <c r="J54" s="538" t="s">
        <v>1836</v>
      </c>
      <c r="K54" s="546">
        <v>19.399999999999999</v>
      </c>
      <c r="L54" s="545">
        <f t="shared" si="18"/>
        <v>119.67319587628867</v>
      </c>
      <c r="M54" s="535">
        <f t="shared" si="19"/>
        <v>11.1</v>
      </c>
      <c r="N54" s="534">
        <f t="shared" si="20"/>
        <v>14.4</v>
      </c>
      <c r="O54" s="533" t="str">
        <f t="shared" si="21"/>
        <v>21.2</v>
      </c>
      <c r="P54" s="525" t="s">
        <v>1814</v>
      </c>
      <c r="Q54" s="525" t="s">
        <v>133</v>
      </c>
      <c r="R54" s="525" t="s">
        <v>45</v>
      </c>
      <c r="S54" s="525"/>
      <c r="T54" s="532" t="s">
        <v>76</v>
      </c>
      <c r="U54" s="531">
        <f t="shared" si="22"/>
        <v>174</v>
      </c>
      <c r="V54" s="530">
        <f t="shared" si="23"/>
        <v>134</v>
      </c>
      <c r="W54" s="530">
        <f t="shared" si="24"/>
        <v>91</v>
      </c>
      <c r="X54" s="529" t="str">
        <f t="shared" si="25"/>
        <v>★4.0</v>
      </c>
      <c r="Z54" s="528">
        <f t="shared" si="26"/>
        <v>1790</v>
      </c>
      <c r="AA54" s="528">
        <f t="shared" si="27"/>
        <v>1790</v>
      </c>
      <c r="AB54" s="527">
        <f t="shared" si="28"/>
        <v>21.2</v>
      </c>
      <c r="AC54" s="526">
        <f t="shared" si="29"/>
        <v>91</v>
      </c>
      <c r="AD54" s="526" t="str">
        <f t="shared" si="30"/>
        <v>★4.0</v>
      </c>
      <c r="AE54" s="527">
        <f t="shared" si="31"/>
        <v>21.2</v>
      </c>
      <c r="AF54" s="526">
        <f t="shared" si="32"/>
        <v>91</v>
      </c>
      <c r="AG54" s="526" t="str">
        <f t="shared" si="33"/>
        <v>★4.0</v>
      </c>
      <c r="AI54" s="525">
        <v>1790</v>
      </c>
    </row>
    <row r="55" spans="1:35" s="524" customFormat="1" ht="56.25">
      <c r="A55" s="576"/>
      <c r="B55" s="548"/>
      <c r="C55" s="547"/>
      <c r="D55" s="541" t="s">
        <v>1835</v>
      </c>
      <c r="E55" s="541" t="s">
        <v>1837</v>
      </c>
      <c r="F55" s="525" t="s">
        <v>1832</v>
      </c>
      <c r="G55" s="525" t="s">
        <v>1816</v>
      </c>
      <c r="H55" s="525" t="s">
        <v>1815</v>
      </c>
      <c r="I55" s="539" t="str">
        <f t="shared" si="17"/>
        <v>1,800</v>
      </c>
      <c r="J55" s="538" t="s">
        <v>1836</v>
      </c>
      <c r="K55" s="546">
        <v>19.399999999999999</v>
      </c>
      <c r="L55" s="545">
        <f t="shared" si="18"/>
        <v>119.67319587628867</v>
      </c>
      <c r="M55" s="535">
        <f t="shared" si="19"/>
        <v>11.1</v>
      </c>
      <c r="N55" s="534">
        <f t="shared" si="20"/>
        <v>14.4</v>
      </c>
      <c r="O55" s="533" t="str">
        <f t="shared" si="21"/>
        <v>21.1</v>
      </c>
      <c r="P55" s="525" t="s">
        <v>1814</v>
      </c>
      <c r="Q55" s="525" t="s">
        <v>133</v>
      </c>
      <c r="R55" s="525" t="s">
        <v>45</v>
      </c>
      <c r="S55" s="525"/>
      <c r="T55" s="532" t="s">
        <v>76</v>
      </c>
      <c r="U55" s="531">
        <f t="shared" si="22"/>
        <v>174</v>
      </c>
      <c r="V55" s="530">
        <f t="shared" si="23"/>
        <v>134</v>
      </c>
      <c r="W55" s="530">
        <f t="shared" si="24"/>
        <v>91</v>
      </c>
      <c r="X55" s="529" t="str">
        <f t="shared" si="25"/>
        <v>★4.0</v>
      </c>
      <c r="Z55" s="528">
        <f t="shared" si="26"/>
        <v>1800</v>
      </c>
      <c r="AA55" s="528">
        <f t="shared" si="27"/>
        <v>1800</v>
      </c>
      <c r="AB55" s="527">
        <f t="shared" si="28"/>
        <v>21.1</v>
      </c>
      <c r="AC55" s="526">
        <f t="shared" si="29"/>
        <v>91</v>
      </c>
      <c r="AD55" s="526" t="str">
        <f t="shared" si="30"/>
        <v>★4.0</v>
      </c>
      <c r="AE55" s="527">
        <f t="shared" si="31"/>
        <v>21.1</v>
      </c>
      <c r="AF55" s="526">
        <f t="shared" si="32"/>
        <v>91</v>
      </c>
      <c r="AG55" s="526" t="str">
        <f t="shared" si="33"/>
        <v>★4.0</v>
      </c>
      <c r="AI55" s="525">
        <v>1800</v>
      </c>
    </row>
    <row r="56" spans="1:35" s="524" customFormat="1" ht="45">
      <c r="A56" s="576"/>
      <c r="B56" s="548"/>
      <c r="C56" s="547"/>
      <c r="D56" s="541" t="s">
        <v>1835</v>
      </c>
      <c r="E56" s="541" t="s">
        <v>1823</v>
      </c>
      <c r="F56" s="525" t="s">
        <v>1832</v>
      </c>
      <c r="G56" s="525" t="s">
        <v>1816</v>
      </c>
      <c r="H56" s="525" t="s">
        <v>1815</v>
      </c>
      <c r="I56" s="539" t="str">
        <f t="shared" si="17"/>
        <v>1,810</v>
      </c>
      <c r="J56" s="538">
        <v>7</v>
      </c>
      <c r="K56" s="546">
        <v>19.399999999999999</v>
      </c>
      <c r="L56" s="545">
        <f t="shared" si="18"/>
        <v>119.67319587628867</v>
      </c>
      <c r="M56" s="535">
        <f t="shared" si="19"/>
        <v>11.1</v>
      </c>
      <c r="N56" s="534">
        <f t="shared" si="20"/>
        <v>14.4</v>
      </c>
      <c r="O56" s="533" t="str">
        <f t="shared" si="21"/>
        <v>21.0</v>
      </c>
      <c r="P56" s="525" t="s">
        <v>1814</v>
      </c>
      <c r="Q56" s="525" t="s">
        <v>133</v>
      </c>
      <c r="R56" s="525" t="s">
        <v>45</v>
      </c>
      <c r="S56" s="525"/>
      <c r="T56" s="532" t="s">
        <v>76</v>
      </c>
      <c r="U56" s="531">
        <f t="shared" si="22"/>
        <v>174</v>
      </c>
      <c r="V56" s="530">
        <f t="shared" si="23"/>
        <v>134</v>
      </c>
      <c r="W56" s="530">
        <f t="shared" si="24"/>
        <v>92</v>
      </c>
      <c r="X56" s="529" t="str">
        <f t="shared" si="25"/>
        <v>★4.0</v>
      </c>
      <c r="Z56" s="528">
        <f t="shared" si="26"/>
        <v>1810</v>
      </c>
      <c r="AA56" s="528">
        <f t="shared" si="27"/>
        <v>1810</v>
      </c>
      <c r="AB56" s="527">
        <f t="shared" si="28"/>
        <v>21</v>
      </c>
      <c r="AC56" s="526">
        <f t="shared" si="29"/>
        <v>92</v>
      </c>
      <c r="AD56" s="526" t="str">
        <f t="shared" si="30"/>
        <v>★4.0</v>
      </c>
      <c r="AE56" s="527">
        <f t="shared" si="31"/>
        <v>21</v>
      </c>
      <c r="AF56" s="526">
        <f t="shared" si="32"/>
        <v>92</v>
      </c>
      <c r="AG56" s="526" t="str">
        <f t="shared" si="33"/>
        <v>★4.0</v>
      </c>
      <c r="AI56" s="525">
        <v>1810</v>
      </c>
    </row>
    <row r="57" spans="1:35" s="524" customFormat="1" ht="33.75">
      <c r="A57" s="576"/>
      <c r="B57" s="548"/>
      <c r="C57" s="547"/>
      <c r="D57" s="541" t="s">
        <v>1834</v>
      </c>
      <c r="E57" s="541" t="s">
        <v>1833</v>
      </c>
      <c r="F57" s="525" t="s">
        <v>1832</v>
      </c>
      <c r="G57" s="525" t="s">
        <v>1816</v>
      </c>
      <c r="H57" s="525" t="s">
        <v>1815</v>
      </c>
      <c r="I57" s="539" t="str">
        <f t="shared" si="17"/>
        <v>1,820</v>
      </c>
      <c r="J57" s="538">
        <v>7</v>
      </c>
      <c r="K57" s="546">
        <v>19.399999999999999</v>
      </c>
      <c r="L57" s="545">
        <f t="shared" si="18"/>
        <v>119.67319587628867</v>
      </c>
      <c r="M57" s="535">
        <f t="shared" si="19"/>
        <v>11.1</v>
      </c>
      <c r="N57" s="534">
        <f t="shared" si="20"/>
        <v>14.4</v>
      </c>
      <c r="O57" s="533" t="str">
        <f t="shared" si="21"/>
        <v>20.9</v>
      </c>
      <c r="P57" s="525" t="s">
        <v>1814</v>
      </c>
      <c r="Q57" s="525" t="s">
        <v>133</v>
      </c>
      <c r="R57" s="525" t="s">
        <v>45</v>
      </c>
      <c r="S57" s="525"/>
      <c r="T57" s="532" t="s">
        <v>76</v>
      </c>
      <c r="U57" s="531">
        <f t="shared" si="22"/>
        <v>174</v>
      </c>
      <c r="V57" s="530">
        <f t="shared" si="23"/>
        <v>134</v>
      </c>
      <c r="W57" s="530">
        <f t="shared" si="24"/>
        <v>92</v>
      </c>
      <c r="X57" s="529" t="str">
        <f t="shared" si="25"/>
        <v>★4.0</v>
      </c>
      <c r="Z57" s="528">
        <f t="shared" si="26"/>
        <v>1820</v>
      </c>
      <c r="AA57" s="528">
        <f t="shared" si="27"/>
        <v>1820</v>
      </c>
      <c r="AB57" s="527">
        <f t="shared" si="28"/>
        <v>20.9</v>
      </c>
      <c r="AC57" s="526">
        <f t="shared" si="29"/>
        <v>92</v>
      </c>
      <c r="AD57" s="526" t="str">
        <f t="shared" si="30"/>
        <v>★4.0</v>
      </c>
      <c r="AE57" s="527">
        <f t="shared" si="31"/>
        <v>20.9</v>
      </c>
      <c r="AF57" s="526">
        <f t="shared" si="32"/>
        <v>92</v>
      </c>
      <c r="AG57" s="526" t="str">
        <f t="shared" si="33"/>
        <v>★4.0</v>
      </c>
      <c r="AI57" s="525">
        <v>1820</v>
      </c>
    </row>
    <row r="58" spans="1:35" s="524" customFormat="1" ht="22.5">
      <c r="A58" s="576"/>
      <c r="B58" s="548"/>
      <c r="C58" s="547"/>
      <c r="D58" s="541" t="s">
        <v>1819</v>
      </c>
      <c r="E58" s="541" t="s">
        <v>69</v>
      </c>
      <c r="F58" s="525" t="s">
        <v>1817</v>
      </c>
      <c r="G58" s="525" t="s">
        <v>1816</v>
      </c>
      <c r="H58" s="525" t="s">
        <v>1815</v>
      </c>
      <c r="I58" s="539" t="str">
        <f t="shared" si="17"/>
        <v>1,840</v>
      </c>
      <c r="J58" s="538">
        <v>5</v>
      </c>
      <c r="K58" s="546">
        <v>18.399999999999999</v>
      </c>
      <c r="L58" s="545">
        <f t="shared" si="18"/>
        <v>126.17717391304349</v>
      </c>
      <c r="M58" s="535">
        <f t="shared" si="19"/>
        <v>11.1</v>
      </c>
      <c r="N58" s="534">
        <f t="shared" si="20"/>
        <v>14.4</v>
      </c>
      <c r="O58" s="533" t="str">
        <f t="shared" si="21"/>
        <v>20.7</v>
      </c>
      <c r="P58" s="525" t="s">
        <v>1814</v>
      </c>
      <c r="Q58" s="525" t="s">
        <v>133</v>
      </c>
      <c r="R58" s="525" t="s">
        <v>55</v>
      </c>
      <c r="S58" s="525"/>
      <c r="T58" s="532" t="s">
        <v>76</v>
      </c>
      <c r="U58" s="531">
        <f t="shared" si="22"/>
        <v>165</v>
      </c>
      <c r="V58" s="530">
        <f t="shared" si="23"/>
        <v>127</v>
      </c>
      <c r="W58" s="530">
        <f t="shared" si="24"/>
        <v>88</v>
      </c>
      <c r="X58" s="529" t="str">
        <f t="shared" si="25"/>
        <v>★3.5</v>
      </c>
      <c r="Z58" s="528">
        <f t="shared" si="26"/>
        <v>1840</v>
      </c>
      <c r="AA58" s="528">
        <f t="shared" si="27"/>
        <v>1840</v>
      </c>
      <c r="AB58" s="527">
        <f t="shared" si="28"/>
        <v>20.7</v>
      </c>
      <c r="AC58" s="526">
        <f t="shared" si="29"/>
        <v>88</v>
      </c>
      <c r="AD58" s="526" t="str">
        <f t="shared" si="30"/>
        <v>★3.5</v>
      </c>
      <c r="AE58" s="527">
        <f t="shared" si="31"/>
        <v>20.7</v>
      </c>
      <c r="AF58" s="526">
        <f t="shared" si="32"/>
        <v>88</v>
      </c>
      <c r="AG58" s="526" t="str">
        <f t="shared" si="33"/>
        <v>★3.5</v>
      </c>
      <c r="AI58" s="525">
        <v>1840</v>
      </c>
    </row>
    <row r="59" spans="1:35" s="524" customFormat="1" ht="22.5">
      <c r="A59" s="576"/>
      <c r="B59" s="548"/>
      <c r="C59" s="547"/>
      <c r="D59" s="541" t="s">
        <v>1819</v>
      </c>
      <c r="E59" s="541" t="s">
        <v>1831</v>
      </c>
      <c r="F59" s="525" t="s">
        <v>1817</v>
      </c>
      <c r="G59" s="525" t="s">
        <v>1816</v>
      </c>
      <c r="H59" s="525" t="s">
        <v>1815</v>
      </c>
      <c r="I59" s="539" t="str">
        <f t="shared" si="17"/>
        <v>1,850</v>
      </c>
      <c r="J59" s="577">
        <v>5</v>
      </c>
      <c r="K59" s="546">
        <v>18.399999999999999</v>
      </c>
      <c r="L59" s="545">
        <f t="shared" si="18"/>
        <v>126.17717391304349</v>
      </c>
      <c r="M59" s="535">
        <f t="shared" si="19"/>
        <v>11.1</v>
      </c>
      <c r="N59" s="534">
        <f t="shared" si="20"/>
        <v>14.4</v>
      </c>
      <c r="O59" s="533" t="str">
        <f t="shared" si="21"/>
        <v>20.6</v>
      </c>
      <c r="P59" s="525" t="s">
        <v>1814</v>
      </c>
      <c r="Q59" s="525" t="s">
        <v>133</v>
      </c>
      <c r="R59" s="525" t="s">
        <v>55</v>
      </c>
      <c r="S59" s="525"/>
      <c r="T59" s="532" t="s">
        <v>76</v>
      </c>
      <c r="U59" s="531">
        <f t="shared" si="22"/>
        <v>165</v>
      </c>
      <c r="V59" s="530">
        <f t="shared" si="23"/>
        <v>127</v>
      </c>
      <c r="W59" s="530">
        <f t="shared" si="24"/>
        <v>89</v>
      </c>
      <c r="X59" s="529" t="str">
        <f t="shared" si="25"/>
        <v>★3.5</v>
      </c>
      <c r="Z59" s="528">
        <f t="shared" si="26"/>
        <v>1850</v>
      </c>
      <c r="AA59" s="528">
        <f t="shared" si="27"/>
        <v>1850</v>
      </c>
      <c r="AB59" s="527">
        <f t="shared" si="28"/>
        <v>20.6</v>
      </c>
      <c r="AC59" s="526">
        <f t="shared" si="29"/>
        <v>89</v>
      </c>
      <c r="AD59" s="526" t="str">
        <f t="shared" si="30"/>
        <v>★3.5</v>
      </c>
      <c r="AE59" s="527">
        <f t="shared" si="31"/>
        <v>20.6</v>
      </c>
      <c r="AF59" s="526">
        <f t="shared" si="32"/>
        <v>89</v>
      </c>
      <c r="AG59" s="526" t="str">
        <f t="shared" si="33"/>
        <v>★3.5</v>
      </c>
      <c r="AI59" s="525">
        <v>1850</v>
      </c>
    </row>
    <row r="60" spans="1:35" s="524" customFormat="1" ht="22.5">
      <c r="A60" s="576"/>
      <c r="B60" s="548"/>
      <c r="C60" s="547"/>
      <c r="D60" s="541" t="s">
        <v>1819</v>
      </c>
      <c r="E60" s="541" t="s">
        <v>1830</v>
      </c>
      <c r="F60" s="525" t="s">
        <v>1817</v>
      </c>
      <c r="G60" s="525" t="s">
        <v>1816</v>
      </c>
      <c r="H60" s="525" t="s">
        <v>1815</v>
      </c>
      <c r="I60" s="539" t="str">
        <f t="shared" si="17"/>
        <v>1,860</v>
      </c>
      <c r="J60" s="538">
        <v>5</v>
      </c>
      <c r="K60" s="546">
        <v>18.399999999999999</v>
      </c>
      <c r="L60" s="545">
        <f t="shared" si="18"/>
        <v>126.17717391304349</v>
      </c>
      <c r="M60" s="535">
        <f t="shared" si="19"/>
        <v>11.1</v>
      </c>
      <c r="N60" s="534">
        <f t="shared" si="20"/>
        <v>14.4</v>
      </c>
      <c r="O60" s="533" t="str">
        <f t="shared" si="21"/>
        <v>20.5</v>
      </c>
      <c r="P60" s="525" t="s">
        <v>1814</v>
      </c>
      <c r="Q60" s="525" t="s">
        <v>133</v>
      </c>
      <c r="R60" s="525" t="s">
        <v>55</v>
      </c>
      <c r="S60" s="525"/>
      <c r="T60" s="532" t="s">
        <v>76</v>
      </c>
      <c r="U60" s="531">
        <f t="shared" si="22"/>
        <v>165</v>
      </c>
      <c r="V60" s="530">
        <f t="shared" si="23"/>
        <v>127</v>
      </c>
      <c r="W60" s="530">
        <f t="shared" si="24"/>
        <v>89</v>
      </c>
      <c r="X60" s="529" t="str">
        <f t="shared" si="25"/>
        <v>★3.5</v>
      </c>
      <c r="Z60" s="528">
        <f t="shared" si="26"/>
        <v>1860</v>
      </c>
      <c r="AA60" s="528">
        <f t="shared" si="27"/>
        <v>1860</v>
      </c>
      <c r="AB60" s="527">
        <f t="shared" si="28"/>
        <v>20.5</v>
      </c>
      <c r="AC60" s="526">
        <f t="shared" si="29"/>
        <v>89</v>
      </c>
      <c r="AD60" s="526" t="str">
        <f t="shared" si="30"/>
        <v>★3.5</v>
      </c>
      <c r="AE60" s="527">
        <f t="shared" si="31"/>
        <v>20.5</v>
      </c>
      <c r="AF60" s="526">
        <f t="shared" si="32"/>
        <v>89</v>
      </c>
      <c r="AG60" s="526" t="str">
        <f t="shared" si="33"/>
        <v>★3.5</v>
      </c>
      <c r="AI60" s="525">
        <v>1860</v>
      </c>
    </row>
    <row r="61" spans="1:35" s="524" customFormat="1" ht="56.25">
      <c r="A61" s="576"/>
      <c r="B61" s="548"/>
      <c r="C61" s="547"/>
      <c r="D61" s="541" t="s">
        <v>1819</v>
      </c>
      <c r="E61" s="541" t="s">
        <v>1829</v>
      </c>
      <c r="F61" s="525" t="s">
        <v>1817</v>
      </c>
      <c r="G61" s="525" t="s">
        <v>1816</v>
      </c>
      <c r="H61" s="525" t="s">
        <v>1815</v>
      </c>
      <c r="I61" s="539" t="str">
        <f t="shared" si="17"/>
        <v>1,870</v>
      </c>
      <c r="J61" s="538">
        <v>5</v>
      </c>
      <c r="K61" s="546">
        <v>18.399999999999999</v>
      </c>
      <c r="L61" s="545">
        <f t="shared" si="18"/>
        <v>126.17717391304349</v>
      </c>
      <c r="M61" s="535">
        <f t="shared" si="19"/>
        <v>11.1</v>
      </c>
      <c r="N61" s="534">
        <f t="shared" si="20"/>
        <v>14.4</v>
      </c>
      <c r="O61" s="533" t="str">
        <f t="shared" si="21"/>
        <v>20.4</v>
      </c>
      <c r="P61" s="525" t="s">
        <v>1814</v>
      </c>
      <c r="Q61" s="525" t="s">
        <v>133</v>
      </c>
      <c r="R61" s="525" t="s">
        <v>55</v>
      </c>
      <c r="S61" s="525"/>
      <c r="T61" s="532" t="s">
        <v>76</v>
      </c>
      <c r="U61" s="531">
        <f t="shared" si="22"/>
        <v>165</v>
      </c>
      <c r="V61" s="530">
        <f t="shared" si="23"/>
        <v>127</v>
      </c>
      <c r="W61" s="530">
        <f t="shared" si="24"/>
        <v>90</v>
      </c>
      <c r="X61" s="525" t="s">
        <v>149</v>
      </c>
      <c r="Z61" s="528">
        <f t="shared" si="26"/>
        <v>1870</v>
      </c>
      <c r="AA61" s="528">
        <f t="shared" si="27"/>
        <v>1870</v>
      </c>
      <c r="AB61" s="527">
        <f t="shared" si="28"/>
        <v>20.399999999999999</v>
      </c>
      <c r="AC61" s="526">
        <f t="shared" si="29"/>
        <v>90</v>
      </c>
      <c r="AD61" s="526" t="str">
        <f t="shared" si="30"/>
        <v>★4.0</v>
      </c>
      <c r="AE61" s="527">
        <f t="shared" si="31"/>
        <v>20.399999999999999</v>
      </c>
      <c r="AF61" s="526">
        <f t="shared" si="32"/>
        <v>90</v>
      </c>
      <c r="AG61" s="526" t="str">
        <f t="shared" si="33"/>
        <v>★4.0</v>
      </c>
      <c r="AI61" s="525">
        <v>1870</v>
      </c>
    </row>
    <row r="62" spans="1:35" s="524" customFormat="1" ht="56.25">
      <c r="A62" s="576"/>
      <c r="B62" s="548"/>
      <c r="C62" s="547"/>
      <c r="D62" s="541" t="s">
        <v>1819</v>
      </c>
      <c r="E62" s="541" t="s">
        <v>1828</v>
      </c>
      <c r="F62" s="525" t="s">
        <v>1817</v>
      </c>
      <c r="G62" s="525" t="s">
        <v>1816</v>
      </c>
      <c r="H62" s="525" t="s">
        <v>1815</v>
      </c>
      <c r="I62" s="539" t="str">
        <f t="shared" si="17"/>
        <v>1,880</v>
      </c>
      <c r="J62" s="538">
        <v>5</v>
      </c>
      <c r="K62" s="546">
        <v>18.399999999999999</v>
      </c>
      <c r="L62" s="545">
        <f t="shared" si="18"/>
        <v>126.17717391304349</v>
      </c>
      <c r="M62" s="535">
        <f t="shared" si="19"/>
        <v>10.199999999999999</v>
      </c>
      <c r="N62" s="534">
        <f t="shared" si="20"/>
        <v>13.5</v>
      </c>
      <c r="O62" s="533" t="str">
        <f t="shared" si="21"/>
        <v>20.3</v>
      </c>
      <c r="P62" s="525" t="s">
        <v>1814</v>
      </c>
      <c r="Q62" s="525" t="s">
        <v>133</v>
      </c>
      <c r="R62" s="525" t="s">
        <v>55</v>
      </c>
      <c r="S62" s="525"/>
      <c r="T62" s="532" t="s">
        <v>76</v>
      </c>
      <c r="U62" s="531">
        <f t="shared" si="22"/>
        <v>180</v>
      </c>
      <c r="V62" s="530">
        <f t="shared" si="23"/>
        <v>136</v>
      </c>
      <c r="W62" s="530">
        <f t="shared" si="24"/>
        <v>90</v>
      </c>
      <c r="X62" s="529" t="str">
        <f t="shared" ref="X62:X93" si="34">IF(AC62&lt;55,"",AD62)</f>
        <v>★4.0</v>
      </c>
      <c r="Z62" s="528">
        <f t="shared" si="26"/>
        <v>1880</v>
      </c>
      <c r="AA62" s="528">
        <f t="shared" si="27"/>
        <v>1880</v>
      </c>
      <c r="AB62" s="527">
        <f t="shared" si="28"/>
        <v>20.3</v>
      </c>
      <c r="AC62" s="526">
        <f t="shared" si="29"/>
        <v>90</v>
      </c>
      <c r="AD62" s="526" t="str">
        <f t="shared" si="30"/>
        <v>★4.0</v>
      </c>
      <c r="AE62" s="527">
        <f t="shared" si="31"/>
        <v>20.3</v>
      </c>
      <c r="AF62" s="526">
        <f t="shared" si="32"/>
        <v>90</v>
      </c>
      <c r="AG62" s="526" t="str">
        <f t="shared" si="33"/>
        <v>★4.0</v>
      </c>
      <c r="AI62" s="525">
        <v>1880</v>
      </c>
    </row>
    <row r="63" spans="1:35" s="524" customFormat="1" ht="33.75">
      <c r="A63" s="576"/>
      <c r="B63" s="548"/>
      <c r="C63" s="547"/>
      <c r="D63" s="541" t="s">
        <v>1819</v>
      </c>
      <c r="E63" s="541" t="s">
        <v>1827</v>
      </c>
      <c r="F63" s="525" t="s">
        <v>1817</v>
      </c>
      <c r="G63" s="525" t="s">
        <v>1816</v>
      </c>
      <c r="H63" s="525" t="s">
        <v>1815</v>
      </c>
      <c r="I63" s="539" t="str">
        <f t="shared" si="17"/>
        <v>1,890</v>
      </c>
      <c r="J63" s="538">
        <v>5</v>
      </c>
      <c r="K63" s="546">
        <v>18.399999999999999</v>
      </c>
      <c r="L63" s="545">
        <f t="shared" si="18"/>
        <v>126.17717391304349</v>
      </c>
      <c r="M63" s="535">
        <f t="shared" si="19"/>
        <v>10.199999999999999</v>
      </c>
      <c r="N63" s="534">
        <f t="shared" si="20"/>
        <v>13.5</v>
      </c>
      <c r="O63" s="533" t="str">
        <f t="shared" si="21"/>
        <v>20.2</v>
      </c>
      <c r="P63" s="525" t="s">
        <v>1814</v>
      </c>
      <c r="Q63" s="525" t="s">
        <v>133</v>
      </c>
      <c r="R63" s="525" t="s">
        <v>55</v>
      </c>
      <c r="S63" s="525"/>
      <c r="T63" s="532" t="s">
        <v>76</v>
      </c>
      <c r="U63" s="531">
        <f t="shared" si="22"/>
        <v>180</v>
      </c>
      <c r="V63" s="530">
        <f t="shared" si="23"/>
        <v>136</v>
      </c>
      <c r="W63" s="530">
        <f t="shared" si="24"/>
        <v>91</v>
      </c>
      <c r="X63" s="529" t="str">
        <f t="shared" si="34"/>
        <v>★4.0</v>
      </c>
      <c r="Z63" s="528">
        <f t="shared" si="26"/>
        <v>1890</v>
      </c>
      <c r="AA63" s="528">
        <f t="shared" si="27"/>
        <v>1890</v>
      </c>
      <c r="AB63" s="527">
        <f t="shared" si="28"/>
        <v>20.2</v>
      </c>
      <c r="AC63" s="526">
        <f t="shared" si="29"/>
        <v>91</v>
      </c>
      <c r="AD63" s="526" t="str">
        <f t="shared" si="30"/>
        <v>★4.0</v>
      </c>
      <c r="AE63" s="527">
        <f t="shared" si="31"/>
        <v>20.2</v>
      </c>
      <c r="AF63" s="526">
        <f t="shared" si="32"/>
        <v>91</v>
      </c>
      <c r="AG63" s="526" t="str">
        <f t="shared" si="33"/>
        <v>★4.0</v>
      </c>
      <c r="AI63" s="525">
        <v>1890</v>
      </c>
    </row>
    <row r="64" spans="1:35" s="524" customFormat="1" ht="22.5">
      <c r="A64" s="576"/>
      <c r="B64" s="548"/>
      <c r="C64" s="547"/>
      <c r="D64" s="541" t="s">
        <v>1819</v>
      </c>
      <c r="E64" s="541" t="s">
        <v>1826</v>
      </c>
      <c r="F64" s="525" t="s">
        <v>1817</v>
      </c>
      <c r="G64" s="525" t="s">
        <v>1816</v>
      </c>
      <c r="H64" s="525" t="s">
        <v>1815</v>
      </c>
      <c r="I64" s="539" t="str">
        <f t="shared" si="17"/>
        <v>1,930</v>
      </c>
      <c r="J64" s="538">
        <v>7</v>
      </c>
      <c r="K64" s="546">
        <v>18.2</v>
      </c>
      <c r="L64" s="545">
        <f t="shared" si="18"/>
        <v>127.56373626373626</v>
      </c>
      <c r="M64" s="535">
        <f t="shared" si="19"/>
        <v>10.199999999999999</v>
      </c>
      <c r="N64" s="534">
        <f t="shared" si="20"/>
        <v>13.5</v>
      </c>
      <c r="O64" s="533" t="str">
        <f t="shared" si="21"/>
        <v>19.8</v>
      </c>
      <c r="P64" s="525" t="s">
        <v>1825</v>
      </c>
      <c r="Q64" s="525" t="s">
        <v>133</v>
      </c>
      <c r="R64" s="525" t="s">
        <v>55</v>
      </c>
      <c r="S64" s="525"/>
      <c r="T64" s="532" t="s">
        <v>76</v>
      </c>
      <c r="U64" s="531">
        <f t="shared" si="22"/>
        <v>178</v>
      </c>
      <c r="V64" s="530">
        <f t="shared" si="23"/>
        <v>134</v>
      </c>
      <c r="W64" s="530">
        <f t="shared" si="24"/>
        <v>91</v>
      </c>
      <c r="X64" s="529" t="str">
        <f t="shared" si="34"/>
        <v>★4.0</v>
      </c>
      <c r="Z64" s="528">
        <f t="shared" si="26"/>
        <v>1930</v>
      </c>
      <c r="AA64" s="528">
        <f t="shared" si="27"/>
        <v>1930</v>
      </c>
      <c r="AB64" s="527">
        <f t="shared" si="28"/>
        <v>19.8</v>
      </c>
      <c r="AC64" s="526">
        <f t="shared" si="29"/>
        <v>91</v>
      </c>
      <c r="AD64" s="526" t="str">
        <f t="shared" si="30"/>
        <v>★4.0</v>
      </c>
      <c r="AE64" s="527">
        <f t="shared" si="31"/>
        <v>19.8</v>
      </c>
      <c r="AF64" s="526">
        <f t="shared" si="32"/>
        <v>91</v>
      </c>
      <c r="AG64" s="526" t="str">
        <f t="shared" si="33"/>
        <v>★4.0</v>
      </c>
      <c r="AI64" s="525">
        <v>1930</v>
      </c>
    </row>
    <row r="65" spans="1:35" s="524" customFormat="1" ht="45">
      <c r="A65" s="576"/>
      <c r="B65" s="548"/>
      <c r="C65" s="547"/>
      <c r="D65" s="541" t="s">
        <v>1819</v>
      </c>
      <c r="E65" s="541" t="s">
        <v>1824</v>
      </c>
      <c r="F65" s="525" t="s">
        <v>1817</v>
      </c>
      <c r="G65" s="525" t="s">
        <v>1816</v>
      </c>
      <c r="H65" s="525" t="s">
        <v>1815</v>
      </c>
      <c r="I65" s="539" t="str">
        <f t="shared" si="17"/>
        <v>1,900</v>
      </c>
      <c r="J65" s="538">
        <v>7</v>
      </c>
      <c r="K65" s="546">
        <v>18.2</v>
      </c>
      <c r="L65" s="545">
        <f t="shared" si="18"/>
        <v>127.56373626373626</v>
      </c>
      <c r="M65" s="535">
        <f t="shared" si="19"/>
        <v>10.199999999999999</v>
      </c>
      <c r="N65" s="534">
        <f t="shared" si="20"/>
        <v>13.5</v>
      </c>
      <c r="O65" s="533" t="str">
        <f t="shared" si="21"/>
        <v>20.1</v>
      </c>
      <c r="P65" s="525" t="s">
        <v>1814</v>
      </c>
      <c r="Q65" s="525" t="s">
        <v>133</v>
      </c>
      <c r="R65" s="525" t="s">
        <v>55</v>
      </c>
      <c r="S65" s="525"/>
      <c r="T65" s="532" t="s">
        <v>76</v>
      </c>
      <c r="U65" s="531">
        <f t="shared" si="22"/>
        <v>178</v>
      </c>
      <c r="V65" s="530">
        <f t="shared" si="23"/>
        <v>134</v>
      </c>
      <c r="W65" s="530">
        <f t="shared" si="24"/>
        <v>90</v>
      </c>
      <c r="X65" s="529" t="str">
        <f t="shared" si="34"/>
        <v>★4.0</v>
      </c>
      <c r="Z65" s="528">
        <f t="shared" si="26"/>
        <v>1900</v>
      </c>
      <c r="AA65" s="528">
        <f t="shared" si="27"/>
        <v>1900</v>
      </c>
      <c r="AB65" s="527">
        <f t="shared" si="28"/>
        <v>20.100000000000001</v>
      </c>
      <c r="AC65" s="526">
        <f t="shared" si="29"/>
        <v>90</v>
      </c>
      <c r="AD65" s="526" t="str">
        <f t="shared" si="30"/>
        <v>★4.0</v>
      </c>
      <c r="AE65" s="527">
        <f t="shared" si="31"/>
        <v>20.100000000000001</v>
      </c>
      <c r="AF65" s="526">
        <f t="shared" si="32"/>
        <v>90</v>
      </c>
      <c r="AG65" s="526" t="str">
        <f t="shared" si="33"/>
        <v>★4.0</v>
      </c>
      <c r="AI65" s="525">
        <v>1900</v>
      </c>
    </row>
    <row r="66" spans="1:35" s="524" customFormat="1" ht="45">
      <c r="A66" s="576"/>
      <c r="B66" s="548"/>
      <c r="C66" s="547"/>
      <c r="D66" s="541" t="s">
        <v>1819</v>
      </c>
      <c r="E66" s="541" t="s">
        <v>1823</v>
      </c>
      <c r="F66" s="525" t="s">
        <v>1817</v>
      </c>
      <c r="G66" s="525" t="s">
        <v>1816</v>
      </c>
      <c r="H66" s="525" t="s">
        <v>1815</v>
      </c>
      <c r="I66" s="539" t="str">
        <f t="shared" si="17"/>
        <v>1,910</v>
      </c>
      <c r="J66" s="538">
        <v>7</v>
      </c>
      <c r="K66" s="546">
        <v>18.2</v>
      </c>
      <c r="L66" s="545">
        <f t="shared" si="18"/>
        <v>127.56373626373626</v>
      </c>
      <c r="M66" s="535">
        <f t="shared" si="19"/>
        <v>10.199999999999999</v>
      </c>
      <c r="N66" s="534">
        <f t="shared" si="20"/>
        <v>13.5</v>
      </c>
      <c r="O66" s="533" t="str">
        <f t="shared" si="21"/>
        <v>20.0</v>
      </c>
      <c r="P66" s="525" t="s">
        <v>1814</v>
      </c>
      <c r="Q66" s="525" t="s">
        <v>133</v>
      </c>
      <c r="R66" s="525" t="s">
        <v>55</v>
      </c>
      <c r="S66" s="525"/>
      <c r="T66" s="532" t="s">
        <v>76</v>
      </c>
      <c r="U66" s="531">
        <f t="shared" si="22"/>
        <v>178</v>
      </c>
      <c r="V66" s="530">
        <f t="shared" si="23"/>
        <v>134</v>
      </c>
      <c r="W66" s="530">
        <f t="shared" si="24"/>
        <v>91</v>
      </c>
      <c r="X66" s="529" t="str">
        <f t="shared" si="34"/>
        <v>★4.0</v>
      </c>
      <c r="Z66" s="528">
        <f t="shared" si="26"/>
        <v>1910</v>
      </c>
      <c r="AA66" s="528">
        <f t="shared" si="27"/>
        <v>1910</v>
      </c>
      <c r="AB66" s="527">
        <f t="shared" si="28"/>
        <v>20</v>
      </c>
      <c r="AC66" s="526">
        <f t="shared" si="29"/>
        <v>91</v>
      </c>
      <c r="AD66" s="526" t="str">
        <f t="shared" si="30"/>
        <v>★4.0</v>
      </c>
      <c r="AE66" s="527">
        <f t="shared" si="31"/>
        <v>20</v>
      </c>
      <c r="AF66" s="526">
        <f t="shared" si="32"/>
        <v>91</v>
      </c>
      <c r="AG66" s="526" t="str">
        <f t="shared" si="33"/>
        <v>★4.0</v>
      </c>
      <c r="AI66" s="525">
        <v>1910</v>
      </c>
    </row>
    <row r="67" spans="1:35" s="524" customFormat="1" ht="22.5">
      <c r="A67" s="576"/>
      <c r="B67" s="548"/>
      <c r="C67" s="547"/>
      <c r="D67" s="541" t="s">
        <v>1819</v>
      </c>
      <c r="E67" s="541" t="s">
        <v>1822</v>
      </c>
      <c r="F67" s="525" t="s">
        <v>1817</v>
      </c>
      <c r="G67" s="525" t="s">
        <v>1816</v>
      </c>
      <c r="H67" s="525" t="s">
        <v>1815</v>
      </c>
      <c r="I67" s="539" t="str">
        <f t="shared" si="17"/>
        <v>1,920</v>
      </c>
      <c r="J67" s="538">
        <v>7</v>
      </c>
      <c r="K67" s="546">
        <v>18.2</v>
      </c>
      <c r="L67" s="545">
        <f t="shared" si="18"/>
        <v>127.56373626373626</v>
      </c>
      <c r="M67" s="535">
        <f t="shared" si="19"/>
        <v>10.199999999999999</v>
      </c>
      <c r="N67" s="534">
        <f t="shared" si="20"/>
        <v>13.5</v>
      </c>
      <c r="O67" s="533" t="str">
        <f t="shared" si="21"/>
        <v>19.9</v>
      </c>
      <c r="P67" s="525" t="s">
        <v>1814</v>
      </c>
      <c r="Q67" s="525" t="s">
        <v>133</v>
      </c>
      <c r="R67" s="525" t="s">
        <v>55</v>
      </c>
      <c r="S67" s="525"/>
      <c r="T67" s="532" t="s">
        <v>76</v>
      </c>
      <c r="U67" s="531">
        <f t="shared" si="22"/>
        <v>178</v>
      </c>
      <c r="V67" s="530">
        <f t="shared" si="23"/>
        <v>134</v>
      </c>
      <c r="W67" s="530">
        <f t="shared" si="24"/>
        <v>91</v>
      </c>
      <c r="X67" s="529" t="str">
        <f t="shared" si="34"/>
        <v>★4.0</v>
      </c>
      <c r="Z67" s="528">
        <f t="shared" si="26"/>
        <v>1920</v>
      </c>
      <c r="AA67" s="528">
        <f t="shared" si="27"/>
        <v>1920</v>
      </c>
      <c r="AB67" s="527">
        <f t="shared" si="28"/>
        <v>19.899999999999999</v>
      </c>
      <c r="AC67" s="526">
        <f t="shared" si="29"/>
        <v>91</v>
      </c>
      <c r="AD67" s="526" t="str">
        <f t="shared" si="30"/>
        <v>★4.0</v>
      </c>
      <c r="AE67" s="527">
        <f t="shared" si="31"/>
        <v>19.899999999999999</v>
      </c>
      <c r="AF67" s="526">
        <f t="shared" si="32"/>
        <v>91</v>
      </c>
      <c r="AG67" s="526" t="str">
        <f t="shared" si="33"/>
        <v>★4.0</v>
      </c>
      <c r="AI67" s="525">
        <v>1920</v>
      </c>
    </row>
    <row r="68" spans="1:35" s="524" customFormat="1" ht="22.5">
      <c r="A68" s="576"/>
      <c r="B68" s="548"/>
      <c r="C68" s="547"/>
      <c r="D68" s="541" t="s">
        <v>1819</v>
      </c>
      <c r="E68" s="541" t="s">
        <v>1821</v>
      </c>
      <c r="F68" s="525" t="s">
        <v>1817</v>
      </c>
      <c r="G68" s="525" t="s">
        <v>1816</v>
      </c>
      <c r="H68" s="525" t="s">
        <v>1815</v>
      </c>
      <c r="I68" s="539" t="str">
        <f t="shared" si="17"/>
        <v>1,880</v>
      </c>
      <c r="J68" s="538">
        <v>7</v>
      </c>
      <c r="K68" s="546">
        <v>18.3</v>
      </c>
      <c r="L68" s="545">
        <f t="shared" si="18"/>
        <v>126.86666666666666</v>
      </c>
      <c r="M68" s="535">
        <f t="shared" si="19"/>
        <v>10.199999999999999</v>
      </c>
      <c r="N68" s="534">
        <f t="shared" si="20"/>
        <v>13.5</v>
      </c>
      <c r="O68" s="533" t="str">
        <f t="shared" si="21"/>
        <v>20.3</v>
      </c>
      <c r="P68" s="525" t="s">
        <v>1814</v>
      </c>
      <c r="Q68" s="525" t="s">
        <v>133</v>
      </c>
      <c r="R68" s="525" t="s">
        <v>55</v>
      </c>
      <c r="S68" s="525"/>
      <c r="T68" s="532" t="s">
        <v>76</v>
      </c>
      <c r="U68" s="531">
        <f t="shared" si="22"/>
        <v>179</v>
      </c>
      <c r="V68" s="530">
        <f t="shared" si="23"/>
        <v>135</v>
      </c>
      <c r="W68" s="530">
        <f t="shared" si="24"/>
        <v>90</v>
      </c>
      <c r="X68" s="529" t="str">
        <f t="shared" si="34"/>
        <v>★4.0</v>
      </c>
      <c r="Z68" s="528">
        <f t="shared" si="26"/>
        <v>1880</v>
      </c>
      <c r="AA68" s="528">
        <f t="shared" si="27"/>
        <v>1880</v>
      </c>
      <c r="AB68" s="527">
        <f t="shared" si="28"/>
        <v>20.3</v>
      </c>
      <c r="AC68" s="526">
        <f t="shared" si="29"/>
        <v>90</v>
      </c>
      <c r="AD68" s="526" t="str">
        <f t="shared" si="30"/>
        <v>★4.0</v>
      </c>
      <c r="AE68" s="527">
        <f t="shared" si="31"/>
        <v>20.3</v>
      </c>
      <c r="AF68" s="526">
        <f t="shared" si="32"/>
        <v>90</v>
      </c>
      <c r="AG68" s="526" t="str">
        <f t="shared" si="33"/>
        <v>★4.0</v>
      </c>
      <c r="AI68" s="525">
        <v>1880</v>
      </c>
    </row>
    <row r="69" spans="1:35" s="524" customFormat="1" ht="22.5">
      <c r="A69" s="576"/>
      <c r="B69" s="548"/>
      <c r="C69" s="547"/>
      <c r="D69" s="541" t="s">
        <v>1819</v>
      </c>
      <c r="E69" s="541" t="s">
        <v>1820</v>
      </c>
      <c r="F69" s="525" t="s">
        <v>1817</v>
      </c>
      <c r="G69" s="525" t="s">
        <v>1816</v>
      </c>
      <c r="H69" s="525" t="s">
        <v>1815</v>
      </c>
      <c r="I69" s="539" t="str">
        <f t="shared" si="17"/>
        <v>1,900</v>
      </c>
      <c r="J69" s="538">
        <v>5</v>
      </c>
      <c r="K69" s="546">
        <v>18.3</v>
      </c>
      <c r="L69" s="545">
        <f t="shared" si="18"/>
        <v>126.86666666666666</v>
      </c>
      <c r="M69" s="535">
        <f t="shared" si="19"/>
        <v>10.199999999999999</v>
      </c>
      <c r="N69" s="534">
        <f t="shared" si="20"/>
        <v>13.5</v>
      </c>
      <c r="O69" s="533" t="str">
        <f t="shared" si="21"/>
        <v>20.1</v>
      </c>
      <c r="P69" s="525" t="s">
        <v>1814</v>
      </c>
      <c r="Q69" s="525" t="s">
        <v>133</v>
      </c>
      <c r="R69" s="525" t="s">
        <v>55</v>
      </c>
      <c r="S69" s="525"/>
      <c r="T69" s="532" t="s">
        <v>76</v>
      </c>
      <c r="U69" s="531">
        <f t="shared" si="22"/>
        <v>179</v>
      </c>
      <c r="V69" s="530">
        <f t="shared" si="23"/>
        <v>135</v>
      </c>
      <c r="W69" s="530">
        <f t="shared" si="24"/>
        <v>91</v>
      </c>
      <c r="X69" s="529" t="str">
        <f t="shared" si="34"/>
        <v>★4.0</v>
      </c>
      <c r="Z69" s="528">
        <f t="shared" si="26"/>
        <v>1900</v>
      </c>
      <c r="AA69" s="528">
        <f t="shared" si="27"/>
        <v>1900</v>
      </c>
      <c r="AB69" s="527">
        <f t="shared" si="28"/>
        <v>20.100000000000001</v>
      </c>
      <c r="AC69" s="526">
        <f t="shared" si="29"/>
        <v>91</v>
      </c>
      <c r="AD69" s="526" t="str">
        <f t="shared" si="30"/>
        <v>★4.0</v>
      </c>
      <c r="AE69" s="527">
        <f t="shared" si="31"/>
        <v>20.100000000000001</v>
      </c>
      <c r="AF69" s="526">
        <f t="shared" si="32"/>
        <v>91</v>
      </c>
      <c r="AG69" s="526" t="str">
        <f t="shared" si="33"/>
        <v>★4.0</v>
      </c>
      <c r="AI69" s="525">
        <v>1900</v>
      </c>
    </row>
    <row r="70" spans="1:35" s="524" customFormat="1" ht="33.75">
      <c r="A70" s="576"/>
      <c r="B70" s="543"/>
      <c r="C70" s="542"/>
      <c r="D70" s="541" t="s">
        <v>1819</v>
      </c>
      <c r="E70" s="541" t="s">
        <v>1818</v>
      </c>
      <c r="F70" s="525" t="s">
        <v>1817</v>
      </c>
      <c r="G70" s="525" t="s">
        <v>1816</v>
      </c>
      <c r="H70" s="525" t="s">
        <v>1815</v>
      </c>
      <c r="I70" s="539" t="str">
        <f t="shared" si="17"/>
        <v>1,890</v>
      </c>
      <c r="J70" s="538">
        <v>7</v>
      </c>
      <c r="K70" s="546">
        <v>18.3</v>
      </c>
      <c r="L70" s="545">
        <f t="shared" si="18"/>
        <v>126.86666666666666</v>
      </c>
      <c r="M70" s="535">
        <f t="shared" si="19"/>
        <v>10.199999999999999</v>
      </c>
      <c r="N70" s="534">
        <f t="shared" si="20"/>
        <v>13.5</v>
      </c>
      <c r="O70" s="533" t="str">
        <f t="shared" si="21"/>
        <v>20.2</v>
      </c>
      <c r="P70" s="525" t="s">
        <v>1814</v>
      </c>
      <c r="Q70" s="525" t="s">
        <v>133</v>
      </c>
      <c r="R70" s="525" t="s">
        <v>55</v>
      </c>
      <c r="S70" s="525"/>
      <c r="T70" s="532" t="s">
        <v>76</v>
      </c>
      <c r="U70" s="531">
        <f t="shared" si="22"/>
        <v>179</v>
      </c>
      <c r="V70" s="530">
        <f t="shared" si="23"/>
        <v>135</v>
      </c>
      <c r="W70" s="530">
        <f t="shared" si="24"/>
        <v>90</v>
      </c>
      <c r="X70" s="529" t="str">
        <f t="shared" si="34"/>
        <v>★4.0</v>
      </c>
      <c r="Z70" s="528">
        <f t="shared" si="26"/>
        <v>1890</v>
      </c>
      <c r="AA70" s="528">
        <f t="shared" si="27"/>
        <v>1890</v>
      </c>
      <c r="AB70" s="527">
        <f t="shared" si="28"/>
        <v>20.2</v>
      </c>
      <c r="AC70" s="526">
        <f t="shared" si="29"/>
        <v>90</v>
      </c>
      <c r="AD70" s="526" t="str">
        <f t="shared" si="30"/>
        <v>★4.0</v>
      </c>
      <c r="AE70" s="527">
        <f t="shared" si="31"/>
        <v>20.2</v>
      </c>
      <c r="AF70" s="526">
        <f t="shared" si="32"/>
        <v>90</v>
      </c>
      <c r="AG70" s="526" t="str">
        <f t="shared" si="33"/>
        <v>★4.0</v>
      </c>
      <c r="AI70" s="525">
        <v>1890</v>
      </c>
    </row>
    <row r="71" spans="1:35" s="524" customFormat="1" ht="24" customHeight="1">
      <c r="A71" s="552"/>
      <c r="B71" s="548"/>
      <c r="C71" s="547" t="s">
        <v>1813</v>
      </c>
      <c r="D71" s="541" t="s">
        <v>1803</v>
      </c>
      <c r="E71" s="540" t="s">
        <v>1812</v>
      </c>
      <c r="F71" s="525" t="s">
        <v>1801</v>
      </c>
      <c r="G71" s="525" t="s">
        <v>1800</v>
      </c>
      <c r="H71" s="525" t="s">
        <v>1809</v>
      </c>
      <c r="I71" s="539" t="str">
        <f t="shared" si="17"/>
        <v>1,390~1,400</v>
      </c>
      <c r="J71" s="538">
        <v>7</v>
      </c>
      <c r="K71" s="546">
        <v>13.6</v>
      </c>
      <c r="L71" s="545">
        <f t="shared" si="18"/>
        <v>170.71029411764707</v>
      </c>
      <c r="M71" s="535">
        <f t="shared" si="19"/>
        <v>15.8</v>
      </c>
      <c r="N71" s="534">
        <f t="shared" si="20"/>
        <v>19</v>
      </c>
      <c r="O71" s="533" t="str">
        <f t="shared" si="21"/>
        <v>24.6~24.7</v>
      </c>
      <c r="P71" s="525" t="s">
        <v>1808</v>
      </c>
      <c r="Q71" s="525" t="s">
        <v>52</v>
      </c>
      <c r="R71" s="525" t="s">
        <v>45</v>
      </c>
      <c r="S71" s="525"/>
      <c r="T71" s="532" t="s">
        <v>141</v>
      </c>
      <c r="U71" s="531" t="str">
        <f t="shared" si="22"/>
        <v/>
      </c>
      <c r="V71" s="530" t="str">
        <f t="shared" si="23"/>
        <v/>
      </c>
      <c r="W71" s="530">
        <f t="shared" si="24"/>
        <v>55</v>
      </c>
      <c r="X71" s="529" t="str">
        <f t="shared" si="34"/>
        <v>★0.5</v>
      </c>
      <c r="Y71" s="56"/>
      <c r="Z71" s="528">
        <f t="shared" si="26"/>
        <v>1390</v>
      </c>
      <c r="AA71" s="528">
        <f t="shared" si="27"/>
        <v>1400</v>
      </c>
      <c r="AB71" s="527">
        <f t="shared" si="28"/>
        <v>24.7</v>
      </c>
      <c r="AC71" s="526">
        <f t="shared" si="29"/>
        <v>55</v>
      </c>
      <c r="AD71" s="526" t="str">
        <f t="shared" si="30"/>
        <v>★0.5</v>
      </c>
      <c r="AE71" s="527">
        <f t="shared" si="31"/>
        <v>24.6</v>
      </c>
      <c r="AF71" s="526">
        <f t="shared" si="32"/>
        <v>55</v>
      </c>
      <c r="AG71" s="526" t="str">
        <f t="shared" si="33"/>
        <v>★0.5</v>
      </c>
      <c r="AI71" s="525" t="s">
        <v>1811</v>
      </c>
    </row>
    <row r="72" spans="1:35" s="524" customFormat="1" ht="24" customHeight="1">
      <c r="A72" s="574"/>
      <c r="B72" s="548"/>
      <c r="C72" s="566"/>
      <c r="D72" s="541" t="s">
        <v>1803</v>
      </c>
      <c r="E72" s="540" t="s">
        <v>1810</v>
      </c>
      <c r="F72" s="525" t="s">
        <v>1801</v>
      </c>
      <c r="G72" s="525" t="s">
        <v>1800</v>
      </c>
      <c r="H72" s="525" t="s">
        <v>1809</v>
      </c>
      <c r="I72" s="539" t="str">
        <f t="shared" si="17"/>
        <v>1,350</v>
      </c>
      <c r="J72" s="538">
        <v>5</v>
      </c>
      <c r="K72" s="546">
        <v>13.6</v>
      </c>
      <c r="L72" s="545">
        <f t="shared" si="18"/>
        <v>170.71029411764707</v>
      </c>
      <c r="M72" s="535">
        <f t="shared" si="19"/>
        <v>15.8</v>
      </c>
      <c r="N72" s="534">
        <f t="shared" si="20"/>
        <v>19</v>
      </c>
      <c r="O72" s="533" t="str">
        <f t="shared" si="21"/>
        <v>25.0</v>
      </c>
      <c r="P72" s="525" t="s">
        <v>1808</v>
      </c>
      <c r="Q72" s="525" t="s">
        <v>52</v>
      </c>
      <c r="R72" s="525" t="s">
        <v>45</v>
      </c>
      <c r="S72" s="525"/>
      <c r="T72" s="532" t="s">
        <v>141</v>
      </c>
      <c r="U72" s="531" t="str">
        <f t="shared" si="22"/>
        <v/>
      </c>
      <c r="V72" s="530" t="str">
        <f t="shared" si="23"/>
        <v/>
      </c>
      <c r="W72" s="530" t="str">
        <f t="shared" si="24"/>
        <v/>
      </c>
      <c r="X72" s="529" t="str">
        <f t="shared" si="34"/>
        <v/>
      </c>
      <c r="Y72" s="56"/>
      <c r="Z72" s="528">
        <f t="shared" si="26"/>
        <v>1350</v>
      </c>
      <c r="AA72" s="528">
        <f t="shared" si="27"/>
        <v>1350</v>
      </c>
      <c r="AB72" s="527">
        <f t="shared" si="28"/>
        <v>25</v>
      </c>
      <c r="AC72" s="526">
        <f t="shared" si="29"/>
        <v>54</v>
      </c>
      <c r="AD72" s="526" t="str">
        <f t="shared" si="30"/>
        <v xml:space="preserve"> </v>
      </c>
      <c r="AE72" s="527">
        <f t="shared" si="31"/>
        <v>25</v>
      </c>
      <c r="AF72" s="526">
        <f t="shared" si="32"/>
        <v>54</v>
      </c>
      <c r="AG72" s="526" t="str">
        <f t="shared" si="33"/>
        <v xml:space="preserve"> </v>
      </c>
      <c r="AI72" s="525">
        <v>1350</v>
      </c>
    </row>
    <row r="73" spans="1:35" s="524" customFormat="1" ht="24" customHeight="1">
      <c r="A73" s="574"/>
      <c r="B73" s="548"/>
      <c r="C73" s="547"/>
      <c r="D73" s="541" t="s">
        <v>1803</v>
      </c>
      <c r="E73" s="541" t="s">
        <v>511</v>
      </c>
      <c r="F73" s="525" t="s">
        <v>1801</v>
      </c>
      <c r="G73" s="525" t="s">
        <v>1800</v>
      </c>
      <c r="H73" s="525" t="s">
        <v>1799</v>
      </c>
      <c r="I73" s="539" t="str">
        <f t="shared" ref="I73:I104" si="35">IF(Z73="","",(IF(AA73-Z73&gt;0,CONCATENATE(TEXT(Z73,"#,##0"),"~",TEXT(AA73,"#,##0")),TEXT(Z73,"#,##0"))))</f>
        <v>1,370</v>
      </c>
      <c r="J73" s="538">
        <v>7</v>
      </c>
      <c r="K73" s="546">
        <v>12</v>
      </c>
      <c r="L73" s="545">
        <f t="shared" ref="L73:L104" si="36">IF(K73&gt;0,1/K73*34.6*67.1,"")</f>
        <v>193.47166666666664</v>
      </c>
      <c r="M73" s="535">
        <f t="shared" ref="M73:M104" si="37">IFERROR(VALUE(IF(Z73="","",(IF(Z73&gt;=2271,"7.4",IF(Z73&gt;=2101,"8.7",IF(Z73&gt;=1991,"9.4",IF(Z73&gt;=1871,"10.2",IF(Z73&gt;=1761,"11.1",IF(Z73&gt;=1651,"12.2",IF(Z73&gt;=1531,"13.2",IF(Z73&gt;=1421,"14.4",IF(Z73&gt;=1311,"15.8",IF(Z73&gt;=1196,"17.2",IF(Z73&gt;=1081,"18.7",IF(Z73&gt;=971,"20.5",IF(Z73&gt;=856,"20.8",IF(Z73&gt;=741,"21.0",IF(Z73&gt;=601,"21.8","22.5")))))))))))))))))),"")</f>
        <v>15.8</v>
      </c>
      <c r="N73" s="534">
        <f t="shared" ref="N73:N104" si="38">IFERROR(VALUE(IF(Z73="","",(IF(Z73&gt;=2271,"10.6",IF(Z73&gt;=2101,"11.9",IF(Z73&gt;=1991,"12.7",IF(Z73&gt;=1871,"13.5",IF(Z73&gt;=1761,"14.4",IF(Z73&gt;=1651,"15.4",IF(Z73&gt;=1531,"16.5",IF(Z73&gt;=1421,"17.6",IF(Z73&gt;=1311,"19.0",IF(Z73&gt;=1196,"20.3",IF(Z73&gt;=1081,"21.8",IF(Z73&gt;=971,"23.4",IF(Z73&gt;=856,"23.7",IF(Z73&gt;=741,"24.5","24.6"))))))))))))))))),"")</f>
        <v>19</v>
      </c>
      <c r="O73" s="533" t="str">
        <f t="shared" ref="O73:O104" si="39">IF(Z73="","",IF(AE73="",TEXT(AB73,"#,##0.0"),IF(AB73-AE73&gt;0,CONCATENATE(TEXT(AE73,"#,##0.0"),"~",TEXT(AB73,"#,##0.0")),TEXT(AB73,"#,##0.0"))))</f>
        <v>24.8</v>
      </c>
      <c r="P73" s="525" t="s">
        <v>514</v>
      </c>
      <c r="Q73" s="525" t="s">
        <v>52</v>
      </c>
      <c r="R73" s="525" t="s">
        <v>45</v>
      </c>
      <c r="S73" s="525"/>
      <c r="T73" s="532" t="s">
        <v>141</v>
      </c>
      <c r="U73" s="531" t="str">
        <f t="shared" ref="U73:U104" si="40">IFERROR(IF(K73&lt;M73,"",(ROUNDDOWN(K73/M73*100,0))),"")</f>
        <v/>
      </c>
      <c r="V73" s="530" t="str">
        <f t="shared" ref="V73:V104" si="41">IFERROR(IF(K73&lt;N73,"",(ROUNDDOWN(K73/N73*100,0))),"")</f>
        <v/>
      </c>
      <c r="W73" s="530" t="str">
        <f t="shared" ref="W73:W104" si="42">IF(AC73&lt;55,"",IF(AA73="",AC73,IF(AF73-AC73&gt;0,CONCATENATE(AC73,"~",AF73),AC73)))</f>
        <v/>
      </c>
      <c r="X73" s="529" t="str">
        <f t="shared" si="34"/>
        <v/>
      </c>
      <c r="Y73" s="56"/>
      <c r="Z73" s="528">
        <f t="shared" ref="Z73:Z104" si="43">VALUE(LEFTB(AI73,4))</f>
        <v>1370</v>
      </c>
      <c r="AA73" s="528">
        <f t="shared" ref="AA73:AA104" si="44">VALUE(RIGHTB(AI73,4))</f>
        <v>1370</v>
      </c>
      <c r="AB73" s="527">
        <f t="shared" ref="AB73:AB104" si="45">IF(Z73="","",(ROUND(IF(Z73&gt;=2759,9.5,IF(Z73&lt;2759,(-2.47/1000000*Z73*Z73)-(8.52/10000*Z73)+30.65)),1)))</f>
        <v>24.8</v>
      </c>
      <c r="AC73" s="526">
        <f t="shared" ref="AC73:AC104" si="46">IF(K73="","",ROUNDDOWN(K73/AB73*100,0))</f>
        <v>48</v>
      </c>
      <c r="AD73" s="526" t="str">
        <f t="shared" ref="AD73:AD104" si="47">IF(AC73="","",IF(AC73&gt;=125,"★7.5",IF(AC73&gt;=120,"★7.0",IF(AC73&gt;=115,"★6.5",IF(AC73&gt;=110,"★6.0",IF(AC73&gt;=105,"★5.5",IF(AC73&gt;=100,"★5.0",IF(AC73&gt;=95,"★4.5",IF(AC73&gt;=90,"★4.0",IF(AC73&gt;=85,"★3.5",IF(AC73&gt;=80,"★3.0",IF(AC73&gt;=75,"★2.5",IF(AC73&gt;=70,"★2.0",IF(AC73&gt;=65,"★1.5",IF(AC73&gt;=60,"★1.0",IF(AC73&gt;=55,"★0.5"," "))))))))))))))))</f>
        <v xml:space="preserve"> </v>
      </c>
      <c r="AE73" s="527">
        <f t="shared" ref="AE73:AE104" si="48">IF(AA73="","",(ROUND(IF(AA73&gt;=2759,9.5,IF(AA73&lt;2759,(-2.47/1000000*AA73*AA73)-(8.52/10000*AA73)+30.65)),1)))</f>
        <v>24.8</v>
      </c>
      <c r="AF73" s="526">
        <f t="shared" ref="AF73:AF104" si="49">IF(AE73="","",IF(K73="","",ROUNDDOWN(K73/AE73*100,0)))</f>
        <v>48</v>
      </c>
      <c r="AG73" s="526" t="str">
        <f t="shared" ref="AG73:AG104" si="50">IF(AF73="","",IF(AF73&gt;=125,"★7.5",IF(AF73&gt;=120,"★7.0",IF(AF73&gt;=115,"★6.5",IF(AF73&gt;=110,"★6.0",IF(AF73&gt;=105,"★5.5",IF(AF73&gt;=100,"★5.0",IF(AF73&gt;=95,"★4.5",IF(AF73&gt;=90,"★4.0",IF(AF73&gt;=85,"★3.5",IF(AF73&gt;=80,"★3.0",IF(AF73&gt;=75,"★2.5",IF(AF73&gt;=70,"★2.0",IF(AF73&gt;=65,"★1.5",IF(AF73&gt;=60,"★1.0",IF(AF73&gt;=55,"★0.5"," "))))))))))))))))</f>
        <v xml:space="preserve"> </v>
      </c>
      <c r="AI73" s="525">
        <v>1370</v>
      </c>
    </row>
    <row r="74" spans="1:35" s="524" customFormat="1" ht="24" customHeight="1">
      <c r="A74" s="574"/>
      <c r="B74" s="548"/>
      <c r="C74" s="547"/>
      <c r="D74" s="541" t="s">
        <v>1803</v>
      </c>
      <c r="E74" s="541" t="s">
        <v>58</v>
      </c>
      <c r="F74" s="525" t="s">
        <v>1801</v>
      </c>
      <c r="G74" s="525" t="s">
        <v>1800</v>
      </c>
      <c r="H74" s="525" t="s">
        <v>1799</v>
      </c>
      <c r="I74" s="539" t="str">
        <f t="shared" si="35"/>
        <v>1,360</v>
      </c>
      <c r="J74" s="538">
        <v>7</v>
      </c>
      <c r="K74" s="546">
        <v>12</v>
      </c>
      <c r="L74" s="545">
        <f t="shared" si="36"/>
        <v>193.47166666666664</v>
      </c>
      <c r="M74" s="535">
        <f t="shared" si="37"/>
        <v>15.8</v>
      </c>
      <c r="N74" s="534">
        <f t="shared" si="38"/>
        <v>19</v>
      </c>
      <c r="O74" s="533" t="str">
        <f t="shared" si="39"/>
        <v>24.9</v>
      </c>
      <c r="P74" s="525" t="s">
        <v>514</v>
      </c>
      <c r="Q74" s="525" t="s">
        <v>52</v>
      </c>
      <c r="R74" s="525" t="s">
        <v>45</v>
      </c>
      <c r="S74" s="525"/>
      <c r="T74" s="532" t="s">
        <v>141</v>
      </c>
      <c r="U74" s="531" t="str">
        <f t="shared" si="40"/>
        <v/>
      </c>
      <c r="V74" s="530" t="str">
        <f t="shared" si="41"/>
        <v/>
      </c>
      <c r="W74" s="530" t="str">
        <f t="shared" si="42"/>
        <v/>
      </c>
      <c r="X74" s="529" t="str">
        <f t="shared" si="34"/>
        <v/>
      </c>
      <c r="Y74" s="56"/>
      <c r="Z74" s="528">
        <f t="shared" si="43"/>
        <v>1360</v>
      </c>
      <c r="AA74" s="528">
        <f t="shared" si="44"/>
        <v>1360</v>
      </c>
      <c r="AB74" s="527">
        <f t="shared" si="45"/>
        <v>24.9</v>
      </c>
      <c r="AC74" s="526">
        <f t="shared" si="46"/>
        <v>48</v>
      </c>
      <c r="AD74" s="526" t="str">
        <f t="shared" si="47"/>
        <v xml:space="preserve"> </v>
      </c>
      <c r="AE74" s="527">
        <f t="shared" si="48"/>
        <v>24.9</v>
      </c>
      <c r="AF74" s="526">
        <f t="shared" si="49"/>
        <v>48</v>
      </c>
      <c r="AG74" s="526" t="str">
        <f t="shared" si="50"/>
        <v xml:space="preserve"> </v>
      </c>
      <c r="AI74" s="525">
        <v>1360</v>
      </c>
    </row>
    <row r="75" spans="1:35" s="524" customFormat="1" ht="24" customHeight="1">
      <c r="A75" s="574"/>
      <c r="B75" s="548"/>
      <c r="C75" s="547"/>
      <c r="D75" s="541" t="s">
        <v>1803</v>
      </c>
      <c r="E75" s="540" t="s">
        <v>1807</v>
      </c>
      <c r="F75" s="525" t="s">
        <v>1801</v>
      </c>
      <c r="G75" s="525" t="s">
        <v>1800</v>
      </c>
      <c r="H75" s="525" t="s">
        <v>1799</v>
      </c>
      <c r="I75" s="539" t="str">
        <f t="shared" si="35"/>
        <v>1,350</v>
      </c>
      <c r="J75" s="538">
        <v>7</v>
      </c>
      <c r="K75" s="546">
        <v>12</v>
      </c>
      <c r="L75" s="545">
        <f t="shared" si="36"/>
        <v>193.47166666666664</v>
      </c>
      <c r="M75" s="535">
        <f t="shared" si="37"/>
        <v>15.8</v>
      </c>
      <c r="N75" s="534">
        <f t="shared" si="38"/>
        <v>19</v>
      </c>
      <c r="O75" s="533" t="str">
        <f t="shared" si="39"/>
        <v>25.0</v>
      </c>
      <c r="P75" s="525" t="s">
        <v>514</v>
      </c>
      <c r="Q75" s="525" t="s">
        <v>52</v>
      </c>
      <c r="R75" s="525" t="s">
        <v>45</v>
      </c>
      <c r="S75" s="525"/>
      <c r="T75" s="532"/>
      <c r="U75" s="531" t="str">
        <f t="shared" si="40"/>
        <v/>
      </c>
      <c r="V75" s="530" t="str">
        <f t="shared" si="41"/>
        <v/>
      </c>
      <c r="W75" s="530" t="str">
        <f t="shared" si="42"/>
        <v/>
      </c>
      <c r="X75" s="529" t="str">
        <f t="shared" si="34"/>
        <v/>
      </c>
      <c r="Y75" s="56"/>
      <c r="Z75" s="528">
        <f t="shared" si="43"/>
        <v>1350</v>
      </c>
      <c r="AA75" s="528">
        <f t="shared" si="44"/>
        <v>1350</v>
      </c>
      <c r="AB75" s="527">
        <f t="shared" si="45"/>
        <v>25</v>
      </c>
      <c r="AC75" s="526">
        <f t="shared" si="46"/>
        <v>48</v>
      </c>
      <c r="AD75" s="526" t="str">
        <f t="shared" si="47"/>
        <v xml:space="preserve"> </v>
      </c>
      <c r="AE75" s="527">
        <f t="shared" si="48"/>
        <v>25</v>
      </c>
      <c r="AF75" s="526">
        <f t="shared" si="49"/>
        <v>48</v>
      </c>
      <c r="AG75" s="526" t="str">
        <f t="shared" si="50"/>
        <v xml:space="preserve"> </v>
      </c>
      <c r="AI75" s="525">
        <v>1350</v>
      </c>
    </row>
    <row r="76" spans="1:35" s="524" customFormat="1" ht="24" customHeight="1">
      <c r="A76" s="574"/>
      <c r="B76" s="543"/>
      <c r="C76" s="542"/>
      <c r="D76" s="541" t="s">
        <v>1803</v>
      </c>
      <c r="E76" s="540" t="s">
        <v>1806</v>
      </c>
      <c r="F76" s="525" t="s">
        <v>1801</v>
      </c>
      <c r="G76" s="525" t="s">
        <v>1800</v>
      </c>
      <c r="H76" s="525" t="s">
        <v>1799</v>
      </c>
      <c r="I76" s="539" t="str">
        <f t="shared" si="35"/>
        <v>1,310</v>
      </c>
      <c r="J76" s="538">
        <v>5</v>
      </c>
      <c r="K76" s="546">
        <v>12</v>
      </c>
      <c r="L76" s="545">
        <f t="shared" si="36"/>
        <v>193.47166666666664</v>
      </c>
      <c r="M76" s="535">
        <f t="shared" si="37"/>
        <v>17.2</v>
      </c>
      <c r="N76" s="534">
        <f t="shared" si="38"/>
        <v>20.3</v>
      </c>
      <c r="O76" s="533" t="str">
        <f t="shared" si="39"/>
        <v>25.3</v>
      </c>
      <c r="P76" s="525" t="s">
        <v>514</v>
      </c>
      <c r="Q76" s="525" t="s">
        <v>52</v>
      </c>
      <c r="R76" s="525" t="s">
        <v>45</v>
      </c>
      <c r="S76" s="538"/>
      <c r="T76" s="532"/>
      <c r="U76" s="531" t="str">
        <f t="shared" si="40"/>
        <v/>
      </c>
      <c r="V76" s="530" t="str">
        <f t="shared" si="41"/>
        <v/>
      </c>
      <c r="W76" s="530" t="str">
        <f t="shared" si="42"/>
        <v/>
      </c>
      <c r="X76" s="529" t="str">
        <f t="shared" si="34"/>
        <v/>
      </c>
      <c r="Y76" s="56"/>
      <c r="Z76" s="528">
        <f t="shared" si="43"/>
        <v>1310</v>
      </c>
      <c r="AA76" s="528">
        <f t="shared" si="44"/>
        <v>1310</v>
      </c>
      <c r="AB76" s="527">
        <f t="shared" si="45"/>
        <v>25.3</v>
      </c>
      <c r="AC76" s="526">
        <f t="shared" si="46"/>
        <v>47</v>
      </c>
      <c r="AD76" s="526" t="str">
        <f t="shared" si="47"/>
        <v xml:space="preserve"> </v>
      </c>
      <c r="AE76" s="527">
        <f t="shared" si="48"/>
        <v>25.3</v>
      </c>
      <c r="AF76" s="526">
        <f t="shared" si="49"/>
        <v>47</v>
      </c>
      <c r="AG76" s="526" t="str">
        <f t="shared" si="50"/>
        <v xml:space="preserve"> </v>
      </c>
      <c r="AI76" s="525">
        <v>1310</v>
      </c>
    </row>
    <row r="77" spans="1:35" s="524" customFormat="1" ht="24" customHeight="1">
      <c r="A77" s="574"/>
      <c r="B77" s="548"/>
      <c r="C77" s="575" t="s">
        <v>1805</v>
      </c>
      <c r="D77" s="541" t="s">
        <v>1803</v>
      </c>
      <c r="E77" s="540" t="s">
        <v>1804</v>
      </c>
      <c r="F77" s="525" t="s">
        <v>1801</v>
      </c>
      <c r="G77" s="525" t="s">
        <v>1800</v>
      </c>
      <c r="H77" s="525" t="s">
        <v>1799</v>
      </c>
      <c r="I77" s="539" t="str">
        <f t="shared" si="35"/>
        <v>1,370</v>
      </c>
      <c r="J77" s="538">
        <v>5</v>
      </c>
      <c r="K77" s="546">
        <v>10.8</v>
      </c>
      <c r="L77" s="545">
        <f t="shared" si="36"/>
        <v>214.96851851851849</v>
      </c>
      <c r="M77" s="535">
        <f t="shared" si="37"/>
        <v>15.8</v>
      </c>
      <c r="N77" s="534">
        <f t="shared" si="38"/>
        <v>19</v>
      </c>
      <c r="O77" s="533" t="str">
        <f t="shared" si="39"/>
        <v>24.8</v>
      </c>
      <c r="P77" s="525" t="s">
        <v>514</v>
      </c>
      <c r="Q77" s="525" t="s">
        <v>52</v>
      </c>
      <c r="R77" s="525" t="s">
        <v>45</v>
      </c>
      <c r="S77" s="525"/>
      <c r="T77" s="532" t="s">
        <v>141</v>
      </c>
      <c r="U77" s="531" t="str">
        <f t="shared" si="40"/>
        <v/>
      </c>
      <c r="V77" s="530" t="str">
        <f t="shared" si="41"/>
        <v/>
      </c>
      <c r="W77" s="530" t="str">
        <f t="shared" si="42"/>
        <v/>
      </c>
      <c r="X77" s="529" t="str">
        <f t="shared" si="34"/>
        <v/>
      </c>
      <c r="Y77" s="56"/>
      <c r="Z77" s="528">
        <f t="shared" si="43"/>
        <v>1370</v>
      </c>
      <c r="AA77" s="528">
        <f t="shared" si="44"/>
        <v>1370</v>
      </c>
      <c r="AB77" s="527">
        <f t="shared" si="45"/>
        <v>24.8</v>
      </c>
      <c r="AC77" s="526">
        <f t="shared" si="46"/>
        <v>43</v>
      </c>
      <c r="AD77" s="526" t="str">
        <f t="shared" si="47"/>
        <v xml:space="preserve"> </v>
      </c>
      <c r="AE77" s="527">
        <f t="shared" si="48"/>
        <v>24.8</v>
      </c>
      <c r="AF77" s="526">
        <f t="shared" si="49"/>
        <v>43</v>
      </c>
      <c r="AG77" s="526" t="str">
        <f t="shared" si="50"/>
        <v xml:space="preserve"> </v>
      </c>
      <c r="AI77" s="525">
        <v>1370</v>
      </c>
    </row>
    <row r="78" spans="1:35" s="524" customFormat="1" ht="24" customHeight="1">
      <c r="A78" s="574"/>
      <c r="B78" s="543"/>
      <c r="C78" s="542"/>
      <c r="D78" s="541" t="s">
        <v>1803</v>
      </c>
      <c r="E78" s="540" t="s">
        <v>1802</v>
      </c>
      <c r="F78" s="525" t="s">
        <v>1801</v>
      </c>
      <c r="G78" s="525" t="s">
        <v>1800</v>
      </c>
      <c r="H78" s="525" t="s">
        <v>1799</v>
      </c>
      <c r="I78" s="539" t="str">
        <f t="shared" si="35"/>
        <v>1,380</v>
      </c>
      <c r="J78" s="538">
        <v>5</v>
      </c>
      <c r="K78" s="546">
        <v>10.8</v>
      </c>
      <c r="L78" s="545">
        <f t="shared" si="36"/>
        <v>214.96851851851849</v>
      </c>
      <c r="M78" s="535">
        <f t="shared" si="37"/>
        <v>15.8</v>
      </c>
      <c r="N78" s="534">
        <f t="shared" si="38"/>
        <v>19</v>
      </c>
      <c r="O78" s="533" t="str">
        <f t="shared" si="39"/>
        <v>24.8</v>
      </c>
      <c r="P78" s="525" t="s">
        <v>514</v>
      </c>
      <c r="Q78" s="525" t="s">
        <v>52</v>
      </c>
      <c r="R78" s="525" t="s">
        <v>45</v>
      </c>
      <c r="S78" s="538"/>
      <c r="T78" s="532"/>
      <c r="U78" s="531" t="str">
        <f t="shared" si="40"/>
        <v/>
      </c>
      <c r="V78" s="530" t="str">
        <f t="shared" si="41"/>
        <v/>
      </c>
      <c r="W78" s="530" t="str">
        <f t="shared" si="42"/>
        <v/>
      </c>
      <c r="X78" s="529" t="str">
        <f t="shared" si="34"/>
        <v/>
      </c>
      <c r="Y78" s="56"/>
      <c r="Z78" s="528">
        <f t="shared" si="43"/>
        <v>1380</v>
      </c>
      <c r="AA78" s="528">
        <f t="shared" si="44"/>
        <v>1380</v>
      </c>
      <c r="AB78" s="527">
        <f t="shared" si="45"/>
        <v>24.8</v>
      </c>
      <c r="AC78" s="526">
        <f t="shared" si="46"/>
        <v>43</v>
      </c>
      <c r="AD78" s="526" t="str">
        <f t="shared" si="47"/>
        <v xml:space="preserve"> </v>
      </c>
      <c r="AE78" s="527">
        <f t="shared" si="48"/>
        <v>24.8</v>
      </c>
      <c r="AF78" s="526">
        <f t="shared" si="49"/>
        <v>43</v>
      </c>
      <c r="AG78" s="526" t="str">
        <f t="shared" si="50"/>
        <v xml:space="preserve"> </v>
      </c>
      <c r="AI78" s="525">
        <v>1380</v>
      </c>
    </row>
    <row r="79" spans="1:35" s="524" customFormat="1" ht="24" customHeight="1">
      <c r="A79" s="552"/>
      <c r="B79" s="554"/>
      <c r="C79" s="573" t="s">
        <v>1798</v>
      </c>
      <c r="D79" s="551" t="s">
        <v>1795</v>
      </c>
      <c r="E79" s="540" t="s">
        <v>1797</v>
      </c>
      <c r="F79" s="525" t="s">
        <v>1787</v>
      </c>
      <c r="G79" s="525" t="s">
        <v>1743</v>
      </c>
      <c r="H79" s="525" t="s">
        <v>1786</v>
      </c>
      <c r="I79" s="539" t="str">
        <f t="shared" si="35"/>
        <v>1,850~1,860</v>
      </c>
      <c r="J79" s="538">
        <v>5</v>
      </c>
      <c r="K79" s="546">
        <v>12.4</v>
      </c>
      <c r="L79" s="545">
        <f t="shared" si="36"/>
        <v>187.23064516129031</v>
      </c>
      <c r="M79" s="535">
        <f t="shared" si="37"/>
        <v>11.1</v>
      </c>
      <c r="N79" s="534">
        <f t="shared" si="38"/>
        <v>14.4</v>
      </c>
      <c r="O79" s="533" t="str">
        <f t="shared" si="39"/>
        <v>20.5~20.6</v>
      </c>
      <c r="P79" s="525" t="s">
        <v>1785</v>
      </c>
      <c r="Q79" s="525" t="s">
        <v>52</v>
      </c>
      <c r="R79" s="525" t="s">
        <v>80</v>
      </c>
      <c r="S79" s="525"/>
      <c r="T79" s="550" t="s">
        <v>46</v>
      </c>
      <c r="U79" s="531">
        <f t="shared" si="40"/>
        <v>111</v>
      </c>
      <c r="V79" s="530" t="str">
        <f t="shared" si="41"/>
        <v/>
      </c>
      <c r="W79" s="530">
        <f t="shared" si="42"/>
        <v>60</v>
      </c>
      <c r="X79" s="529" t="str">
        <f t="shared" si="34"/>
        <v>★1.0</v>
      </c>
      <c r="Y79" s="56"/>
      <c r="Z79" s="528">
        <f t="shared" si="43"/>
        <v>1850</v>
      </c>
      <c r="AA79" s="528">
        <f t="shared" si="44"/>
        <v>1860</v>
      </c>
      <c r="AB79" s="527">
        <f t="shared" si="45"/>
        <v>20.6</v>
      </c>
      <c r="AC79" s="526">
        <f t="shared" si="46"/>
        <v>60</v>
      </c>
      <c r="AD79" s="526" t="str">
        <f t="shared" si="47"/>
        <v>★1.0</v>
      </c>
      <c r="AE79" s="527">
        <f t="shared" si="48"/>
        <v>20.5</v>
      </c>
      <c r="AF79" s="526">
        <f t="shared" si="49"/>
        <v>60</v>
      </c>
      <c r="AG79" s="526" t="str">
        <f t="shared" si="50"/>
        <v>★1.0</v>
      </c>
      <c r="AI79" s="525" t="s">
        <v>1796</v>
      </c>
    </row>
    <row r="80" spans="1:35" s="524" customFormat="1" ht="24" customHeight="1">
      <c r="A80" s="552"/>
      <c r="B80" s="548"/>
      <c r="C80" s="547"/>
      <c r="D80" s="551" t="s">
        <v>1795</v>
      </c>
      <c r="E80" s="540" t="s">
        <v>1794</v>
      </c>
      <c r="F80" s="525" t="s">
        <v>1787</v>
      </c>
      <c r="G80" s="525" t="s">
        <v>1743</v>
      </c>
      <c r="H80" s="525" t="s">
        <v>1786</v>
      </c>
      <c r="I80" s="539" t="str">
        <f t="shared" si="35"/>
        <v>1,820~1,840</v>
      </c>
      <c r="J80" s="538">
        <v>5</v>
      </c>
      <c r="K80" s="546">
        <v>12.4</v>
      </c>
      <c r="L80" s="545">
        <f t="shared" si="36"/>
        <v>187.23064516129031</v>
      </c>
      <c r="M80" s="535">
        <f t="shared" si="37"/>
        <v>11.1</v>
      </c>
      <c r="N80" s="534">
        <f t="shared" si="38"/>
        <v>14.4</v>
      </c>
      <c r="O80" s="533" t="str">
        <f t="shared" si="39"/>
        <v>20.7~20.9</v>
      </c>
      <c r="P80" s="525" t="s">
        <v>1785</v>
      </c>
      <c r="Q80" s="525" t="s">
        <v>52</v>
      </c>
      <c r="R80" s="525" t="s">
        <v>80</v>
      </c>
      <c r="S80" s="525"/>
      <c r="T80" s="550" t="s">
        <v>46</v>
      </c>
      <c r="U80" s="531">
        <f t="shared" si="40"/>
        <v>111</v>
      </c>
      <c r="V80" s="530" t="str">
        <f t="shared" si="41"/>
        <v/>
      </c>
      <c r="W80" s="530">
        <f t="shared" si="42"/>
        <v>59</v>
      </c>
      <c r="X80" s="529" t="str">
        <f t="shared" si="34"/>
        <v>★0.5</v>
      </c>
      <c r="Y80" s="56"/>
      <c r="Z80" s="528">
        <f t="shared" si="43"/>
        <v>1820</v>
      </c>
      <c r="AA80" s="528">
        <f t="shared" si="44"/>
        <v>1840</v>
      </c>
      <c r="AB80" s="527">
        <f t="shared" si="45"/>
        <v>20.9</v>
      </c>
      <c r="AC80" s="526">
        <f t="shared" si="46"/>
        <v>59</v>
      </c>
      <c r="AD80" s="526" t="str">
        <f t="shared" si="47"/>
        <v>★0.5</v>
      </c>
      <c r="AE80" s="527">
        <f t="shared" si="48"/>
        <v>20.7</v>
      </c>
      <c r="AF80" s="526">
        <f t="shared" si="49"/>
        <v>59</v>
      </c>
      <c r="AG80" s="526" t="str">
        <f t="shared" si="50"/>
        <v>★0.5</v>
      </c>
      <c r="AI80" s="525" t="s">
        <v>1793</v>
      </c>
    </row>
    <row r="81" spans="1:35" s="524" customFormat="1" ht="24" customHeight="1">
      <c r="A81" s="552"/>
      <c r="B81" s="548"/>
      <c r="C81" s="572"/>
      <c r="D81" s="551" t="s">
        <v>1789</v>
      </c>
      <c r="E81" s="540" t="s">
        <v>1792</v>
      </c>
      <c r="F81" s="525" t="s">
        <v>1787</v>
      </c>
      <c r="G81" s="525" t="s">
        <v>1743</v>
      </c>
      <c r="H81" s="525" t="s">
        <v>1786</v>
      </c>
      <c r="I81" s="539" t="str">
        <f t="shared" si="35"/>
        <v>1,930</v>
      </c>
      <c r="J81" s="538">
        <v>5</v>
      </c>
      <c r="K81" s="546">
        <v>10.8</v>
      </c>
      <c r="L81" s="545">
        <f t="shared" si="36"/>
        <v>214.96851851851849</v>
      </c>
      <c r="M81" s="535">
        <f t="shared" si="37"/>
        <v>10.199999999999999</v>
      </c>
      <c r="N81" s="534">
        <f t="shared" si="38"/>
        <v>13.5</v>
      </c>
      <c r="O81" s="533" t="str">
        <f t="shared" si="39"/>
        <v>19.8</v>
      </c>
      <c r="P81" s="525" t="s">
        <v>1785</v>
      </c>
      <c r="Q81" s="525" t="s">
        <v>52</v>
      </c>
      <c r="R81" s="525" t="s">
        <v>55</v>
      </c>
      <c r="S81" s="525"/>
      <c r="T81" s="550" t="s">
        <v>46</v>
      </c>
      <c r="U81" s="531">
        <f t="shared" si="40"/>
        <v>105</v>
      </c>
      <c r="V81" s="530" t="str">
        <f t="shared" si="41"/>
        <v/>
      </c>
      <c r="W81" s="530" t="str">
        <f t="shared" si="42"/>
        <v/>
      </c>
      <c r="X81" s="529" t="str">
        <f t="shared" si="34"/>
        <v/>
      </c>
      <c r="Y81" s="56"/>
      <c r="Z81" s="528">
        <f t="shared" si="43"/>
        <v>1930</v>
      </c>
      <c r="AA81" s="528">
        <f t="shared" si="44"/>
        <v>1930</v>
      </c>
      <c r="AB81" s="527">
        <f t="shared" si="45"/>
        <v>19.8</v>
      </c>
      <c r="AC81" s="526">
        <f t="shared" si="46"/>
        <v>54</v>
      </c>
      <c r="AD81" s="526" t="str">
        <f t="shared" si="47"/>
        <v xml:space="preserve"> </v>
      </c>
      <c r="AE81" s="527">
        <f t="shared" si="48"/>
        <v>19.8</v>
      </c>
      <c r="AF81" s="526">
        <f t="shared" si="49"/>
        <v>54</v>
      </c>
      <c r="AG81" s="526" t="str">
        <f t="shared" si="50"/>
        <v xml:space="preserve"> </v>
      </c>
      <c r="AI81" s="525">
        <v>1930</v>
      </c>
    </row>
    <row r="82" spans="1:35" s="524" customFormat="1" ht="24" customHeight="1">
      <c r="A82" s="552"/>
      <c r="B82" s="548"/>
      <c r="C82" s="572"/>
      <c r="D82" s="551" t="s">
        <v>1789</v>
      </c>
      <c r="E82" s="540" t="s">
        <v>1791</v>
      </c>
      <c r="F82" s="525" t="s">
        <v>1787</v>
      </c>
      <c r="G82" s="525" t="s">
        <v>1743</v>
      </c>
      <c r="H82" s="525" t="s">
        <v>1786</v>
      </c>
      <c r="I82" s="539" t="str">
        <f t="shared" si="35"/>
        <v>1,920</v>
      </c>
      <c r="J82" s="538">
        <v>5</v>
      </c>
      <c r="K82" s="546">
        <v>10.8</v>
      </c>
      <c r="L82" s="545">
        <f t="shared" si="36"/>
        <v>214.96851851851849</v>
      </c>
      <c r="M82" s="535">
        <f t="shared" si="37"/>
        <v>10.199999999999999</v>
      </c>
      <c r="N82" s="534">
        <f t="shared" si="38"/>
        <v>13.5</v>
      </c>
      <c r="O82" s="533" t="str">
        <f t="shared" si="39"/>
        <v>19.9</v>
      </c>
      <c r="P82" s="525" t="s">
        <v>1785</v>
      </c>
      <c r="Q82" s="525" t="s">
        <v>52</v>
      </c>
      <c r="R82" s="525" t="s">
        <v>55</v>
      </c>
      <c r="S82" s="525"/>
      <c r="T82" s="550" t="s">
        <v>46</v>
      </c>
      <c r="U82" s="531">
        <f t="shared" si="40"/>
        <v>105</v>
      </c>
      <c r="V82" s="530" t="str">
        <f t="shared" si="41"/>
        <v/>
      </c>
      <c r="W82" s="530" t="str">
        <f t="shared" si="42"/>
        <v/>
      </c>
      <c r="X82" s="529" t="str">
        <f t="shared" si="34"/>
        <v/>
      </c>
      <c r="Y82" s="56"/>
      <c r="Z82" s="528">
        <f t="shared" si="43"/>
        <v>1920</v>
      </c>
      <c r="AA82" s="528">
        <f t="shared" si="44"/>
        <v>1920</v>
      </c>
      <c r="AB82" s="527">
        <f t="shared" si="45"/>
        <v>19.899999999999999</v>
      </c>
      <c r="AC82" s="526">
        <f t="shared" si="46"/>
        <v>54</v>
      </c>
      <c r="AD82" s="526" t="str">
        <f t="shared" si="47"/>
        <v xml:space="preserve"> </v>
      </c>
      <c r="AE82" s="527">
        <f t="shared" si="48"/>
        <v>19.899999999999999</v>
      </c>
      <c r="AF82" s="526">
        <f t="shared" si="49"/>
        <v>54</v>
      </c>
      <c r="AG82" s="526" t="str">
        <f t="shared" si="50"/>
        <v xml:space="preserve"> </v>
      </c>
      <c r="AI82" s="525">
        <v>1920</v>
      </c>
    </row>
    <row r="83" spans="1:35" s="524" customFormat="1" ht="24" customHeight="1">
      <c r="A83" s="552"/>
      <c r="B83" s="548"/>
      <c r="C83" s="572"/>
      <c r="D83" s="551" t="s">
        <v>1789</v>
      </c>
      <c r="E83" s="540" t="s">
        <v>1790</v>
      </c>
      <c r="F83" s="525" t="s">
        <v>1787</v>
      </c>
      <c r="G83" s="525" t="s">
        <v>1743</v>
      </c>
      <c r="H83" s="525" t="s">
        <v>1786</v>
      </c>
      <c r="I83" s="539" t="str">
        <f t="shared" si="35"/>
        <v>1,910</v>
      </c>
      <c r="J83" s="538">
        <v>5</v>
      </c>
      <c r="K83" s="546">
        <v>10.8</v>
      </c>
      <c r="L83" s="545">
        <f t="shared" si="36"/>
        <v>214.96851851851849</v>
      </c>
      <c r="M83" s="535">
        <f t="shared" si="37"/>
        <v>10.199999999999999</v>
      </c>
      <c r="N83" s="534">
        <f t="shared" si="38"/>
        <v>13.5</v>
      </c>
      <c r="O83" s="533" t="str">
        <f t="shared" si="39"/>
        <v>20.0</v>
      </c>
      <c r="P83" s="525" t="s">
        <v>1785</v>
      </c>
      <c r="Q83" s="525" t="s">
        <v>52</v>
      </c>
      <c r="R83" s="525" t="s">
        <v>55</v>
      </c>
      <c r="S83" s="525"/>
      <c r="T83" s="550" t="s">
        <v>46</v>
      </c>
      <c r="U83" s="531">
        <f t="shared" si="40"/>
        <v>105</v>
      </c>
      <c r="V83" s="530" t="str">
        <f t="shared" si="41"/>
        <v/>
      </c>
      <c r="W83" s="530" t="str">
        <f t="shared" si="42"/>
        <v/>
      </c>
      <c r="X83" s="529" t="str">
        <f t="shared" si="34"/>
        <v/>
      </c>
      <c r="Y83" s="56"/>
      <c r="Z83" s="528">
        <f t="shared" si="43"/>
        <v>1910</v>
      </c>
      <c r="AA83" s="528">
        <f t="shared" si="44"/>
        <v>1910</v>
      </c>
      <c r="AB83" s="527">
        <f t="shared" si="45"/>
        <v>20</v>
      </c>
      <c r="AC83" s="526">
        <f t="shared" si="46"/>
        <v>54</v>
      </c>
      <c r="AD83" s="526" t="str">
        <f t="shared" si="47"/>
        <v xml:space="preserve"> </v>
      </c>
      <c r="AE83" s="527">
        <f t="shared" si="48"/>
        <v>20</v>
      </c>
      <c r="AF83" s="526">
        <f t="shared" si="49"/>
        <v>54</v>
      </c>
      <c r="AG83" s="526" t="str">
        <f t="shared" si="50"/>
        <v xml:space="preserve"> </v>
      </c>
      <c r="AI83" s="525">
        <v>1910</v>
      </c>
    </row>
    <row r="84" spans="1:35" s="524" customFormat="1" ht="24" customHeight="1">
      <c r="A84" s="552"/>
      <c r="B84" s="548"/>
      <c r="C84" s="572"/>
      <c r="D84" s="551" t="s">
        <v>1789</v>
      </c>
      <c r="E84" s="540" t="s">
        <v>1788</v>
      </c>
      <c r="F84" s="525" t="s">
        <v>1787</v>
      </c>
      <c r="G84" s="525" t="s">
        <v>1743</v>
      </c>
      <c r="H84" s="525" t="s">
        <v>1786</v>
      </c>
      <c r="I84" s="539" t="str">
        <f t="shared" si="35"/>
        <v>1,900</v>
      </c>
      <c r="J84" s="538">
        <v>5</v>
      </c>
      <c r="K84" s="546">
        <v>10.8</v>
      </c>
      <c r="L84" s="545">
        <f t="shared" si="36"/>
        <v>214.96851851851849</v>
      </c>
      <c r="M84" s="535">
        <f t="shared" si="37"/>
        <v>10.199999999999999</v>
      </c>
      <c r="N84" s="534">
        <f t="shared" si="38"/>
        <v>13.5</v>
      </c>
      <c r="O84" s="533" t="str">
        <f t="shared" si="39"/>
        <v>20.1</v>
      </c>
      <c r="P84" s="525" t="s">
        <v>1785</v>
      </c>
      <c r="Q84" s="525" t="s">
        <v>52</v>
      </c>
      <c r="R84" s="525" t="s">
        <v>55</v>
      </c>
      <c r="S84" s="525"/>
      <c r="T84" s="550" t="s">
        <v>46</v>
      </c>
      <c r="U84" s="531">
        <f t="shared" si="40"/>
        <v>105</v>
      </c>
      <c r="V84" s="530" t="str">
        <f t="shared" si="41"/>
        <v/>
      </c>
      <c r="W84" s="530" t="str">
        <f t="shared" si="42"/>
        <v/>
      </c>
      <c r="X84" s="529" t="str">
        <f t="shared" si="34"/>
        <v/>
      </c>
      <c r="Y84" s="56"/>
      <c r="Z84" s="528">
        <f t="shared" si="43"/>
        <v>1900</v>
      </c>
      <c r="AA84" s="528">
        <f t="shared" si="44"/>
        <v>1900</v>
      </c>
      <c r="AB84" s="527">
        <f t="shared" si="45"/>
        <v>20.100000000000001</v>
      </c>
      <c r="AC84" s="526">
        <f t="shared" si="46"/>
        <v>53</v>
      </c>
      <c r="AD84" s="526" t="str">
        <f t="shared" si="47"/>
        <v xml:space="preserve"> </v>
      </c>
      <c r="AE84" s="527">
        <f t="shared" si="48"/>
        <v>20.100000000000001</v>
      </c>
      <c r="AF84" s="526">
        <f t="shared" si="49"/>
        <v>53</v>
      </c>
      <c r="AG84" s="526" t="str">
        <f t="shared" si="50"/>
        <v xml:space="preserve"> </v>
      </c>
      <c r="AI84" s="557" t="s">
        <v>1784</v>
      </c>
    </row>
    <row r="85" spans="1:35" s="524" customFormat="1" ht="24" customHeight="1">
      <c r="A85" s="552"/>
      <c r="B85" s="548"/>
      <c r="C85" s="570"/>
      <c r="D85" s="551" t="s">
        <v>1775</v>
      </c>
      <c r="E85" s="540" t="s">
        <v>1783</v>
      </c>
      <c r="F85" s="525" t="s">
        <v>1765</v>
      </c>
      <c r="G85" s="525" t="s">
        <v>1764</v>
      </c>
      <c r="H85" s="525" t="s">
        <v>1727</v>
      </c>
      <c r="I85" s="539" t="str">
        <f t="shared" si="35"/>
        <v>1,780</v>
      </c>
      <c r="J85" s="538">
        <v>5</v>
      </c>
      <c r="K85" s="546">
        <v>10</v>
      </c>
      <c r="L85" s="545">
        <f t="shared" si="36"/>
        <v>232.166</v>
      </c>
      <c r="M85" s="535">
        <f t="shared" si="37"/>
        <v>11.1</v>
      </c>
      <c r="N85" s="534">
        <f t="shared" si="38"/>
        <v>14.4</v>
      </c>
      <c r="O85" s="533" t="str">
        <f t="shared" si="39"/>
        <v>21.3</v>
      </c>
      <c r="P85" s="525" t="s">
        <v>1773</v>
      </c>
      <c r="Q85" s="525" t="s">
        <v>52</v>
      </c>
      <c r="R85" s="525" t="s">
        <v>80</v>
      </c>
      <c r="S85" s="525"/>
      <c r="T85" s="550" t="s">
        <v>46</v>
      </c>
      <c r="U85" s="531" t="str">
        <f t="shared" si="40"/>
        <v/>
      </c>
      <c r="V85" s="530" t="str">
        <f t="shared" si="41"/>
        <v/>
      </c>
      <c r="W85" s="530" t="str">
        <f t="shared" si="42"/>
        <v/>
      </c>
      <c r="X85" s="529" t="str">
        <f t="shared" si="34"/>
        <v/>
      </c>
      <c r="Y85" s="56"/>
      <c r="Z85" s="528">
        <f t="shared" si="43"/>
        <v>1780</v>
      </c>
      <c r="AA85" s="528">
        <f t="shared" si="44"/>
        <v>1780</v>
      </c>
      <c r="AB85" s="527">
        <f t="shared" si="45"/>
        <v>21.3</v>
      </c>
      <c r="AC85" s="526">
        <f t="shared" si="46"/>
        <v>46</v>
      </c>
      <c r="AD85" s="526" t="str">
        <f t="shared" si="47"/>
        <v xml:space="preserve"> </v>
      </c>
      <c r="AE85" s="527">
        <f t="shared" si="48"/>
        <v>21.3</v>
      </c>
      <c r="AF85" s="526">
        <f t="shared" si="49"/>
        <v>46</v>
      </c>
      <c r="AG85" s="526" t="str">
        <f t="shared" si="50"/>
        <v xml:space="preserve"> </v>
      </c>
      <c r="AI85" s="557">
        <v>1780</v>
      </c>
    </row>
    <row r="86" spans="1:35" s="524" customFormat="1" ht="30.6" customHeight="1">
      <c r="A86" s="552"/>
      <c r="B86" s="548"/>
      <c r="C86" s="570"/>
      <c r="D86" s="551" t="s">
        <v>1775</v>
      </c>
      <c r="E86" s="571" t="s">
        <v>1782</v>
      </c>
      <c r="F86" s="525" t="s">
        <v>1765</v>
      </c>
      <c r="G86" s="525" t="s">
        <v>1764</v>
      </c>
      <c r="H86" s="525" t="s">
        <v>1727</v>
      </c>
      <c r="I86" s="539" t="str">
        <f t="shared" si="35"/>
        <v>1,770</v>
      </c>
      <c r="J86" s="538">
        <v>5</v>
      </c>
      <c r="K86" s="546">
        <v>10</v>
      </c>
      <c r="L86" s="545">
        <f t="shared" si="36"/>
        <v>232.166</v>
      </c>
      <c r="M86" s="535">
        <f t="shared" si="37"/>
        <v>11.1</v>
      </c>
      <c r="N86" s="534">
        <f t="shared" si="38"/>
        <v>14.4</v>
      </c>
      <c r="O86" s="533" t="str">
        <f t="shared" si="39"/>
        <v>21.4</v>
      </c>
      <c r="P86" s="525" t="s">
        <v>1773</v>
      </c>
      <c r="Q86" s="525" t="s">
        <v>52</v>
      </c>
      <c r="R86" s="525" t="s">
        <v>80</v>
      </c>
      <c r="S86" s="525"/>
      <c r="T86" s="550" t="s">
        <v>46</v>
      </c>
      <c r="U86" s="531" t="str">
        <f t="shared" si="40"/>
        <v/>
      </c>
      <c r="V86" s="530" t="str">
        <f t="shared" si="41"/>
        <v/>
      </c>
      <c r="W86" s="530" t="str">
        <f t="shared" si="42"/>
        <v/>
      </c>
      <c r="X86" s="529" t="str">
        <f t="shared" si="34"/>
        <v/>
      </c>
      <c r="Y86" s="56"/>
      <c r="Z86" s="528">
        <f t="shared" si="43"/>
        <v>1770</v>
      </c>
      <c r="AA86" s="528">
        <f t="shared" si="44"/>
        <v>1770</v>
      </c>
      <c r="AB86" s="527">
        <f t="shared" si="45"/>
        <v>21.4</v>
      </c>
      <c r="AC86" s="526">
        <f t="shared" si="46"/>
        <v>46</v>
      </c>
      <c r="AD86" s="526" t="str">
        <f t="shared" si="47"/>
        <v xml:space="preserve"> </v>
      </c>
      <c r="AE86" s="527">
        <f t="shared" si="48"/>
        <v>21.4</v>
      </c>
      <c r="AF86" s="526">
        <f t="shared" si="49"/>
        <v>46</v>
      </c>
      <c r="AG86" s="526" t="str">
        <f t="shared" si="50"/>
        <v xml:space="preserve"> </v>
      </c>
      <c r="AI86" s="557">
        <v>1770</v>
      </c>
    </row>
    <row r="87" spans="1:35" ht="28.5" customHeight="1">
      <c r="A87" s="552"/>
      <c r="B87" s="548"/>
      <c r="C87" s="570"/>
      <c r="D87" s="551" t="s">
        <v>1775</v>
      </c>
      <c r="E87" s="571" t="s">
        <v>1781</v>
      </c>
      <c r="F87" s="525" t="s">
        <v>1765</v>
      </c>
      <c r="G87" s="525" t="s">
        <v>1764</v>
      </c>
      <c r="H87" s="525" t="s">
        <v>1727</v>
      </c>
      <c r="I87" s="539" t="str">
        <f t="shared" si="35"/>
        <v>1,760</v>
      </c>
      <c r="J87" s="538">
        <v>5</v>
      </c>
      <c r="K87" s="546">
        <v>10</v>
      </c>
      <c r="L87" s="545">
        <f t="shared" si="36"/>
        <v>232.166</v>
      </c>
      <c r="M87" s="535">
        <f t="shared" si="37"/>
        <v>12.2</v>
      </c>
      <c r="N87" s="534">
        <f t="shared" si="38"/>
        <v>15.4</v>
      </c>
      <c r="O87" s="533" t="str">
        <f t="shared" si="39"/>
        <v>21.5</v>
      </c>
      <c r="P87" s="525" t="s">
        <v>1773</v>
      </c>
      <c r="Q87" s="525" t="s">
        <v>52</v>
      </c>
      <c r="R87" s="525" t="s">
        <v>80</v>
      </c>
      <c r="S87" s="525"/>
      <c r="T87" s="550" t="s">
        <v>46</v>
      </c>
      <c r="U87" s="531" t="str">
        <f t="shared" si="40"/>
        <v/>
      </c>
      <c r="V87" s="530" t="str">
        <f t="shared" si="41"/>
        <v/>
      </c>
      <c r="W87" s="530" t="str">
        <f t="shared" si="42"/>
        <v/>
      </c>
      <c r="X87" s="529" t="str">
        <f t="shared" si="34"/>
        <v/>
      </c>
      <c r="Z87" s="528">
        <f t="shared" si="43"/>
        <v>1760</v>
      </c>
      <c r="AA87" s="528">
        <f t="shared" si="44"/>
        <v>1760</v>
      </c>
      <c r="AB87" s="527">
        <f t="shared" si="45"/>
        <v>21.5</v>
      </c>
      <c r="AC87" s="526">
        <f t="shared" si="46"/>
        <v>46</v>
      </c>
      <c r="AD87" s="526" t="str">
        <f t="shared" si="47"/>
        <v xml:space="preserve"> </v>
      </c>
      <c r="AE87" s="527">
        <f t="shared" si="48"/>
        <v>21.5</v>
      </c>
      <c r="AF87" s="526">
        <f t="shared" si="49"/>
        <v>46</v>
      </c>
      <c r="AG87" s="526" t="str">
        <f t="shared" si="50"/>
        <v xml:space="preserve"> </v>
      </c>
      <c r="AI87" s="525">
        <v>1760</v>
      </c>
    </row>
    <row r="88" spans="1:35" ht="30.6" customHeight="1">
      <c r="A88" s="552"/>
      <c r="B88" s="548"/>
      <c r="C88" s="570"/>
      <c r="D88" s="551" t="s">
        <v>1775</v>
      </c>
      <c r="E88" s="540" t="s">
        <v>1780</v>
      </c>
      <c r="F88" s="525" t="s">
        <v>1765</v>
      </c>
      <c r="G88" s="525" t="s">
        <v>1764</v>
      </c>
      <c r="H88" s="525" t="s">
        <v>1727</v>
      </c>
      <c r="I88" s="539" t="str">
        <f t="shared" si="35"/>
        <v>1,750</v>
      </c>
      <c r="J88" s="538">
        <v>5</v>
      </c>
      <c r="K88" s="546">
        <v>10</v>
      </c>
      <c r="L88" s="545">
        <f t="shared" si="36"/>
        <v>232.166</v>
      </c>
      <c r="M88" s="535">
        <f t="shared" si="37"/>
        <v>12.2</v>
      </c>
      <c r="N88" s="534">
        <f t="shared" si="38"/>
        <v>15.4</v>
      </c>
      <c r="O88" s="533" t="str">
        <f t="shared" si="39"/>
        <v>21.6</v>
      </c>
      <c r="P88" s="525" t="s">
        <v>1773</v>
      </c>
      <c r="Q88" s="525" t="s">
        <v>52</v>
      </c>
      <c r="R88" s="525" t="s">
        <v>80</v>
      </c>
      <c r="S88" s="525"/>
      <c r="T88" s="550" t="s">
        <v>46</v>
      </c>
      <c r="U88" s="531" t="str">
        <f t="shared" si="40"/>
        <v/>
      </c>
      <c r="V88" s="530" t="str">
        <f t="shared" si="41"/>
        <v/>
      </c>
      <c r="W88" s="530" t="str">
        <f t="shared" si="42"/>
        <v/>
      </c>
      <c r="X88" s="529" t="str">
        <f t="shared" si="34"/>
        <v/>
      </c>
      <c r="Z88" s="528">
        <f t="shared" si="43"/>
        <v>1750</v>
      </c>
      <c r="AA88" s="528">
        <f t="shared" si="44"/>
        <v>1750</v>
      </c>
      <c r="AB88" s="527">
        <f t="shared" si="45"/>
        <v>21.6</v>
      </c>
      <c r="AC88" s="526">
        <f t="shared" si="46"/>
        <v>46</v>
      </c>
      <c r="AD88" s="526" t="str">
        <f t="shared" si="47"/>
        <v xml:space="preserve"> </v>
      </c>
      <c r="AE88" s="527">
        <f t="shared" si="48"/>
        <v>21.6</v>
      </c>
      <c r="AF88" s="526">
        <f t="shared" si="49"/>
        <v>46</v>
      </c>
      <c r="AG88" s="526" t="str">
        <f t="shared" si="50"/>
        <v xml:space="preserve"> </v>
      </c>
      <c r="AI88" s="525">
        <v>1750</v>
      </c>
    </row>
    <row r="89" spans="1:35" ht="42.95" customHeight="1">
      <c r="A89" s="552"/>
      <c r="B89" s="548"/>
      <c r="C89" s="570"/>
      <c r="D89" s="551" t="s">
        <v>1775</v>
      </c>
      <c r="E89" s="540" t="s">
        <v>1779</v>
      </c>
      <c r="F89" s="525" t="s">
        <v>1765</v>
      </c>
      <c r="G89" s="525" t="s">
        <v>1764</v>
      </c>
      <c r="H89" s="525" t="s">
        <v>1727</v>
      </c>
      <c r="I89" s="539" t="str">
        <f t="shared" si="35"/>
        <v>1,740</v>
      </c>
      <c r="J89" s="538">
        <v>5</v>
      </c>
      <c r="K89" s="546">
        <v>10</v>
      </c>
      <c r="L89" s="545">
        <f t="shared" si="36"/>
        <v>232.166</v>
      </c>
      <c r="M89" s="535">
        <f t="shared" si="37"/>
        <v>12.2</v>
      </c>
      <c r="N89" s="534">
        <f t="shared" si="38"/>
        <v>15.4</v>
      </c>
      <c r="O89" s="533" t="str">
        <f t="shared" si="39"/>
        <v>21.7</v>
      </c>
      <c r="P89" s="525" t="s">
        <v>1773</v>
      </c>
      <c r="Q89" s="525" t="s">
        <v>52</v>
      </c>
      <c r="R89" s="525" t="s">
        <v>80</v>
      </c>
      <c r="S89" s="525"/>
      <c r="T89" s="550" t="s">
        <v>46</v>
      </c>
      <c r="U89" s="531" t="str">
        <f t="shared" si="40"/>
        <v/>
      </c>
      <c r="V89" s="530" t="str">
        <f t="shared" si="41"/>
        <v/>
      </c>
      <c r="W89" s="530" t="str">
        <f t="shared" si="42"/>
        <v/>
      </c>
      <c r="X89" s="529" t="str">
        <f t="shared" si="34"/>
        <v/>
      </c>
      <c r="Z89" s="528">
        <f t="shared" si="43"/>
        <v>1740</v>
      </c>
      <c r="AA89" s="528">
        <f t="shared" si="44"/>
        <v>1740</v>
      </c>
      <c r="AB89" s="527">
        <f t="shared" si="45"/>
        <v>21.7</v>
      </c>
      <c r="AC89" s="526">
        <f t="shared" si="46"/>
        <v>46</v>
      </c>
      <c r="AD89" s="526" t="str">
        <f t="shared" si="47"/>
        <v xml:space="preserve"> </v>
      </c>
      <c r="AE89" s="527">
        <f t="shared" si="48"/>
        <v>21.7</v>
      </c>
      <c r="AF89" s="526">
        <f t="shared" si="49"/>
        <v>46</v>
      </c>
      <c r="AG89" s="526" t="str">
        <f t="shared" si="50"/>
        <v xml:space="preserve"> </v>
      </c>
      <c r="AI89" s="525">
        <v>1740</v>
      </c>
    </row>
    <row r="90" spans="1:35" ht="50.45" customHeight="1">
      <c r="A90" s="552"/>
      <c r="B90" s="548"/>
      <c r="C90" s="570"/>
      <c r="D90" s="551" t="s">
        <v>1775</v>
      </c>
      <c r="E90" s="540" t="s">
        <v>1778</v>
      </c>
      <c r="F90" s="525" t="s">
        <v>1765</v>
      </c>
      <c r="G90" s="525" t="s">
        <v>1764</v>
      </c>
      <c r="H90" s="525" t="s">
        <v>1727</v>
      </c>
      <c r="I90" s="539" t="str">
        <f t="shared" si="35"/>
        <v>1,730</v>
      </c>
      <c r="J90" s="538">
        <v>5</v>
      </c>
      <c r="K90" s="546">
        <v>10</v>
      </c>
      <c r="L90" s="545">
        <f t="shared" si="36"/>
        <v>232.166</v>
      </c>
      <c r="M90" s="535">
        <f t="shared" si="37"/>
        <v>12.2</v>
      </c>
      <c r="N90" s="534">
        <f t="shared" si="38"/>
        <v>15.4</v>
      </c>
      <c r="O90" s="533" t="str">
        <f t="shared" si="39"/>
        <v>21.8</v>
      </c>
      <c r="P90" s="525" t="s">
        <v>1773</v>
      </c>
      <c r="Q90" s="525" t="s">
        <v>52</v>
      </c>
      <c r="R90" s="525" t="s">
        <v>80</v>
      </c>
      <c r="S90" s="525"/>
      <c r="T90" s="550" t="s">
        <v>46</v>
      </c>
      <c r="U90" s="531" t="str">
        <f t="shared" si="40"/>
        <v/>
      </c>
      <c r="V90" s="530" t="str">
        <f t="shared" si="41"/>
        <v/>
      </c>
      <c r="W90" s="530" t="str">
        <f t="shared" si="42"/>
        <v/>
      </c>
      <c r="X90" s="529" t="str">
        <f t="shared" si="34"/>
        <v/>
      </c>
      <c r="Z90" s="528">
        <f t="shared" si="43"/>
        <v>1730</v>
      </c>
      <c r="AA90" s="528">
        <f t="shared" si="44"/>
        <v>1730</v>
      </c>
      <c r="AB90" s="527">
        <f t="shared" si="45"/>
        <v>21.8</v>
      </c>
      <c r="AC90" s="526">
        <f t="shared" si="46"/>
        <v>45</v>
      </c>
      <c r="AD90" s="526" t="str">
        <f t="shared" si="47"/>
        <v xml:space="preserve"> </v>
      </c>
      <c r="AE90" s="527">
        <f t="shared" si="48"/>
        <v>21.8</v>
      </c>
      <c r="AF90" s="526">
        <f t="shared" si="49"/>
        <v>45</v>
      </c>
      <c r="AG90" s="526" t="str">
        <f t="shared" si="50"/>
        <v xml:space="preserve"> </v>
      </c>
      <c r="AI90" s="525">
        <v>1730</v>
      </c>
    </row>
    <row r="91" spans="1:35" ht="30.6" customHeight="1">
      <c r="A91" s="552"/>
      <c r="B91" s="548"/>
      <c r="C91" s="570"/>
      <c r="D91" s="551" t="s">
        <v>1775</v>
      </c>
      <c r="E91" s="540" t="s">
        <v>1777</v>
      </c>
      <c r="F91" s="525" t="s">
        <v>1765</v>
      </c>
      <c r="G91" s="525" t="s">
        <v>1764</v>
      </c>
      <c r="H91" s="525" t="s">
        <v>1727</v>
      </c>
      <c r="I91" s="539" t="str">
        <f t="shared" si="35"/>
        <v>1,720</v>
      </c>
      <c r="J91" s="538">
        <v>5</v>
      </c>
      <c r="K91" s="546">
        <v>10</v>
      </c>
      <c r="L91" s="545">
        <f t="shared" si="36"/>
        <v>232.166</v>
      </c>
      <c r="M91" s="535">
        <f t="shared" si="37"/>
        <v>12.2</v>
      </c>
      <c r="N91" s="534">
        <f t="shared" si="38"/>
        <v>15.4</v>
      </c>
      <c r="O91" s="533" t="str">
        <f t="shared" si="39"/>
        <v>21.9</v>
      </c>
      <c r="P91" s="525" t="s">
        <v>1773</v>
      </c>
      <c r="Q91" s="525" t="s">
        <v>52</v>
      </c>
      <c r="R91" s="525" t="s">
        <v>80</v>
      </c>
      <c r="S91" s="525"/>
      <c r="T91" s="550" t="s">
        <v>46</v>
      </c>
      <c r="U91" s="531" t="str">
        <f t="shared" si="40"/>
        <v/>
      </c>
      <c r="V91" s="530" t="str">
        <f t="shared" si="41"/>
        <v/>
      </c>
      <c r="W91" s="530" t="str">
        <f t="shared" si="42"/>
        <v/>
      </c>
      <c r="X91" s="529" t="str">
        <f t="shared" si="34"/>
        <v/>
      </c>
      <c r="Z91" s="528">
        <f t="shared" si="43"/>
        <v>1720</v>
      </c>
      <c r="AA91" s="528">
        <f t="shared" si="44"/>
        <v>1720</v>
      </c>
      <c r="AB91" s="527">
        <f t="shared" si="45"/>
        <v>21.9</v>
      </c>
      <c r="AC91" s="526">
        <f t="shared" si="46"/>
        <v>45</v>
      </c>
      <c r="AD91" s="526" t="str">
        <f t="shared" si="47"/>
        <v xml:space="preserve"> </v>
      </c>
      <c r="AE91" s="527">
        <f t="shared" si="48"/>
        <v>21.9</v>
      </c>
      <c r="AF91" s="526">
        <f t="shared" si="49"/>
        <v>45</v>
      </c>
      <c r="AG91" s="526" t="str">
        <f t="shared" si="50"/>
        <v xml:space="preserve"> </v>
      </c>
      <c r="AI91" s="525">
        <v>1720</v>
      </c>
    </row>
    <row r="92" spans="1:35" ht="23.25" customHeight="1">
      <c r="A92" s="552"/>
      <c r="B92" s="548"/>
      <c r="C92" s="570"/>
      <c r="D92" s="551" t="s">
        <v>1775</v>
      </c>
      <c r="E92" s="540" t="s">
        <v>1776</v>
      </c>
      <c r="F92" s="525" t="s">
        <v>1765</v>
      </c>
      <c r="G92" s="525" t="s">
        <v>1764</v>
      </c>
      <c r="H92" s="525" t="s">
        <v>1727</v>
      </c>
      <c r="I92" s="539" t="str">
        <f t="shared" si="35"/>
        <v>1,710</v>
      </c>
      <c r="J92" s="538">
        <v>5</v>
      </c>
      <c r="K92" s="546">
        <v>10</v>
      </c>
      <c r="L92" s="545">
        <f t="shared" si="36"/>
        <v>232.166</v>
      </c>
      <c r="M92" s="535">
        <f t="shared" si="37"/>
        <v>12.2</v>
      </c>
      <c r="N92" s="534">
        <f t="shared" si="38"/>
        <v>15.4</v>
      </c>
      <c r="O92" s="533" t="str">
        <f t="shared" si="39"/>
        <v>22.0</v>
      </c>
      <c r="P92" s="525" t="s">
        <v>1773</v>
      </c>
      <c r="Q92" s="525" t="s">
        <v>52</v>
      </c>
      <c r="R92" s="525" t="s">
        <v>80</v>
      </c>
      <c r="S92" s="525"/>
      <c r="T92" s="550" t="s">
        <v>46</v>
      </c>
      <c r="U92" s="531" t="str">
        <f t="shared" si="40"/>
        <v/>
      </c>
      <c r="V92" s="530" t="str">
        <f t="shared" si="41"/>
        <v/>
      </c>
      <c r="W92" s="530" t="str">
        <f t="shared" si="42"/>
        <v/>
      </c>
      <c r="X92" s="529" t="str">
        <f t="shared" si="34"/>
        <v/>
      </c>
      <c r="Z92" s="528">
        <f t="shared" si="43"/>
        <v>1710</v>
      </c>
      <c r="AA92" s="528">
        <f t="shared" si="44"/>
        <v>1710</v>
      </c>
      <c r="AB92" s="527">
        <f t="shared" si="45"/>
        <v>22</v>
      </c>
      <c r="AC92" s="526">
        <f t="shared" si="46"/>
        <v>45</v>
      </c>
      <c r="AD92" s="526" t="str">
        <f t="shared" si="47"/>
        <v xml:space="preserve"> </v>
      </c>
      <c r="AE92" s="527">
        <f t="shared" si="48"/>
        <v>22</v>
      </c>
      <c r="AF92" s="526">
        <f t="shared" si="49"/>
        <v>45</v>
      </c>
      <c r="AG92" s="526" t="str">
        <f t="shared" si="50"/>
        <v xml:space="preserve"> </v>
      </c>
      <c r="AI92" s="525">
        <v>1710</v>
      </c>
    </row>
    <row r="93" spans="1:35" ht="23.25" customHeight="1">
      <c r="A93" s="552"/>
      <c r="B93" s="569"/>
      <c r="C93" s="568"/>
      <c r="D93" s="541" t="s">
        <v>1775</v>
      </c>
      <c r="E93" s="555" t="s">
        <v>1774</v>
      </c>
      <c r="F93" s="525" t="s">
        <v>1765</v>
      </c>
      <c r="G93" s="525" t="s">
        <v>1764</v>
      </c>
      <c r="H93" s="525" t="s">
        <v>1727</v>
      </c>
      <c r="I93" s="539" t="str">
        <f t="shared" si="35"/>
        <v>1,700</v>
      </c>
      <c r="J93" s="538">
        <v>5</v>
      </c>
      <c r="K93" s="546">
        <v>10</v>
      </c>
      <c r="L93" s="545">
        <f t="shared" si="36"/>
        <v>232.166</v>
      </c>
      <c r="M93" s="535">
        <f t="shared" si="37"/>
        <v>12.2</v>
      </c>
      <c r="N93" s="534">
        <f t="shared" si="38"/>
        <v>15.4</v>
      </c>
      <c r="O93" s="533" t="str">
        <f t="shared" si="39"/>
        <v>22.1</v>
      </c>
      <c r="P93" s="525" t="s">
        <v>1773</v>
      </c>
      <c r="Q93" s="525" t="s">
        <v>52</v>
      </c>
      <c r="R93" s="525" t="s">
        <v>80</v>
      </c>
      <c r="S93" s="525"/>
      <c r="T93" s="550" t="s">
        <v>46</v>
      </c>
      <c r="U93" s="531" t="str">
        <f t="shared" si="40"/>
        <v/>
      </c>
      <c r="V93" s="530" t="str">
        <f t="shared" si="41"/>
        <v/>
      </c>
      <c r="W93" s="530" t="str">
        <f t="shared" si="42"/>
        <v/>
      </c>
      <c r="X93" s="529" t="str">
        <f t="shared" si="34"/>
        <v/>
      </c>
      <c r="Z93" s="528">
        <f t="shared" si="43"/>
        <v>1700</v>
      </c>
      <c r="AA93" s="528">
        <f t="shared" si="44"/>
        <v>1700</v>
      </c>
      <c r="AB93" s="527">
        <f t="shared" si="45"/>
        <v>22.1</v>
      </c>
      <c r="AC93" s="526">
        <f t="shared" si="46"/>
        <v>45</v>
      </c>
      <c r="AD93" s="526" t="str">
        <f t="shared" si="47"/>
        <v xml:space="preserve"> </v>
      </c>
      <c r="AE93" s="527">
        <f t="shared" si="48"/>
        <v>22.1</v>
      </c>
      <c r="AF93" s="526">
        <f t="shared" si="49"/>
        <v>45</v>
      </c>
      <c r="AG93" s="526" t="str">
        <f t="shared" si="50"/>
        <v xml:space="preserve"> </v>
      </c>
      <c r="AI93" s="525">
        <v>1700</v>
      </c>
    </row>
    <row r="94" spans="1:35" s="524" customFormat="1" ht="12.75">
      <c r="A94" s="552"/>
      <c r="B94" s="548"/>
      <c r="C94" s="567" t="s">
        <v>1772</v>
      </c>
      <c r="D94" s="541" t="s">
        <v>1771</v>
      </c>
      <c r="E94" s="541" t="s">
        <v>69</v>
      </c>
      <c r="F94" s="525" t="s">
        <v>1765</v>
      </c>
      <c r="G94" s="525" t="s">
        <v>1764</v>
      </c>
      <c r="H94" s="525" t="s">
        <v>1769</v>
      </c>
      <c r="I94" s="539" t="str">
        <f t="shared" si="35"/>
        <v>1,600</v>
      </c>
      <c r="J94" s="538">
        <v>2</v>
      </c>
      <c r="K94" s="546">
        <v>10.199999999999999</v>
      </c>
      <c r="L94" s="545">
        <f t="shared" si="36"/>
        <v>227.61372549019609</v>
      </c>
      <c r="M94" s="535">
        <f t="shared" si="37"/>
        <v>13.2</v>
      </c>
      <c r="N94" s="534">
        <f t="shared" si="38"/>
        <v>16.5</v>
      </c>
      <c r="O94" s="533" t="str">
        <f t="shared" si="39"/>
        <v>23.0</v>
      </c>
      <c r="P94" s="525" t="s">
        <v>1763</v>
      </c>
      <c r="Q94" s="525" t="s">
        <v>52</v>
      </c>
      <c r="R94" s="525" t="s">
        <v>80</v>
      </c>
      <c r="S94" s="525"/>
      <c r="T94" s="532" t="s">
        <v>46</v>
      </c>
      <c r="U94" s="531" t="str">
        <f t="shared" si="40"/>
        <v/>
      </c>
      <c r="V94" s="530" t="str">
        <f t="shared" si="41"/>
        <v/>
      </c>
      <c r="W94" s="530" t="str">
        <f t="shared" si="42"/>
        <v/>
      </c>
      <c r="X94" s="529" t="str">
        <f t="shared" ref="X94:X123" si="51">IF(AC94&lt;55,"",AD94)</f>
        <v/>
      </c>
      <c r="Z94" s="528">
        <f t="shared" si="43"/>
        <v>1600</v>
      </c>
      <c r="AA94" s="528">
        <f t="shared" si="44"/>
        <v>1600</v>
      </c>
      <c r="AB94" s="527">
        <f t="shared" si="45"/>
        <v>23</v>
      </c>
      <c r="AC94" s="526">
        <f t="shared" si="46"/>
        <v>44</v>
      </c>
      <c r="AD94" s="526" t="str">
        <f t="shared" si="47"/>
        <v xml:space="preserve"> </v>
      </c>
      <c r="AE94" s="527">
        <f t="shared" si="48"/>
        <v>23</v>
      </c>
      <c r="AF94" s="526">
        <f t="shared" si="49"/>
        <v>44</v>
      </c>
      <c r="AG94" s="526" t="str">
        <f t="shared" si="50"/>
        <v xml:space="preserve"> </v>
      </c>
      <c r="AI94" s="525">
        <v>1600</v>
      </c>
    </row>
    <row r="95" spans="1:35" s="524" customFormat="1" ht="12.75">
      <c r="A95" s="552"/>
      <c r="B95" s="548"/>
      <c r="C95" s="566"/>
      <c r="D95" s="541" t="s">
        <v>1770</v>
      </c>
      <c r="E95" s="541" t="s">
        <v>58</v>
      </c>
      <c r="F95" s="525" t="s">
        <v>1765</v>
      </c>
      <c r="G95" s="525" t="s">
        <v>1764</v>
      </c>
      <c r="H95" s="525" t="s">
        <v>1769</v>
      </c>
      <c r="I95" s="539" t="str">
        <f t="shared" si="35"/>
        <v>1,610</v>
      </c>
      <c r="J95" s="538">
        <v>2</v>
      </c>
      <c r="K95" s="546">
        <v>10.199999999999999</v>
      </c>
      <c r="L95" s="545">
        <f t="shared" si="36"/>
        <v>227.61372549019609</v>
      </c>
      <c r="M95" s="535">
        <f t="shared" si="37"/>
        <v>13.2</v>
      </c>
      <c r="N95" s="534">
        <f t="shared" si="38"/>
        <v>16.5</v>
      </c>
      <c r="O95" s="533" t="str">
        <f t="shared" si="39"/>
        <v>22.9</v>
      </c>
      <c r="P95" s="525" t="s">
        <v>1763</v>
      </c>
      <c r="Q95" s="525" t="s">
        <v>52</v>
      </c>
      <c r="R95" s="525" t="s">
        <v>80</v>
      </c>
      <c r="S95" s="525"/>
      <c r="T95" s="532" t="s">
        <v>46</v>
      </c>
      <c r="U95" s="531" t="str">
        <f t="shared" si="40"/>
        <v/>
      </c>
      <c r="V95" s="530" t="str">
        <f t="shared" si="41"/>
        <v/>
      </c>
      <c r="W95" s="530" t="str">
        <f t="shared" si="42"/>
        <v/>
      </c>
      <c r="X95" s="529" t="str">
        <f t="shared" si="51"/>
        <v/>
      </c>
      <c r="Z95" s="528">
        <f t="shared" si="43"/>
        <v>1610</v>
      </c>
      <c r="AA95" s="528">
        <f t="shared" si="44"/>
        <v>1610</v>
      </c>
      <c r="AB95" s="527">
        <f t="shared" si="45"/>
        <v>22.9</v>
      </c>
      <c r="AC95" s="526">
        <f t="shared" si="46"/>
        <v>44</v>
      </c>
      <c r="AD95" s="526" t="str">
        <f t="shared" si="47"/>
        <v xml:space="preserve"> </v>
      </c>
      <c r="AE95" s="527">
        <f t="shared" si="48"/>
        <v>22.9</v>
      </c>
      <c r="AF95" s="526">
        <f t="shared" si="49"/>
        <v>44</v>
      </c>
      <c r="AG95" s="526" t="str">
        <f t="shared" si="50"/>
        <v xml:space="preserve"> </v>
      </c>
      <c r="AI95" s="525">
        <v>1610</v>
      </c>
    </row>
    <row r="96" spans="1:35" s="524" customFormat="1" ht="12.75">
      <c r="A96" s="552"/>
      <c r="B96" s="548"/>
      <c r="C96" s="547"/>
      <c r="D96" s="541" t="s">
        <v>1770</v>
      </c>
      <c r="E96" s="541" t="s">
        <v>524</v>
      </c>
      <c r="F96" s="525" t="s">
        <v>1765</v>
      </c>
      <c r="G96" s="525" t="s">
        <v>1764</v>
      </c>
      <c r="H96" s="525" t="s">
        <v>1769</v>
      </c>
      <c r="I96" s="539" t="str">
        <f t="shared" si="35"/>
        <v>1,620</v>
      </c>
      <c r="J96" s="538">
        <v>2</v>
      </c>
      <c r="K96" s="546">
        <v>10.199999999999999</v>
      </c>
      <c r="L96" s="545">
        <f t="shared" si="36"/>
        <v>227.61372549019609</v>
      </c>
      <c r="M96" s="535">
        <f t="shared" si="37"/>
        <v>13.2</v>
      </c>
      <c r="N96" s="534">
        <f t="shared" si="38"/>
        <v>16.5</v>
      </c>
      <c r="O96" s="533" t="str">
        <f t="shared" si="39"/>
        <v>22.8</v>
      </c>
      <c r="P96" s="525" t="s">
        <v>1763</v>
      </c>
      <c r="Q96" s="525" t="s">
        <v>52</v>
      </c>
      <c r="R96" s="525" t="s">
        <v>80</v>
      </c>
      <c r="S96" s="525"/>
      <c r="T96" s="532" t="s">
        <v>46</v>
      </c>
      <c r="U96" s="531" t="str">
        <f t="shared" si="40"/>
        <v/>
      </c>
      <c r="V96" s="530" t="str">
        <f t="shared" si="41"/>
        <v/>
      </c>
      <c r="W96" s="530" t="str">
        <f t="shared" si="42"/>
        <v/>
      </c>
      <c r="X96" s="529" t="str">
        <f t="shared" si="51"/>
        <v/>
      </c>
      <c r="Z96" s="528">
        <f t="shared" si="43"/>
        <v>1620</v>
      </c>
      <c r="AA96" s="528">
        <f t="shared" si="44"/>
        <v>1620</v>
      </c>
      <c r="AB96" s="527">
        <f t="shared" si="45"/>
        <v>22.8</v>
      </c>
      <c r="AC96" s="526">
        <f t="shared" si="46"/>
        <v>44</v>
      </c>
      <c r="AD96" s="526" t="str">
        <f t="shared" si="47"/>
        <v xml:space="preserve"> </v>
      </c>
      <c r="AE96" s="527">
        <f t="shared" si="48"/>
        <v>22.8</v>
      </c>
      <c r="AF96" s="526">
        <f t="shared" si="49"/>
        <v>44</v>
      </c>
      <c r="AG96" s="526" t="str">
        <f t="shared" si="50"/>
        <v xml:space="preserve"> </v>
      </c>
      <c r="AI96" s="525">
        <v>1620</v>
      </c>
    </row>
    <row r="97" spans="1:35" s="524" customFormat="1" ht="12.75">
      <c r="A97" s="552"/>
      <c r="B97" s="548"/>
      <c r="C97" s="547"/>
      <c r="D97" s="541" t="s">
        <v>1770</v>
      </c>
      <c r="E97" s="541" t="s">
        <v>167</v>
      </c>
      <c r="F97" s="525" t="s">
        <v>1765</v>
      </c>
      <c r="G97" s="525" t="s">
        <v>1764</v>
      </c>
      <c r="H97" s="525" t="s">
        <v>1769</v>
      </c>
      <c r="I97" s="539" t="str">
        <f t="shared" si="35"/>
        <v>1,680</v>
      </c>
      <c r="J97" s="538">
        <v>2</v>
      </c>
      <c r="K97" s="546">
        <v>9.1999999999999993</v>
      </c>
      <c r="L97" s="545">
        <f t="shared" si="36"/>
        <v>252.35434782608698</v>
      </c>
      <c r="M97" s="535">
        <f t="shared" si="37"/>
        <v>12.2</v>
      </c>
      <c r="N97" s="534">
        <f t="shared" si="38"/>
        <v>15.4</v>
      </c>
      <c r="O97" s="533" t="str">
        <f t="shared" si="39"/>
        <v>22.2</v>
      </c>
      <c r="P97" s="525" t="s">
        <v>1763</v>
      </c>
      <c r="Q97" s="525" t="s">
        <v>52</v>
      </c>
      <c r="R97" s="525" t="s">
        <v>80</v>
      </c>
      <c r="S97" s="525"/>
      <c r="T97" s="532" t="s">
        <v>46</v>
      </c>
      <c r="U97" s="531" t="str">
        <f t="shared" si="40"/>
        <v/>
      </c>
      <c r="V97" s="530" t="str">
        <f t="shared" si="41"/>
        <v/>
      </c>
      <c r="W97" s="530" t="str">
        <f t="shared" si="42"/>
        <v/>
      </c>
      <c r="X97" s="525" t="str">
        <f t="shared" si="51"/>
        <v/>
      </c>
      <c r="Z97" s="528">
        <f t="shared" si="43"/>
        <v>1680</v>
      </c>
      <c r="AA97" s="528">
        <f t="shared" si="44"/>
        <v>1680</v>
      </c>
      <c r="AB97" s="527">
        <f t="shared" si="45"/>
        <v>22.2</v>
      </c>
      <c r="AC97" s="526">
        <f t="shared" si="46"/>
        <v>41</v>
      </c>
      <c r="AD97" s="526" t="str">
        <f t="shared" si="47"/>
        <v xml:space="preserve"> </v>
      </c>
      <c r="AE97" s="527">
        <f t="shared" si="48"/>
        <v>22.2</v>
      </c>
      <c r="AF97" s="526">
        <f t="shared" si="49"/>
        <v>41</v>
      </c>
      <c r="AG97" s="526"/>
      <c r="AI97" s="525">
        <v>1680</v>
      </c>
    </row>
    <row r="98" spans="1:35" s="524" customFormat="1" ht="12.75">
      <c r="A98" s="552"/>
      <c r="B98" s="548"/>
      <c r="C98" s="547"/>
      <c r="D98" s="541" t="s">
        <v>1768</v>
      </c>
      <c r="E98" s="541" t="s">
        <v>69</v>
      </c>
      <c r="F98" s="525" t="s">
        <v>1765</v>
      </c>
      <c r="G98" s="525" t="s">
        <v>1764</v>
      </c>
      <c r="H98" s="525" t="s">
        <v>48</v>
      </c>
      <c r="I98" s="565" t="str">
        <f t="shared" si="35"/>
        <v>1,570</v>
      </c>
      <c r="J98" s="538">
        <v>2</v>
      </c>
      <c r="K98" s="546">
        <v>9.5</v>
      </c>
      <c r="L98" s="564">
        <f t="shared" si="36"/>
        <v>244.38526315789471</v>
      </c>
      <c r="M98" s="563">
        <f t="shared" si="37"/>
        <v>13.2</v>
      </c>
      <c r="N98" s="534">
        <f t="shared" si="38"/>
        <v>16.5</v>
      </c>
      <c r="O98" s="533" t="str">
        <f t="shared" si="39"/>
        <v>23.2</v>
      </c>
      <c r="P98" s="525" t="s">
        <v>1763</v>
      </c>
      <c r="Q98" s="525" t="s">
        <v>52</v>
      </c>
      <c r="R98" s="525" t="s">
        <v>80</v>
      </c>
      <c r="S98" s="525"/>
      <c r="T98" s="532" t="s">
        <v>141</v>
      </c>
      <c r="U98" s="562" t="str">
        <f t="shared" si="40"/>
        <v/>
      </c>
      <c r="V98" s="561" t="str">
        <f t="shared" si="41"/>
        <v/>
      </c>
      <c r="W98" s="561" t="str">
        <f t="shared" si="42"/>
        <v/>
      </c>
      <c r="X98" s="560" t="str">
        <f t="shared" si="51"/>
        <v/>
      </c>
      <c r="Z98" s="528">
        <f t="shared" si="43"/>
        <v>1570</v>
      </c>
      <c r="AA98" s="528">
        <f t="shared" si="44"/>
        <v>1570</v>
      </c>
      <c r="AB98" s="527">
        <f t="shared" si="45"/>
        <v>23.2</v>
      </c>
      <c r="AC98" s="526">
        <f t="shared" si="46"/>
        <v>40</v>
      </c>
      <c r="AD98" s="526" t="str">
        <f t="shared" si="47"/>
        <v xml:space="preserve"> </v>
      </c>
      <c r="AE98" s="527">
        <f t="shared" si="48"/>
        <v>23.2</v>
      </c>
      <c r="AF98" s="526">
        <f t="shared" si="49"/>
        <v>40</v>
      </c>
      <c r="AG98" s="526" t="str">
        <f t="shared" ref="AG98:AG123" si="52">IF(AF98="","",IF(AF98&gt;=125,"★7.5",IF(AF98&gt;=120,"★7.0",IF(AF98&gt;=115,"★6.5",IF(AF98&gt;=110,"★6.0",IF(AF98&gt;=105,"★5.5",IF(AF98&gt;=100,"★5.0",IF(AF98&gt;=95,"★4.5",IF(AF98&gt;=90,"★4.0",IF(AF98&gt;=85,"★3.5",IF(AF98&gt;=80,"★3.0",IF(AF98&gt;=75,"★2.5",IF(AF98&gt;=70,"★2.0",IF(AF98&gt;=65,"★1.5",IF(AF98&gt;=60,"★1.0",IF(AF98&gt;=55,"★0.5"," "))))))))))))))))</f>
        <v xml:space="preserve"> </v>
      </c>
      <c r="AI98" s="525">
        <v>1570</v>
      </c>
    </row>
    <row r="99" spans="1:35" s="524" customFormat="1" ht="12.75">
      <c r="A99" s="552"/>
      <c r="B99" s="543"/>
      <c r="C99" s="542"/>
      <c r="D99" s="541" t="s">
        <v>1767</v>
      </c>
      <c r="E99" s="541" t="s">
        <v>1766</v>
      </c>
      <c r="F99" s="525" t="s">
        <v>1765</v>
      </c>
      <c r="G99" s="525" t="s">
        <v>1764</v>
      </c>
      <c r="H99" s="525" t="s">
        <v>48</v>
      </c>
      <c r="I99" s="539" t="str">
        <f t="shared" si="35"/>
        <v>1,580~1,590</v>
      </c>
      <c r="J99" s="538">
        <v>2</v>
      </c>
      <c r="K99" s="546">
        <v>9.5</v>
      </c>
      <c r="L99" s="545">
        <f t="shared" si="36"/>
        <v>244.38526315789471</v>
      </c>
      <c r="M99" s="535">
        <f t="shared" si="37"/>
        <v>13.2</v>
      </c>
      <c r="N99" s="534">
        <f t="shared" si="38"/>
        <v>16.5</v>
      </c>
      <c r="O99" s="533" t="str">
        <f t="shared" si="39"/>
        <v>23.1</v>
      </c>
      <c r="P99" s="525" t="s">
        <v>1763</v>
      </c>
      <c r="Q99" s="525" t="s">
        <v>52</v>
      </c>
      <c r="R99" s="525" t="s">
        <v>80</v>
      </c>
      <c r="S99" s="525"/>
      <c r="T99" s="532" t="s">
        <v>141</v>
      </c>
      <c r="U99" s="531" t="str">
        <f t="shared" si="40"/>
        <v/>
      </c>
      <c r="V99" s="530" t="str">
        <f t="shared" si="41"/>
        <v/>
      </c>
      <c r="W99" s="530" t="str">
        <f t="shared" si="42"/>
        <v/>
      </c>
      <c r="X99" s="529" t="str">
        <f t="shared" si="51"/>
        <v/>
      </c>
      <c r="Z99" s="528">
        <f t="shared" si="43"/>
        <v>1580</v>
      </c>
      <c r="AA99" s="528">
        <f t="shared" si="44"/>
        <v>1590</v>
      </c>
      <c r="AB99" s="527">
        <f t="shared" si="45"/>
        <v>23.1</v>
      </c>
      <c r="AC99" s="526">
        <f t="shared" si="46"/>
        <v>41</v>
      </c>
      <c r="AD99" s="526" t="str">
        <f t="shared" si="47"/>
        <v xml:space="preserve"> </v>
      </c>
      <c r="AE99" s="527">
        <f t="shared" si="48"/>
        <v>23.1</v>
      </c>
      <c r="AF99" s="526">
        <f t="shared" si="49"/>
        <v>41</v>
      </c>
      <c r="AG99" s="526" t="str">
        <f t="shared" si="52"/>
        <v xml:space="preserve"> </v>
      </c>
      <c r="AI99" s="525" t="s">
        <v>1762</v>
      </c>
    </row>
    <row r="100" spans="1:35" s="524" customFormat="1" ht="22.5" customHeight="1">
      <c r="A100" s="552"/>
      <c r="B100" s="554"/>
      <c r="C100" s="559" t="s">
        <v>1761</v>
      </c>
      <c r="D100" s="551" t="s">
        <v>1758</v>
      </c>
      <c r="E100" s="540" t="s">
        <v>1760</v>
      </c>
      <c r="F100" s="525" t="s">
        <v>1729</v>
      </c>
      <c r="G100" s="525" t="s">
        <v>1728</v>
      </c>
      <c r="H100" s="525" t="s">
        <v>1449</v>
      </c>
      <c r="I100" s="539" t="str">
        <f t="shared" si="35"/>
        <v>1,970</v>
      </c>
      <c r="J100" s="538">
        <v>7</v>
      </c>
      <c r="K100" s="546">
        <v>10</v>
      </c>
      <c r="L100" s="545">
        <f t="shared" si="36"/>
        <v>232.166</v>
      </c>
      <c r="M100" s="535">
        <f t="shared" si="37"/>
        <v>10.199999999999999</v>
      </c>
      <c r="N100" s="534">
        <f t="shared" si="38"/>
        <v>13.5</v>
      </c>
      <c r="O100" s="533" t="str">
        <f t="shared" si="39"/>
        <v>19.4</v>
      </c>
      <c r="P100" s="525" t="s">
        <v>1741</v>
      </c>
      <c r="Q100" s="525" t="s">
        <v>52</v>
      </c>
      <c r="R100" s="525" t="s">
        <v>45</v>
      </c>
      <c r="S100" s="525"/>
      <c r="T100" s="550" t="s">
        <v>46</v>
      </c>
      <c r="U100" s="531" t="str">
        <f t="shared" si="40"/>
        <v/>
      </c>
      <c r="V100" s="530" t="str">
        <f t="shared" si="41"/>
        <v/>
      </c>
      <c r="W100" s="530" t="str">
        <f t="shared" si="42"/>
        <v/>
      </c>
      <c r="X100" s="529" t="str">
        <f t="shared" si="51"/>
        <v/>
      </c>
      <c r="Y100" s="56"/>
      <c r="Z100" s="528">
        <f t="shared" si="43"/>
        <v>1970</v>
      </c>
      <c r="AA100" s="528">
        <f t="shared" si="44"/>
        <v>1970</v>
      </c>
      <c r="AB100" s="527">
        <f t="shared" si="45"/>
        <v>19.399999999999999</v>
      </c>
      <c r="AC100" s="526">
        <f t="shared" si="46"/>
        <v>51</v>
      </c>
      <c r="AD100" s="526" t="str">
        <f t="shared" si="47"/>
        <v xml:space="preserve"> </v>
      </c>
      <c r="AE100" s="527">
        <f t="shared" si="48"/>
        <v>19.399999999999999</v>
      </c>
      <c r="AF100" s="526">
        <f t="shared" si="49"/>
        <v>51</v>
      </c>
      <c r="AG100" s="526" t="str">
        <f t="shared" si="52"/>
        <v xml:space="preserve"> </v>
      </c>
      <c r="AI100" s="525">
        <v>1970</v>
      </c>
    </row>
    <row r="101" spans="1:35" s="524" customFormat="1" ht="39.6" customHeight="1">
      <c r="A101" s="552"/>
      <c r="B101" s="548"/>
      <c r="C101" s="547"/>
      <c r="D101" s="551" t="s">
        <v>1758</v>
      </c>
      <c r="E101" s="540" t="s">
        <v>1759</v>
      </c>
      <c r="F101" s="525" t="s">
        <v>1729</v>
      </c>
      <c r="G101" s="525" t="s">
        <v>1728</v>
      </c>
      <c r="H101" s="525" t="s">
        <v>1449</v>
      </c>
      <c r="I101" s="539" t="str">
        <f t="shared" si="35"/>
        <v>1,950</v>
      </c>
      <c r="J101" s="538" t="s">
        <v>1742</v>
      </c>
      <c r="K101" s="546">
        <v>10</v>
      </c>
      <c r="L101" s="545">
        <f t="shared" si="36"/>
        <v>232.166</v>
      </c>
      <c r="M101" s="535">
        <f t="shared" si="37"/>
        <v>10.199999999999999</v>
      </c>
      <c r="N101" s="534">
        <f t="shared" si="38"/>
        <v>13.5</v>
      </c>
      <c r="O101" s="533" t="str">
        <f t="shared" si="39"/>
        <v>19.6</v>
      </c>
      <c r="P101" s="525" t="s">
        <v>1741</v>
      </c>
      <c r="Q101" s="525" t="s">
        <v>52</v>
      </c>
      <c r="R101" s="525" t="s">
        <v>45</v>
      </c>
      <c r="S101" s="525"/>
      <c r="T101" s="550" t="s">
        <v>46</v>
      </c>
      <c r="U101" s="531" t="str">
        <f t="shared" si="40"/>
        <v/>
      </c>
      <c r="V101" s="530" t="str">
        <f t="shared" si="41"/>
        <v/>
      </c>
      <c r="W101" s="530" t="str">
        <f t="shared" si="42"/>
        <v/>
      </c>
      <c r="X101" s="529" t="str">
        <f t="shared" si="51"/>
        <v/>
      </c>
      <c r="Y101" s="56"/>
      <c r="Z101" s="528">
        <f t="shared" si="43"/>
        <v>1950</v>
      </c>
      <c r="AA101" s="528">
        <f t="shared" si="44"/>
        <v>1950</v>
      </c>
      <c r="AB101" s="527">
        <f t="shared" si="45"/>
        <v>19.600000000000001</v>
      </c>
      <c r="AC101" s="526">
        <f t="shared" si="46"/>
        <v>51</v>
      </c>
      <c r="AD101" s="526" t="str">
        <f t="shared" si="47"/>
        <v xml:space="preserve"> </v>
      </c>
      <c r="AE101" s="527">
        <f t="shared" si="48"/>
        <v>19.600000000000001</v>
      </c>
      <c r="AF101" s="526">
        <f t="shared" si="49"/>
        <v>51</v>
      </c>
      <c r="AG101" s="526" t="str">
        <f t="shared" si="52"/>
        <v xml:space="preserve"> </v>
      </c>
      <c r="AI101" s="525">
        <v>1950</v>
      </c>
    </row>
    <row r="102" spans="1:35" s="524" customFormat="1" ht="24.95" customHeight="1">
      <c r="A102" s="552"/>
      <c r="B102" s="548"/>
      <c r="C102" s="547"/>
      <c r="D102" s="551" t="s">
        <v>1758</v>
      </c>
      <c r="E102" s="540" t="s">
        <v>1757</v>
      </c>
      <c r="F102" s="525" t="s">
        <v>1729</v>
      </c>
      <c r="G102" s="525" t="s">
        <v>1728</v>
      </c>
      <c r="H102" s="525" t="s">
        <v>1449</v>
      </c>
      <c r="I102" s="539" t="str">
        <f t="shared" si="35"/>
        <v>1,930</v>
      </c>
      <c r="J102" s="538" t="s">
        <v>1742</v>
      </c>
      <c r="K102" s="546">
        <v>10</v>
      </c>
      <c r="L102" s="545">
        <f t="shared" si="36"/>
        <v>232.166</v>
      </c>
      <c r="M102" s="535">
        <f t="shared" si="37"/>
        <v>10.199999999999999</v>
      </c>
      <c r="N102" s="534">
        <f t="shared" si="38"/>
        <v>13.5</v>
      </c>
      <c r="O102" s="533" t="str">
        <f t="shared" si="39"/>
        <v>19.8</v>
      </c>
      <c r="P102" s="525" t="s">
        <v>1741</v>
      </c>
      <c r="Q102" s="525" t="s">
        <v>52</v>
      </c>
      <c r="R102" s="525" t="s">
        <v>45</v>
      </c>
      <c r="S102" s="525"/>
      <c r="T102" s="550" t="s">
        <v>46</v>
      </c>
      <c r="U102" s="531" t="str">
        <f t="shared" si="40"/>
        <v/>
      </c>
      <c r="V102" s="530" t="str">
        <f t="shared" si="41"/>
        <v/>
      </c>
      <c r="W102" s="530" t="str">
        <f t="shared" si="42"/>
        <v/>
      </c>
      <c r="X102" s="529" t="str">
        <f t="shared" si="51"/>
        <v/>
      </c>
      <c r="Y102" s="56"/>
      <c r="Z102" s="528">
        <f t="shared" si="43"/>
        <v>1930</v>
      </c>
      <c r="AA102" s="528">
        <f t="shared" si="44"/>
        <v>1930</v>
      </c>
      <c r="AB102" s="527">
        <f t="shared" si="45"/>
        <v>19.8</v>
      </c>
      <c r="AC102" s="526">
        <f t="shared" si="46"/>
        <v>50</v>
      </c>
      <c r="AD102" s="526" t="str">
        <f t="shared" si="47"/>
        <v xml:space="preserve"> </v>
      </c>
      <c r="AE102" s="527">
        <f t="shared" si="48"/>
        <v>19.8</v>
      </c>
      <c r="AF102" s="526">
        <f t="shared" si="49"/>
        <v>50</v>
      </c>
      <c r="AG102" s="526" t="str">
        <f t="shared" si="52"/>
        <v xml:space="preserve"> </v>
      </c>
      <c r="AI102" s="557" t="s">
        <v>1756</v>
      </c>
    </row>
    <row r="103" spans="1:35" s="524" customFormat="1" ht="22.5" customHeight="1">
      <c r="A103" s="552"/>
      <c r="B103" s="548"/>
      <c r="C103" s="547"/>
      <c r="D103" s="551" t="s">
        <v>1754</v>
      </c>
      <c r="E103" s="540" t="s">
        <v>1755</v>
      </c>
      <c r="F103" s="525" t="s">
        <v>1729</v>
      </c>
      <c r="G103" s="525" t="s">
        <v>1728</v>
      </c>
      <c r="H103" s="525" t="s">
        <v>1449</v>
      </c>
      <c r="I103" s="539" t="str">
        <f t="shared" si="35"/>
        <v>2,020</v>
      </c>
      <c r="J103" s="558" t="s">
        <v>1748</v>
      </c>
      <c r="K103" s="546">
        <v>9.6999999999999993</v>
      </c>
      <c r="L103" s="545">
        <f t="shared" si="36"/>
        <v>239.34639175257735</v>
      </c>
      <c r="M103" s="535">
        <f t="shared" si="37"/>
        <v>9.4</v>
      </c>
      <c r="N103" s="534">
        <f t="shared" si="38"/>
        <v>12.7</v>
      </c>
      <c r="O103" s="533" t="str">
        <f t="shared" si="39"/>
        <v>18.9</v>
      </c>
      <c r="P103" s="525" t="s">
        <v>1741</v>
      </c>
      <c r="Q103" s="525" t="s">
        <v>52</v>
      </c>
      <c r="R103" s="525" t="s">
        <v>55</v>
      </c>
      <c r="S103" s="525"/>
      <c r="T103" s="550" t="s">
        <v>46</v>
      </c>
      <c r="U103" s="531">
        <f t="shared" si="40"/>
        <v>103</v>
      </c>
      <c r="V103" s="530" t="str">
        <f t="shared" si="41"/>
        <v/>
      </c>
      <c r="W103" s="530" t="str">
        <f t="shared" si="42"/>
        <v/>
      </c>
      <c r="X103" s="529" t="str">
        <f t="shared" si="51"/>
        <v/>
      </c>
      <c r="Y103" s="56"/>
      <c r="Z103" s="528">
        <f t="shared" si="43"/>
        <v>2020</v>
      </c>
      <c r="AA103" s="528">
        <f t="shared" si="44"/>
        <v>2020</v>
      </c>
      <c r="AB103" s="527">
        <f t="shared" si="45"/>
        <v>18.899999999999999</v>
      </c>
      <c r="AC103" s="526">
        <f t="shared" si="46"/>
        <v>51</v>
      </c>
      <c r="AD103" s="526" t="str">
        <f t="shared" si="47"/>
        <v xml:space="preserve"> </v>
      </c>
      <c r="AE103" s="527">
        <f t="shared" si="48"/>
        <v>18.899999999999999</v>
      </c>
      <c r="AF103" s="526">
        <f t="shared" si="49"/>
        <v>51</v>
      </c>
      <c r="AG103" s="526" t="str">
        <f t="shared" si="52"/>
        <v xml:space="preserve"> </v>
      </c>
      <c r="AI103" s="525">
        <v>2020</v>
      </c>
    </row>
    <row r="104" spans="1:35" s="524" customFormat="1" ht="24" customHeight="1">
      <c r="A104" s="552"/>
      <c r="B104" s="548"/>
      <c r="C104" s="547"/>
      <c r="D104" s="551" t="s">
        <v>1754</v>
      </c>
      <c r="E104" s="540" t="s">
        <v>1753</v>
      </c>
      <c r="F104" s="525" t="s">
        <v>1729</v>
      </c>
      <c r="G104" s="525" t="s">
        <v>1728</v>
      </c>
      <c r="H104" s="525" t="s">
        <v>1449</v>
      </c>
      <c r="I104" s="539" t="str">
        <f t="shared" si="35"/>
        <v>2,000</v>
      </c>
      <c r="J104" s="538" t="s">
        <v>1742</v>
      </c>
      <c r="K104" s="546">
        <v>9.6999999999999993</v>
      </c>
      <c r="L104" s="545">
        <f t="shared" si="36"/>
        <v>239.34639175257735</v>
      </c>
      <c r="M104" s="535">
        <f t="shared" si="37"/>
        <v>9.4</v>
      </c>
      <c r="N104" s="534">
        <f t="shared" si="38"/>
        <v>12.7</v>
      </c>
      <c r="O104" s="533" t="str">
        <f t="shared" si="39"/>
        <v>19.1</v>
      </c>
      <c r="P104" s="525" t="s">
        <v>1741</v>
      </c>
      <c r="Q104" s="525" t="s">
        <v>52</v>
      </c>
      <c r="R104" s="525" t="s">
        <v>55</v>
      </c>
      <c r="S104" s="525"/>
      <c r="T104" s="550" t="s">
        <v>46</v>
      </c>
      <c r="U104" s="531">
        <f t="shared" si="40"/>
        <v>103</v>
      </c>
      <c r="V104" s="530" t="str">
        <f t="shared" si="41"/>
        <v/>
      </c>
      <c r="W104" s="530" t="str">
        <f t="shared" si="42"/>
        <v/>
      </c>
      <c r="X104" s="529" t="str">
        <f t="shared" si="51"/>
        <v/>
      </c>
      <c r="Y104" s="56"/>
      <c r="Z104" s="528">
        <f t="shared" si="43"/>
        <v>2000</v>
      </c>
      <c r="AA104" s="528">
        <f t="shared" si="44"/>
        <v>2000</v>
      </c>
      <c r="AB104" s="527">
        <f t="shared" si="45"/>
        <v>19.100000000000001</v>
      </c>
      <c r="AC104" s="526">
        <f t="shared" si="46"/>
        <v>50</v>
      </c>
      <c r="AD104" s="526" t="str">
        <f t="shared" si="47"/>
        <v xml:space="preserve"> </v>
      </c>
      <c r="AE104" s="527">
        <f t="shared" si="48"/>
        <v>19.100000000000001</v>
      </c>
      <c r="AF104" s="526">
        <f t="shared" si="49"/>
        <v>50</v>
      </c>
      <c r="AG104" s="526" t="str">
        <f t="shared" si="52"/>
        <v xml:space="preserve"> </v>
      </c>
      <c r="AI104" s="557" t="s">
        <v>1750</v>
      </c>
    </row>
    <row r="105" spans="1:35" s="524" customFormat="1" ht="23.1" customHeight="1">
      <c r="A105" s="552"/>
      <c r="B105" s="548"/>
      <c r="D105" s="551" t="s">
        <v>1751</v>
      </c>
      <c r="E105" s="540" t="s">
        <v>1752</v>
      </c>
      <c r="F105" s="525" t="s">
        <v>1744</v>
      </c>
      <c r="G105" s="525" t="s">
        <v>1743</v>
      </c>
      <c r="H105" s="525" t="s">
        <v>1449</v>
      </c>
      <c r="I105" s="539" t="str">
        <f t="shared" ref="I105:I123" si="53">IF(Z105="","",(IF(AA105-Z105&gt;0,CONCATENATE(TEXT(Z105,"#,##0"),"~",TEXT(AA105,"#,##0")),TEXT(Z105,"#,##0"))))</f>
        <v>2,040</v>
      </c>
      <c r="J105" s="558" t="s">
        <v>1748</v>
      </c>
      <c r="K105" s="546">
        <v>8.6999999999999993</v>
      </c>
      <c r="L105" s="545">
        <f t="shared" ref="L105:L136" si="54">IF(K105&gt;0,1/K105*34.6*67.1,"")</f>
        <v>266.85747126436786</v>
      </c>
      <c r="M105" s="535">
        <f t="shared" ref="M105:M123" si="55">IFERROR(VALUE(IF(Z105="","",(IF(Z105&gt;=2271,"7.4",IF(Z105&gt;=2101,"8.7",IF(Z105&gt;=1991,"9.4",IF(Z105&gt;=1871,"10.2",IF(Z105&gt;=1761,"11.1",IF(Z105&gt;=1651,"12.2",IF(Z105&gt;=1531,"13.2",IF(Z105&gt;=1421,"14.4",IF(Z105&gt;=1311,"15.8",IF(Z105&gt;=1196,"17.2",IF(Z105&gt;=1081,"18.7",IF(Z105&gt;=971,"20.5",IF(Z105&gt;=856,"20.8",IF(Z105&gt;=741,"21.0",IF(Z105&gt;=601,"21.8","22.5")))))))))))))))))),"")</f>
        <v>9.4</v>
      </c>
      <c r="N105" s="534">
        <f t="shared" ref="N105:N123" si="56">IFERROR(VALUE(IF(Z105="","",(IF(Z105&gt;=2271,"10.6",IF(Z105&gt;=2101,"11.9",IF(Z105&gt;=1991,"12.7",IF(Z105&gt;=1871,"13.5",IF(Z105&gt;=1761,"14.4",IF(Z105&gt;=1651,"15.4",IF(Z105&gt;=1531,"16.5",IF(Z105&gt;=1421,"17.6",IF(Z105&gt;=1311,"19.0",IF(Z105&gt;=1196,"20.3",IF(Z105&gt;=1081,"21.8",IF(Z105&gt;=971,"23.4",IF(Z105&gt;=856,"23.7",IF(Z105&gt;=741,"24.5","24.6"))))))))))))))))),"")</f>
        <v>12.7</v>
      </c>
      <c r="O105" s="533" t="str">
        <f t="shared" ref="O105:O123" si="57">IF(Z105="","",IF(AE105="",TEXT(AB105,"#,##0.0"),IF(AB105-AE105&gt;0,CONCATENATE(TEXT(AE105,"#,##0.0"),"~",TEXT(AB105,"#,##0.0")),TEXT(AB105,"#,##0.0"))))</f>
        <v>18.6</v>
      </c>
      <c r="P105" s="525" t="s">
        <v>1741</v>
      </c>
      <c r="Q105" s="525" t="s">
        <v>52</v>
      </c>
      <c r="R105" s="525" t="s">
        <v>45</v>
      </c>
      <c r="S105" s="525"/>
      <c r="T105" s="550" t="s">
        <v>46</v>
      </c>
      <c r="U105" s="531" t="str">
        <f t="shared" ref="U105:U123" si="58">IFERROR(IF(K105&lt;M105,"",(ROUNDDOWN(K105/M105*100,0))),"")</f>
        <v/>
      </c>
      <c r="V105" s="530" t="str">
        <f t="shared" ref="V105:V123" si="59">IFERROR(IF(K105&lt;N105,"",(ROUNDDOWN(K105/N105*100,0))),"")</f>
        <v/>
      </c>
      <c r="W105" s="530" t="str">
        <f t="shared" ref="W105:W123" si="60">IF(AC105&lt;55,"",IF(AA105="",AC105,IF(AF105-AC105&gt;0,CONCATENATE(AC105,"~",AF105),AC105)))</f>
        <v/>
      </c>
      <c r="X105" s="529" t="str">
        <f t="shared" si="51"/>
        <v/>
      </c>
      <c r="Y105" s="56"/>
      <c r="Z105" s="528">
        <f t="shared" ref="Z105:Z123" si="61">VALUE(LEFTB(AI105,4))</f>
        <v>2040</v>
      </c>
      <c r="AA105" s="528">
        <f t="shared" ref="AA105:AA123" si="62">VALUE(RIGHTB(AI105,4))</f>
        <v>2040</v>
      </c>
      <c r="AB105" s="527">
        <f t="shared" ref="AB105:AB124" si="63">IF(Z105="","",(ROUND(IF(Z105&gt;=2759,9.5,IF(Z105&lt;2759,(-2.47/1000000*Z105*Z105)-(8.52/10000*Z105)+30.65)),1)))</f>
        <v>18.600000000000001</v>
      </c>
      <c r="AC105" s="526">
        <f t="shared" ref="AC105:AC136" si="64">IF(K105="","",ROUNDDOWN(K105/AB105*100,0))</f>
        <v>46</v>
      </c>
      <c r="AD105" s="526" t="str">
        <f t="shared" ref="AD105:AD136" si="65">IF(AC105="","",IF(AC105&gt;=125,"★7.5",IF(AC105&gt;=120,"★7.0",IF(AC105&gt;=115,"★6.5",IF(AC105&gt;=110,"★6.0",IF(AC105&gt;=105,"★5.5",IF(AC105&gt;=100,"★5.0",IF(AC105&gt;=95,"★4.5",IF(AC105&gt;=90,"★4.0",IF(AC105&gt;=85,"★3.5",IF(AC105&gt;=80,"★3.0",IF(AC105&gt;=75,"★2.5",IF(AC105&gt;=70,"★2.0",IF(AC105&gt;=65,"★1.5",IF(AC105&gt;=60,"★1.0",IF(AC105&gt;=55,"★0.5"," "))))))))))))))))</f>
        <v xml:space="preserve"> </v>
      </c>
      <c r="AE105" s="527">
        <f t="shared" ref="AE105:AE124" si="66">IF(AA105="","",(ROUND(IF(AA105&gt;=2759,9.5,IF(AA105&lt;2759,(-2.47/1000000*AA105*AA105)-(8.52/10000*AA105)+30.65)),1)))</f>
        <v>18.600000000000001</v>
      </c>
      <c r="AF105" s="526">
        <f t="shared" ref="AF105:AF136" si="67">IF(AE105="","",IF(K105="","",ROUNDDOWN(K105/AE105*100,0)))</f>
        <v>46</v>
      </c>
      <c r="AG105" s="526" t="str">
        <f t="shared" si="52"/>
        <v xml:space="preserve"> </v>
      </c>
      <c r="AI105" s="525">
        <v>2040</v>
      </c>
    </row>
    <row r="106" spans="1:35" s="524" customFormat="1" ht="33.6" customHeight="1">
      <c r="A106" s="552"/>
      <c r="B106" s="548"/>
      <c r="D106" s="551" t="s">
        <v>1751</v>
      </c>
      <c r="E106" s="540" t="s">
        <v>1747</v>
      </c>
      <c r="F106" s="525" t="s">
        <v>1744</v>
      </c>
      <c r="G106" s="525" t="s">
        <v>1743</v>
      </c>
      <c r="H106" s="525" t="s">
        <v>1449</v>
      </c>
      <c r="I106" s="539" t="str">
        <f t="shared" si="53"/>
        <v>2,020</v>
      </c>
      <c r="J106" s="538" t="s">
        <v>1742</v>
      </c>
      <c r="K106" s="546">
        <v>8.6999999999999993</v>
      </c>
      <c r="L106" s="545">
        <f t="shared" si="54"/>
        <v>266.85747126436786</v>
      </c>
      <c r="M106" s="535">
        <f t="shared" si="55"/>
        <v>9.4</v>
      </c>
      <c r="N106" s="534">
        <f t="shared" si="56"/>
        <v>12.7</v>
      </c>
      <c r="O106" s="533" t="str">
        <f t="shared" si="57"/>
        <v>18.9</v>
      </c>
      <c r="P106" s="525" t="s">
        <v>1741</v>
      </c>
      <c r="Q106" s="525" t="s">
        <v>52</v>
      </c>
      <c r="R106" s="525" t="s">
        <v>45</v>
      </c>
      <c r="S106" s="525"/>
      <c r="T106" s="550" t="s">
        <v>46</v>
      </c>
      <c r="U106" s="531" t="str">
        <f t="shared" si="58"/>
        <v/>
      </c>
      <c r="V106" s="530" t="str">
        <f t="shared" si="59"/>
        <v/>
      </c>
      <c r="W106" s="530" t="str">
        <f t="shared" si="60"/>
        <v/>
      </c>
      <c r="X106" s="529" t="str">
        <f t="shared" si="51"/>
        <v/>
      </c>
      <c r="Y106" s="56"/>
      <c r="Z106" s="528">
        <f t="shared" si="61"/>
        <v>2020</v>
      </c>
      <c r="AA106" s="528">
        <f t="shared" si="62"/>
        <v>2020</v>
      </c>
      <c r="AB106" s="527">
        <f t="shared" si="63"/>
        <v>18.899999999999999</v>
      </c>
      <c r="AC106" s="526">
        <f t="shared" si="64"/>
        <v>46</v>
      </c>
      <c r="AD106" s="526" t="str">
        <f t="shared" si="65"/>
        <v xml:space="preserve"> </v>
      </c>
      <c r="AE106" s="527">
        <f t="shared" si="66"/>
        <v>18.899999999999999</v>
      </c>
      <c r="AF106" s="526">
        <f t="shared" si="67"/>
        <v>46</v>
      </c>
      <c r="AG106" s="526" t="str">
        <f t="shared" si="52"/>
        <v xml:space="preserve"> </v>
      </c>
      <c r="AI106" s="525">
        <v>2020</v>
      </c>
    </row>
    <row r="107" spans="1:35" s="524" customFormat="1" ht="24.6" customHeight="1">
      <c r="A107" s="552"/>
      <c r="B107" s="548"/>
      <c r="D107" s="551" t="s">
        <v>1751</v>
      </c>
      <c r="E107" s="540" t="s">
        <v>1745</v>
      </c>
      <c r="F107" s="525" t="s">
        <v>1744</v>
      </c>
      <c r="G107" s="525" t="s">
        <v>1743</v>
      </c>
      <c r="H107" s="525" t="s">
        <v>1449</v>
      </c>
      <c r="I107" s="539" t="str">
        <f t="shared" si="53"/>
        <v>2,000</v>
      </c>
      <c r="J107" s="538" t="s">
        <v>1742</v>
      </c>
      <c r="K107" s="546">
        <v>8.6999999999999993</v>
      </c>
      <c r="L107" s="545">
        <f t="shared" si="54"/>
        <v>266.85747126436786</v>
      </c>
      <c r="M107" s="535">
        <f t="shared" si="55"/>
        <v>9.4</v>
      </c>
      <c r="N107" s="534">
        <f t="shared" si="56"/>
        <v>12.7</v>
      </c>
      <c r="O107" s="533" t="str">
        <f t="shared" si="57"/>
        <v>19.1</v>
      </c>
      <c r="P107" s="525" t="s">
        <v>1741</v>
      </c>
      <c r="Q107" s="525" t="s">
        <v>52</v>
      </c>
      <c r="R107" s="525" t="s">
        <v>45</v>
      </c>
      <c r="S107" s="525"/>
      <c r="T107" s="550" t="s">
        <v>46</v>
      </c>
      <c r="U107" s="531" t="str">
        <f t="shared" si="58"/>
        <v/>
      </c>
      <c r="V107" s="530" t="str">
        <f t="shared" si="59"/>
        <v/>
      </c>
      <c r="W107" s="530" t="str">
        <f t="shared" si="60"/>
        <v/>
      </c>
      <c r="X107" s="529" t="str">
        <f t="shared" si="51"/>
        <v/>
      </c>
      <c r="Y107" s="56"/>
      <c r="Z107" s="528">
        <f t="shared" si="61"/>
        <v>2000</v>
      </c>
      <c r="AA107" s="528">
        <f t="shared" si="62"/>
        <v>2000</v>
      </c>
      <c r="AB107" s="527">
        <f t="shared" si="63"/>
        <v>19.100000000000001</v>
      </c>
      <c r="AC107" s="526">
        <f t="shared" si="64"/>
        <v>45</v>
      </c>
      <c r="AD107" s="526" t="str">
        <f t="shared" si="65"/>
        <v xml:space="preserve"> </v>
      </c>
      <c r="AE107" s="527">
        <f t="shared" si="66"/>
        <v>19.100000000000001</v>
      </c>
      <c r="AF107" s="526">
        <f t="shared" si="67"/>
        <v>45</v>
      </c>
      <c r="AG107" s="526" t="str">
        <f t="shared" si="52"/>
        <v xml:space="preserve"> </v>
      </c>
      <c r="AI107" s="557" t="s">
        <v>1750</v>
      </c>
    </row>
    <row r="108" spans="1:35" s="524" customFormat="1" ht="23.1" customHeight="1">
      <c r="A108" s="552"/>
      <c r="B108" s="548"/>
      <c r="C108" s="547"/>
      <c r="D108" s="551" t="s">
        <v>1746</v>
      </c>
      <c r="E108" s="540" t="s">
        <v>1749</v>
      </c>
      <c r="F108" s="525" t="s">
        <v>1744</v>
      </c>
      <c r="G108" s="525" t="s">
        <v>1743</v>
      </c>
      <c r="H108" s="525" t="s">
        <v>1449</v>
      </c>
      <c r="I108" s="539" t="str">
        <f t="shared" si="53"/>
        <v>2,100</v>
      </c>
      <c r="J108" s="558" t="s">
        <v>1748</v>
      </c>
      <c r="K108" s="546">
        <v>8.4</v>
      </c>
      <c r="L108" s="545">
        <f t="shared" si="54"/>
        <v>276.38809523809516</v>
      </c>
      <c r="M108" s="535">
        <f t="shared" si="55"/>
        <v>9.4</v>
      </c>
      <c r="N108" s="534">
        <f t="shared" si="56"/>
        <v>12.7</v>
      </c>
      <c r="O108" s="533" t="str">
        <f t="shared" si="57"/>
        <v>18.0</v>
      </c>
      <c r="P108" s="525" t="s">
        <v>1741</v>
      </c>
      <c r="Q108" s="525" t="s">
        <v>52</v>
      </c>
      <c r="R108" s="525" t="s">
        <v>55</v>
      </c>
      <c r="S108" s="525"/>
      <c r="T108" s="550" t="s">
        <v>46</v>
      </c>
      <c r="U108" s="531" t="str">
        <f t="shared" si="58"/>
        <v/>
      </c>
      <c r="V108" s="530" t="str">
        <f t="shared" si="59"/>
        <v/>
      </c>
      <c r="W108" s="530" t="str">
        <f t="shared" si="60"/>
        <v/>
      </c>
      <c r="X108" s="529" t="str">
        <f t="shared" si="51"/>
        <v/>
      </c>
      <c r="Y108" s="56"/>
      <c r="Z108" s="528">
        <f t="shared" si="61"/>
        <v>2100</v>
      </c>
      <c r="AA108" s="528">
        <f t="shared" si="62"/>
        <v>2100</v>
      </c>
      <c r="AB108" s="527">
        <f t="shared" si="63"/>
        <v>18</v>
      </c>
      <c r="AC108" s="526">
        <f t="shared" si="64"/>
        <v>46</v>
      </c>
      <c r="AD108" s="526" t="str">
        <f t="shared" si="65"/>
        <v xml:space="preserve"> </v>
      </c>
      <c r="AE108" s="527">
        <f t="shared" si="66"/>
        <v>18</v>
      </c>
      <c r="AF108" s="526">
        <f t="shared" si="67"/>
        <v>46</v>
      </c>
      <c r="AG108" s="526" t="str">
        <f t="shared" si="52"/>
        <v xml:space="preserve"> </v>
      </c>
      <c r="AI108" s="525">
        <v>2100</v>
      </c>
    </row>
    <row r="109" spans="1:35" s="524" customFormat="1" ht="33.6" customHeight="1">
      <c r="A109" s="552"/>
      <c r="B109" s="548"/>
      <c r="C109" s="547"/>
      <c r="D109" s="551" t="s">
        <v>1746</v>
      </c>
      <c r="E109" s="540" t="s">
        <v>1747</v>
      </c>
      <c r="F109" s="525" t="s">
        <v>1744</v>
      </c>
      <c r="G109" s="525" t="s">
        <v>1743</v>
      </c>
      <c r="H109" s="525" t="s">
        <v>1449</v>
      </c>
      <c r="I109" s="539" t="str">
        <f t="shared" si="53"/>
        <v>2,080</v>
      </c>
      <c r="J109" s="538" t="s">
        <v>1742</v>
      </c>
      <c r="K109" s="546">
        <v>8.4</v>
      </c>
      <c r="L109" s="545">
        <f t="shared" si="54"/>
        <v>276.38809523809516</v>
      </c>
      <c r="M109" s="535">
        <f t="shared" si="55"/>
        <v>9.4</v>
      </c>
      <c r="N109" s="534">
        <f t="shared" si="56"/>
        <v>12.7</v>
      </c>
      <c r="O109" s="533" t="str">
        <f t="shared" si="57"/>
        <v>18.2</v>
      </c>
      <c r="P109" s="525" t="s">
        <v>1741</v>
      </c>
      <c r="Q109" s="525" t="s">
        <v>52</v>
      </c>
      <c r="R109" s="525" t="s">
        <v>55</v>
      </c>
      <c r="S109" s="525"/>
      <c r="T109" s="550" t="s">
        <v>46</v>
      </c>
      <c r="U109" s="531" t="str">
        <f t="shared" si="58"/>
        <v/>
      </c>
      <c r="V109" s="530" t="str">
        <f t="shared" si="59"/>
        <v/>
      </c>
      <c r="W109" s="530" t="str">
        <f t="shared" si="60"/>
        <v/>
      </c>
      <c r="X109" s="529" t="str">
        <f t="shared" si="51"/>
        <v/>
      </c>
      <c r="Y109" s="56"/>
      <c r="Z109" s="528">
        <f t="shared" si="61"/>
        <v>2080</v>
      </c>
      <c r="AA109" s="528">
        <f t="shared" si="62"/>
        <v>2080</v>
      </c>
      <c r="AB109" s="527">
        <f t="shared" si="63"/>
        <v>18.2</v>
      </c>
      <c r="AC109" s="526">
        <f t="shared" si="64"/>
        <v>46</v>
      </c>
      <c r="AD109" s="526" t="str">
        <f t="shared" si="65"/>
        <v xml:space="preserve"> </v>
      </c>
      <c r="AE109" s="527">
        <f t="shared" si="66"/>
        <v>18.2</v>
      </c>
      <c r="AF109" s="526">
        <f t="shared" si="67"/>
        <v>46</v>
      </c>
      <c r="AG109" s="526" t="str">
        <f t="shared" si="52"/>
        <v xml:space="preserve"> </v>
      </c>
      <c r="AI109" s="525">
        <v>2080</v>
      </c>
    </row>
    <row r="110" spans="1:35" s="524" customFormat="1" ht="24.6" customHeight="1">
      <c r="A110" s="552"/>
      <c r="B110" s="543"/>
      <c r="C110" s="542"/>
      <c r="D110" s="551" t="s">
        <v>1746</v>
      </c>
      <c r="E110" s="540" t="s">
        <v>1745</v>
      </c>
      <c r="F110" s="525" t="s">
        <v>1744</v>
      </c>
      <c r="G110" s="525" t="s">
        <v>1743</v>
      </c>
      <c r="H110" s="525" t="s">
        <v>1449</v>
      </c>
      <c r="I110" s="539" t="str">
        <f t="shared" si="53"/>
        <v>2,060</v>
      </c>
      <c r="J110" s="538" t="s">
        <v>1742</v>
      </c>
      <c r="K110" s="546">
        <v>8.4</v>
      </c>
      <c r="L110" s="545">
        <f t="shared" si="54"/>
        <v>276.38809523809516</v>
      </c>
      <c r="M110" s="535">
        <f t="shared" si="55"/>
        <v>9.4</v>
      </c>
      <c r="N110" s="534">
        <f t="shared" si="56"/>
        <v>12.7</v>
      </c>
      <c r="O110" s="533" t="str">
        <f t="shared" si="57"/>
        <v>18.4</v>
      </c>
      <c r="P110" s="525" t="s">
        <v>1741</v>
      </c>
      <c r="Q110" s="525" t="s">
        <v>52</v>
      </c>
      <c r="R110" s="525" t="s">
        <v>55</v>
      </c>
      <c r="S110" s="525"/>
      <c r="T110" s="550" t="s">
        <v>46</v>
      </c>
      <c r="U110" s="531" t="str">
        <f t="shared" si="58"/>
        <v/>
      </c>
      <c r="V110" s="530" t="str">
        <f t="shared" si="59"/>
        <v/>
      </c>
      <c r="W110" s="530" t="str">
        <f t="shared" si="60"/>
        <v/>
      </c>
      <c r="X110" s="529" t="str">
        <f t="shared" si="51"/>
        <v/>
      </c>
      <c r="Y110" s="56"/>
      <c r="Z110" s="528">
        <f t="shared" si="61"/>
        <v>2060</v>
      </c>
      <c r="AA110" s="528">
        <f t="shared" si="62"/>
        <v>2060</v>
      </c>
      <c r="AB110" s="527">
        <f t="shared" si="63"/>
        <v>18.399999999999999</v>
      </c>
      <c r="AC110" s="526">
        <f t="shared" si="64"/>
        <v>45</v>
      </c>
      <c r="AD110" s="526" t="str">
        <f t="shared" si="65"/>
        <v xml:space="preserve"> </v>
      </c>
      <c r="AE110" s="527">
        <f t="shared" si="66"/>
        <v>18.399999999999999</v>
      </c>
      <c r="AF110" s="526">
        <f t="shared" si="67"/>
        <v>45</v>
      </c>
      <c r="AG110" s="526" t="str">
        <f t="shared" si="52"/>
        <v xml:space="preserve"> </v>
      </c>
      <c r="AI110" s="557" t="s">
        <v>1740</v>
      </c>
    </row>
    <row r="111" spans="1:35" s="524" customFormat="1" ht="24.75" customHeight="1">
      <c r="A111" s="552"/>
      <c r="B111" s="548"/>
      <c r="C111" s="556" t="s">
        <v>1739</v>
      </c>
      <c r="D111" s="541" t="s">
        <v>1737</v>
      </c>
      <c r="E111" s="541" t="s">
        <v>1738</v>
      </c>
      <c r="F111" s="525" t="s">
        <v>1729</v>
      </c>
      <c r="G111" s="525" t="s">
        <v>1728</v>
      </c>
      <c r="H111" s="525" t="s">
        <v>1727</v>
      </c>
      <c r="I111" s="539" t="str">
        <f t="shared" si="53"/>
        <v>1,870</v>
      </c>
      <c r="J111" s="538">
        <v>10</v>
      </c>
      <c r="K111" s="546">
        <v>8.9</v>
      </c>
      <c r="L111" s="545">
        <f t="shared" si="54"/>
        <v>260.86067415730338</v>
      </c>
      <c r="M111" s="535">
        <f t="shared" si="55"/>
        <v>11.1</v>
      </c>
      <c r="N111" s="534">
        <f t="shared" si="56"/>
        <v>14.4</v>
      </c>
      <c r="O111" s="533" t="str">
        <f t="shared" si="57"/>
        <v>20.4</v>
      </c>
      <c r="P111" s="525" t="s">
        <v>1726</v>
      </c>
      <c r="Q111" s="525" t="s">
        <v>52</v>
      </c>
      <c r="R111" s="525" t="s">
        <v>80</v>
      </c>
      <c r="S111" s="525"/>
      <c r="T111" s="532" t="s">
        <v>141</v>
      </c>
      <c r="U111" s="531" t="str">
        <f t="shared" si="58"/>
        <v/>
      </c>
      <c r="V111" s="530" t="str">
        <f t="shared" si="59"/>
        <v/>
      </c>
      <c r="W111" s="530" t="str">
        <f t="shared" si="60"/>
        <v/>
      </c>
      <c r="X111" s="529" t="str">
        <f t="shared" si="51"/>
        <v/>
      </c>
      <c r="Z111" s="528">
        <f t="shared" si="61"/>
        <v>1870</v>
      </c>
      <c r="AA111" s="528">
        <f t="shared" si="62"/>
        <v>1870</v>
      </c>
      <c r="AB111" s="527">
        <f t="shared" si="63"/>
        <v>20.399999999999999</v>
      </c>
      <c r="AC111" s="526">
        <f t="shared" si="64"/>
        <v>43</v>
      </c>
      <c r="AD111" s="526" t="str">
        <f t="shared" si="65"/>
        <v xml:space="preserve"> </v>
      </c>
      <c r="AE111" s="527">
        <f t="shared" si="66"/>
        <v>20.399999999999999</v>
      </c>
      <c r="AF111" s="526">
        <f t="shared" si="67"/>
        <v>43</v>
      </c>
      <c r="AG111" s="526" t="str">
        <f t="shared" si="52"/>
        <v xml:space="preserve"> </v>
      </c>
      <c r="AI111" s="525">
        <v>1870</v>
      </c>
    </row>
    <row r="112" spans="1:35" s="524" customFormat="1" ht="24.75" customHeight="1">
      <c r="A112" s="552"/>
      <c r="B112" s="548"/>
      <c r="C112" s="547"/>
      <c r="D112" s="541" t="s">
        <v>1737</v>
      </c>
      <c r="E112" s="541" t="s">
        <v>1736</v>
      </c>
      <c r="F112" s="525" t="s">
        <v>1729</v>
      </c>
      <c r="G112" s="525" t="s">
        <v>1728</v>
      </c>
      <c r="H112" s="525" t="s">
        <v>1727</v>
      </c>
      <c r="I112" s="539" t="str">
        <f t="shared" si="53"/>
        <v>1,910</v>
      </c>
      <c r="J112" s="538">
        <v>10</v>
      </c>
      <c r="K112" s="546">
        <v>8.9</v>
      </c>
      <c r="L112" s="545">
        <f t="shared" si="54"/>
        <v>260.86067415730338</v>
      </c>
      <c r="M112" s="535">
        <f t="shared" si="55"/>
        <v>10.199999999999999</v>
      </c>
      <c r="N112" s="534">
        <f t="shared" si="56"/>
        <v>13.5</v>
      </c>
      <c r="O112" s="533" t="str">
        <f t="shared" si="57"/>
        <v>20.0</v>
      </c>
      <c r="P112" s="525" t="s">
        <v>1726</v>
      </c>
      <c r="Q112" s="525" t="s">
        <v>52</v>
      </c>
      <c r="R112" s="525" t="s">
        <v>80</v>
      </c>
      <c r="S112" s="525"/>
      <c r="T112" s="532" t="s">
        <v>141</v>
      </c>
      <c r="U112" s="531" t="str">
        <f t="shared" si="58"/>
        <v/>
      </c>
      <c r="V112" s="530" t="str">
        <f t="shared" si="59"/>
        <v/>
      </c>
      <c r="W112" s="530" t="str">
        <f t="shared" si="60"/>
        <v/>
      </c>
      <c r="X112" s="529" t="str">
        <f t="shared" si="51"/>
        <v/>
      </c>
      <c r="Z112" s="528">
        <f t="shared" si="61"/>
        <v>1910</v>
      </c>
      <c r="AA112" s="528">
        <f t="shared" si="62"/>
        <v>1910</v>
      </c>
      <c r="AB112" s="527">
        <f t="shared" si="63"/>
        <v>20</v>
      </c>
      <c r="AC112" s="526">
        <f t="shared" si="64"/>
        <v>44</v>
      </c>
      <c r="AD112" s="526" t="str">
        <f t="shared" si="65"/>
        <v xml:space="preserve"> </v>
      </c>
      <c r="AE112" s="527">
        <f t="shared" si="66"/>
        <v>20</v>
      </c>
      <c r="AF112" s="526">
        <f t="shared" si="67"/>
        <v>44</v>
      </c>
      <c r="AG112" s="526" t="str">
        <f t="shared" si="52"/>
        <v xml:space="preserve"> </v>
      </c>
      <c r="AI112" s="525">
        <v>1910</v>
      </c>
    </row>
    <row r="113" spans="1:35" s="524" customFormat="1" ht="24.75" customHeight="1">
      <c r="A113" s="552"/>
      <c r="B113" s="548"/>
      <c r="C113" s="547"/>
      <c r="D113" s="541" t="s">
        <v>1735</v>
      </c>
      <c r="E113" s="541" t="s">
        <v>516</v>
      </c>
      <c r="F113" s="525" t="s">
        <v>1729</v>
      </c>
      <c r="G113" s="525" t="s">
        <v>1728</v>
      </c>
      <c r="H113" s="525" t="s">
        <v>1727</v>
      </c>
      <c r="I113" s="539" t="str">
        <f t="shared" si="53"/>
        <v>2,010</v>
      </c>
      <c r="J113" s="538">
        <v>10</v>
      </c>
      <c r="K113" s="546">
        <v>8.6999999999999993</v>
      </c>
      <c r="L113" s="545">
        <f t="shared" si="54"/>
        <v>266.85747126436786</v>
      </c>
      <c r="M113" s="535">
        <f t="shared" si="55"/>
        <v>9.4</v>
      </c>
      <c r="N113" s="534">
        <f t="shared" si="56"/>
        <v>12.7</v>
      </c>
      <c r="O113" s="533" t="str">
        <f t="shared" si="57"/>
        <v>19.0</v>
      </c>
      <c r="P113" s="525" t="s">
        <v>1726</v>
      </c>
      <c r="Q113" s="525" t="s">
        <v>52</v>
      </c>
      <c r="R113" s="525" t="s">
        <v>80</v>
      </c>
      <c r="S113" s="525"/>
      <c r="T113" s="532" t="s">
        <v>141</v>
      </c>
      <c r="U113" s="531" t="str">
        <f t="shared" si="58"/>
        <v/>
      </c>
      <c r="V113" s="530" t="str">
        <f t="shared" si="59"/>
        <v/>
      </c>
      <c r="W113" s="530" t="str">
        <f t="shared" si="60"/>
        <v/>
      </c>
      <c r="X113" s="529" t="str">
        <f t="shared" si="51"/>
        <v/>
      </c>
      <c r="Z113" s="528">
        <f t="shared" si="61"/>
        <v>2010</v>
      </c>
      <c r="AA113" s="528">
        <f t="shared" si="62"/>
        <v>2010</v>
      </c>
      <c r="AB113" s="527">
        <f t="shared" si="63"/>
        <v>19</v>
      </c>
      <c r="AC113" s="526">
        <f t="shared" si="64"/>
        <v>45</v>
      </c>
      <c r="AD113" s="526" t="str">
        <f t="shared" si="65"/>
        <v xml:space="preserve"> </v>
      </c>
      <c r="AE113" s="527">
        <f t="shared" si="66"/>
        <v>19</v>
      </c>
      <c r="AF113" s="526">
        <f t="shared" si="67"/>
        <v>45</v>
      </c>
      <c r="AG113" s="526" t="str">
        <f t="shared" si="52"/>
        <v xml:space="preserve"> </v>
      </c>
      <c r="AI113" s="525">
        <v>2010</v>
      </c>
    </row>
    <row r="114" spans="1:35" s="524" customFormat="1" ht="24.75" customHeight="1">
      <c r="A114" s="552"/>
      <c r="B114" s="548"/>
      <c r="C114" s="547"/>
      <c r="D114" s="541" t="s">
        <v>1734</v>
      </c>
      <c r="E114" s="541" t="s">
        <v>1733</v>
      </c>
      <c r="F114" s="525" t="s">
        <v>1729</v>
      </c>
      <c r="G114" s="525" t="s">
        <v>1728</v>
      </c>
      <c r="H114" s="525" t="s">
        <v>1727</v>
      </c>
      <c r="I114" s="539" t="str">
        <f t="shared" si="53"/>
        <v>1,970</v>
      </c>
      <c r="J114" s="538">
        <v>10</v>
      </c>
      <c r="K114" s="546">
        <v>8.5</v>
      </c>
      <c r="L114" s="545">
        <f t="shared" si="54"/>
        <v>273.13647058823523</v>
      </c>
      <c r="M114" s="535">
        <f t="shared" si="55"/>
        <v>10.199999999999999</v>
      </c>
      <c r="N114" s="534">
        <f t="shared" si="56"/>
        <v>13.5</v>
      </c>
      <c r="O114" s="533" t="str">
        <f t="shared" si="57"/>
        <v>19.4</v>
      </c>
      <c r="P114" s="525" t="s">
        <v>1726</v>
      </c>
      <c r="Q114" s="525" t="s">
        <v>52</v>
      </c>
      <c r="R114" s="525" t="s">
        <v>55</v>
      </c>
      <c r="S114" s="525"/>
      <c r="T114" s="532" t="s">
        <v>141</v>
      </c>
      <c r="U114" s="531" t="str">
        <f t="shared" si="58"/>
        <v/>
      </c>
      <c r="V114" s="530" t="str">
        <f t="shared" si="59"/>
        <v/>
      </c>
      <c r="W114" s="530" t="str">
        <f t="shared" si="60"/>
        <v/>
      </c>
      <c r="X114" s="529" t="str">
        <f t="shared" si="51"/>
        <v/>
      </c>
      <c r="Z114" s="528">
        <f t="shared" si="61"/>
        <v>1970</v>
      </c>
      <c r="AA114" s="528">
        <f t="shared" si="62"/>
        <v>1970</v>
      </c>
      <c r="AB114" s="527">
        <f t="shared" si="63"/>
        <v>19.399999999999999</v>
      </c>
      <c r="AC114" s="526">
        <f t="shared" si="64"/>
        <v>43</v>
      </c>
      <c r="AD114" s="526" t="str">
        <f t="shared" si="65"/>
        <v xml:space="preserve"> </v>
      </c>
      <c r="AE114" s="527">
        <f t="shared" si="66"/>
        <v>19.399999999999999</v>
      </c>
      <c r="AF114" s="526">
        <f t="shared" si="67"/>
        <v>43</v>
      </c>
      <c r="AG114" s="526" t="str">
        <f t="shared" si="52"/>
        <v xml:space="preserve"> </v>
      </c>
      <c r="AI114" s="525">
        <v>1970</v>
      </c>
    </row>
    <row r="115" spans="1:35" s="524" customFormat="1" ht="24.75" customHeight="1">
      <c r="A115" s="552"/>
      <c r="B115" s="548"/>
      <c r="C115" s="547"/>
      <c r="D115" s="541" t="s">
        <v>1732</v>
      </c>
      <c r="E115" s="541" t="s">
        <v>1731</v>
      </c>
      <c r="F115" s="525" t="s">
        <v>1729</v>
      </c>
      <c r="G115" s="525" t="s">
        <v>1728</v>
      </c>
      <c r="H115" s="525" t="s">
        <v>1727</v>
      </c>
      <c r="I115" s="539" t="str">
        <f t="shared" si="53"/>
        <v>2,010</v>
      </c>
      <c r="J115" s="538">
        <v>10</v>
      </c>
      <c r="K115" s="546">
        <v>8.5</v>
      </c>
      <c r="L115" s="545">
        <f t="shared" si="54"/>
        <v>273.13647058823523</v>
      </c>
      <c r="M115" s="535">
        <f t="shared" si="55"/>
        <v>9.4</v>
      </c>
      <c r="N115" s="534">
        <f t="shared" si="56"/>
        <v>12.7</v>
      </c>
      <c r="O115" s="533" t="str">
        <f t="shared" si="57"/>
        <v>19.0</v>
      </c>
      <c r="P115" s="525" t="s">
        <v>1726</v>
      </c>
      <c r="Q115" s="525" t="s">
        <v>52</v>
      </c>
      <c r="R115" s="525" t="s">
        <v>55</v>
      </c>
      <c r="S115" s="525"/>
      <c r="T115" s="532" t="s">
        <v>141</v>
      </c>
      <c r="U115" s="531" t="str">
        <f t="shared" si="58"/>
        <v/>
      </c>
      <c r="V115" s="530" t="str">
        <f t="shared" si="59"/>
        <v/>
      </c>
      <c r="W115" s="530" t="str">
        <f t="shared" si="60"/>
        <v/>
      </c>
      <c r="X115" s="529" t="str">
        <f t="shared" si="51"/>
        <v/>
      </c>
      <c r="Z115" s="528">
        <f t="shared" si="61"/>
        <v>2010</v>
      </c>
      <c r="AA115" s="528">
        <f t="shared" si="62"/>
        <v>2010</v>
      </c>
      <c r="AB115" s="527">
        <f t="shared" si="63"/>
        <v>19</v>
      </c>
      <c r="AC115" s="526">
        <f t="shared" si="64"/>
        <v>44</v>
      </c>
      <c r="AD115" s="526" t="str">
        <f t="shared" si="65"/>
        <v xml:space="preserve"> </v>
      </c>
      <c r="AE115" s="527">
        <f t="shared" si="66"/>
        <v>19</v>
      </c>
      <c r="AF115" s="526">
        <f t="shared" si="67"/>
        <v>44</v>
      </c>
      <c r="AG115" s="526" t="str">
        <f t="shared" si="52"/>
        <v xml:space="preserve"> </v>
      </c>
      <c r="AI115" s="525">
        <v>2010</v>
      </c>
    </row>
    <row r="116" spans="1:35" s="524" customFormat="1" ht="24.75" customHeight="1">
      <c r="A116" s="552"/>
      <c r="B116" s="548"/>
      <c r="C116" s="547"/>
      <c r="D116" s="541" t="s">
        <v>1730</v>
      </c>
      <c r="E116" s="555" t="s">
        <v>524</v>
      </c>
      <c r="F116" s="525" t="s">
        <v>1729</v>
      </c>
      <c r="G116" s="525" t="s">
        <v>1728</v>
      </c>
      <c r="H116" s="525" t="s">
        <v>1727</v>
      </c>
      <c r="I116" s="539" t="str">
        <f t="shared" si="53"/>
        <v>2,110</v>
      </c>
      <c r="J116" s="538">
        <v>10</v>
      </c>
      <c r="K116" s="546">
        <v>8.3000000000000007</v>
      </c>
      <c r="L116" s="545">
        <f t="shared" si="54"/>
        <v>279.71807228915657</v>
      </c>
      <c r="M116" s="535">
        <f t="shared" si="55"/>
        <v>8.6999999999999993</v>
      </c>
      <c r="N116" s="534">
        <f t="shared" si="56"/>
        <v>11.9</v>
      </c>
      <c r="O116" s="533" t="str">
        <f t="shared" si="57"/>
        <v>17.9</v>
      </c>
      <c r="P116" s="525" t="s">
        <v>1726</v>
      </c>
      <c r="Q116" s="525" t="s">
        <v>52</v>
      </c>
      <c r="R116" s="525" t="s">
        <v>55</v>
      </c>
      <c r="S116" s="525"/>
      <c r="T116" s="532" t="s">
        <v>141</v>
      </c>
      <c r="U116" s="531" t="str">
        <f t="shared" si="58"/>
        <v/>
      </c>
      <c r="V116" s="530" t="str">
        <f t="shared" si="59"/>
        <v/>
      </c>
      <c r="W116" s="530" t="str">
        <f t="shared" si="60"/>
        <v/>
      </c>
      <c r="X116" s="529" t="str">
        <f t="shared" si="51"/>
        <v/>
      </c>
      <c r="Z116" s="528">
        <f t="shared" si="61"/>
        <v>2110</v>
      </c>
      <c r="AA116" s="528">
        <f t="shared" si="62"/>
        <v>2110</v>
      </c>
      <c r="AB116" s="527">
        <f t="shared" si="63"/>
        <v>17.899999999999999</v>
      </c>
      <c r="AC116" s="526">
        <f t="shared" si="64"/>
        <v>46</v>
      </c>
      <c r="AD116" s="526" t="str">
        <f t="shared" si="65"/>
        <v xml:space="preserve"> </v>
      </c>
      <c r="AE116" s="527">
        <f t="shared" si="66"/>
        <v>17.899999999999999</v>
      </c>
      <c r="AF116" s="526">
        <f t="shared" si="67"/>
        <v>46</v>
      </c>
      <c r="AG116" s="526" t="str">
        <f t="shared" si="52"/>
        <v xml:space="preserve"> </v>
      </c>
      <c r="AI116" s="525">
        <v>2110</v>
      </c>
    </row>
    <row r="117" spans="1:35" s="524" customFormat="1" ht="34.5" customHeight="1">
      <c r="A117" s="552"/>
      <c r="B117" s="554"/>
      <c r="C117" s="553" t="s">
        <v>1725</v>
      </c>
      <c r="D117" s="551" t="s">
        <v>1718</v>
      </c>
      <c r="E117" s="540" t="s">
        <v>1724</v>
      </c>
      <c r="F117" s="525" t="s">
        <v>1716</v>
      </c>
      <c r="G117" s="525" t="s">
        <v>1715</v>
      </c>
      <c r="H117" s="525" t="s">
        <v>378</v>
      </c>
      <c r="I117" s="539" t="str">
        <f t="shared" si="53"/>
        <v>1,770</v>
      </c>
      <c r="J117" s="538">
        <v>4</v>
      </c>
      <c r="K117" s="546">
        <v>7.8</v>
      </c>
      <c r="L117" s="545">
        <f t="shared" si="54"/>
        <v>297.648717948718</v>
      </c>
      <c r="M117" s="535">
        <f t="shared" si="55"/>
        <v>11.1</v>
      </c>
      <c r="N117" s="534">
        <f t="shared" si="56"/>
        <v>14.4</v>
      </c>
      <c r="O117" s="533" t="str">
        <f t="shared" si="57"/>
        <v>21.4</v>
      </c>
      <c r="P117" s="525" t="s">
        <v>1714</v>
      </c>
      <c r="Q117" s="525" t="s">
        <v>1713</v>
      </c>
      <c r="R117" s="525" t="s">
        <v>55</v>
      </c>
      <c r="S117" s="525"/>
      <c r="T117" s="550" t="s">
        <v>60</v>
      </c>
      <c r="U117" s="531" t="str">
        <f t="shared" si="58"/>
        <v/>
      </c>
      <c r="V117" s="530" t="str">
        <f t="shared" si="59"/>
        <v/>
      </c>
      <c r="W117" s="530" t="str">
        <f t="shared" si="60"/>
        <v/>
      </c>
      <c r="X117" s="529" t="str">
        <f t="shared" si="51"/>
        <v/>
      </c>
      <c r="Y117" s="56"/>
      <c r="Z117" s="528">
        <f t="shared" si="61"/>
        <v>1770</v>
      </c>
      <c r="AA117" s="528">
        <f t="shared" si="62"/>
        <v>1770</v>
      </c>
      <c r="AB117" s="527">
        <f t="shared" si="63"/>
        <v>21.4</v>
      </c>
      <c r="AC117" s="526">
        <f t="shared" si="64"/>
        <v>36</v>
      </c>
      <c r="AD117" s="526" t="str">
        <f t="shared" si="65"/>
        <v xml:space="preserve"> </v>
      </c>
      <c r="AE117" s="527">
        <f t="shared" si="66"/>
        <v>21.4</v>
      </c>
      <c r="AF117" s="526">
        <f t="shared" si="67"/>
        <v>36</v>
      </c>
      <c r="AG117" s="526" t="str">
        <f t="shared" si="52"/>
        <v xml:space="preserve"> </v>
      </c>
      <c r="AI117" s="525">
        <v>1770</v>
      </c>
    </row>
    <row r="118" spans="1:35" ht="47.1" customHeight="1">
      <c r="A118" s="552"/>
      <c r="B118" s="548"/>
      <c r="C118" s="547"/>
      <c r="D118" s="551" t="s">
        <v>1718</v>
      </c>
      <c r="E118" s="540" t="s">
        <v>1723</v>
      </c>
      <c r="F118" s="525" t="s">
        <v>1716</v>
      </c>
      <c r="G118" s="525" t="s">
        <v>1715</v>
      </c>
      <c r="H118" s="525" t="s">
        <v>378</v>
      </c>
      <c r="I118" s="539" t="str">
        <f t="shared" si="53"/>
        <v>1,760</v>
      </c>
      <c r="J118" s="538">
        <v>4</v>
      </c>
      <c r="K118" s="546">
        <v>7.8</v>
      </c>
      <c r="L118" s="545">
        <f t="shared" si="54"/>
        <v>297.648717948718</v>
      </c>
      <c r="M118" s="535">
        <f t="shared" si="55"/>
        <v>12.2</v>
      </c>
      <c r="N118" s="534">
        <f t="shared" si="56"/>
        <v>15.4</v>
      </c>
      <c r="O118" s="533" t="str">
        <f t="shared" si="57"/>
        <v>21.5</v>
      </c>
      <c r="P118" s="525" t="s">
        <v>1714</v>
      </c>
      <c r="Q118" s="525" t="s">
        <v>1713</v>
      </c>
      <c r="R118" s="525" t="s">
        <v>55</v>
      </c>
      <c r="S118" s="525"/>
      <c r="T118" s="550" t="s">
        <v>60</v>
      </c>
      <c r="U118" s="531" t="str">
        <f t="shared" si="58"/>
        <v/>
      </c>
      <c r="V118" s="530" t="str">
        <f t="shared" si="59"/>
        <v/>
      </c>
      <c r="W118" s="530" t="str">
        <f t="shared" si="60"/>
        <v/>
      </c>
      <c r="X118" s="529" t="str">
        <f t="shared" si="51"/>
        <v/>
      </c>
      <c r="Z118" s="528">
        <f t="shared" si="61"/>
        <v>1760</v>
      </c>
      <c r="AA118" s="528">
        <f t="shared" si="62"/>
        <v>1760</v>
      </c>
      <c r="AB118" s="527">
        <f t="shared" si="63"/>
        <v>21.5</v>
      </c>
      <c r="AC118" s="526">
        <f t="shared" si="64"/>
        <v>36</v>
      </c>
      <c r="AD118" s="526" t="str">
        <f t="shared" si="65"/>
        <v xml:space="preserve"> </v>
      </c>
      <c r="AE118" s="527">
        <f t="shared" si="66"/>
        <v>21.5</v>
      </c>
      <c r="AF118" s="526">
        <f t="shared" si="67"/>
        <v>36</v>
      </c>
      <c r="AG118" s="526" t="str">
        <f t="shared" si="52"/>
        <v xml:space="preserve"> </v>
      </c>
      <c r="AI118" s="525">
        <v>1760</v>
      </c>
    </row>
    <row r="119" spans="1:35" ht="47.1" customHeight="1">
      <c r="A119" s="552"/>
      <c r="B119" s="548"/>
      <c r="C119" s="547"/>
      <c r="D119" s="551" t="s">
        <v>1718</v>
      </c>
      <c r="E119" s="540" t="s">
        <v>1722</v>
      </c>
      <c r="F119" s="525" t="s">
        <v>1716</v>
      </c>
      <c r="G119" s="525" t="s">
        <v>1715</v>
      </c>
      <c r="H119" s="525" t="s">
        <v>378</v>
      </c>
      <c r="I119" s="539" t="str">
        <f t="shared" si="53"/>
        <v>1,750</v>
      </c>
      <c r="J119" s="538">
        <v>4</v>
      </c>
      <c r="K119" s="546">
        <v>7.8</v>
      </c>
      <c r="L119" s="545">
        <f t="shared" si="54"/>
        <v>297.648717948718</v>
      </c>
      <c r="M119" s="535">
        <f t="shared" si="55"/>
        <v>12.2</v>
      </c>
      <c r="N119" s="534">
        <f t="shared" si="56"/>
        <v>15.4</v>
      </c>
      <c r="O119" s="533" t="str">
        <f t="shared" si="57"/>
        <v>21.6</v>
      </c>
      <c r="P119" s="525" t="s">
        <v>1714</v>
      </c>
      <c r="Q119" s="525" t="s">
        <v>1713</v>
      </c>
      <c r="R119" s="525" t="s">
        <v>55</v>
      </c>
      <c r="S119" s="525"/>
      <c r="T119" s="550" t="s">
        <v>60</v>
      </c>
      <c r="U119" s="531" t="str">
        <f t="shared" si="58"/>
        <v/>
      </c>
      <c r="V119" s="530" t="str">
        <f t="shared" si="59"/>
        <v/>
      </c>
      <c r="W119" s="530" t="str">
        <f t="shared" si="60"/>
        <v/>
      </c>
      <c r="X119" s="529" t="str">
        <f t="shared" si="51"/>
        <v/>
      </c>
      <c r="Z119" s="528">
        <f t="shared" si="61"/>
        <v>1750</v>
      </c>
      <c r="AA119" s="528">
        <f t="shared" si="62"/>
        <v>1750</v>
      </c>
      <c r="AB119" s="527">
        <f t="shared" si="63"/>
        <v>21.6</v>
      </c>
      <c r="AC119" s="526">
        <f t="shared" si="64"/>
        <v>36</v>
      </c>
      <c r="AD119" s="526" t="str">
        <f t="shared" si="65"/>
        <v xml:space="preserve"> </v>
      </c>
      <c r="AE119" s="527">
        <f t="shared" si="66"/>
        <v>21.6</v>
      </c>
      <c r="AF119" s="526">
        <f t="shared" si="67"/>
        <v>36</v>
      </c>
      <c r="AG119" s="526" t="str">
        <f t="shared" si="52"/>
        <v xml:space="preserve"> </v>
      </c>
      <c r="AI119" s="525">
        <v>1750</v>
      </c>
    </row>
    <row r="120" spans="1:35" ht="24" customHeight="1">
      <c r="A120" s="552"/>
      <c r="B120" s="548"/>
      <c r="C120" s="547"/>
      <c r="D120" s="551" t="s">
        <v>1718</v>
      </c>
      <c r="E120" s="540" t="s">
        <v>1721</v>
      </c>
      <c r="F120" s="525" t="s">
        <v>1716</v>
      </c>
      <c r="G120" s="525" t="s">
        <v>1715</v>
      </c>
      <c r="H120" s="525" t="s">
        <v>378</v>
      </c>
      <c r="I120" s="539" t="str">
        <f t="shared" si="53"/>
        <v>1,740</v>
      </c>
      <c r="J120" s="538">
        <v>4</v>
      </c>
      <c r="K120" s="546">
        <v>7.8</v>
      </c>
      <c r="L120" s="545">
        <f t="shared" si="54"/>
        <v>297.648717948718</v>
      </c>
      <c r="M120" s="535">
        <f t="shared" si="55"/>
        <v>12.2</v>
      </c>
      <c r="N120" s="534">
        <f t="shared" si="56"/>
        <v>15.4</v>
      </c>
      <c r="O120" s="533" t="str">
        <f t="shared" si="57"/>
        <v>21.7</v>
      </c>
      <c r="P120" s="525" t="s">
        <v>1714</v>
      </c>
      <c r="Q120" s="525" t="s">
        <v>1713</v>
      </c>
      <c r="R120" s="525" t="s">
        <v>55</v>
      </c>
      <c r="S120" s="525"/>
      <c r="T120" s="550" t="s">
        <v>60</v>
      </c>
      <c r="U120" s="531" t="str">
        <f t="shared" si="58"/>
        <v/>
      </c>
      <c r="V120" s="530" t="str">
        <f t="shared" si="59"/>
        <v/>
      </c>
      <c r="W120" s="530" t="str">
        <f t="shared" si="60"/>
        <v/>
      </c>
      <c r="X120" s="529" t="str">
        <f t="shared" si="51"/>
        <v/>
      </c>
      <c r="Z120" s="528">
        <f t="shared" si="61"/>
        <v>1740</v>
      </c>
      <c r="AA120" s="528">
        <f t="shared" si="62"/>
        <v>1740</v>
      </c>
      <c r="AB120" s="527">
        <f t="shared" si="63"/>
        <v>21.7</v>
      </c>
      <c r="AC120" s="526">
        <f t="shared" si="64"/>
        <v>35</v>
      </c>
      <c r="AD120" s="526" t="str">
        <f t="shared" si="65"/>
        <v xml:space="preserve"> </v>
      </c>
      <c r="AE120" s="527">
        <f t="shared" si="66"/>
        <v>21.7</v>
      </c>
      <c r="AF120" s="526">
        <f t="shared" si="67"/>
        <v>35</v>
      </c>
      <c r="AG120" s="526" t="str">
        <f t="shared" si="52"/>
        <v xml:space="preserve"> </v>
      </c>
      <c r="AI120" s="525">
        <v>1740</v>
      </c>
    </row>
    <row r="121" spans="1:35" ht="24" customHeight="1">
      <c r="A121" s="552"/>
      <c r="B121" s="548"/>
      <c r="C121" s="547"/>
      <c r="D121" s="551" t="s">
        <v>1718</v>
      </c>
      <c r="E121" s="540" t="s">
        <v>1720</v>
      </c>
      <c r="F121" s="525" t="s">
        <v>1716</v>
      </c>
      <c r="G121" s="525" t="s">
        <v>1715</v>
      </c>
      <c r="H121" s="525" t="s">
        <v>378</v>
      </c>
      <c r="I121" s="539" t="str">
        <f t="shared" si="53"/>
        <v>1,730</v>
      </c>
      <c r="J121" s="538">
        <v>4</v>
      </c>
      <c r="K121" s="546">
        <v>7.8</v>
      </c>
      <c r="L121" s="545">
        <f t="shared" si="54"/>
        <v>297.648717948718</v>
      </c>
      <c r="M121" s="535">
        <f t="shared" si="55"/>
        <v>12.2</v>
      </c>
      <c r="N121" s="534">
        <f t="shared" si="56"/>
        <v>15.4</v>
      </c>
      <c r="O121" s="533" t="str">
        <f t="shared" si="57"/>
        <v>21.8</v>
      </c>
      <c r="P121" s="525" t="s">
        <v>1714</v>
      </c>
      <c r="Q121" s="525" t="s">
        <v>1713</v>
      </c>
      <c r="R121" s="525" t="s">
        <v>55</v>
      </c>
      <c r="S121" s="525"/>
      <c r="T121" s="550" t="s">
        <v>60</v>
      </c>
      <c r="U121" s="531" t="str">
        <f t="shared" si="58"/>
        <v/>
      </c>
      <c r="V121" s="530" t="str">
        <f t="shared" si="59"/>
        <v/>
      </c>
      <c r="W121" s="530" t="str">
        <f t="shared" si="60"/>
        <v/>
      </c>
      <c r="X121" s="529" t="str">
        <f t="shared" si="51"/>
        <v/>
      </c>
      <c r="Z121" s="528">
        <f t="shared" si="61"/>
        <v>1730</v>
      </c>
      <c r="AA121" s="528">
        <f t="shared" si="62"/>
        <v>1730</v>
      </c>
      <c r="AB121" s="527">
        <f t="shared" si="63"/>
        <v>21.8</v>
      </c>
      <c r="AC121" s="526">
        <f t="shared" si="64"/>
        <v>35</v>
      </c>
      <c r="AD121" s="526" t="str">
        <f t="shared" si="65"/>
        <v xml:space="preserve"> </v>
      </c>
      <c r="AE121" s="527">
        <f t="shared" si="66"/>
        <v>21.8</v>
      </c>
      <c r="AF121" s="526">
        <f t="shared" si="67"/>
        <v>35</v>
      </c>
      <c r="AG121" s="526" t="str">
        <f t="shared" si="52"/>
        <v xml:space="preserve"> </v>
      </c>
      <c r="AI121" s="525">
        <v>1730</v>
      </c>
    </row>
    <row r="122" spans="1:35" s="524" customFormat="1" ht="24" customHeight="1">
      <c r="A122" s="549"/>
      <c r="B122" s="548"/>
      <c r="C122" s="547"/>
      <c r="D122" s="541" t="s">
        <v>1718</v>
      </c>
      <c r="E122" s="540" t="s">
        <v>1719</v>
      </c>
      <c r="F122" s="525" t="s">
        <v>1716</v>
      </c>
      <c r="G122" s="525" t="s">
        <v>1715</v>
      </c>
      <c r="H122" s="525" t="s">
        <v>378</v>
      </c>
      <c r="I122" s="539" t="str">
        <f t="shared" si="53"/>
        <v>1,730</v>
      </c>
      <c r="J122" s="538">
        <v>4</v>
      </c>
      <c r="K122" s="546">
        <v>7.5</v>
      </c>
      <c r="L122" s="545">
        <f t="shared" si="54"/>
        <v>309.55466666666666</v>
      </c>
      <c r="M122" s="535">
        <f t="shared" si="55"/>
        <v>12.2</v>
      </c>
      <c r="N122" s="534">
        <f t="shared" si="56"/>
        <v>15.4</v>
      </c>
      <c r="O122" s="533" t="str">
        <f t="shared" si="57"/>
        <v>21.8</v>
      </c>
      <c r="P122" s="525" t="s">
        <v>1714</v>
      </c>
      <c r="Q122" s="525" t="s">
        <v>1713</v>
      </c>
      <c r="R122" s="525" t="s">
        <v>55</v>
      </c>
      <c r="S122" s="525"/>
      <c r="T122" s="532" t="s">
        <v>60</v>
      </c>
      <c r="U122" s="531" t="str">
        <f t="shared" si="58"/>
        <v/>
      </c>
      <c r="V122" s="530" t="str">
        <f t="shared" si="59"/>
        <v/>
      </c>
      <c r="W122" s="530" t="str">
        <f t="shared" si="60"/>
        <v/>
      </c>
      <c r="X122" s="529" t="str">
        <f t="shared" si="51"/>
        <v/>
      </c>
      <c r="Z122" s="528">
        <f t="shared" si="61"/>
        <v>1730</v>
      </c>
      <c r="AA122" s="528">
        <f t="shared" si="62"/>
        <v>1730</v>
      </c>
      <c r="AB122" s="527">
        <f t="shared" si="63"/>
        <v>21.8</v>
      </c>
      <c r="AC122" s="526">
        <f t="shared" si="64"/>
        <v>34</v>
      </c>
      <c r="AD122" s="526" t="str">
        <f t="shared" si="65"/>
        <v xml:space="preserve"> </v>
      </c>
      <c r="AE122" s="527">
        <f t="shared" si="66"/>
        <v>21.8</v>
      </c>
      <c r="AF122" s="526">
        <f t="shared" si="67"/>
        <v>34</v>
      </c>
      <c r="AG122" s="526" t="str">
        <f t="shared" si="52"/>
        <v xml:space="preserve"> </v>
      </c>
      <c r="AI122" s="525">
        <v>1730</v>
      </c>
    </row>
    <row r="123" spans="1:35" s="524" customFormat="1" ht="24" customHeight="1" thickBot="1">
      <c r="A123" s="544"/>
      <c r="B123" s="543"/>
      <c r="C123" s="542"/>
      <c r="D123" s="541" t="s">
        <v>1718</v>
      </c>
      <c r="E123" s="540" t="s">
        <v>1717</v>
      </c>
      <c r="F123" s="525" t="s">
        <v>1716</v>
      </c>
      <c r="G123" s="525" t="s">
        <v>1715</v>
      </c>
      <c r="H123" s="525" t="s">
        <v>378</v>
      </c>
      <c r="I123" s="539" t="str">
        <f t="shared" si="53"/>
        <v>1,720</v>
      </c>
      <c r="J123" s="538">
        <v>4</v>
      </c>
      <c r="K123" s="537">
        <v>7.5</v>
      </c>
      <c r="L123" s="536">
        <f t="shared" si="54"/>
        <v>309.55466666666666</v>
      </c>
      <c r="M123" s="535">
        <f t="shared" si="55"/>
        <v>12.2</v>
      </c>
      <c r="N123" s="534">
        <f t="shared" si="56"/>
        <v>15.4</v>
      </c>
      <c r="O123" s="533" t="str">
        <f t="shared" si="57"/>
        <v>21.9</v>
      </c>
      <c r="P123" s="525" t="s">
        <v>1714</v>
      </c>
      <c r="Q123" s="525" t="s">
        <v>1713</v>
      </c>
      <c r="R123" s="525" t="s">
        <v>55</v>
      </c>
      <c r="S123" s="525"/>
      <c r="T123" s="532" t="s">
        <v>60</v>
      </c>
      <c r="U123" s="531" t="str">
        <f t="shared" si="58"/>
        <v/>
      </c>
      <c r="V123" s="530" t="str">
        <f t="shared" si="59"/>
        <v/>
      </c>
      <c r="W123" s="530" t="str">
        <f t="shared" si="60"/>
        <v/>
      </c>
      <c r="X123" s="529" t="str">
        <f t="shared" si="51"/>
        <v/>
      </c>
      <c r="Z123" s="528">
        <f t="shared" si="61"/>
        <v>1720</v>
      </c>
      <c r="AA123" s="528">
        <f t="shared" si="62"/>
        <v>1720</v>
      </c>
      <c r="AB123" s="527">
        <f t="shared" si="63"/>
        <v>21.9</v>
      </c>
      <c r="AC123" s="526">
        <f t="shared" si="64"/>
        <v>34</v>
      </c>
      <c r="AD123" s="526" t="str">
        <f t="shared" si="65"/>
        <v xml:space="preserve"> </v>
      </c>
      <c r="AE123" s="527">
        <f t="shared" si="66"/>
        <v>21.9</v>
      </c>
      <c r="AF123" s="526">
        <f t="shared" si="67"/>
        <v>34</v>
      </c>
      <c r="AG123" s="526" t="str">
        <f t="shared" si="52"/>
        <v xml:space="preserve"> </v>
      </c>
      <c r="AI123" s="525">
        <v>1720</v>
      </c>
    </row>
    <row r="124" spans="1:35" ht="12.75">
      <c r="I124" s="56"/>
      <c r="O124" s="56"/>
      <c r="AB124" s="523" t="str">
        <f t="shared" si="63"/>
        <v/>
      </c>
      <c r="AC124" s="522" t="str">
        <f t="shared" si="64"/>
        <v/>
      </c>
      <c r="AD124" s="522" t="e">
        <f>#VALUE!</f>
        <v>#VALUE!</v>
      </c>
      <c r="AE124" s="523" t="str">
        <f t="shared" si="66"/>
        <v/>
      </c>
      <c r="AF124" s="522" t="str">
        <f t="shared" si="67"/>
        <v/>
      </c>
      <c r="AG124" s="522" t="e">
        <f>#VALUE!</f>
        <v>#VALUE!</v>
      </c>
      <c r="AI124" s="56"/>
    </row>
    <row r="125" spans="1:35">
      <c r="B125" s="56" t="s">
        <v>1712</v>
      </c>
      <c r="I125" s="56"/>
      <c r="O125" s="56"/>
      <c r="AI125" s="56"/>
    </row>
    <row r="126" spans="1:35">
      <c r="B126" s="56" t="s">
        <v>1711</v>
      </c>
      <c r="I126" s="56"/>
      <c r="O126" s="56"/>
      <c r="AI126" s="56"/>
    </row>
    <row r="127" spans="1:35">
      <c r="B127" s="56" t="s">
        <v>466</v>
      </c>
      <c r="O127" s="56"/>
    </row>
    <row r="128" spans="1:35">
      <c r="B128" s="56" t="s">
        <v>465</v>
      </c>
    </row>
    <row r="129" spans="2:2">
      <c r="B129" s="56" t="s">
        <v>464</v>
      </c>
    </row>
    <row r="130" spans="2:2">
      <c r="B130" s="56" t="s">
        <v>463</v>
      </c>
    </row>
    <row r="131" spans="2:2">
      <c r="B131" s="56" t="s">
        <v>462</v>
      </c>
    </row>
    <row r="132" spans="2:2">
      <c r="B132" s="56" t="s">
        <v>461</v>
      </c>
    </row>
  </sheetData>
  <sheetProtection selectLockedCells="1"/>
  <autoFilter ref="A8:AA123" xr:uid="{A0FF3ABF-26F6-4260-86D8-32E1F971BA92}">
    <filterColumn colId="1" showButton="0"/>
  </autoFilter>
  <mergeCells count="36">
    <mergeCell ref="J2:P2"/>
    <mergeCell ref="R2:V2"/>
    <mergeCell ref="S3:X3"/>
    <mergeCell ref="A4:A8"/>
    <mergeCell ref="B4:C8"/>
    <mergeCell ref="D4:D5"/>
    <mergeCell ref="F4:G5"/>
    <mergeCell ref="H4:H8"/>
    <mergeCell ref="I4:I8"/>
    <mergeCell ref="J4:J8"/>
    <mergeCell ref="AI4:AI8"/>
    <mergeCell ref="K5:K8"/>
    <mergeCell ref="L5:L8"/>
    <mergeCell ref="M5:M8"/>
    <mergeCell ref="N5:N8"/>
    <mergeCell ref="O5:O8"/>
    <mergeCell ref="Q5:S5"/>
    <mergeCell ref="W5:W8"/>
    <mergeCell ref="X5:X8"/>
    <mergeCell ref="AA4:AA8"/>
    <mergeCell ref="D6:D8"/>
    <mergeCell ref="E6:E8"/>
    <mergeCell ref="F6:F8"/>
    <mergeCell ref="G6:G8"/>
    <mergeCell ref="AG4:AG8"/>
    <mergeCell ref="Q4:S4"/>
    <mergeCell ref="U4:U8"/>
    <mergeCell ref="V4:V8"/>
    <mergeCell ref="W4:X4"/>
    <mergeCell ref="Z4:Z8"/>
    <mergeCell ref="AB4:AB8"/>
    <mergeCell ref="AC4:AC8"/>
    <mergeCell ref="AD4:AD8"/>
    <mergeCell ref="AE4:AE8"/>
    <mergeCell ref="AF4:AF8"/>
    <mergeCell ref="K4:O4"/>
  </mergeCells>
  <phoneticPr fontId="3"/>
  <conditionalFormatting sqref="B124:X126">
    <cfRule type="cellIs" dxfId="79" priority="80" operator="equal">
      <formula>1</formula>
    </cfRule>
  </conditionalFormatting>
  <conditionalFormatting sqref="B122:H123 E34:H34 D35:H35 J34:K35 J122:K123 P34:T35 P122:T123">
    <cfRule type="cellIs" dxfId="78" priority="79" operator="equal">
      <formula>1</formula>
    </cfRule>
  </conditionalFormatting>
  <conditionalFormatting sqref="P117:P118">
    <cfRule type="cellIs" dxfId="77" priority="78" operator="equal">
      <formula>1</formula>
    </cfRule>
  </conditionalFormatting>
  <conditionalFormatting sqref="P119">
    <cfRule type="cellIs" dxfId="76" priority="77" operator="equal">
      <formula>1</formula>
    </cfRule>
  </conditionalFormatting>
  <conditionalFormatting sqref="P120:P121">
    <cfRule type="cellIs" dxfId="75" priority="76" operator="equal">
      <formula>1</formula>
    </cfRule>
  </conditionalFormatting>
  <conditionalFormatting sqref="E40">
    <cfRule type="cellIs" dxfId="74" priority="69" operator="equal">
      <formula>1</formula>
    </cfRule>
  </conditionalFormatting>
  <conditionalFormatting sqref="D33:D34 F33:H34 J33:K34 P33:T34">
    <cfRule type="cellIs" dxfId="73" priority="75" operator="equal">
      <formula>1</formula>
    </cfRule>
  </conditionalFormatting>
  <conditionalFormatting sqref="D34">
    <cfRule type="cellIs" dxfId="72" priority="74" operator="equal">
      <formula>1</formula>
    </cfRule>
  </conditionalFormatting>
  <conditionalFormatting sqref="D34">
    <cfRule type="cellIs" dxfId="71" priority="73" operator="equal">
      <formula>1</formula>
    </cfRule>
  </conditionalFormatting>
  <conditionalFormatting sqref="E33:E34">
    <cfRule type="cellIs" dxfId="70" priority="72" operator="equal">
      <formula>1</formula>
    </cfRule>
  </conditionalFormatting>
  <conditionalFormatting sqref="D39:D40 F39:H40 J39:K40 P39:T40">
    <cfRule type="cellIs" dxfId="69" priority="71" operator="equal">
      <formula>1</formula>
    </cfRule>
  </conditionalFormatting>
  <conditionalFormatting sqref="E39">
    <cfRule type="cellIs" dxfId="68" priority="70" operator="equal">
      <formula>1</formula>
    </cfRule>
  </conditionalFormatting>
  <conditionalFormatting sqref="A51:G51 D52:G52 B47:C47 A30 J51:K52 A71 P51:T52">
    <cfRule type="cellIs" dxfId="67" priority="68" operator="equal">
      <formula>1</formula>
    </cfRule>
  </conditionalFormatting>
  <conditionalFormatting sqref="B53:D53 F53:G53 J53:K53 P53:T53">
    <cfRule type="cellIs" dxfId="66" priority="67" operator="equal">
      <formula>1</formula>
    </cfRule>
  </conditionalFormatting>
  <conditionalFormatting sqref="E53">
    <cfRule type="cellIs" dxfId="65" priority="66" operator="equal">
      <formula>1</formula>
    </cfRule>
  </conditionalFormatting>
  <conditionalFormatting sqref="A54:G54 J54:K54 P54:T54">
    <cfRule type="cellIs" dxfId="64" priority="65" operator="equal">
      <formula>1</formula>
    </cfRule>
  </conditionalFormatting>
  <conditionalFormatting sqref="A55:D55 F55:G55 K55 P55:T55">
    <cfRule type="cellIs" dxfId="63" priority="64" operator="equal">
      <formula>1</formula>
    </cfRule>
  </conditionalFormatting>
  <conditionalFormatting sqref="E55">
    <cfRule type="cellIs" dxfId="62" priority="63" operator="equal">
      <formula>1</formula>
    </cfRule>
  </conditionalFormatting>
  <conditionalFormatting sqref="J55">
    <cfRule type="cellIs" dxfId="61" priority="62" operator="equal">
      <formula>1</formula>
    </cfRule>
  </conditionalFormatting>
  <conditionalFormatting sqref="A56:D56 F56:G56 K56 P56:T56">
    <cfRule type="cellIs" dxfId="60" priority="61" operator="equal">
      <formula>1</formula>
    </cfRule>
  </conditionalFormatting>
  <conditionalFormatting sqref="E56">
    <cfRule type="cellIs" dxfId="59" priority="60" operator="equal">
      <formula>1</formula>
    </cfRule>
  </conditionalFormatting>
  <conditionalFormatting sqref="J56">
    <cfRule type="cellIs" dxfId="58" priority="59" operator="equal">
      <formula>1</formula>
    </cfRule>
  </conditionalFormatting>
  <conditionalFormatting sqref="A57:G62 D63:G63 A63:C65 J57:K63 P57:T63 X61">
    <cfRule type="cellIs" dxfId="57" priority="58" operator="equal">
      <formula>1</formula>
    </cfRule>
  </conditionalFormatting>
  <conditionalFormatting sqref="A47:D47 F47:G47 J47:K47 P47:T47">
    <cfRule type="cellIs" dxfId="56" priority="57" operator="equal">
      <formula>1</formula>
    </cfRule>
  </conditionalFormatting>
  <conditionalFormatting sqref="E47">
    <cfRule type="cellIs" dxfId="55" priority="56" operator="equal">
      <formula>1</formula>
    </cfRule>
  </conditionalFormatting>
  <conditionalFormatting sqref="A48:B48 F48:G48 J48:K48 D48 P48:T48">
    <cfRule type="cellIs" dxfId="54" priority="55" operator="equal">
      <formula>1</formula>
    </cfRule>
  </conditionalFormatting>
  <conditionalFormatting sqref="E48">
    <cfRule type="cellIs" dxfId="53" priority="54" operator="equal">
      <formula>1</formula>
    </cfRule>
  </conditionalFormatting>
  <conditionalFormatting sqref="A49:D49 F49:G49 J49:K49 P49:T49">
    <cfRule type="cellIs" dxfId="52" priority="53" operator="equal">
      <formula>1</formula>
    </cfRule>
  </conditionalFormatting>
  <conditionalFormatting sqref="E49">
    <cfRule type="cellIs" dxfId="51" priority="52" operator="equal">
      <formula>1</formula>
    </cfRule>
  </conditionalFormatting>
  <conditionalFormatting sqref="A50:D50 F50:G50 J50:K50 P50:T50">
    <cfRule type="cellIs" dxfId="50" priority="51" operator="equal">
      <formula>1</formula>
    </cfRule>
  </conditionalFormatting>
  <conditionalFormatting sqref="E50">
    <cfRule type="cellIs" dxfId="49" priority="50" operator="equal">
      <formula>1</formula>
    </cfRule>
  </conditionalFormatting>
  <conditionalFormatting sqref="D63:G64 J63:K64 P63:T64">
    <cfRule type="cellIs" dxfId="48" priority="49" operator="equal">
      <formula>1</formula>
    </cfRule>
  </conditionalFormatting>
  <conditionalFormatting sqref="A62:D62 F62:G62 A63:C65 J62:K62 P62:T62">
    <cfRule type="cellIs" dxfId="47" priority="48" operator="equal">
      <formula>1</formula>
    </cfRule>
  </conditionalFormatting>
  <conditionalFormatting sqref="E62">
    <cfRule type="cellIs" dxfId="46" priority="47" operator="equal">
      <formula>1</formula>
    </cfRule>
  </conditionalFormatting>
  <conditionalFormatting sqref="A61:D61 F61:G61 J61:K61 P61:T61 X61">
    <cfRule type="cellIs" dxfId="45" priority="46" operator="equal">
      <formula>1</formula>
    </cfRule>
  </conditionalFormatting>
  <conditionalFormatting sqref="E61">
    <cfRule type="cellIs" dxfId="44" priority="45" operator="equal">
      <formula>1</formula>
    </cfRule>
  </conditionalFormatting>
  <conditionalFormatting sqref="A60:D60 F60:G60 J60:K60 P60:T60">
    <cfRule type="cellIs" dxfId="43" priority="44" operator="equal">
      <formula>1</formula>
    </cfRule>
  </conditionalFormatting>
  <conditionalFormatting sqref="E60">
    <cfRule type="cellIs" dxfId="42" priority="43" operator="equal">
      <formula>1</formula>
    </cfRule>
  </conditionalFormatting>
  <conditionalFormatting sqref="A59:D59 F59:G59 J59:K59 P59:T59">
    <cfRule type="cellIs" dxfId="41" priority="42" operator="equal">
      <formula>1</formula>
    </cfRule>
  </conditionalFormatting>
  <conditionalFormatting sqref="E59">
    <cfRule type="cellIs" dxfId="40" priority="41" operator="equal">
      <formula>1</formula>
    </cfRule>
  </conditionalFormatting>
  <conditionalFormatting sqref="A58:D58 F58:G58 J58:K58 P58:T58">
    <cfRule type="cellIs" dxfId="39" priority="40" operator="equal">
      <formula>1</formula>
    </cfRule>
  </conditionalFormatting>
  <conditionalFormatting sqref="E58">
    <cfRule type="cellIs" dxfId="38" priority="39" operator="equal">
      <formula>1</formula>
    </cfRule>
  </conditionalFormatting>
  <conditionalFormatting sqref="F70:G70 J70:K70 D70 P70:T70">
    <cfRule type="cellIs" dxfId="37" priority="38" operator="equal">
      <formula>1</formula>
    </cfRule>
  </conditionalFormatting>
  <conditionalFormatting sqref="E70">
    <cfRule type="cellIs" dxfId="36" priority="37" operator="equal">
      <formula>1</formula>
    </cfRule>
  </conditionalFormatting>
  <conditionalFormatting sqref="D69:G69 J69:K69 P69:T69">
    <cfRule type="cellIs" dxfId="35" priority="36" operator="equal">
      <formula>1</formula>
    </cfRule>
  </conditionalFormatting>
  <conditionalFormatting sqref="A68:D68 F68:G68 J68:K68 A69:C70 P68:T68">
    <cfRule type="cellIs" dxfId="34" priority="35" operator="equal">
      <formula>1</formula>
    </cfRule>
  </conditionalFormatting>
  <conditionalFormatting sqref="E68">
    <cfRule type="cellIs" dxfId="33" priority="34" operator="equal">
      <formula>1</formula>
    </cfRule>
  </conditionalFormatting>
  <conditionalFormatting sqref="A67:D67 F67:G67 J67:K67 P67:T67">
    <cfRule type="cellIs" dxfId="32" priority="33" operator="equal">
      <formula>1</formula>
    </cfRule>
  </conditionalFormatting>
  <conditionalFormatting sqref="E67">
    <cfRule type="cellIs" dxfId="31" priority="32" operator="equal">
      <formula>1</formula>
    </cfRule>
  </conditionalFormatting>
  <conditionalFormatting sqref="A66:D66 F66:G66 J66:K66 P66:T66">
    <cfRule type="cellIs" dxfId="30" priority="31" operator="equal">
      <formula>1</formula>
    </cfRule>
  </conditionalFormatting>
  <conditionalFormatting sqref="E66">
    <cfRule type="cellIs" dxfId="29" priority="30" operator="equal">
      <formula>1</formula>
    </cfRule>
  </conditionalFormatting>
  <conditionalFormatting sqref="D65 F65:G65 J65:K65 P65:T65">
    <cfRule type="cellIs" dxfId="28" priority="29" operator="equal">
      <formula>1</formula>
    </cfRule>
  </conditionalFormatting>
  <conditionalFormatting sqref="E65">
    <cfRule type="cellIs" dxfId="27" priority="28" operator="equal">
      <formula>1</formula>
    </cfRule>
  </conditionalFormatting>
  <conditionalFormatting sqref="C47">
    <cfRule type="cellIs" dxfId="26" priority="27" operator="equal">
      <formula>1</formula>
    </cfRule>
  </conditionalFormatting>
  <conditionalFormatting sqref="AI124:AI126">
    <cfRule type="cellIs" dxfId="25" priority="26" operator="equal">
      <formula>1</formula>
    </cfRule>
  </conditionalFormatting>
  <conditionalFormatting sqref="AI122:AI123 AI34:AI35">
    <cfRule type="cellIs" dxfId="24" priority="25" operator="equal">
      <formula>1</formula>
    </cfRule>
  </conditionalFormatting>
  <conditionalFormatting sqref="AI33:AI34">
    <cfRule type="cellIs" dxfId="23" priority="24" operator="equal">
      <formula>1</formula>
    </cfRule>
  </conditionalFormatting>
  <conditionalFormatting sqref="AI39:AI40">
    <cfRule type="cellIs" dxfId="22" priority="23" operator="equal">
      <formula>1</formula>
    </cfRule>
  </conditionalFormatting>
  <conditionalFormatting sqref="AI51:AI52">
    <cfRule type="cellIs" dxfId="21" priority="22" operator="equal">
      <formula>1</formula>
    </cfRule>
  </conditionalFormatting>
  <conditionalFormatting sqref="AI53">
    <cfRule type="cellIs" dxfId="20" priority="21" operator="equal">
      <formula>1</formula>
    </cfRule>
  </conditionalFormatting>
  <conditionalFormatting sqref="AI54">
    <cfRule type="cellIs" dxfId="19" priority="20" operator="equal">
      <formula>1</formula>
    </cfRule>
  </conditionalFormatting>
  <conditionalFormatting sqref="AI55">
    <cfRule type="cellIs" dxfId="18" priority="19" operator="equal">
      <formula>1</formula>
    </cfRule>
  </conditionalFormatting>
  <conditionalFormatting sqref="AI56">
    <cfRule type="cellIs" dxfId="17" priority="18" operator="equal">
      <formula>1</formula>
    </cfRule>
  </conditionalFormatting>
  <conditionalFormatting sqref="AI57:AI63">
    <cfRule type="cellIs" dxfId="16" priority="17" operator="equal">
      <formula>1</formula>
    </cfRule>
  </conditionalFormatting>
  <conditionalFormatting sqref="AI47">
    <cfRule type="cellIs" dxfId="15" priority="16" operator="equal">
      <formula>1</formula>
    </cfRule>
  </conditionalFormatting>
  <conditionalFormatting sqref="AI48">
    <cfRule type="cellIs" dxfId="14" priority="15" operator="equal">
      <formula>1</formula>
    </cfRule>
  </conditionalFormatting>
  <conditionalFormatting sqref="AI49">
    <cfRule type="cellIs" dxfId="13" priority="14" operator="equal">
      <formula>1</formula>
    </cfRule>
  </conditionalFormatting>
  <conditionalFormatting sqref="AI50">
    <cfRule type="cellIs" dxfId="12" priority="13" operator="equal">
      <formula>1</formula>
    </cfRule>
  </conditionalFormatting>
  <conditionalFormatting sqref="AI63:AI64">
    <cfRule type="cellIs" dxfId="11" priority="12" operator="equal">
      <formula>1</formula>
    </cfRule>
  </conditionalFormatting>
  <conditionalFormatting sqref="AI62">
    <cfRule type="cellIs" dxfId="10" priority="11" operator="equal">
      <formula>1</formula>
    </cfRule>
  </conditionalFormatting>
  <conditionalFormatting sqref="AI61">
    <cfRule type="cellIs" dxfId="9" priority="10" operator="equal">
      <formula>1</formula>
    </cfRule>
  </conditionalFormatting>
  <conditionalFormatting sqref="AI60">
    <cfRule type="cellIs" dxfId="8" priority="9" operator="equal">
      <formula>1</formula>
    </cfRule>
  </conditionalFormatting>
  <conditionalFormatting sqref="AI59">
    <cfRule type="cellIs" dxfId="7" priority="8" operator="equal">
      <formula>1</formula>
    </cfRule>
  </conditionalFormatting>
  <conditionalFormatting sqref="AI58">
    <cfRule type="cellIs" dxfId="6" priority="7" operator="equal">
      <formula>1</formula>
    </cfRule>
  </conditionalFormatting>
  <conditionalFormatting sqref="AI70">
    <cfRule type="cellIs" dxfId="5" priority="6" operator="equal">
      <formula>1</formula>
    </cfRule>
  </conditionalFormatting>
  <conditionalFormatting sqref="AI69">
    <cfRule type="cellIs" dxfId="4" priority="5" operator="equal">
      <formula>1</formula>
    </cfRule>
  </conditionalFormatting>
  <conditionalFormatting sqref="AI68">
    <cfRule type="cellIs" dxfId="3" priority="4" operator="equal">
      <formula>1</formula>
    </cfRule>
  </conditionalFormatting>
  <conditionalFormatting sqref="AI67">
    <cfRule type="cellIs" dxfId="2" priority="3" operator="equal">
      <formula>1</formula>
    </cfRule>
  </conditionalFormatting>
  <conditionalFormatting sqref="AI66">
    <cfRule type="cellIs" dxfId="1" priority="2" operator="equal">
      <formula>1</formula>
    </cfRule>
  </conditionalFormatting>
  <conditionalFormatting sqref="AI65">
    <cfRule type="cellIs" dxfId="0" priority="1" operator="equal">
      <formula>1</formula>
    </cfRule>
  </conditionalFormatting>
  <printOptions horizontalCentered="1"/>
  <pageMargins left="0.39370078740157483" right="0.39370078740157483" top="0.39370078740157483" bottom="0.39370078740157483" header="0.19685039370078741" footer="0.39370078740157483"/>
  <pageSetup paperSize="9" scale="62" firstPageNumber="0" fitToHeight="7" orientation="landscape" r:id="rId1"/>
  <headerFooter alignWithMargins="0">
    <oddHeader>&amp;R様式1-1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0233B-A01F-437B-92A4-1FDC6C39624A}">
  <sheetPr>
    <tabColor rgb="FFFFFF00"/>
  </sheetPr>
  <dimension ref="A1:AH82"/>
  <sheetViews>
    <sheetView view="pageBreakPreview" zoomScale="55" zoomScaleNormal="100" zoomScaleSheetLayoutView="55" workbookViewId="0">
      <pane ySplit="8" topLeftCell="A9" activePane="bottomLeft" state="frozen"/>
      <selection pane="bottomLeft" activeCell="H14" sqref="H14"/>
    </sheetView>
  </sheetViews>
  <sheetFormatPr defaultColWidth="9.875" defaultRowHeight="11.25"/>
  <cols>
    <col min="1" max="1" width="15" style="158" customWidth="1"/>
    <col min="2" max="2" width="3" style="156" customWidth="1"/>
    <col min="3" max="3" width="20.5" style="156" customWidth="1"/>
    <col min="4" max="4" width="15" style="156" customWidth="1"/>
    <col min="5" max="5" width="27" style="157" customWidth="1"/>
    <col min="6" max="6" width="17.125" style="156" customWidth="1"/>
    <col min="7" max="7" width="7.375" style="156" customWidth="1"/>
    <col min="8" max="8" width="12.875" style="156" customWidth="1"/>
    <col min="9" max="9" width="10.625" style="156" customWidth="1"/>
    <col min="10" max="11" width="7.375" style="156" customWidth="1"/>
    <col min="12" max="12" width="10.625" style="156" customWidth="1"/>
    <col min="13" max="14" width="9.5" style="156" customWidth="1"/>
    <col min="15" max="15" width="10.625" style="156" customWidth="1"/>
    <col min="16" max="16" width="15" style="156" customWidth="1"/>
    <col min="17" max="17" width="11.75" style="156" customWidth="1"/>
    <col min="18" max="18" width="6.25" style="156" customWidth="1"/>
    <col min="19" max="19" width="19.375" style="156" customWidth="1"/>
    <col min="20" max="20" width="11.75" style="156" customWidth="1"/>
    <col min="21" max="24" width="9.5" style="156" customWidth="1"/>
    <col min="25" max="25" width="9.875" style="156" customWidth="1"/>
    <col min="26" max="26" width="11.5" style="156" customWidth="1"/>
    <col min="27" max="27" width="11.5" style="156" bestFit="1" customWidth="1"/>
    <col min="28" max="28" width="9.625" style="156" bestFit="1" customWidth="1"/>
    <col min="29" max="29" width="8.75" style="156" hidden="1" customWidth="1"/>
    <col min="30" max="30" width="9.125" style="156" hidden="1" customWidth="1"/>
    <col min="31" max="31" width="9.625" style="156" hidden="1" customWidth="1"/>
    <col min="32" max="32" width="8.75" style="156" hidden="1" customWidth="1"/>
    <col min="33" max="33" width="9.875" style="156" hidden="1" customWidth="1"/>
    <col min="34" max="34" width="9.875" style="156" customWidth="1"/>
    <col min="35" max="16384" width="9.875" style="156"/>
  </cols>
  <sheetData>
    <row r="1" spans="1:34" ht="15.75">
      <c r="A1" s="230"/>
      <c r="B1" s="230"/>
      <c r="E1" s="229"/>
      <c r="R1" s="228"/>
    </row>
    <row r="2" spans="1:34" ht="15">
      <c r="A2" s="156"/>
      <c r="E2" s="156"/>
      <c r="F2" s="227"/>
      <c r="J2" s="849" t="s">
        <v>460</v>
      </c>
      <c r="K2" s="849"/>
      <c r="L2" s="849"/>
      <c r="M2" s="849"/>
      <c r="N2" s="849"/>
      <c r="O2" s="849"/>
      <c r="P2" s="849"/>
      <c r="Q2" s="224"/>
      <c r="R2" s="850" t="s">
        <v>459</v>
      </c>
      <c r="S2" s="850"/>
      <c r="T2" s="850"/>
      <c r="U2" s="850"/>
      <c r="V2" s="850"/>
    </row>
    <row r="3" spans="1:34" ht="15.75" customHeight="1">
      <c r="A3" s="226" t="s">
        <v>2</v>
      </c>
      <c r="B3" s="225"/>
      <c r="E3" s="156"/>
      <c r="J3" s="224"/>
      <c r="R3" s="223"/>
      <c r="S3" s="851" t="s">
        <v>458</v>
      </c>
      <c r="T3" s="851"/>
      <c r="U3" s="851"/>
      <c r="V3" s="851"/>
      <c r="W3" s="851"/>
      <c r="X3" s="851"/>
      <c r="Z3" s="222" t="s">
        <v>4</v>
      </c>
      <c r="AA3" s="221"/>
      <c r="AB3" s="220" t="s">
        <v>5</v>
      </c>
      <c r="AC3" s="218"/>
      <c r="AD3" s="218"/>
      <c r="AE3" s="219" t="s">
        <v>6</v>
      </c>
      <c r="AF3" s="218"/>
      <c r="AG3" s="217"/>
    </row>
    <row r="4" spans="1:34" ht="14.25" customHeight="1" thickBot="1">
      <c r="A4" s="852" t="s">
        <v>457</v>
      </c>
      <c r="B4" s="855" t="s">
        <v>456</v>
      </c>
      <c r="C4" s="856"/>
      <c r="D4" s="861"/>
      <c r="E4" s="863"/>
      <c r="F4" s="855" t="s">
        <v>455</v>
      </c>
      <c r="G4" s="865"/>
      <c r="H4" s="835" t="s">
        <v>10</v>
      </c>
      <c r="I4" s="866" t="s">
        <v>454</v>
      </c>
      <c r="J4" s="829" t="s">
        <v>453</v>
      </c>
      <c r="K4" s="832" t="s">
        <v>452</v>
      </c>
      <c r="L4" s="833"/>
      <c r="M4" s="833"/>
      <c r="N4" s="833"/>
      <c r="O4" s="834"/>
      <c r="P4" s="835" t="s">
        <v>14</v>
      </c>
      <c r="Q4" s="838" t="s">
        <v>451</v>
      </c>
      <c r="R4" s="839"/>
      <c r="S4" s="840"/>
      <c r="T4" s="844" t="s">
        <v>450</v>
      </c>
      <c r="U4" s="880" t="s">
        <v>17</v>
      </c>
      <c r="V4" s="835" t="s">
        <v>18</v>
      </c>
      <c r="W4" s="878" t="s">
        <v>19</v>
      </c>
      <c r="X4" s="879"/>
      <c r="Z4" s="867" t="s">
        <v>449</v>
      </c>
      <c r="AA4" s="867" t="s">
        <v>448</v>
      </c>
      <c r="AB4" s="866" t="s">
        <v>443</v>
      </c>
      <c r="AC4" s="835" t="s">
        <v>23</v>
      </c>
      <c r="AD4" s="835" t="s">
        <v>24</v>
      </c>
      <c r="AE4" s="866" t="s">
        <v>443</v>
      </c>
      <c r="AF4" s="835" t="s">
        <v>23</v>
      </c>
      <c r="AG4" s="835" t="s">
        <v>25</v>
      </c>
      <c r="AH4" s="216"/>
    </row>
    <row r="5" spans="1:34" ht="11.25" customHeight="1">
      <c r="A5" s="853"/>
      <c r="B5" s="857"/>
      <c r="C5" s="858"/>
      <c r="D5" s="862"/>
      <c r="E5" s="864"/>
      <c r="F5" s="831"/>
      <c r="G5" s="848"/>
      <c r="H5" s="853"/>
      <c r="I5" s="867"/>
      <c r="J5" s="830"/>
      <c r="K5" s="871" t="s">
        <v>447</v>
      </c>
      <c r="L5" s="874" t="s">
        <v>446</v>
      </c>
      <c r="M5" s="877" t="s">
        <v>445</v>
      </c>
      <c r="N5" s="846" t="s">
        <v>444</v>
      </c>
      <c r="O5" s="846" t="s">
        <v>443</v>
      </c>
      <c r="P5" s="836"/>
      <c r="Q5" s="841"/>
      <c r="R5" s="842"/>
      <c r="S5" s="843"/>
      <c r="T5" s="845"/>
      <c r="U5" s="881"/>
      <c r="V5" s="853"/>
      <c r="W5" s="835" t="s">
        <v>23</v>
      </c>
      <c r="X5" s="835" t="s">
        <v>24</v>
      </c>
      <c r="Z5" s="867"/>
      <c r="AA5" s="867"/>
      <c r="AB5" s="867"/>
      <c r="AC5" s="869"/>
      <c r="AD5" s="869"/>
      <c r="AE5" s="867"/>
      <c r="AF5" s="869"/>
      <c r="AG5" s="869"/>
      <c r="AH5" s="886"/>
    </row>
    <row r="6" spans="1:34">
      <c r="A6" s="853"/>
      <c r="B6" s="857"/>
      <c r="C6" s="858"/>
      <c r="D6" s="852" t="s">
        <v>442</v>
      </c>
      <c r="E6" s="887" t="s">
        <v>31</v>
      </c>
      <c r="F6" s="852" t="s">
        <v>442</v>
      </c>
      <c r="G6" s="866" t="s">
        <v>441</v>
      </c>
      <c r="H6" s="853"/>
      <c r="I6" s="867"/>
      <c r="J6" s="830"/>
      <c r="K6" s="872"/>
      <c r="L6" s="875"/>
      <c r="M6" s="872"/>
      <c r="N6" s="847"/>
      <c r="O6" s="847"/>
      <c r="P6" s="836"/>
      <c r="Q6" s="835" t="s">
        <v>33</v>
      </c>
      <c r="R6" s="835" t="s">
        <v>34</v>
      </c>
      <c r="S6" s="852" t="s">
        <v>440</v>
      </c>
      <c r="T6" s="883" t="s">
        <v>36</v>
      </c>
      <c r="U6" s="881"/>
      <c r="V6" s="853"/>
      <c r="W6" s="869"/>
      <c r="X6" s="869"/>
      <c r="Z6" s="867"/>
      <c r="AA6" s="867"/>
      <c r="AB6" s="867"/>
      <c r="AC6" s="869"/>
      <c r="AD6" s="869"/>
      <c r="AE6" s="867"/>
      <c r="AF6" s="869"/>
      <c r="AG6" s="869"/>
      <c r="AH6" s="886"/>
    </row>
    <row r="7" spans="1:34">
      <c r="A7" s="853"/>
      <c r="B7" s="857"/>
      <c r="C7" s="858"/>
      <c r="D7" s="853"/>
      <c r="E7" s="853"/>
      <c r="F7" s="853"/>
      <c r="G7" s="853"/>
      <c r="H7" s="853"/>
      <c r="I7" s="867"/>
      <c r="J7" s="830"/>
      <c r="K7" s="872"/>
      <c r="L7" s="875"/>
      <c r="M7" s="872"/>
      <c r="N7" s="847"/>
      <c r="O7" s="847"/>
      <c r="P7" s="836"/>
      <c r="Q7" s="836"/>
      <c r="R7" s="836"/>
      <c r="S7" s="853"/>
      <c r="T7" s="884"/>
      <c r="U7" s="881"/>
      <c r="V7" s="853"/>
      <c r="W7" s="869"/>
      <c r="X7" s="869"/>
      <c r="Z7" s="867"/>
      <c r="AA7" s="867"/>
      <c r="AB7" s="867"/>
      <c r="AC7" s="869"/>
      <c r="AD7" s="869"/>
      <c r="AE7" s="867"/>
      <c r="AF7" s="869"/>
      <c r="AG7" s="869"/>
      <c r="AH7" s="886"/>
    </row>
    <row r="8" spans="1:34">
      <c r="A8" s="854"/>
      <c r="B8" s="859"/>
      <c r="C8" s="860"/>
      <c r="D8" s="854"/>
      <c r="E8" s="854"/>
      <c r="F8" s="854"/>
      <c r="G8" s="854"/>
      <c r="H8" s="854"/>
      <c r="I8" s="868"/>
      <c r="J8" s="831"/>
      <c r="K8" s="873"/>
      <c r="L8" s="876"/>
      <c r="M8" s="873"/>
      <c r="N8" s="848"/>
      <c r="O8" s="848"/>
      <c r="P8" s="837"/>
      <c r="Q8" s="837"/>
      <c r="R8" s="837"/>
      <c r="S8" s="854"/>
      <c r="T8" s="885"/>
      <c r="U8" s="882"/>
      <c r="V8" s="854"/>
      <c r="W8" s="870"/>
      <c r="X8" s="870"/>
      <c r="Z8" s="868"/>
      <c r="AA8" s="868"/>
      <c r="AB8" s="868"/>
      <c r="AC8" s="870"/>
      <c r="AD8" s="870"/>
      <c r="AE8" s="868"/>
      <c r="AF8" s="870"/>
      <c r="AG8" s="870"/>
      <c r="AH8" s="886"/>
    </row>
    <row r="9" spans="1:34" ht="24" customHeight="1">
      <c r="A9" s="187" t="s">
        <v>439</v>
      </c>
      <c r="B9" s="186"/>
      <c r="C9" s="185" t="s">
        <v>438</v>
      </c>
      <c r="D9" s="180" t="s">
        <v>436</v>
      </c>
      <c r="E9" s="179" t="s">
        <v>437</v>
      </c>
      <c r="F9" s="177" t="s">
        <v>366</v>
      </c>
      <c r="G9" s="178">
        <v>2.4980000000000002</v>
      </c>
      <c r="H9" s="177" t="s">
        <v>338</v>
      </c>
      <c r="I9" s="176" t="str">
        <f t="shared" ref="I9:I40" si="0">IF(Z9="","",(IF(AA9-Z9&gt;0,CONCATENATE(TEXT(Z9,"#,##0"),"~",TEXT(AA9,"#,##0")),TEXT(Z9,"#,##0"))))</f>
        <v>1,510~1,530</v>
      </c>
      <c r="J9" s="175">
        <v>5</v>
      </c>
      <c r="K9" s="172">
        <v>13.2</v>
      </c>
      <c r="L9" s="184">
        <f t="shared" ref="L9:L40" si="1">IF(K9&gt;0,1/K9*34.6*67.1,"")</f>
        <v>175.88333333333335</v>
      </c>
      <c r="M9" s="172">
        <f t="shared" ref="M9:M40" si="2">IFERROR(VALUE(IF(Z9="","",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))),"")</f>
        <v>14.4</v>
      </c>
      <c r="N9" s="171">
        <f t="shared" ref="N9:N40" si="3">IFERROR(VALUE(IF(Z9="","",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))),"")</f>
        <v>17.600000000000001</v>
      </c>
      <c r="O9" s="170" t="str">
        <f t="shared" ref="O9:O40" si="4">IF(Z9="","",IF(AE9="",TEXT(AB9,"#,##0.0"),IF(AB9-AE9&gt;0,CONCATENATE(TEXT(AE9,"#,##0.0"),"~",TEXT(AB9,"#,##0.0")),TEXT(AB9,"#,##0.0"))))</f>
        <v>23.6~23.7</v>
      </c>
      <c r="P9" s="168" t="s">
        <v>349</v>
      </c>
      <c r="Q9" s="169" t="s">
        <v>336</v>
      </c>
      <c r="R9" s="168" t="s">
        <v>55</v>
      </c>
      <c r="S9" s="167"/>
      <c r="T9" s="166" t="s">
        <v>335</v>
      </c>
      <c r="U9" s="165" t="str">
        <f t="shared" ref="U9:U22" si="5">IFERROR(IF(K9&lt;M9,"",(ROUNDDOWN(K9/M9*100,0))),"")</f>
        <v/>
      </c>
      <c r="V9" s="164" t="str">
        <f t="shared" ref="V9:V22" si="6">IFERROR(IF(K9&lt;N9,"",(ROUNDDOWN(K9/N9*100,0))),"")</f>
        <v/>
      </c>
      <c r="W9" s="164">
        <f t="shared" ref="W9:W40" si="7">IF(AC9&lt;55,"",IF(AA9="",AC9,IF(AF9-AC9&gt;0,CONCATENATE(AC9,"~",AF9),AC9)))</f>
        <v>55</v>
      </c>
      <c r="X9" s="163" t="str">
        <f t="shared" ref="X9:X40" si="8">IF(AC9&lt;55,"",AD9)</f>
        <v>★0.5</v>
      </c>
      <c r="Z9" s="162">
        <v>1510</v>
      </c>
      <c r="AA9" s="162">
        <v>1530</v>
      </c>
      <c r="AB9" s="161">
        <f t="shared" ref="AB9:AB40" si="9">IF(Z9="","",(ROUND(IF(Z9&gt;=2759,9.5,IF(Z9&lt;2759,(-2.47/1000000*Z9*Z9)-(8.52/10000*Z9)+30.65)),1)))</f>
        <v>23.7</v>
      </c>
      <c r="AC9" s="160">
        <f t="shared" ref="AC9:AC40" si="10">IF(K9="","",ROUNDDOWN(K9/AB9*100,0))</f>
        <v>55</v>
      </c>
      <c r="AD9" s="160" t="str">
        <f t="shared" ref="AD9:AD40" si="11"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★0.5</v>
      </c>
      <c r="AE9" s="161">
        <f t="shared" ref="AE9:AE40" si="12">IF(AA9="","",(ROUND(IF(AA9&gt;=2759,9.5,IF(AA9&lt;2759,(-2.47/1000000*AA9*AA9)-(8.52/10000*AA9)+30.65)),1)))</f>
        <v>23.6</v>
      </c>
      <c r="AF9" s="160">
        <f t="shared" ref="AF9:AF40" si="13">IF(AE9="","",IF(K9="","",ROUNDDOWN(K9/AE9*100,0)))</f>
        <v>55</v>
      </c>
      <c r="AG9" s="160" t="str">
        <f t="shared" ref="AG9:AG40" si="14"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>★0.5</v>
      </c>
      <c r="AH9" s="159"/>
    </row>
    <row r="10" spans="1:34" ht="24" customHeight="1">
      <c r="A10" s="187"/>
      <c r="B10" s="186"/>
      <c r="C10" s="185"/>
      <c r="D10" s="180" t="s">
        <v>436</v>
      </c>
      <c r="E10" s="179" t="s">
        <v>435</v>
      </c>
      <c r="F10" s="177" t="s">
        <v>366</v>
      </c>
      <c r="G10" s="178">
        <v>2.4980000000000002</v>
      </c>
      <c r="H10" s="177" t="s">
        <v>338</v>
      </c>
      <c r="I10" s="176" t="str">
        <f t="shared" si="0"/>
        <v>1,540~1,560</v>
      </c>
      <c r="J10" s="175">
        <v>5</v>
      </c>
      <c r="K10" s="172">
        <v>13.2</v>
      </c>
      <c r="L10" s="184">
        <f t="shared" si="1"/>
        <v>175.88333333333335</v>
      </c>
      <c r="M10" s="172">
        <f t="shared" si="2"/>
        <v>13.2</v>
      </c>
      <c r="N10" s="171">
        <f t="shared" si="3"/>
        <v>16.5</v>
      </c>
      <c r="O10" s="170" t="str">
        <f t="shared" si="4"/>
        <v>23.3~23.5</v>
      </c>
      <c r="P10" s="168" t="s">
        <v>349</v>
      </c>
      <c r="Q10" s="169" t="s">
        <v>336</v>
      </c>
      <c r="R10" s="168" t="s">
        <v>55</v>
      </c>
      <c r="S10" s="167"/>
      <c r="T10" s="166" t="s">
        <v>335</v>
      </c>
      <c r="U10" s="165">
        <f t="shared" si="5"/>
        <v>100</v>
      </c>
      <c r="V10" s="164" t="str">
        <f t="shared" si="6"/>
        <v/>
      </c>
      <c r="W10" s="164">
        <f t="shared" si="7"/>
        <v>56</v>
      </c>
      <c r="X10" s="163" t="str">
        <f t="shared" si="8"/>
        <v>★0.5</v>
      </c>
      <c r="Z10" s="162">
        <v>1540</v>
      </c>
      <c r="AA10" s="162">
        <v>1560</v>
      </c>
      <c r="AB10" s="161">
        <f t="shared" si="9"/>
        <v>23.5</v>
      </c>
      <c r="AC10" s="160">
        <f t="shared" si="10"/>
        <v>56</v>
      </c>
      <c r="AD10" s="160" t="str">
        <f t="shared" si="11"/>
        <v>★0.5</v>
      </c>
      <c r="AE10" s="161">
        <f t="shared" si="12"/>
        <v>23.3</v>
      </c>
      <c r="AF10" s="160">
        <f t="shared" si="13"/>
        <v>56</v>
      </c>
      <c r="AG10" s="160" t="str">
        <f t="shared" si="14"/>
        <v>★0.5</v>
      </c>
      <c r="AH10" s="159"/>
    </row>
    <row r="11" spans="1:34" ht="33.75">
      <c r="A11" s="187"/>
      <c r="B11" s="186"/>
      <c r="C11" s="185"/>
      <c r="D11" s="180" t="s">
        <v>432</v>
      </c>
      <c r="E11" s="179" t="s">
        <v>434</v>
      </c>
      <c r="F11" s="177" t="s">
        <v>339</v>
      </c>
      <c r="G11" s="178">
        <v>1.9950000000000001</v>
      </c>
      <c r="H11" s="177" t="s">
        <v>338</v>
      </c>
      <c r="I11" s="176" t="str">
        <f t="shared" si="0"/>
        <v>1,620~1,650</v>
      </c>
      <c r="J11" s="175">
        <v>5</v>
      </c>
      <c r="K11" s="172">
        <v>14</v>
      </c>
      <c r="L11" s="184">
        <f t="shared" si="1"/>
        <v>165.83285714285714</v>
      </c>
      <c r="M11" s="172">
        <f t="shared" si="2"/>
        <v>13.2</v>
      </c>
      <c r="N11" s="171">
        <f t="shared" si="3"/>
        <v>16.5</v>
      </c>
      <c r="O11" s="170" t="str">
        <f t="shared" si="4"/>
        <v>22.5~22.8</v>
      </c>
      <c r="P11" s="168" t="s">
        <v>337</v>
      </c>
      <c r="Q11" s="169" t="s">
        <v>336</v>
      </c>
      <c r="R11" s="168" t="s">
        <v>55</v>
      </c>
      <c r="S11" s="215" t="s">
        <v>433</v>
      </c>
      <c r="T11" s="166" t="s">
        <v>335</v>
      </c>
      <c r="U11" s="165">
        <f t="shared" si="5"/>
        <v>106</v>
      </c>
      <c r="V11" s="164" t="str">
        <f t="shared" si="6"/>
        <v/>
      </c>
      <c r="W11" s="164" t="str">
        <f t="shared" si="7"/>
        <v>61~62</v>
      </c>
      <c r="X11" s="163" t="str">
        <f t="shared" si="8"/>
        <v>★1.0</v>
      </c>
      <c r="Z11" s="162">
        <v>1620</v>
      </c>
      <c r="AA11" s="162">
        <v>1650</v>
      </c>
      <c r="AB11" s="161">
        <f t="shared" si="9"/>
        <v>22.8</v>
      </c>
      <c r="AC11" s="160">
        <f t="shared" si="10"/>
        <v>61</v>
      </c>
      <c r="AD11" s="160" t="str">
        <f t="shared" si="11"/>
        <v>★1.0</v>
      </c>
      <c r="AE11" s="161">
        <f t="shared" si="12"/>
        <v>22.5</v>
      </c>
      <c r="AF11" s="160">
        <f t="shared" si="13"/>
        <v>62</v>
      </c>
      <c r="AG11" s="160" t="str">
        <f t="shared" si="14"/>
        <v>★1.0</v>
      </c>
      <c r="AH11" s="159"/>
    </row>
    <row r="12" spans="1:34" ht="33.75">
      <c r="A12" s="187"/>
      <c r="B12" s="186"/>
      <c r="C12" s="185"/>
      <c r="D12" s="180" t="s">
        <v>432</v>
      </c>
      <c r="E12" s="179" t="s">
        <v>431</v>
      </c>
      <c r="F12" s="177" t="s">
        <v>339</v>
      </c>
      <c r="G12" s="178">
        <v>1.9950000000000001</v>
      </c>
      <c r="H12" s="177" t="s">
        <v>338</v>
      </c>
      <c r="I12" s="176" t="str">
        <f t="shared" si="0"/>
        <v>1,660</v>
      </c>
      <c r="J12" s="175">
        <v>5</v>
      </c>
      <c r="K12" s="172">
        <v>14</v>
      </c>
      <c r="L12" s="184">
        <f t="shared" si="1"/>
        <v>165.83285714285714</v>
      </c>
      <c r="M12" s="172">
        <f t="shared" si="2"/>
        <v>12.2</v>
      </c>
      <c r="N12" s="171">
        <f t="shared" si="3"/>
        <v>15.4</v>
      </c>
      <c r="O12" s="170" t="str">
        <f t="shared" si="4"/>
        <v>22.4</v>
      </c>
      <c r="P12" s="168" t="s">
        <v>337</v>
      </c>
      <c r="Q12" s="169" t="s">
        <v>336</v>
      </c>
      <c r="R12" s="168" t="s">
        <v>55</v>
      </c>
      <c r="S12" s="167"/>
      <c r="T12" s="166" t="s">
        <v>335</v>
      </c>
      <c r="U12" s="165">
        <f t="shared" si="5"/>
        <v>114</v>
      </c>
      <c r="V12" s="164" t="str">
        <f t="shared" si="6"/>
        <v/>
      </c>
      <c r="W12" s="164">
        <f t="shared" si="7"/>
        <v>62</v>
      </c>
      <c r="X12" s="163" t="str">
        <f t="shared" si="8"/>
        <v>★1.0</v>
      </c>
      <c r="Z12" s="162">
        <v>1660</v>
      </c>
      <c r="AA12" s="162"/>
      <c r="AB12" s="161">
        <f t="shared" si="9"/>
        <v>22.4</v>
      </c>
      <c r="AC12" s="160">
        <f t="shared" si="10"/>
        <v>62</v>
      </c>
      <c r="AD12" s="160" t="str">
        <f t="shared" si="11"/>
        <v>★1.0</v>
      </c>
      <c r="AE12" s="161" t="str">
        <f t="shared" si="12"/>
        <v/>
      </c>
      <c r="AF12" s="160" t="str">
        <f t="shared" si="13"/>
        <v/>
      </c>
      <c r="AG12" s="160" t="str">
        <f t="shared" si="14"/>
        <v/>
      </c>
      <c r="AH12" s="159"/>
    </row>
    <row r="13" spans="1:34" ht="24" customHeight="1">
      <c r="A13" s="187"/>
      <c r="B13" s="182"/>
      <c r="C13" s="181"/>
      <c r="D13" s="180" t="s">
        <v>430</v>
      </c>
      <c r="E13" s="179" t="s">
        <v>429</v>
      </c>
      <c r="F13" s="177" t="s">
        <v>355</v>
      </c>
      <c r="G13" s="178">
        <v>1.7949999999999999</v>
      </c>
      <c r="H13" s="177" t="s">
        <v>338</v>
      </c>
      <c r="I13" s="176" t="str">
        <f t="shared" si="0"/>
        <v>1,570~1,590</v>
      </c>
      <c r="J13" s="175">
        <v>5</v>
      </c>
      <c r="K13" s="172">
        <v>13.6</v>
      </c>
      <c r="L13" s="184">
        <f t="shared" si="1"/>
        <v>170.71029411764707</v>
      </c>
      <c r="M13" s="172">
        <f t="shared" si="2"/>
        <v>13.2</v>
      </c>
      <c r="N13" s="171">
        <f t="shared" si="3"/>
        <v>16.5</v>
      </c>
      <c r="O13" s="170" t="str">
        <f t="shared" si="4"/>
        <v>23.1~23.2</v>
      </c>
      <c r="P13" s="168" t="s">
        <v>354</v>
      </c>
      <c r="Q13" s="169" t="s">
        <v>353</v>
      </c>
      <c r="R13" s="168" t="s">
        <v>55</v>
      </c>
      <c r="S13" s="167"/>
      <c r="T13" s="166" t="s">
        <v>357</v>
      </c>
      <c r="U13" s="165">
        <f t="shared" si="5"/>
        <v>103</v>
      </c>
      <c r="V13" s="164" t="str">
        <f t="shared" si="6"/>
        <v/>
      </c>
      <c r="W13" s="164">
        <f t="shared" si="7"/>
        <v>58</v>
      </c>
      <c r="X13" s="163" t="str">
        <f t="shared" si="8"/>
        <v>★0.5</v>
      </c>
      <c r="Z13" s="162">
        <v>1570</v>
      </c>
      <c r="AA13" s="162">
        <v>1590</v>
      </c>
      <c r="AB13" s="161">
        <f t="shared" si="9"/>
        <v>23.2</v>
      </c>
      <c r="AC13" s="160">
        <f t="shared" si="10"/>
        <v>58</v>
      </c>
      <c r="AD13" s="160" t="str">
        <f t="shared" si="11"/>
        <v>★0.5</v>
      </c>
      <c r="AE13" s="161">
        <f t="shared" si="12"/>
        <v>23.1</v>
      </c>
      <c r="AF13" s="160">
        <f t="shared" si="13"/>
        <v>58</v>
      </c>
      <c r="AG13" s="160" t="str">
        <f t="shared" si="14"/>
        <v>★0.5</v>
      </c>
      <c r="AH13" s="159"/>
    </row>
    <row r="14" spans="1:34" ht="24" customHeight="1">
      <c r="A14" s="187"/>
      <c r="B14" s="186"/>
      <c r="C14" s="185" t="s">
        <v>428</v>
      </c>
      <c r="D14" s="180" t="s">
        <v>422</v>
      </c>
      <c r="E14" s="179" t="s">
        <v>427</v>
      </c>
      <c r="F14" s="177" t="s">
        <v>339</v>
      </c>
      <c r="G14" s="178">
        <v>1.9950000000000001</v>
      </c>
      <c r="H14" s="177" t="s">
        <v>338</v>
      </c>
      <c r="I14" s="176" t="str">
        <f t="shared" si="0"/>
        <v>1,540~1,560</v>
      </c>
      <c r="J14" s="175">
        <v>5</v>
      </c>
      <c r="K14" s="172">
        <v>15</v>
      </c>
      <c r="L14" s="184">
        <f t="shared" si="1"/>
        <v>154.77733333333333</v>
      </c>
      <c r="M14" s="172">
        <f t="shared" si="2"/>
        <v>13.2</v>
      </c>
      <c r="N14" s="171">
        <f t="shared" si="3"/>
        <v>16.5</v>
      </c>
      <c r="O14" s="170" t="str">
        <f t="shared" si="4"/>
        <v>23.3~23.5</v>
      </c>
      <c r="P14" s="168" t="s">
        <v>337</v>
      </c>
      <c r="Q14" s="169" t="s">
        <v>336</v>
      </c>
      <c r="R14" s="168" t="s">
        <v>55</v>
      </c>
      <c r="S14" s="167"/>
      <c r="T14" s="166" t="s">
        <v>335</v>
      </c>
      <c r="U14" s="165">
        <f t="shared" si="5"/>
        <v>113</v>
      </c>
      <c r="V14" s="164" t="str">
        <f t="shared" si="6"/>
        <v/>
      </c>
      <c r="W14" s="164" t="str">
        <f t="shared" si="7"/>
        <v>63~64</v>
      </c>
      <c r="X14" s="163" t="str">
        <f t="shared" si="8"/>
        <v>★1.0</v>
      </c>
      <c r="Z14" s="162">
        <v>1540</v>
      </c>
      <c r="AA14" s="162">
        <v>1560</v>
      </c>
      <c r="AB14" s="161">
        <f t="shared" si="9"/>
        <v>23.5</v>
      </c>
      <c r="AC14" s="160">
        <f t="shared" si="10"/>
        <v>63</v>
      </c>
      <c r="AD14" s="160" t="str">
        <f t="shared" si="11"/>
        <v>★1.0</v>
      </c>
      <c r="AE14" s="161">
        <f t="shared" si="12"/>
        <v>23.3</v>
      </c>
      <c r="AF14" s="160">
        <f t="shared" si="13"/>
        <v>64</v>
      </c>
      <c r="AG14" s="160" t="str">
        <f t="shared" si="14"/>
        <v>★1.0</v>
      </c>
      <c r="AH14" s="159"/>
    </row>
    <row r="15" spans="1:34" ht="24" customHeight="1">
      <c r="A15" s="187"/>
      <c r="B15" s="186"/>
      <c r="C15" s="185"/>
      <c r="D15" s="180" t="s">
        <v>422</v>
      </c>
      <c r="E15" s="179" t="s">
        <v>426</v>
      </c>
      <c r="F15" s="177" t="s">
        <v>339</v>
      </c>
      <c r="G15" s="178">
        <v>1.9950000000000001</v>
      </c>
      <c r="H15" s="177" t="s">
        <v>338</v>
      </c>
      <c r="I15" s="176" t="str">
        <f t="shared" si="0"/>
        <v>1,530</v>
      </c>
      <c r="J15" s="175">
        <v>5</v>
      </c>
      <c r="K15" s="172">
        <v>15</v>
      </c>
      <c r="L15" s="184">
        <f t="shared" si="1"/>
        <v>154.77733333333333</v>
      </c>
      <c r="M15" s="172">
        <f t="shared" si="2"/>
        <v>14.4</v>
      </c>
      <c r="N15" s="171">
        <f t="shared" si="3"/>
        <v>17.600000000000001</v>
      </c>
      <c r="O15" s="170" t="str">
        <f t="shared" si="4"/>
        <v>23.6</v>
      </c>
      <c r="P15" s="168" t="s">
        <v>337</v>
      </c>
      <c r="Q15" s="169" t="s">
        <v>336</v>
      </c>
      <c r="R15" s="168" t="s">
        <v>55</v>
      </c>
      <c r="S15" s="167"/>
      <c r="T15" s="166" t="s">
        <v>335</v>
      </c>
      <c r="U15" s="165">
        <f t="shared" si="5"/>
        <v>104</v>
      </c>
      <c r="V15" s="164" t="str">
        <f t="shared" si="6"/>
        <v/>
      </c>
      <c r="W15" s="164">
        <f t="shared" si="7"/>
        <v>63</v>
      </c>
      <c r="X15" s="163" t="str">
        <f t="shared" si="8"/>
        <v>★1.0</v>
      </c>
      <c r="Z15" s="162">
        <v>1530</v>
      </c>
      <c r="AA15" s="162"/>
      <c r="AB15" s="161">
        <f t="shared" si="9"/>
        <v>23.6</v>
      </c>
      <c r="AC15" s="160">
        <f t="shared" si="10"/>
        <v>63</v>
      </c>
      <c r="AD15" s="160" t="str">
        <f t="shared" si="11"/>
        <v>★1.0</v>
      </c>
      <c r="AE15" s="161" t="str">
        <f t="shared" si="12"/>
        <v/>
      </c>
      <c r="AF15" s="160" t="str">
        <f t="shared" si="13"/>
        <v/>
      </c>
      <c r="AG15" s="160" t="str">
        <f t="shared" si="14"/>
        <v/>
      </c>
      <c r="AH15" s="159"/>
    </row>
    <row r="16" spans="1:34" ht="24" customHeight="1">
      <c r="A16" s="187"/>
      <c r="B16" s="186"/>
      <c r="C16" s="185"/>
      <c r="D16" s="180" t="s">
        <v>410</v>
      </c>
      <c r="E16" s="179" t="s">
        <v>425</v>
      </c>
      <c r="F16" s="177" t="s">
        <v>408</v>
      </c>
      <c r="G16" s="178">
        <v>1.599</v>
      </c>
      <c r="H16" s="177" t="s">
        <v>338</v>
      </c>
      <c r="I16" s="176" t="str">
        <f t="shared" si="0"/>
        <v>1,410~1,420</v>
      </c>
      <c r="J16" s="175">
        <v>5</v>
      </c>
      <c r="K16" s="172">
        <v>13.3</v>
      </c>
      <c r="L16" s="184">
        <f t="shared" si="1"/>
        <v>174.56090225563909</v>
      </c>
      <c r="M16" s="172">
        <f t="shared" si="2"/>
        <v>15.8</v>
      </c>
      <c r="N16" s="171">
        <f t="shared" si="3"/>
        <v>19</v>
      </c>
      <c r="O16" s="170" t="str">
        <f t="shared" si="4"/>
        <v>24.5</v>
      </c>
      <c r="P16" s="168" t="s">
        <v>365</v>
      </c>
      <c r="Q16" s="169" t="s">
        <v>336</v>
      </c>
      <c r="R16" s="168" t="s">
        <v>55</v>
      </c>
      <c r="S16" s="167"/>
      <c r="T16" s="166"/>
      <c r="U16" s="165" t="str">
        <f t="shared" si="5"/>
        <v/>
      </c>
      <c r="V16" s="164" t="str">
        <f t="shared" si="6"/>
        <v/>
      </c>
      <c r="W16" s="164" t="str">
        <f t="shared" si="7"/>
        <v/>
      </c>
      <c r="X16" s="163" t="str">
        <f t="shared" si="8"/>
        <v/>
      </c>
      <c r="Z16" s="162">
        <v>1410</v>
      </c>
      <c r="AA16" s="162">
        <v>1420</v>
      </c>
      <c r="AB16" s="161">
        <f t="shared" si="9"/>
        <v>24.5</v>
      </c>
      <c r="AC16" s="160">
        <f t="shared" si="10"/>
        <v>54</v>
      </c>
      <c r="AD16" s="160" t="str">
        <f t="shared" si="11"/>
        <v xml:space="preserve"> </v>
      </c>
      <c r="AE16" s="161">
        <f t="shared" si="12"/>
        <v>24.5</v>
      </c>
      <c r="AF16" s="160">
        <f t="shared" si="13"/>
        <v>54</v>
      </c>
      <c r="AG16" s="160" t="str">
        <f t="shared" si="14"/>
        <v xml:space="preserve"> </v>
      </c>
      <c r="AH16" s="159"/>
    </row>
    <row r="17" spans="1:34" ht="24" customHeight="1">
      <c r="A17" s="187"/>
      <c r="B17" s="182"/>
      <c r="C17" s="181"/>
      <c r="D17" s="180" t="s">
        <v>410</v>
      </c>
      <c r="E17" s="179" t="s">
        <v>424</v>
      </c>
      <c r="F17" s="177" t="s">
        <v>408</v>
      </c>
      <c r="G17" s="178">
        <v>1.599</v>
      </c>
      <c r="H17" s="177" t="s">
        <v>338</v>
      </c>
      <c r="I17" s="176" t="str">
        <f t="shared" si="0"/>
        <v>1,430</v>
      </c>
      <c r="J17" s="175">
        <v>5</v>
      </c>
      <c r="K17" s="172">
        <v>13.3</v>
      </c>
      <c r="L17" s="184">
        <f t="shared" si="1"/>
        <v>174.56090225563909</v>
      </c>
      <c r="M17" s="172">
        <f t="shared" si="2"/>
        <v>14.4</v>
      </c>
      <c r="N17" s="171">
        <f t="shared" si="3"/>
        <v>17.600000000000001</v>
      </c>
      <c r="O17" s="170" t="str">
        <f t="shared" si="4"/>
        <v>24.4</v>
      </c>
      <c r="P17" s="168" t="s">
        <v>365</v>
      </c>
      <c r="Q17" s="169" t="s">
        <v>336</v>
      </c>
      <c r="R17" s="168" t="s">
        <v>55</v>
      </c>
      <c r="S17" s="167"/>
      <c r="T17" s="166"/>
      <c r="U17" s="165" t="str">
        <f t="shared" si="5"/>
        <v/>
      </c>
      <c r="V17" s="164" t="str">
        <f t="shared" si="6"/>
        <v/>
      </c>
      <c r="W17" s="164" t="str">
        <f t="shared" si="7"/>
        <v/>
      </c>
      <c r="X17" s="163" t="str">
        <f t="shared" si="8"/>
        <v/>
      </c>
      <c r="Z17" s="162">
        <v>1430</v>
      </c>
      <c r="AA17" s="162"/>
      <c r="AB17" s="161">
        <f t="shared" si="9"/>
        <v>24.4</v>
      </c>
      <c r="AC17" s="160">
        <f t="shared" si="10"/>
        <v>54</v>
      </c>
      <c r="AD17" s="160" t="str">
        <f t="shared" si="11"/>
        <v xml:space="preserve"> </v>
      </c>
      <c r="AE17" s="161" t="str">
        <f t="shared" si="12"/>
        <v/>
      </c>
      <c r="AF17" s="160" t="str">
        <f t="shared" si="13"/>
        <v/>
      </c>
      <c r="AG17" s="160" t="str">
        <f t="shared" si="14"/>
        <v/>
      </c>
      <c r="AH17" s="159"/>
    </row>
    <row r="18" spans="1:34" ht="24" customHeight="1">
      <c r="A18" s="187"/>
      <c r="B18" s="186"/>
      <c r="C18" s="185" t="s">
        <v>423</v>
      </c>
      <c r="D18" s="180" t="s">
        <v>422</v>
      </c>
      <c r="E18" s="179" t="s">
        <v>421</v>
      </c>
      <c r="F18" s="177" t="s">
        <v>339</v>
      </c>
      <c r="G18" s="178">
        <v>1.9950000000000001</v>
      </c>
      <c r="H18" s="177" t="s">
        <v>338</v>
      </c>
      <c r="I18" s="176" t="str">
        <f t="shared" si="0"/>
        <v>1,520~1,530</v>
      </c>
      <c r="J18" s="175">
        <v>5</v>
      </c>
      <c r="K18" s="172">
        <v>15.2</v>
      </c>
      <c r="L18" s="184">
        <f t="shared" si="1"/>
        <v>152.74078947368417</v>
      </c>
      <c r="M18" s="172">
        <f t="shared" si="2"/>
        <v>14.4</v>
      </c>
      <c r="N18" s="171">
        <f t="shared" si="3"/>
        <v>17.600000000000001</v>
      </c>
      <c r="O18" s="170" t="str">
        <f t="shared" si="4"/>
        <v>23.6</v>
      </c>
      <c r="P18" s="168" t="s">
        <v>337</v>
      </c>
      <c r="Q18" s="169" t="s">
        <v>336</v>
      </c>
      <c r="R18" s="168" t="s">
        <v>55</v>
      </c>
      <c r="S18" s="167"/>
      <c r="T18" s="166" t="s">
        <v>335</v>
      </c>
      <c r="U18" s="165">
        <f t="shared" si="5"/>
        <v>105</v>
      </c>
      <c r="V18" s="164" t="str">
        <f t="shared" si="6"/>
        <v/>
      </c>
      <c r="W18" s="164">
        <f t="shared" si="7"/>
        <v>64</v>
      </c>
      <c r="X18" s="163" t="str">
        <f t="shared" si="8"/>
        <v>★1.0</v>
      </c>
      <c r="Z18" s="162">
        <v>1520</v>
      </c>
      <c r="AA18" s="162">
        <v>1530</v>
      </c>
      <c r="AB18" s="161">
        <f t="shared" si="9"/>
        <v>23.6</v>
      </c>
      <c r="AC18" s="160">
        <f t="shared" si="10"/>
        <v>64</v>
      </c>
      <c r="AD18" s="160" t="str">
        <f t="shared" si="11"/>
        <v>★1.0</v>
      </c>
      <c r="AE18" s="161">
        <f t="shared" si="12"/>
        <v>23.6</v>
      </c>
      <c r="AF18" s="160">
        <f t="shared" si="13"/>
        <v>64</v>
      </c>
      <c r="AG18" s="160" t="str">
        <f t="shared" si="14"/>
        <v>★1.0</v>
      </c>
      <c r="AH18" s="159"/>
    </row>
    <row r="19" spans="1:34" ht="24" customHeight="1">
      <c r="A19" s="187"/>
      <c r="B19" s="186"/>
      <c r="C19" s="185"/>
      <c r="D19" s="180" t="s">
        <v>342</v>
      </c>
      <c r="E19" s="179" t="s">
        <v>420</v>
      </c>
      <c r="F19" s="177" t="s">
        <v>417</v>
      </c>
      <c r="G19" s="178">
        <v>1.9950000000000001</v>
      </c>
      <c r="H19" s="177" t="s">
        <v>338</v>
      </c>
      <c r="I19" s="176" t="str">
        <f t="shared" si="0"/>
        <v>1,530</v>
      </c>
      <c r="J19" s="175">
        <v>5</v>
      </c>
      <c r="K19" s="172">
        <v>16.600000000000001</v>
      </c>
      <c r="L19" s="184">
        <f t="shared" si="1"/>
        <v>139.85903614457828</v>
      </c>
      <c r="M19" s="172">
        <f t="shared" si="2"/>
        <v>14.4</v>
      </c>
      <c r="N19" s="171">
        <f t="shared" si="3"/>
        <v>17.600000000000001</v>
      </c>
      <c r="O19" s="170" t="str">
        <f t="shared" si="4"/>
        <v>23.6</v>
      </c>
      <c r="P19" s="168" t="s">
        <v>337</v>
      </c>
      <c r="Q19" s="169" t="s">
        <v>336</v>
      </c>
      <c r="R19" s="168" t="s">
        <v>45</v>
      </c>
      <c r="S19" s="167"/>
      <c r="T19" s="166" t="s">
        <v>335</v>
      </c>
      <c r="U19" s="165">
        <f t="shared" si="5"/>
        <v>115</v>
      </c>
      <c r="V19" s="164" t="str">
        <f t="shared" si="6"/>
        <v/>
      </c>
      <c r="W19" s="164">
        <f t="shared" si="7"/>
        <v>70</v>
      </c>
      <c r="X19" s="163" t="str">
        <f t="shared" si="8"/>
        <v>★2.0</v>
      </c>
      <c r="Z19" s="162">
        <v>1530</v>
      </c>
      <c r="AA19" s="162"/>
      <c r="AB19" s="161">
        <f t="shared" si="9"/>
        <v>23.6</v>
      </c>
      <c r="AC19" s="160">
        <f t="shared" si="10"/>
        <v>70</v>
      </c>
      <c r="AD19" s="160" t="str">
        <f t="shared" si="11"/>
        <v>★2.0</v>
      </c>
      <c r="AE19" s="161" t="str">
        <f t="shared" si="12"/>
        <v/>
      </c>
      <c r="AF19" s="160" t="str">
        <f t="shared" si="13"/>
        <v/>
      </c>
      <c r="AG19" s="160" t="str">
        <f t="shared" si="14"/>
        <v/>
      </c>
      <c r="AH19" s="159"/>
    </row>
    <row r="20" spans="1:34" ht="24" customHeight="1">
      <c r="A20" s="187"/>
      <c r="B20" s="186"/>
      <c r="C20" s="185"/>
      <c r="D20" s="180" t="s">
        <v>342</v>
      </c>
      <c r="E20" s="179" t="s">
        <v>419</v>
      </c>
      <c r="F20" s="177" t="s">
        <v>417</v>
      </c>
      <c r="G20" s="178">
        <v>1.9950000000000001</v>
      </c>
      <c r="H20" s="177" t="s">
        <v>338</v>
      </c>
      <c r="I20" s="176" t="str">
        <f t="shared" si="0"/>
        <v>1,540~1,550</v>
      </c>
      <c r="J20" s="175">
        <v>5</v>
      </c>
      <c r="K20" s="172">
        <v>16.600000000000001</v>
      </c>
      <c r="L20" s="184">
        <f t="shared" si="1"/>
        <v>139.85903614457828</v>
      </c>
      <c r="M20" s="172">
        <f t="shared" si="2"/>
        <v>13.2</v>
      </c>
      <c r="N20" s="171">
        <f t="shared" si="3"/>
        <v>16.5</v>
      </c>
      <c r="O20" s="170" t="str">
        <f t="shared" si="4"/>
        <v>23.4~23.5</v>
      </c>
      <c r="P20" s="168" t="s">
        <v>337</v>
      </c>
      <c r="Q20" s="169" t="s">
        <v>336</v>
      </c>
      <c r="R20" s="168" t="s">
        <v>45</v>
      </c>
      <c r="S20" s="167"/>
      <c r="T20" s="166" t="s">
        <v>335</v>
      </c>
      <c r="U20" s="165">
        <f t="shared" si="5"/>
        <v>125</v>
      </c>
      <c r="V20" s="164">
        <f t="shared" si="6"/>
        <v>100</v>
      </c>
      <c r="W20" s="164">
        <f t="shared" si="7"/>
        <v>70</v>
      </c>
      <c r="X20" s="163" t="str">
        <f t="shared" si="8"/>
        <v>★2.0</v>
      </c>
      <c r="Z20" s="162">
        <v>1540</v>
      </c>
      <c r="AA20" s="162">
        <v>1550</v>
      </c>
      <c r="AB20" s="161">
        <f t="shared" si="9"/>
        <v>23.5</v>
      </c>
      <c r="AC20" s="160">
        <f t="shared" si="10"/>
        <v>70</v>
      </c>
      <c r="AD20" s="160" t="str">
        <f t="shared" si="11"/>
        <v>★2.0</v>
      </c>
      <c r="AE20" s="161">
        <f t="shared" si="12"/>
        <v>23.4</v>
      </c>
      <c r="AF20" s="160">
        <f t="shared" si="13"/>
        <v>70</v>
      </c>
      <c r="AG20" s="160" t="str">
        <f t="shared" si="14"/>
        <v>★2.0</v>
      </c>
      <c r="AH20" s="159"/>
    </row>
    <row r="21" spans="1:34" ht="24" customHeight="1">
      <c r="A21" s="187"/>
      <c r="B21" s="186"/>
      <c r="C21" s="185"/>
      <c r="D21" s="180" t="s">
        <v>341</v>
      </c>
      <c r="E21" s="179" t="s">
        <v>418</v>
      </c>
      <c r="F21" s="177" t="s">
        <v>417</v>
      </c>
      <c r="G21" s="178">
        <v>1.9950000000000001</v>
      </c>
      <c r="H21" s="177" t="s">
        <v>338</v>
      </c>
      <c r="I21" s="176" t="str">
        <f t="shared" si="0"/>
        <v>1,570~1,590</v>
      </c>
      <c r="J21" s="175">
        <v>5</v>
      </c>
      <c r="K21" s="172">
        <v>16</v>
      </c>
      <c r="L21" s="184">
        <f t="shared" si="1"/>
        <v>145.10374999999999</v>
      </c>
      <c r="M21" s="172">
        <f t="shared" si="2"/>
        <v>13.2</v>
      </c>
      <c r="N21" s="171">
        <f t="shared" si="3"/>
        <v>16.5</v>
      </c>
      <c r="O21" s="170" t="str">
        <f t="shared" si="4"/>
        <v>23.1~23.2</v>
      </c>
      <c r="P21" s="168" t="s">
        <v>337</v>
      </c>
      <c r="Q21" s="169" t="s">
        <v>336</v>
      </c>
      <c r="R21" s="168" t="s">
        <v>55</v>
      </c>
      <c r="S21" s="167"/>
      <c r="T21" s="166" t="s">
        <v>335</v>
      </c>
      <c r="U21" s="165">
        <f t="shared" si="5"/>
        <v>121</v>
      </c>
      <c r="V21" s="164" t="str">
        <f t="shared" si="6"/>
        <v/>
      </c>
      <c r="W21" s="164" t="str">
        <f t="shared" si="7"/>
        <v>68~69</v>
      </c>
      <c r="X21" s="163" t="str">
        <f t="shared" si="8"/>
        <v>★1.5</v>
      </c>
      <c r="Z21" s="162">
        <v>1570</v>
      </c>
      <c r="AA21" s="162">
        <v>1590</v>
      </c>
      <c r="AB21" s="161">
        <f t="shared" si="9"/>
        <v>23.2</v>
      </c>
      <c r="AC21" s="160">
        <f t="shared" si="10"/>
        <v>68</v>
      </c>
      <c r="AD21" s="160" t="str">
        <f t="shared" si="11"/>
        <v>★1.5</v>
      </c>
      <c r="AE21" s="161">
        <f t="shared" si="12"/>
        <v>23.1</v>
      </c>
      <c r="AF21" s="160">
        <f t="shared" si="13"/>
        <v>69</v>
      </c>
      <c r="AG21" s="160" t="str">
        <f t="shared" si="14"/>
        <v>★1.5</v>
      </c>
      <c r="AH21" s="159"/>
    </row>
    <row r="22" spans="1:34" ht="24" customHeight="1">
      <c r="A22" s="187"/>
      <c r="B22" s="186"/>
      <c r="C22" s="185"/>
      <c r="D22" s="180" t="s">
        <v>416</v>
      </c>
      <c r="E22" s="179" t="s">
        <v>403</v>
      </c>
      <c r="F22" s="177" t="s">
        <v>408</v>
      </c>
      <c r="G22" s="178">
        <v>1.599</v>
      </c>
      <c r="H22" s="177" t="s">
        <v>338</v>
      </c>
      <c r="I22" s="176" t="str">
        <f t="shared" si="0"/>
        <v>1,300~1,310</v>
      </c>
      <c r="J22" s="175">
        <v>5</v>
      </c>
      <c r="K22" s="172">
        <v>14.1</v>
      </c>
      <c r="L22" s="184">
        <f t="shared" si="1"/>
        <v>164.65673758865248</v>
      </c>
      <c r="M22" s="172">
        <f t="shared" si="2"/>
        <v>17.2</v>
      </c>
      <c r="N22" s="171">
        <f t="shared" si="3"/>
        <v>20.3</v>
      </c>
      <c r="O22" s="170" t="str">
        <f t="shared" si="4"/>
        <v>25.3~25.4</v>
      </c>
      <c r="P22" s="168" t="s">
        <v>365</v>
      </c>
      <c r="Q22" s="169" t="s">
        <v>336</v>
      </c>
      <c r="R22" s="168" t="s">
        <v>45</v>
      </c>
      <c r="S22" s="167" t="s">
        <v>389</v>
      </c>
      <c r="T22" s="166"/>
      <c r="U22" s="165" t="str">
        <f t="shared" si="5"/>
        <v/>
      </c>
      <c r="V22" s="164" t="str">
        <f t="shared" si="6"/>
        <v/>
      </c>
      <c r="W22" s="164">
        <f t="shared" si="7"/>
        <v>55</v>
      </c>
      <c r="X22" s="163" t="str">
        <f t="shared" si="8"/>
        <v>★0.5</v>
      </c>
      <c r="Z22" s="162">
        <v>1300</v>
      </c>
      <c r="AA22" s="162">
        <v>1310</v>
      </c>
      <c r="AB22" s="161">
        <f t="shared" si="9"/>
        <v>25.4</v>
      </c>
      <c r="AC22" s="160">
        <f t="shared" si="10"/>
        <v>55</v>
      </c>
      <c r="AD22" s="160" t="str">
        <f t="shared" si="11"/>
        <v>★0.5</v>
      </c>
      <c r="AE22" s="161">
        <f t="shared" si="12"/>
        <v>25.3</v>
      </c>
      <c r="AF22" s="160">
        <f t="shared" si="13"/>
        <v>55</v>
      </c>
      <c r="AG22" s="160" t="str">
        <f t="shared" si="14"/>
        <v>★0.5</v>
      </c>
      <c r="AH22" s="159"/>
    </row>
    <row r="23" spans="1:34" ht="24" customHeight="1">
      <c r="A23" s="187"/>
      <c r="B23" s="186"/>
      <c r="C23" s="185"/>
      <c r="D23" s="180" t="s">
        <v>416</v>
      </c>
      <c r="E23" s="179" t="s">
        <v>400</v>
      </c>
      <c r="F23" s="177" t="s">
        <v>408</v>
      </c>
      <c r="G23" s="178">
        <v>1.599</v>
      </c>
      <c r="H23" s="177" t="s">
        <v>338</v>
      </c>
      <c r="I23" s="176" t="str">
        <f t="shared" si="0"/>
        <v>1,320~1,330</v>
      </c>
      <c r="J23" s="175">
        <v>5</v>
      </c>
      <c r="K23" s="172" t="s">
        <v>414</v>
      </c>
      <c r="L23" s="184">
        <f t="shared" si="1"/>
        <v>165.83285714285714</v>
      </c>
      <c r="M23" s="172">
        <f t="shared" si="2"/>
        <v>15.8</v>
      </c>
      <c r="N23" s="171">
        <f t="shared" si="3"/>
        <v>19</v>
      </c>
      <c r="O23" s="170" t="str">
        <f t="shared" si="4"/>
        <v>25.1~25.2</v>
      </c>
      <c r="P23" s="168" t="s">
        <v>365</v>
      </c>
      <c r="Q23" s="169" t="s">
        <v>336</v>
      </c>
      <c r="R23" s="168" t="s">
        <v>45</v>
      </c>
      <c r="S23" s="167" t="s">
        <v>413</v>
      </c>
      <c r="T23" s="166"/>
      <c r="U23" s="165"/>
      <c r="V23" s="164"/>
      <c r="W23" s="164">
        <f t="shared" si="7"/>
        <v>55</v>
      </c>
      <c r="X23" s="163" t="str">
        <f t="shared" si="8"/>
        <v>★0.5</v>
      </c>
      <c r="Z23" s="162">
        <v>1320</v>
      </c>
      <c r="AA23" s="162">
        <v>1330</v>
      </c>
      <c r="AB23" s="161">
        <f t="shared" si="9"/>
        <v>25.2</v>
      </c>
      <c r="AC23" s="160">
        <f t="shared" si="10"/>
        <v>55</v>
      </c>
      <c r="AD23" s="160" t="str">
        <f t="shared" si="11"/>
        <v>★0.5</v>
      </c>
      <c r="AE23" s="161">
        <f t="shared" si="12"/>
        <v>25.1</v>
      </c>
      <c r="AF23" s="160">
        <f t="shared" si="13"/>
        <v>55</v>
      </c>
      <c r="AG23" s="160" t="str">
        <f t="shared" si="14"/>
        <v>★0.5</v>
      </c>
      <c r="AH23" s="159"/>
    </row>
    <row r="24" spans="1:34" ht="24" customHeight="1">
      <c r="A24" s="187"/>
      <c r="B24" s="186"/>
      <c r="C24" s="185"/>
      <c r="D24" s="180" t="s">
        <v>415</v>
      </c>
      <c r="E24" s="179" t="s">
        <v>403</v>
      </c>
      <c r="F24" s="177" t="s">
        <v>408</v>
      </c>
      <c r="G24" s="178">
        <v>1.599</v>
      </c>
      <c r="H24" s="177" t="s">
        <v>338</v>
      </c>
      <c r="I24" s="176" t="str">
        <f t="shared" si="0"/>
        <v>1,300~1,310</v>
      </c>
      <c r="J24" s="175">
        <v>5</v>
      </c>
      <c r="K24" s="172">
        <v>14.1</v>
      </c>
      <c r="L24" s="184">
        <f t="shared" si="1"/>
        <v>164.65673758865248</v>
      </c>
      <c r="M24" s="172">
        <f t="shared" si="2"/>
        <v>17.2</v>
      </c>
      <c r="N24" s="171">
        <f t="shared" si="3"/>
        <v>20.3</v>
      </c>
      <c r="O24" s="170" t="str">
        <f t="shared" si="4"/>
        <v>25.3~25.4</v>
      </c>
      <c r="P24" s="168" t="s">
        <v>365</v>
      </c>
      <c r="Q24" s="169" t="s">
        <v>336</v>
      </c>
      <c r="R24" s="168" t="s">
        <v>45</v>
      </c>
      <c r="S24" s="167" t="s">
        <v>389</v>
      </c>
      <c r="T24" s="166"/>
      <c r="U24" s="165"/>
      <c r="V24" s="164"/>
      <c r="W24" s="164">
        <f t="shared" si="7"/>
        <v>55</v>
      </c>
      <c r="X24" s="163" t="str">
        <f t="shared" si="8"/>
        <v>★0.5</v>
      </c>
      <c r="Z24" s="162">
        <v>1300</v>
      </c>
      <c r="AA24" s="162">
        <v>1310</v>
      </c>
      <c r="AB24" s="161">
        <f t="shared" si="9"/>
        <v>25.4</v>
      </c>
      <c r="AC24" s="160">
        <f t="shared" si="10"/>
        <v>55</v>
      </c>
      <c r="AD24" s="160" t="str">
        <f t="shared" si="11"/>
        <v>★0.5</v>
      </c>
      <c r="AE24" s="161">
        <f t="shared" si="12"/>
        <v>25.3</v>
      </c>
      <c r="AF24" s="160">
        <f t="shared" si="13"/>
        <v>55</v>
      </c>
      <c r="AG24" s="160" t="str">
        <f t="shared" si="14"/>
        <v>★0.5</v>
      </c>
      <c r="AH24" s="159"/>
    </row>
    <row r="25" spans="1:34" ht="24" customHeight="1">
      <c r="A25" s="187"/>
      <c r="B25" s="186"/>
      <c r="C25" s="185"/>
      <c r="D25" s="180" t="s">
        <v>415</v>
      </c>
      <c r="E25" s="179" t="s">
        <v>400</v>
      </c>
      <c r="F25" s="177" t="s">
        <v>408</v>
      </c>
      <c r="G25" s="178">
        <v>1.599</v>
      </c>
      <c r="H25" s="177" t="s">
        <v>338</v>
      </c>
      <c r="I25" s="176" t="str">
        <f t="shared" si="0"/>
        <v>1,320~1,330</v>
      </c>
      <c r="J25" s="175">
        <v>5</v>
      </c>
      <c r="K25" s="172" t="s">
        <v>414</v>
      </c>
      <c r="L25" s="184">
        <f t="shared" si="1"/>
        <v>165.83285714285714</v>
      </c>
      <c r="M25" s="172">
        <f t="shared" si="2"/>
        <v>15.8</v>
      </c>
      <c r="N25" s="171">
        <f t="shared" si="3"/>
        <v>19</v>
      </c>
      <c r="O25" s="170" t="str">
        <f t="shared" si="4"/>
        <v>25.1~25.2</v>
      </c>
      <c r="P25" s="168" t="s">
        <v>365</v>
      </c>
      <c r="Q25" s="169" t="s">
        <v>336</v>
      </c>
      <c r="R25" s="168" t="s">
        <v>45</v>
      </c>
      <c r="S25" s="167" t="s">
        <v>413</v>
      </c>
      <c r="T25" s="166"/>
      <c r="U25" s="165"/>
      <c r="V25" s="164"/>
      <c r="W25" s="164">
        <f t="shared" si="7"/>
        <v>55</v>
      </c>
      <c r="X25" s="163" t="str">
        <f t="shared" si="8"/>
        <v>★0.5</v>
      </c>
      <c r="Z25" s="162">
        <v>1320</v>
      </c>
      <c r="AA25" s="162">
        <v>1330</v>
      </c>
      <c r="AB25" s="161">
        <f t="shared" si="9"/>
        <v>25.2</v>
      </c>
      <c r="AC25" s="160">
        <f t="shared" si="10"/>
        <v>55</v>
      </c>
      <c r="AD25" s="160" t="str">
        <f t="shared" si="11"/>
        <v>★0.5</v>
      </c>
      <c r="AE25" s="161">
        <f t="shared" si="12"/>
        <v>25.1</v>
      </c>
      <c r="AF25" s="160">
        <f t="shared" si="13"/>
        <v>55</v>
      </c>
      <c r="AG25" s="160" t="str">
        <f t="shared" si="14"/>
        <v>★0.5</v>
      </c>
      <c r="AH25" s="159"/>
    </row>
    <row r="26" spans="1:34" ht="24" customHeight="1">
      <c r="A26" s="187"/>
      <c r="B26" s="186"/>
      <c r="C26" s="185"/>
      <c r="D26" s="180" t="s">
        <v>412</v>
      </c>
      <c r="E26" s="179" t="s">
        <v>411</v>
      </c>
      <c r="F26" s="177" t="s">
        <v>408</v>
      </c>
      <c r="G26" s="178">
        <v>1.599</v>
      </c>
      <c r="H26" s="177" t="s">
        <v>338</v>
      </c>
      <c r="I26" s="176" t="str">
        <f t="shared" si="0"/>
        <v>1,360~1,390</v>
      </c>
      <c r="J26" s="175">
        <v>5</v>
      </c>
      <c r="K26" s="172">
        <v>13.5</v>
      </c>
      <c r="L26" s="184">
        <f t="shared" si="1"/>
        <v>171.97481481481481</v>
      </c>
      <c r="M26" s="172">
        <f t="shared" si="2"/>
        <v>15.8</v>
      </c>
      <c r="N26" s="171">
        <f t="shared" si="3"/>
        <v>19</v>
      </c>
      <c r="O26" s="170" t="str">
        <f t="shared" si="4"/>
        <v>24.7~24.9</v>
      </c>
      <c r="P26" s="168" t="s">
        <v>365</v>
      </c>
      <c r="Q26" s="169" t="s">
        <v>336</v>
      </c>
      <c r="R26" s="168" t="s">
        <v>55</v>
      </c>
      <c r="S26" s="167"/>
      <c r="T26" s="166"/>
      <c r="U26" s="165" t="str">
        <f t="shared" ref="U26:U64" si="15">IFERROR(IF(K26&lt;M26,"",(ROUNDDOWN(K26/M26*100,0))),"")</f>
        <v/>
      </c>
      <c r="V26" s="164" t="str">
        <f t="shared" ref="V26:V64" si="16">IFERROR(IF(K26&lt;N26,"",(ROUNDDOWN(K26/N26*100,0))),"")</f>
        <v/>
      </c>
      <c r="W26" s="164" t="str">
        <f t="shared" si="7"/>
        <v/>
      </c>
      <c r="X26" s="163" t="str">
        <f t="shared" si="8"/>
        <v/>
      </c>
      <c r="Z26" s="162">
        <v>1360</v>
      </c>
      <c r="AA26" s="162">
        <v>1390</v>
      </c>
      <c r="AB26" s="161">
        <f t="shared" si="9"/>
        <v>24.9</v>
      </c>
      <c r="AC26" s="160">
        <f t="shared" si="10"/>
        <v>54</v>
      </c>
      <c r="AD26" s="160" t="str">
        <f t="shared" si="11"/>
        <v xml:space="preserve"> </v>
      </c>
      <c r="AE26" s="161">
        <f t="shared" si="12"/>
        <v>24.7</v>
      </c>
      <c r="AF26" s="160">
        <f t="shared" si="13"/>
        <v>54</v>
      </c>
      <c r="AG26" s="160" t="str">
        <f t="shared" si="14"/>
        <v xml:space="preserve"> </v>
      </c>
      <c r="AH26" s="159"/>
    </row>
    <row r="27" spans="1:34" ht="24" customHeight="1">
      <c r="A27" s="187"/>
      <c r="B27" s="186"/>
      <c r="C27" s="185"/>
      <c r="D27" s="180" t="s">
        <v>410</v>
      </c>
      <c r="E27" s="179" t="s">
        <v>409</v>
      </c>
      <c r="F27" s="177" t="s">
        <v>408</v>
      </c>
      <c r="G27" s="178">
        <v>1.599</v>
      </c>
      <c r="H27" s="177" t="s">
        <v>338</v>
      </c>
      <c r="I27" s="176" t="str">
        <f t="shared" si="0"/>
        <v>1,360~1,390</v>
      </c>
      <c r="J27" s="175">
        <v>5</v>
      </c>
      <c r="K27" s="172">
        <v>13.5</v>
      </c>
      <c r="L27" s="184">
        <f t="shared" si="1"/>
        <v>171.97481481481481</v>
      </c>
      <c r="M27" s="172">
        <f t="shared" si="2"/>
        <v>15.8</v>
      </c>
      <c r="N27" s="171">
        <f t="shared" si="3"/>
        <v>19</v>
      </c>
      <c r="O27" s="170" t="str">
        <f t="shared" si="4"/>
        <v>24.7~24.9</v>
      </c>
      <c r="P27" s="168" t="s">
        <v>365</v>
      </c>
      <c r="Q27" s="169" t="s">
        <v>336</v>
      </c>
      <c r="R27" s="168" t="s">
        <v>55</v>
      </c>
      <c r="S27" s="167"/>
      <c r="T27" s="166"/>
      <c r="U27" s="165" t="str">
        <f t="shared" si="15"/>
        <v/>
      </c>
      <c r="V27" s="164" t="str">
        <f t="shared" si="16"/>
        <v/>
      </c>
      <c r="W27" s="164" t="str">
        <f t="shared" si="7"/>
        <v/>
      </c>
      <c r="X27" s="163" t="str">
        <f t="shared" si="8"/>
        <v/>
      </c>
      <c r="Z27" s="162">
        <v>1360</v>
      </c>
      <c r="AA27" s="162">
        <v>1390</v>
      </c>
      <c r="AB27" s="161">
        <f t="shared" si="9"/>
        <v>24.9</v>
      </c>
      <c r="AC27" s="160">
        <f t="shared" si="10"/>
        <v>54</v>
      </c>
      <c r="AD27" s="160" t="str">
        <f t="shared" si="11"/>
        <v xml:space="preserve"> </v>
      </c>
      <c r="AE27" s="161">
        <f t="shared" si="12"/>
        <v>24.7</v>
      </c>
      <c r="AF27" s="160">
        <f t="shared" si="13"/>
        <v>54</v>
      </c>
      <c r="AG27" s="160" t="str">
        <f t="shared" si="14"/>
        <v xml:space="preserve"> </v>
      </c>
      <c r="AH27" s="159"/>
    </row>
    <row r="28" spans="1:34" ht="24" customHeight="1">
      <c r="A28" s="187"/>
      <c r="B28" s="186"/>
      <c r="C28" s="185"/>
      <c r="D28" s="180" t="s">
        <v>407</v>
      </c>
      <c r="E28" s="179" t="s">
        <v>403</v>
      </c>
      <c r="F28" s="177" t="s">
        <v>394</v>
      </c>
      <c r="G28" s="178">
        <v>1.9950000000000001</v>
      </c>
      <c r="H28" s="177" t="s">
        <v>338</v>
      </c>
      <c r="I28" s="176" t="str">
        <f t="shared" si="0"/>
        <v>1,320~1,330</v>
      </c>
      <c r="J28" s="175">
        <v>5</v>
      </c>
      <c r="K28" s="172">
        <v>14</v>
      </c>
      <c r="L28" s="184">
        <f t="shared" si="1"/>
        <v>165.83285714285714</v>
      </c>
      <c r="M28" s="172">
        <f t="shared" si="2"/>
        <v>15.8</v>
      </c>
      <c r="N28" s="171">
        <f t="shared" si="3"/>
        <v>19</v>
      </c>
      <c r="O28" s="170" t="str">
        <f t="shared" si="4"/>
        <v>25.1~25.2</v>
      </c>
      <c r="P28" s="168" t="s">
        <v>349</v>
      </c>
      <c r="Q28" s="169" t="s">
        <v>336</v>
      </c>
      <c r="R28" s="168" t="s">
        <v>45</v>
      </c>
      <c r="S28" s="167" t="s">
        <v>402</v>
      </c>
      <c r="T28" s="166"/>
      <c r="U28" s="165" t="str">
        <f t="shared" si="15"/>
        <v/>
      </c>
      <c r="V28" s="164" t="str">
        <f t="shared" si="16"/>
        <v/>
      </c>
      <c r="W28" s="164">
        <f t="shared" si="7"/>
        <v>55</v>
      </c>
      <c r="X28" s="163" t="str">
        <f t="shared" si="8"/>
        <v>★0.5</v>
      </c>
      <c r="Z28" s="162">
        <v>1320</v>
      </c>
      <c r="AA28" s="162">
        <v>1330</v>
      </c>
      <c r="AB28" s="161">
        <f t="shared" si="9"/>
        <v>25.2</v>
      </c>
      <c r="AC28" s="160">
        <f t="shared" si="10"/>
        <v>55</v>
      </c>
      <c r="AD28" s="160" t="str">
        <f t="shared" si="11"/>
        <v>★0.5</v>
      </c>
      <c r="AE28" s="161">
        <f t="shared" si="12"/>
        <v>25.1</v>
      </c>
      <c r="AF28" s="160">
        <f t="shared" si="13"/>
        <v>55</v>
      </c>
      <c r="AG28" s="160" t="str">
        <f t="shared" si="14"/>
        <v>★0.5</v>
      </c>
      <c r="AH28" s="159"/>
    </row>
    <row r="29" spans="1:34" ht="23.65" customHeight="1">
      <c r="A29" s="187"/>
      <c r="B29" s="186"/>
      <c r="C29" s="185"/>
      <c r="D29" s="180" t="s">
        <v>407</v>
      </c>
      <c r="E29" s="179" t="s">
        <v>400</v>
      </c>
      <c r="F29" s="177" t="s">
        <v>394</v>
      </c>
      <c r="G29" s="178">
        <v>1.9950000000000001</v>
      </c>
      <c r="H29" s="177" t="s">
        <v>338</v>
      </c>
      <c r="I29" s="176" t="str">
        <f t="shared" si="0"/>
        <v>1,340~1,350</v>
      </c>
      <c r="J29" s="175">
        <v>5</v>
      </c>
      <c r="K29" s="172">
        <v>13</v>
      </c>
      <c r="L29" s="184">
        <f t="shared" si="1"/>
        <v>178.58923076923077</v>
      </c>
      <c r="M29" s="172">
        <f t="shared" si="2"/>
        <v>15.8</v>
      </c>
      <c r="N29" s="171">
        <f t="shared" si="3"/>
        <v>19</v>
      </c>
      <c r="O29" s="170" t="str">
        <f t="shared" si="4"/>
        <v>25.0~25.1</v>
      </c>
      <c r="P29" s="168" t="s">
        <v>349</v>
      </c>
      <c r="Q29" s="169" t="s">
        <v>336</v>
      </c>
      <c r="R29" s="168" t="s">
        <v>45</v>
      </c>
      <c r="S29" s="167" t="s">
        <v>399</v>
      </c>
      <c r="T29" s="166"/>
      <c r="U29" s="165" t="str">
        <f t="shared" si="15"/>
        <v/>
      </c>
      <c r="V29" s="164" t="str">
        <f t="shared" si="16"/>
        <v/>
      </c>
      <c r="W29" s="164" t="str">
        <f t="shared" si="7"/>
        <v/>
      </c>
      <c r="X29" s="163" t="str">
        <f t="shared" si="8"/>
        <v/>
      </c>
      <c r="Z29" s="162">
        <v>1340</v>
      </c>
      <c r="AA29" s="162">
        <v>1350</v>
      </c>
      <c r="AB29" s="161">
        <f t="shared" si="9"/>
        <v>25.1</v>
      </c>
      <c r="AC29" s="160">
        <f t="shared" si="10"/>
        <v>51</v>
      </c>
      <c r="AD29" s="160" t="str">
        <f t="shared" si="11"/>
        <v xml:space="preserve"> </v>
      </c>
      <c r="AE29" s="161">
        <f t="shared" si="12"/>
        <v>25</v>
      </c>
      <c r="AF29" s="160">
        <f t="shared" si="13"/>
        <v>52</v>
      </c>
      <c r="AG29" s="160" t="str">
        <f t="shared" si="14"/>
        <v xml:space="preserve"> </v>
      </c>
      <c r="AH29" s="159"/>
    </row>
    <row r="30" spans="1:34" ht="24" customHeight="1">
      <c r="A30" s="187"/>
      <c r="B30" s="186"/>
      <c r="C30" s="185"/>
      <c r="D30" s="180" t="s">
        <v>406</v>
      </c>
      <c r="E30" s="179" t="s">
        <v>403</v>
      </c>
      <c r="F30" s="177" t="s">
        <v>394</v>
      </c>
      <c r="G30" s="178">
        <v>1.9950000000000001</v>
      </c>
      <c r="H30" s="177" t="s">
        <v>338</v>
      </c>
      <c r="I30" s="176" t="str">
        <f t="shared" si="0"/>
        <v>1,320~1,330</v>
      </c>
      <c r="J30" s="175">
        <v>5</v>
      </c>
      <c r="K30" s="172">
        <v>14</v>
      </c>
      <c r="L30" s="184">
        <f t="shared" si="1"/>
        <v>165.83285714285714</v>
      </c>
      <c r="M30" s="172">
        <f t="shared" si="2"/>
        <v>15.8</v>
      </c>
      <c r="N30" s="171">
        <f t="shared" si="3"/>
        <v>19</v>
      </c>
      <c r="O30" s="170" t="str">
        <f t="shared" si="4"/>
        <v>25.1~25.2</v>
      </c>
      <c r="P30" s="168" t="s">
        <v>349</v>
      </c>
      <c r="Q30" s="169" t="s">
        <v>336</v>
      </c>
      <c r="R30" s="168" t="s">
        <v>45</v>
      </c>
      <c r="S30" s="167" t="s">
        <v>402</v>
      </c>
      <c r="T30" s="166"/>
      <c r="U30" s="165" t="str">
        <f t="shared" si="15"/>
        <v/>
      </c>
      <c r="V30" s="164" t="str">
        <f t="shared" si="16"/>
        <v/>
      </c>
      <c r="W30" s="164">
        <f t="shared" si="7"/>
        <v>55</v>
      </c>
      <c r="X30" s="163" t="str">
        <f t="shared" si="8"/>
        <v>★0.5</v>
      </c>
      <c r="Z30" s="162">
        <v>1320</v>
      </c>
      <c r="AA30" s="162">
        <v>1330</v>
      </c>
      <c r="AB30" s="161">
        <f t="shared" si="9"/>
        <v>25.2</v>
      </c>
      <c r="AC30" s="160">
        <f t="shared" si="10"/>
        <v>55</v>
      </c>
      <c r="AD30" s="160" t="str">
        <f t="shared" si="11"/>
        <v>★0.5</v>
      </c>
      <c r="AE30" s="161">
        <f t="shared" si="12"/>
        <v>25.1</v>
      </c>
      <c r="AF30" s="160">
        <f t="shared" si="13"/>
        <v>55</v>
      </c>
      <c r="AG30" s="160" t="str">
        <f t="shared" si="14"/>
        <v>★0.5</v>
      </c>
      <c r="AH30" s="159"/>
    </row>
    <row r="31" spans="1:34" ht="24" customHeight="1">
      <c r="A31" s="187"/>
      <c r="B31" s="186"/>
      <c r="C31" s="185"/>
      <c r="D31" s="180" t="s">
        <v>406</v>
      </c>
      <c r="E31" s="179" t="s">
        <v>400</v>
      </c>
      <c r="F31" s="177" t="s">
        <v>394</v>
      </c>
      <c r="G31" s="178">
        <v>1.9950000000000001</v>
      </c>
      <c r="H31" s="177" t="s">
        <v>338</v>
      </c>
      <c r="I31" s="176" t="str">
        <f t="shared" si="0"/>
        <v>1,340~1,350</v>
      </c>
      <c r="J31" s="175">
        <v>5</v>
      </c>
      <c r="K31" s="172">
        <v>13</v>
      </c>
      <c r="L31" s="184">
        <f t="shared" si="1"/>
        <v>178.58923076923077</v>
      </c>
      <c r="M31" s="172">
        <f t="shared" si="2"/>
        <v>15.8</v>
      </c>
      <c r="N31" s="171">
        <f t="shared" si="3"/>
        <v>19</v>
      </c>
      <c r="O31" s="170" t="str">
        <f t="shared" si="4"/>
        <v>25.0~25.1</v>
      </c>
      <c r="P31" s="168" t="s">
        <v>349</v>
      </c>
      <c r="Q31" s="169" t="s">
        <v>336</v>
      </c>
      <c r="R31" s="168" t="s">
        <v>45</v>
      </c>
      <c r="S31" s="167" t="s">
        <v>399</v>
      </c>
      <c r="T31" s="166"/>
      <c r="U31" s="165" t="str">
        <f t="shared" si="15"/>
        <v/>
      </c>
      <c r="V31" s="164" t="str">
        <f t="shared" si="16"/>
        <v/>
      </c>
      <c r="W31" s="164" t="str">
        <f t="shared" si="7"/>
        <v/>
      </c>
      <c r="X31" s="163" t="str">
        <f t="shared" si="8"/>
        <v/>
      </c>
      <c r="Z31" s="162">
        <v>1340</v>
      </c>
      <c r="AA31" s="162">
        <v>1350</v>
      </c>
      <c r="AB31" s="161">
        <f t="shared" si="9"/>
        <v>25.1</v>
      </c>
      <c r="AC31" s="160">
        <f t="shared" si="10"/>
        <v>51</v>
      </c>
      <c r="AD31" s="160" t="str">
        <f t="shared" si="11"/>
        <v xml:space="preserve"> </v>
      </c>
      <c r="AE31" s="161">
        <f t="shared" si="12"/>
        <v>25</v>
      </c>
      <c r="AF31" s="160">
        <f t="shared" si="13"/>
        <v>52</v>
      </c>
      <c r="AG31" s="160" t="str">
        <f t="shared" si="14"/>
        <v xml:space="preserve"> </v>
      </c>
      <c r="AH31" s="159"/>
    </row>
    <row r="32" spans="1:34" ht="24" customHeight="1">
      <c r="A32" s="187"/>
      <c r="B32" s="186"/>
      <c r="C32" s="185"/>
      <c r="D32" s="180" t="s">
        <v>405</v>
      </c>
      <c r="E32" s="179" t="s">
        <v>404</v>
      </c>
      <c r="F32" s="177" t="s">
        <v>394</v>
      </c>
      <c r="G32" s="178">
        <v>1.9950000000000001</v>
      </c>
      <c r="H32" s="177" t="s">
        <v>338</v>
      </c>
      <c r="I32" s="176" t="str">
        <f t="shared" si="0"/>
        <v>1,380</v>
      </c>
      <c r="J32" s="175">
        <v>5</v>
      </c>
      <c r="K32" s="172">
        <v>14</v>
      </c>
      <c r="L32" s="184">
        <f t="shared" si="1"/>
        <v>165.83285714285714</v>
      </c>
      <c r="M32" s="172">
        <f t="shared" si="2"/>
        <v>15.8</v>
      </c>
      <c r="N32" s="171">
        <f t="shared" si="3"/>
        <v>19</v>
      </c>
      <c r="O32" s="170" t="str">
        <f t="shared" si="4"/>
        <v>24.8</v>
      </c>
      <c r="P32" s="168" t="s">
        <v>349</v>
      </c>
      <c r="Q32" s="169" t="s">
        <v>336</v>
      </c>
      <c r="R32" s="168" t="s">
        <v>45</v>
      </c>
      <c r="S32" s="167"/>
      <c r="T32" s="166"/>
      <c r="U32" s="165" t="str">
        <f t="shared" si="15"/>
        <v/>
      </c>
      <c r="V32" s="164" t="str">
        <f t="shared" si="16"/>
        <v/>
      </c>
      <c r="W32" s="164">
        <f t="shared" si="7"/>
        <v>56</v>
      </c>
      <c r="X32" s="163" t="str">
        <f t="shared" si="8"/>
        <v>★0.5</v>
      </c>
      <c r="Z32" s="162">
        <v>1380</v>
      </c>
      <c r="AA32" s="162"/>
      <c r="AB32" s="161">
        <f t="shared" si="9"/>
        <v>24.8</v>
      </c>
      <c r="AC32" s="160">
        <f t="shared" si="10"/>
        <v>56</v>
      </c>
      <c r="AD32" s="160" t="str">
        <f t="shared" si="11"/>
        <v>★0.5</v>
      </c>
      <c r="AE32" s="161" t="str">
        <f t="shared" si="12"/>
        <v/>
      </c>
      <c r="AF32" s="160" t="str">
        <f t="shared" si="13"/>
        <v/>
      </c>
      <c r="AG32" s="160" t="str">
        <f t="shared" si="14"/>
        <v/>
      </c>
      <c r="AH32" s="159"/>
    </row>
    <row r="33" spans="1:34" ht="24" customHeight="1">
      <c r="A33" s="187"/>
      <c r="B33" s="186"/>
      <c r="C33" s="185"/>
      <c r="D33" s="180" t="s">
        <v>401</v>
      </c>
      <c r="E33" s="179" t="s">
        <v>403</v>
      </c>
      <c r="F33" s="177" t="s">
        <v>394</v>
      </c>
      <c r="G33" s="178">
        <v>1.9950000000000001</v>
      </c>
      <c r="H33" s="177" t="s">
        <v>338</v>
      </c>
      <c r="I33" s="176" t="str">
        <f t="shared" si="0"/>
        <v>1,370~1,380</v>
      </c>
      <c r="J33" s="175">
        <v>5</v>
      </c>
      <c r="K33" s="172">
        <v>13.4</v>
      </c>
      <c r="L33" s="184">
        <f t="shared" si="1"/>
        <v>173.25820895522384</v>
      </c>
      <c r="M33" s="172">
        <f t="shared" si="2"/>
        <v>15.8</v>
      </c>
      <c r="N33" s="171">
        <f t="shared" si="3"/>
        <v>19</v>
      </c>
      <c r="O33" s="170" t="str">
        <f t="shared" si="4"/>
        <v>24.8</v>
      </c>
      <c r="P33" s="168" t="s">
        <v>349</v>
      </c>
      <c r="Q33" s="169" t="s">
        <v>336</v>
      </c>
      <c r="R33" s="168" t="s">
        <v>55</v>
      </c>
      <c r="S33" s="167" t="s">
        <v>402</v>
      </c>
      <c r="T33" s="166"/>
      <c r="U33" s="165" t="str">
        <f t="shared" si="15"/>
        <v/>
      </c>
      <c r="V33" s="164" t="str">
        <f t="shared" si="16"/>
        <v/>
      </c>
      <c r="W33" s="164" t="str">
        <f t="shared" si="7"/>
        <v/>
      </c>
      <c r="X33" s="163" t="str">
        <f t="shared" si="8"/>
        <v/>
      </c>
      <c r="Z33" s="162">
        <v>1370</v>
      </c>
      <c r="AA33" s="162">
        <v>1380</v>
      </c>
      <c r="AB33" s="161">
        <f t="shared" si="9"/>
        <v>24.8</v>
      </c>
      <c r="AC33" s="160">
        <f t="shared" si="10"/>
        <v>54</v>
      </c>
      <c r="AD33" s="160" t="str">
        <f t="shared" si="11"/>
        <v xml:space="preserve"> </v>
      </c>
      <c r="AE33" s="161">
        <f t="shared" si="12"/>
        <v>24.8</v>
      </c>
      <c r="AF33" s="160">
        <f t="shared" si="13"/>
        <v>54</v>
      </c>
      <c r="AG33" s="160" t="str">
        <f t="shared" si="14"/>
        <v xml:space="preserve"> </v>
      </c>
      <c r="AH33" s="159"/>
    </row>
    <row r="34" spans="1:34" ht="24" customHeight="1">
      <c r="A34" s="187"/>
      <c r="B34" s="186"/>
      <c r="C34" s="185"/>
      <c r="D34" s="180" t="s">
        <v>401</v>
      </c>
      <c r="E34" s="179" t="s">
        <v>400</v>
      </c>
      <c r="F34" s="177" t="s">
        <v>394</v>
      </c>
      <c r="G34" s="178">
        <v>1.9950000000000001</v>
      </c>
      <c r="H34" s="177" t="s">
        <v>338</v>
      </c>
      <c r="I34" s="176" t="str">
        <f t="shared" si="0"/>
        <v>1,390~1,400</v>
      </c>
      <c r="J34" s="175">
        <v>5</v>
      </c>
      <c r="K34" s="172">
        <v>12.4</v>
      </c>
      <c r="L34" s="184">
        <f t="shared" si="1"/>
        <v>187.23064516129031</v>
      </c>
      <c r="M34" s="172">
        <f t="shared" si="2"/>
        <v>15.8</v>
      </c>
      <c r="N34" s="171">
        <f t="shared" si="3"/>
        <v>19</v>
      </c>
      <c r="O34" s="170" t="str">
        <f t="shared" si="4"/>
        <v>24.6~24.7</v>
      </c>
      <c r="P34" s="168" t="s">
        <v>349</v>
      </c>
      <c r="Q34" s="169" t="s">
        <v>336</v>
      </c>
      <c r="R34" s="168" t="s">
        <v>55</v>
      </c>
      <c r="S34" s="167" t="s">
        <v>399</v>
      </c>
      <c r="T34" s="166"/>
      <c r="U34" s="165" t="str">
        <f t="shared" si="15"/>
        <v/>
      </c>
      <c r="V34" s="164" t="str">
        <f t="shared" si="16"/>
        <v/>
      </c>
      <c r="W34" s="164" t="str">
        <f t="shared" si="7"/>
        <v/>
      </c>
      <c r="X34" s="163" t="str">
        <f t="shared" si="8"/>
        <v/>
      </c>
      <c r="Z34" s="162">
        <v>1390</v>
      </c>
      <c r="AA34" s="162">
        <v>1400</v>
      </c>
      <c r="AB34" s="161">
        <f t="shared" si="9"/>
        <v>24.7</v>
      </c>
      <c r="AC34" s="160">
        <f t="shared" si="10"/>
        <v>50</v>
      </c>
      <c r="AD34" s="160" t="str">
        <f t="shared" si="11"/>
        <v xml:space="preserve"> </v>
      </c>
      <c r="AE34" s="161">
        <f t="shared" si="12"/>
        <v>24.6</v>
      </c>
      <c r="AF34" s="160">
        <f t="shared" si="13"/>
        <v>50</v>
      </c>
      <c r="AG34" s="160" t="str">
        <f t="shared" si="14"/>
        <v xml:space="preserve"> </v>
      </c>
      <c r="AH34" s="159"/>
    </row>
    <row r="35" spans="1:34" ht="24" customHeight="1">
      <c r="A35" s="187"/>
      <c r="B35" s="186"/>
      <c r="C35" s="185"/>
      <c r="D35" s="180" t="s">
        <v>398</v>
      </c>
      <c r="E35" s="179" t="s">
        <v>397</v>
      </c>
      <c r="F35" s="177" t="s">
        <v>394</v>
      </c>
      <c r="G35" s="178">
        <v>1.9950000000000001</v>
      </c>
      <c r="H35" s="177" t="s">
        <v>338</v>
      </c>
      <c r="I35" s="176" t="str">
        <f t="shared" si="0"/>
        <v>1,390~1,400</v>
      </c>
      <c r="J35" s="175">
        <v>5</v>
      </c>
      <c r="K35" s="172">
        <v>12.4</v>
      </c>
      <c r="L35" s="184">
        <f t="shared" si="1"/>
        <v>187.23064516129031</v>
      </c>
      <c r="M35" s="172">
        <f t="shared" si="2"/>
        <v>15.8</v>
      </c>
      <c r="N35" s="171">
        <f t="shared" si="3"/>
        <v>19</v>
      </c>
      <c r="O35" s="170" t="str">
        <f t="shared" si="4"/>
        <v>24.6~24.7</v>
      </c>
      <c r="P35" s="168" t="s">
        <v>349</v>
      </c>
      <c r="Q35" s="169" t="s">
        <v>336</v>
      </c>
      <c r="R35" s="168" t="s">
        <v>55</v>
      </c>
      <c r="S35" s="167"/>
      <c r="T35" s="166"/>
      <c r="U35" s="165" t="str">
        <f t="shared" si="15"/>
        <v/>
      </c>
      <c r="V35" s="164" t="str">
        <f t="shared" si="16"/>
        <v/>
      </c>
      <c r="W35" s="164" t="str">
        <f t="shared" si="7"/>
        <v/>
      </c>
      <c r="X35" s="163" t="str">
        <f t="shared" si="8"/>
        <v/>
      </c>
      <c r="Z35" s="162">
        <v>1390</v>
      </c>
      <c r="AA35" s="162">
        <v>1400</v>
      </c>
      <c r="AB35" s="161">
        <f t="shared" si="9"/>
        <v>24.7</v>
      </c>
      <c r="AC35" s="160">
        <f t="shared" si="10"/>
        <v>50</v>
      </c>
      <c r="AD35" s="160" t="str">
        <f t="shared" si="11"/>
        <v xml:space="preserve"> </v>
      </c>
      <c r="AE35" s="161">
        <f t="shared" si="12"/>
        <v>24.6</v>
      </c>
      <c r="AF35" s="160">
        <f t="shared" si="13"/>
        <v>50</v>
      </c>
      <c r="AG35" s="160" t="str">
        <f t="shared" si="14"/>
        <v xml:space="preserve"> </v>
      </c>
      <c r="AH35" s="159"/>
    </row>
    <row r="36" spans="1:34" ht="24" customHeight="1">
      <c r="A36" s="187"/>
      <c r="B36" s="186"/>
      <c r="C36" s="185"/>
      <c r="D36" s="180" t="s">
        <v>396</v>
      </c>
      <c r="E36" s="179" t="s">
        <v>72</v>
      </c>
      <c r="F36" s="177" t="s">
        <v>394</v>
      </c>
      <c r="G36" s="178">
        <v>1.9950000000000001</v>
      </c>
      <c r="H36" s="177" t="s">
        <v>338</v>
      </c>
      <c r="I36" s="176" t="str">
        <f t="shared" si="0"/>
        <v>1,420</v>
      </c>
      <c r="J36" s="175">
        <v>5</v>
      </c>
      <c r="K36" s="172">
        <v>13.6</v>
      </c>
      <c r="L36" s="184">
        <f t="shared" si="1"/>
        <v>170.71029411764707</v>
      </c>
      <c r="M36" s="172">
        <f t="shared" si="2"/>
        <v>15.8</v>
      </c>
      <c r="N36" s="171">
        <f t="shared" si="3"/>
        <v>19</v>
      </c>
      <c r="O36" s="170" t="str">
        <f t="shared" si="4"/>
        <v>24.5</v>
      </c>
      <c r="P36" s="168" t="s">
        <v>349</v>
      </c>
      <c r="Q36" s="169" t="s">
        <v>336</v>
      </c>
      <c r="R36" s="168" t="s">
        <v>55</v>
      </c>
      <c r="S36" s="167"/>
      <c r="T36" s="166"/>
      <c r="U36" s="165" t="str">
        <f t="shared" si="15"/>
        <v/>
      </c>
      <c r="V36" s="164" t="str">
        <f t="shared" si="16"/>
        <v/>
      </c>
      <c r="W36" s="164">
        <f t="shared" si="7"/>
        <v>55</v>
      </c>
      <c r="X36" s="163" t="str">
        <f t="shared" si="8"/>
        <v>★0.5</v>
      </c>
      <c r="Z36" s="162">
        <v>1420</v>
      </c>
      <c r="AA36" s="162"/>
      <c r="AB36" s="161">
        <f t="shared" si="9"/>
        <v>24.5</v>
      </c>
      <c r="AC36" s="160">
        <f t="shared" si="10"/>
        <v>55</v>
      </c>
      <c r="AD36" s="160" t="str">
        <f t="shared" si="11"/>
        <v>★0.5</v>
      </c>
      <c r="AE36" s="161" t="str">
        <f t="shared" si="12"/>
        <v/>
      </c>
      <c r="AF36" s="160" t="str">
        <f t="shared" si="13"/>
        <v/>
      </c>
      <c r="AG36" s="160" t="str">
        <f t="shared" si="14"/>
        <v/>
      </c>
      <c r="AH36" s="159"/>
    </row>
    <row r="37" spans="1:34" ht="24" customHeight="1">
      <c r="A37" s="187"/>
      <c r="B37" s="182"/>
      <c r="C37" s="181"/>
      <c r="D37" s="180" t="s">
        <v>396</v>
      </c>
      <c r="E37" s="179" t="s">
        <v>395</v>
      </c>
      <c r="F37" s="177" t="s">
        <v>394</v>
      </c>
      <c r="G37" s="178">
        <v>1.9950000000000001</v>
      </c>
      <c r="H37" s="177" t="s">
        <v>338</v>
      </c>
      <c r="I37" s="176" t="str">
        <f t="shared" si="0"/>
        <v>1,430</v>
      </c>
      <c r="J37" s="175">
        <v>5</v>
      </c>
      <c r="K37" s="172">
        <v>13.6</v>
      </c>
      <c r="L37" s="184">
        <f t="shared" si="1"/>
        <v>170.71029411764707</v>
      </c>
      <c r="M37" s="172">
        <f t="shared" si="2"/>
        <v>14.4</v>
      </c>
      <c r="N37" s="171">
        <f t="shared" si="3"/>
        <v>17.600000000000001</v>
      </c>
      <c r="O37" s="170" t="str">
        <f t="shared" si="4"/>
        <v>24.4</v>
      </c>
      <c r="P37" s="168" t="s">
        <v>349</v>
      </c>
      <c r="Q37" s="169" t="s">
        <v>336</v>
      </c>
      <c r="R37" s="168" t="s">
        <v>55</v>
      </c>
      <c r="S37" s="167"/>
      <c r="T37" s="166"/>
      <c r="U37" s="165" t="str">
        <f t="shared" si="15"/>
        <v/>
      </c>
      <c r="V37" s="164" t="str">
        <f t="shared" si="16"/>
        <v/>
      </c>
      <c r="W37" s="164">
        <f t="shared" si="7"/>
        <v>55</v>
      </c>
      <c r="X37" s="163" t="str">
        <f t="shared" si="8"/>
        <v>★0.5</v>
      </c>
      <c r="Z37" s="162">
        <v>1430</v>
      </c>
      <c r="AA37" s="162"/>
      <c r="AB37" s="161">
        <f t="shared" si="9"/>
        <v>24.4</v>
      </c>
      <c r="AC37" s="160">
        <f t="shared" si="10"/>
        <v>55</v>
      </c>
      <c r="AD37" s="160" t="str">
        <f t="shared" si="11"/>
        <v>★0.5</v>
      </c>
      <c r="AE37" s="161" t="str">
        <f t="shared" si="12"/>
        <v/>
      </c>
      <c r="AF37" s="160" t="str">
        <f t="shared" si="13"/>
        <v/>
      </c>
      <c r="AG37" s="160" t="str">
        <f t="shared" si="14"/>
        <v/>
      </c>
      <c r="AH37" s="159"/>
    </row>
    <row r="38" spans="1:34" ht="24" customHeight="1">
      <c r="A38" s="187"/>
      <c r="B38" s="186"/>
      <c r="C38" s="185" t="s">
        <v>393</v>
      </c>
      <c r="D38" s="180" t="s">
        <v>386</v>
      </c>
      <c r="E38" s="179" t="s">
        <v>392</v>
      </c>
      <c r="F38" s="177" t="s">
        <v>372</v>
      </c>
      <c r="G38" s="178">
        <v>1.998</v>
      </c>
      <c r="H38" s="177" t="s">
        <v>48</v>
      </c>
      <c r="I38" s="213" t="str">
        <f t="shared" si="0"/>
        <v>1,210~1,260</v>
      </c>
      <c r="J38" s="196">
        <v>4</v>
      </c>
      <c r="K38" s="194">
        <v>12.8</v>
      </c>
      <c r="L38" s="195">
        <f t="shared" si="1"/>
        <v>181.37968749999999</v>
      </c>
      <c r="M38" s="194">
        <f t="shared" si="2"/>
        <v>17.2</v>
      </c>
      <c r="N38" s="193">
        <f t="shared" si="3"/>
        <v>20.3</v>
      </c>
      <c r="O38" s="192" t="str">
        <f t="shared" si="4"/>
        <v>25.7~26.0</v>
      </c>
      <c r="P38" s="178" t="s">
        <v>377</v>
      </c>
      <c r="Q38" s="177" t="s">
        <v>52</v>
      </c>
      <c r="R38" s="178" t="s">
        <v>80</v>
      </c>
      <c r="S38" s="214" t="s">
        <v>391</v>
      </c>
      <c r="T38" s="191" t="s">
        <v>357</v>
      </c>
      <c r="U38" s="190" t="str">
        <f t="shared" si="15"/>
        <v/>
      </c>
      <c r="V38" s="189" t="str">
        <f t="shared" si="16"/>
        <v/>
      </c>
      <c r="W38" s="189" t="str">
        <f t="shared" si="7"/>
        <v/>
      </c>
      <c r="X38" s="188" t="str">
        <f t="shared" si="8"/>
        <v/>
      </c>
      <c r="Z38" s="162">
        <v>1210</v>
      </c>
      <c r="AA38" s="162">
        <v>1260</v>
      </c>
      <c r="AB38" s="161">
        <f t="shared" si="9"/>
        <v>26</v>
      </c>
      <c r="AC38" s="160">
        <f t="shared" si="10"/>
        <v>49</v>
      </c>
      <c r="AD38" s="160" t="str">
        <f t="shared" si="11"/>
        <v xml:space="preserve"> </v>
      </c>
      <c r="AE38" s="161">
        <f t="shared" si="12"/>
        <v>25.7</v>
      </c>
      <c r="AF38" s="160">
        <f t="shared" si="13"/>
        <v>49</v>
      </c>
      <c r="AG38" s="160" t="str">
        <f t="shared" si="14"/>
        <v xml:space="preserve"> </v>
      </c>
      <c r="AH38" s="159"/>
    </row>
    <row r="39" spans="1:34" ht="24" customHeight="1">
      <c r="A39" s="187"/>
      <c r="B39" s="186"/>
      <c r="C39" s="185"/>
      <c r="D39" s="180" t="s">
        <v>386</v>
      </c>
      <c r="E39" s="179" t="s">
        <v>390</v>
      </c>
      <c r="F39" s="177" t="s">
        <v>372</v>
      </c>
      <c r="G39" s="178">
        <v>1.998</v>
      </c>
      <c r="H39" s="177" t="s">
        <v>378</v>
      </c>
      <c r="I39" s="213" t="str">
        <f t="shared" si="0"/>
        <v>1,230~1,250</v>
      </c>
      <c r="J39" s="196">
        <v>4</v>
      </c>
      <c r="K39" s="194">
        <v>12</v>
      </c>
      <c r="L39" s="195">
        <f t="shared" si="1"/>
        <v>193.47166666666664</v>
      </c>
      <c r="M39" s="194">
        <f t="shared" si="2"/>
        <v>17.2</v>
      </c>
      <c r="N39" s="193">
        <f t="shared" si="3"/>
        <v>20.3</v>
      </c>
      <c r="O39" s="192" t="str">
        <f t="shared" si="4"/>
        <v>25.7~25.9</v>
      </c>
      <c r="P39" s="178" t="s">
        <v>377</v>
      </c>
      <c r="Q39" s="177" t="s">
        <v>52</v>
      </c>
      <c r="R39" s="178" t="s">
        <v>80</v>
      </c>
      <c r="S39" s="180" t="s">
        <v>389</v>
      </c>
      <c r="T39" s="191" t="s">
        <v>357</v>
      </c>
      <c r="U39" s="190" t="str">
        <f t="shared" si="15"/>
        <v/>
      </c>
      <c r="V39" s="189" t="str">
        <f t="shared" si="16"/>
        <v/>
      </c>
      <c r="W39" s="189" t="str">
        <f t="shared" si="7"/>
        <v/>
      </c>
      <c r="X39" s="188" t="str">
        <f t="shared" si="8"/>
        <v/>
      </c>
      <c r="Z39" s="162">
        <v>1230</v>
      </c>
      <c r="AA39" s="162">
        <v>1250</v>
      </c>
      <c r="AB39" s="161">
        <f t="shared" si="9"/>
        <v>25.9</v>
      </c>
      <c r="AC39" s="160">
        <f t="shared" si="10"/>
        <v>46</v>
      </c>
      <c r="AD39" s="160" t="str">
        <f t="shared" si="11"/>
        <v xml:space="preserve"> </v>
      </c>
      <c r="AE39" s="161">
        <f t="shared" si="12"/>
        <v>25.7</v>
      </c>
      <c r="AF39" s="160">
        <f t="shared" si="13"/>
        <v>46</v>
      </c>
      <c r="AG39" s="160" t="str">
        <f t="shared" si="14"/>
        <v xml:space="preserve"> </v>
      </c>
      <c r="AH39" s="159"/>
    </row>
    <row r="40" spans="1:34" ht="24" customHeight="1">
      <c r="A40" s="187"/>
      <c r="B40" s="186"/>
      <c r="C40" s="185"/>
      <c r="D40" s="180" t="s">
        <v>386</v>
      </c>
      <c r="E40" s="179" t="s">
        <v>388</v>
      </c>
      <c r="F40" s="177" t="s">
        <v>372</v>
      </c>
      <c r="G40" s="178">
        <v>1.998</v>
      </c>
      <c r="H40" s="177" t="s">
        <v>378</v>
      </c>
      <c r="I40" s="213" t="str">
        <f t="shared" si="0"/>
        <v>1,240~1,280</v>
      </c>
      <c r="J40" s="196">
        <v>4</v>
      </c>
      <c r="K40" s="194">
        <v>11.8</v>
      </c>
      <c r="L40" s="195">
        <f t="shared" si="1"/>
        <v>196.75084745762712</v>
      </c>
      <c r="M40" s="194">
        <f t="shared" si="2"/>
        <v>17.2</v>
      </c>
      <c r="N40" s="193">
        <f t="shared" si="3"/>
        <v>20.3</v>
      </c>
      <c r="O40" s="192" t="str">
        <f t="shared" si="4"/>
        <v>25.5~25.8</v>
      </c>
      <c r="P40" s="178" t="s">
        <v>377</v>
      </c>
      <c r="Q40" s="177" t="s">
        <v>52</v>
      </c>
      <c r="R40" s="178" t="s">
        <v>80</v>
      </c>
      <c r="S40" s="180" t="s">
        <v>382</v>
      </c>
      <c r="T40" s="191" t="s">
        <v>357</v>
      </c>
      <c r="U40" s="190" t="str">
        <f t="shared" si="15"/>
        <v/>
      </c>
      <c r="V40" s="189" t="str">
        <f t="shared" si="16"/>
        <v/>
      </c>
      <c r="W40" s="189" t="str">
        <f t="shared" si="7"/>
        <v/>
      </c>
      <c r="X40" s="188" t="str">
        <f t="shared" si="8"/>
        <v/>
      </c>
      <c r="Z40" s="162">
        <v>1240</v>
      </c>
      <c r="AA40" s="162">
        <v>1280</v>
      </c>
      <c r="AB40" s="161">
        <f t="shared" si="9"/>
        <v>25.8</v>
      </c>
      <c r="AC40" s="160">
        <f t="shared" si="10"/>
        <v>45</v>
      </c>
      <c r="AD40" s="160" t="str">
        <f t="shared" si="11"/>
        <v xml:space="preserve"> </v>
      </c>
      <c r="AE40" s="161">
        <f t="shared" si="12"/>
        <v>25.5</v>
      </c>
      <c r="AF40" s="160">
        <f t="shared" si="13"/>
        <v>46</v>
      </c>
      <c r="AG40" s="160" t="str">
        <f t="shared" si="14"/>
        <v xml:space="preserve"> </v>
      </c>
      <c r="AH40" s="159"/>
    </row>
    <row r="41" spans="1:34" ht="24" customHeight="1">
      <c r="A41" s="187"/>
      <c r="B41" s="186"/>
      <c r="C41" s="185"/>
      <c r="D41" s="180" t="s">
        <v>386</v>
      </c>
      <c r="E41" s="179" t="s">
        <v>387</v>
      </c>
      <c r="F41" s="177" t="s">
        <v>372</v>
      </c>
      <c r="G41" s="178">
        <v>1.998</v>
      </c>
      <c r="H41" s="177" t="s">
        <v>48</v>
      </c>
      <c r="I41" s="213" t="str">
        <f t="shared" ref="I41:I64" si="17">IF(Z41="","",(IF(AA41-Z41&gt;0,CONCATENATE(TEXT(Z41,"#,##0"),"~",TEXT(AA41,"#,##0")),TEXT(Z41,"#,##0"))))</f>
        <v>1,250</v>
      </c>
      <c r="J41" s="196">
        <v>4</v>
      </c>
      <c r="K41" s="194">
        <v>12.6</v>
      </c>
      <c r="L41" s="195">
        <f t="shared" ref="L41:L72" si="18">IF(K41&gt;0,1/K41*34.6*67.1,"")</f>
        <v>184.25873015873015</v>
      </c>
      <c r="M41" s="194">
        <f t="shared" ref="M41:M64" si="19">IFERROR(VALUE(IF(Z41="","",(IF(Z41&gt;=2271,"7.4",IF(Z41&gt;=2101,"8.7",IF(Z41&gt;=1991,"9.4",IF(Z41&gt;=1871,"10.2",IF(Z41&gt;=1761,"11.1",IF(Z41&gt;=1651,"12.2",IF(Z41&gt;=1531,"13.2",IF(Z41&gt;=1421,"14.4",IF(Z41&gt;=1311,"15.8",IF(Z41&gt;=1196,"17.2",IF(Z41&gt;=1081,"18.7",IF(Z41&gt;=971,"20.5",IF(Z41&gt;=856,"20.8",IF(Z41&gt;=741,"21.0",IF(Z41&gt;=601,"21.8","22.5")))))))))))))))))),"")</f>
        <v>17.2</v>
      </c>
      <c r="N41" s="193">
        <f t="shared" ref="N41:N64" si="20">IFERROR(VALUE(IF(Z41="","",(IF(Z41&gt;=2271,"10.6",IF(Z41&gt;=2101,"11.9",IF(Z41&gt;=1991,"12.7",IF(Z41&gt;=1871,"13.5",IF(Z41&gt;=1761,"14.4",IF(Z41&gt;=1651,"15.4",IF(Z41&gt;=1531,"16.5",IF(Z41&gt;=1421,"17.6",IF(Z41&gt;=1311,"19.0",IF(Z41&gt;=1196,"20.3",IF(Z41&gt;=1081,"21.8",IF(Z41&gt;=971,"23.4",IF(Z41&gt;=856,"23.7",IF(Z41&gt;=741,"24.5","24.6"))))))))))))))))),"")</f>
        <v>20.3</v>
      </c>
      <c r="O41" s="192" t="str">
        <f t="shared" ref="O41:O64" si="21">IF(Z41="","",IF(AE41="",TEXT(AB41,"#,##0.0"),IF(AB41-AE41&gt;0,CONCATENATE(TEXT(AE41,"#,##0.0"),"~",TEXT(AB41,"#,##0.0")),TEXT(AB41,"#,##0.0"))))</f>
        <v>25.7</v>
      </c>
      <c r="P41" s="178" t="s">
        <v>377</v>
      </c>
      <c r="Q41" s="177" t="s">
        <v>52</v>
      </c>
      <c r="R41" s="178" t="s">
        <v>80</v>
      </c>
      <c r="S41" s="180" t="s">
        <v>376</v>
      </c>
      <c r="T41" s="191" t="s">
        <v>357</v>
      </c>
      <c r="U41" s="190" t="str">
        <f t="shared" si="15"/>
        <v/>
      </c>
      <c r="V41" s="189" t="str">
        <f t="shared" si="16"/>
        <v/>
      </c>
      <c r="W41" s="189" t="str">
        <f t="shared" ref="W41:W64" si="22">IF(AC41&lt;55,"",IF(AA41="",AC41,IF(AF41-AC41&gt;0,CONCATENATE(AC41,"~",AF41),AC41)))</f>
        <v/>
      </c>
      <c r="X41" s="188" t="str">
        <f t="shared" ref="X41:X64" si="23">IF(AC41&lt;55,"",AD41)</f>
        <v/>
      </c>
      <c r="Z41" s="162">
        <v>1250</v>
      </c>
      <c r="AA41" s="162"/>
      <c r="AB41" s="161">
        <f t="shared" ref="AB41:AB64" si="24">IF(Z41="","",(ROUND(IF(Z41&gt;=2759,9.5,IF(Z41&lt;2759,(-2.47/1000000*Z41*Z41)-(8.52/10000*Z41)+30.65)),1)))</f>
        <v>25.7</v>
      </c>
      <c r="AC41" s="160">
        <f t="shared" ref="AC41:AC72" si="25">IF(K41="","",ROUNDDOWN(K41/AB41*100,0))</f>
        <v>49</v>
      </c>
      <c r="AD41" s="160" t="str">
        <f t="shared" ref="AD41:AD72" si="26">IF(AC41="","",IF(AC41&gt;=125,"★7.5",IF(AC41&gt;=120,"★7.0",IF(AC41&gt;=115,"★6.5",IF(AC41&gt;=110,"★6.0",IF(AC41&gt;=105,"★5.5",IF(AC41&gt;=100,"★5.0",IF(AC41&gt;=95,"★4.5",IF(AC41&gt;=90,"★4.0",IF(AC41&gt;=85,"★3.5",IF(AC41&gt;=80,"★3.0",IF(AC41&gt;=75,"★2.5",IF(AC41&gt;=70,"★2.0",IF(AC41&gt;=65,"★1.5",IF(AC41&gt;=60,"★1.0",IF(AC41&gt;=55,"★0.5"," "))))))))))))))))</f>
        <v xml:space="preserve"> </v>
      </c>
      <c r="AE41" s="161" t="str">
        <f t="shared" ref="AE41:AE64" si="27">IF(AA41="","",(ROUND(IF(AA41&gt;=2759,9.5,IF(AA41&lt;2759,(-2.47/1000000*AA41*AA41)-(8.52/10000*AA41)+30.65)),1)))</f>
        <v/>
      </c>
      <c r="AF41" s="160" t="str">
        <f t="shared" ref="AF41:AF72" si="28">IF(AE41="","",IF(K41="","",ROUNDDOWN(K41/AE41*100,0)))</f>
        <v/>
      </c>
      <c r="AG41" s="160" t="str">
        <f t="shared" ref="AG41:AG72" si="29">IF(AF41="","",IF(AF41&gt;=125,"★7.5",IF(AF41&gt;=120,"★7.0",IF(AF41&gt;=115,"★6.5",IF(AF41&gt;=110,"★6.0",IF(AF41&gt;=105,"★5.5",IF(AF41&gt;=100,"★5.0",IF(AF41&gt;=95,"★4.5",IF(AF41&gt;=90,"★4.0",IF(AF41&gt;=85,"★3.5",IF(AF41&gt;=80,"★3.0",IF(AF41&gt;=75,"★2.5",IF(AF41&gt;=70,"★2.0",IF(AF41&gt;=65,"★1.5",IF(AF41&gt;=60,"★1.0",IF(AF41&gt;=55,"★0.5"," "))))))))))))))))</f>
        <v/>
      </c>
      <c r="AH41" s="159"/>
    </row>
    <row r="42" spans="1:34" ht="24" customHeight="1">
      <c r="A42" s="187"/>
      <c r="B42" s="186"/>
      <c r="C42" s="185"/>
      <c r="D42" s="180" t="s">
        <v>386</v>
      </c>
      <c r="E42" s="179" t="s">
        <v>385</v>
      </c>
      <c r="F42" s="177" t="s">
        <v>372</v>
      </c>
      <c r="G42" s="178">
        <v>1.998</v>
      </c>
      <c r="H42" s="177" t="s">
        <v>378</v>
      </c>
      <c r="I42" s="213" t="str">
        <f t="shared" si="17"/>
        <v>1,270</v>
      </c>
      <c r="J42" s="196">
        <v>4</v>
      </c>
      <c r="K42" s="194">
        <v>11.6</v>
      </c>
      <c r="L42" s="195">
        <f t="shared" si="18"/>
        <v>200.14310344827587</v>
      </c>
      <c r="M42" s="194">
        <f t="shared" si="19"/>
        <v>17.2</v>
      </c>
      <c r="N42" s="193">
        <f t="shared" si="20"/>
        <v>20.3</v>
      </c>
      <c r="O42" s="192" t="str">
        <f t="shared" si="21"/>
        <v>25.6</v>
      </c>
      <c r="P42" s="178" t="s">
        <v>377</v>
      </c>
      <c r="Q42" s="177" t="s">
        <v>52</v>
      </c>
      <c r="R42" s="178" t="s">
        <v>80</v>
      </c>
      <c r="S42" s="180" t="s">
        <v>376</v>
      </c>
      <c r="T42" s="191" t="s">
        <v>357</v>
      </c>
      <c r="U42" s="190" t="str">
        <f t="shared" si="15"/>
        <v/>
      </c>
      <c r="V42" s="189" t="str">
        <f t="shared" si="16"/>
        <v/>
      </c>
      <c r="W42" s="189" t="str">
        <f t="shared" si="22"/>
        <v/>
      </c>
      <c r="X42" s="188" t="str">
        <f t="shared" si="23"/>
        <v/>
      </c>
      <c r="Z42" s="162">
        <v>1270</v>
      </c>
      <c r="AA42" s="162"/>
      <c r="AB42" s="161">
        <f t="shared" si="24"/>
        <v>25.6</v>
      </c>
      <c r="AC42" s="160">
        <f t="shared" si="25"/>
        <v>45</v>
      </c>
      <c r="AD42" s="160" t="str">
        <f t="shared" si="26"/>
        <v xml:space="preserve"> </v>
      </c>
      <c r="AE42" s="161" t="str">
        <f t="shared" si="27"/>
        <v/>
      </c>
      <c r="AF42" s="160" t="str">
        <f t="shared" si="28"/>
        <v/>
      </c>
      <c r="AG42" s="160" t="str">
        <f t="shared" si="29"/>
        <v/>
      </c>
      <c r="AH42" s="159"/>
    </row>
    <row r="43" spans="1:34" ht="24" customHeight="1">
      <c r="A43" s="187"/>
      <c r="B43" s="186"/>
      <c r="C43" s="185"/>
      <c r="D43" s="180" t="s">
        <v>380</v>
      </c>
      <c r="E43" s="179" t="s">
        <v>384</v>
      </c>
      <c r="F43" s="177" t="s">
        <v>350</v>
      </c>
      <c r="G43" s="178">
        <v>2.387</v>
      </c>
      <c r="H43" s="177" t="s">
        <v>48</v>
      </c>
      <c r="I43" s="213" t="str">
        <f t="shared" si="17"/>
        <v>1,260</v>
      </c>
      <c r="J43" s="196">
        <v>4</v>
      </c>
      <c r="K43" s="194">
        <v>12</v>
      </c>
      <c r="L43" s="195">
        <f t="shared" si="18"/>
        <v>193.47166666666664</v>
      </c>
      <c r="M43" s="194">
        <f t="shared" si="19"/>
        <v>17.2</v>
      </c>
      <c r="N43" s="193">
        <f t="shared" si="20"/>
        <v>20.3</v>
      </c>
      <c r="O43" s="192" t="str">
        <f t="shared" si="21"/>
        <v>25.7</v>
      </c>
      <c r="P43" s="178" t="s">
        <v>377</v>
      </c>
      <c r="Q43" s="177" t="s">
        <v>52</v>
      </c>
      <c r="R43" s="178" t="s">
        <v>80</v>
      </c>
      <c r="S43" s="180" t="s">
        <v>382</v>
      </c>
      <c r="T43" s="191"/>
      <c r="U43" s="190" t="str">
        <f t="shared" si="15"/>
        <v/>
      </c>
      <c r="V43" s="189" t="str">
        <f t="shared" si="16"/>
        <v/>
      </c>
      <c r="W43" s="189" t="str">
        <f t="shared" si="22"/>
        <v/>
      </c>
      <c r="X43" s="188" t="str">
        <f t="shared" si="23"/>
        <v/>
      </c>
      <c r="Z43" s="162">
        <v>1260</v>
      </c>
      <c r="AA43" s="162"/>
      <c r="AB43" s="161">
        <f t="shared" si="24"/>
        <v>25.7</v>
      </c>
      <c r="AC43" s="160">
        <f t="shared" si="25"/>
        <v>46</v>
      </c>
      <c r="AD43" s="160" t="str">
        <f t="shared" si="26"/>
        <v xml:space="preserve"> </v>
      </c>
      <c r="AE43" s="161" t="str">
        <f t="shared" si="27"/>
        <v/>
      </c>
      <c r="AF43" s="160" t="str">
        <f t="shared" si="28"/>
        <v/>
      </c>
      <c r="AG43" s="160" t="str">
        <f t="shared" si="29"/>
        <v/>
      </c>
      <c r="AH43" s="159"/>
    </row>
    <row r="44" spans="1:34" ht="24" customHeight="1">
      <c r="A44" s="187"/>
      <c r="B44" s="186"/>
      <c r="C44" s="185"/>
      <c r="D44" s="180" t="s">
        <v>380</v>
      </c>
      <c r="E44" s="179" t="s">
        <v>383</v>
      </c>
      <c r="F44" s="177" t="s">
        <v>350</v>
      </c>
      <c r="G44" s="178">
        <v>2.387</v>
      </c>
      <c r="H44" s="177" t="s">
        <v>378</v>
      </c>
      <c r="I44" s="213" t="str">
        <f t="shared" si="17"/>
        <v>1,280</v>
      </c>
      <c r="J44" s="196">
        <v>4</v>
      </c>
      <c r="K44" s="194">
        <v>11.8</v>
      </c>
      <c r="L44" s="195">
        <f t="shared" si="18"/>
        <v>196.75084745762712</v>
      </c>
      <c r="M44" s="194">
        <f t="shared" si="19"/>
        <v>17.2</v>
      </c>
      <c r="N44" s="193">
        <f t="shared" si="20"/>
        <v>20.3</v>
      </c>
      <c r="O44" s="192" t="str">
        <f t="shared" si="21"/>
        <v>25.5</v>
      </c>
      <c r="P44" s="178" t="s">
        <v>377</v>
      </c>
      <c r="Q44" s="177" t="s">
        <v>52</v>
      </c>
      <c r="R44" s="178" t="s">
        <v>80</v>
      </c>
      <c r="S44" s="180" t="s">
        <v>382</v>
      </c>
      <c r="T44" s="191"/>
      <c r="U44" s="190" t="str">
        <f t="shared" si="15"/>
        <v/>
      </c>
      <c r="V44" s="189" t="str">
        <f t="shared" si="16"/>
        <v/>
      </c>
      <c r="W44" s="189" t="str">
        <f t="shared" si="22"/>
        <v/>
      </c>
      <c r="X44" s="188" t="str">
        <f t="shared" si="23"/>
        <v/>
      </c>
      <c r="Z44" s="162">
        <v>1280</v>
      </c>
      <c r="AA44" s="162"/>
      <c r="AB44" s="161">
        <f t="shared" si="24"/>
        <v>25.5</v>
      </c>
      <c r="AC44" s="160">
        <f t="shared" si="25"/>
        <v>46</v>
      </c>
      <c r="AD44" s="160" t="str">
        <f t="shared" si="26"/>
        <v xml:space="preserve"> </v>
      </c>
      <c r="AE44" s="161" t="str">
        <f t="shared" si="27"/>
        <v/>
      </c>
      <c r="AF44" s="160" t="str">
        <f t="shared" si="28"/>
        <v/>
      </c>
      <c r="AG44" s="160" t="str">
        <f t="shared" si="29"/>
        <v/>
      </c>
      <c r="AH44" s="159"/>
    </row>
    <row r="45" spans="1:34" ht="24" customHeight="1">
      <c r="A45" s="187"/>
      <c r="B45" s="186"/>
      <c r="C45" s="185"/>
      <c r="D45" s="180" t="s">
        <v>380</v>
      </c>
      <c r="E45" s="179" t="s">
        <v>381</v>
      </c>
      <c r="F45" s="177" t="s">
        <v>350</v>
      </c>
      <c r="G45" s="178">
        <v>2.387</v>
      </c>
      <c r="H45" s="177" t="s">
        <v>48</v>
      </c>
      <c r="I45" s="213" t="str">
        <f t="shared" si="17"/>
        <v>1,270~1,280</v>
      </c>
      <c r="J45" s="196">
        <v>4</v>
      </c>
      <c r="K45" s="194">
        <v>11.9</v>
      </c>
      <c r="L45" s="195">
        <f t="shared" si="18"/>
        <v>195.0974789915966</v>
      </c>
      <c r="M45" s="194">
        <f t="shared" si="19"/>
        <v>17.2</v>
      </c>
      <c r="N45" s="193">
        <f t="shared" si="20"/>
        <v>20.3</v>
      </c>
      <c r="O45" s="192" t="str">
        <f t="shared" si="21"/>
        <v>25.5~25.6</v>
      </c>
      <c r="P45" s="178" t="s">
        <v>377</v>
      </c>
      <c r="Q45" s="177" t="s">
        <v>52</v>
      </c>
      <c r="R45" s="178" t="s">
        <v>80</v>
      </c>
      <c r="S45" s="180" t="s">
        <v>376</v>
      </c>
      <c r="T45" s="191"/>
      <c r="U45" s="190" t="str">
        <f t="shared" si="15"/>
        <v/>
      </c>
      <c r="V45" s="189" t="str">
        <f t="shared" si="16"/>
        <v/>
      </c>
      <c r="W45" s="189" t="str">
        <f t="shared" si="22"/>
        <v/>
      </c>
      <c r="X45" s="188" t="str">
        <f t="shared" si="23"/>
        <v/>
      </c>
      <c r="Z45" s="162">
        <v>1270</v>
      </c>
      <c r="AA45" s="162">
        <v>1280</v>
      </c>
      <c r="AB45" s="161">
        <f t="shared" si="24"/>
        <v>25.6</v>
      </c>
      <c r="AC45" s="160">
        <f t="shared" si="25"/>
        <v>46</v>
      </c>
      <c r="AD45" s="160" t="str">
        <f t="shared" si="26"/>
        <v xml:space="preserve"> </v>
      </c>
      <c r="AE45" s="161">
        <f t="shared" si="27"/>
        <v>25.5</v>
      </c>
      <c r="AF45" s="160">
        <f t="shared" si="28"/>
        <v>46</v>
      </c>
      <c r="AG45" s="160" t="str">
        <f t="shared" si="29"/>
        <v xml:space="preserve"> </v>
      </c>
      <c r="AH45" s="159"/>
    </row>
    <row r="46" spans="1:34" ht="24" customHeight="1">
      <c r="A46" s="187"/>
      <c r="B46" s="182"/>
      <c r="C46" s="181"/>
      <c r="D46" s="180" t="s">
        <v>380</v>
      </c>
      <c r="E46" s="179" t="s">
        <v>379</v>
      </c>
      <c r="F46" s="177" t="s">
        <v>350</v>
      </c>
      <c r="G46" s="178">
        <v>2.387</v>
      </c>
      <c r="H46" s="177" t="s">
        <v>378</v>
      </c>
      <c r="I46" s="213" t="str">
        <f t="shared" si="17"/>
        <v>1,290~1,300</v>
      </c>
      <c r="J46" s="196">
        <v>4</v>
      </c>
      <c r="K46" s="194">
        <v>11.7</v>
      </c>
      <c r="L46" s="195">
        <f t="shared" si="18"/>
        <v>198.43247863247862</v>
      </c>
      <c r="M46" s="194">
        <f t="shared" si="19"/>
        <v>17.2</v>
      </c>
      <c r="N46" s="193">
        <f t="shared" si="20"/>
        <v>20.3</v>
      </c>
      <c r="O46" s="192" t="str">
        <f t="shared" si="21"/>
        <v>25.4</v>
      </c>
      <c r="P46" s="178" t="s">
        <v>377</v>
      </c>
      <c r="Q46" s="177" t="s">
        <v>52</v>
      </c>
      <c r="R46" s="178" t="s">
        <v>80</v>
      </c>
      <c r="S46" s="180" t="s">
        <v>376</v>
      </c>
      <c r="T46" s="191"/>
      <c r="U46" s="190" t="str">
        <f t="shared" si="15"/>
        <v/>
      </c>
      <c r="V46" s="189" t="str">
        <f t="shared" si="16"/>
        <v/>
      </c>
      <c r="W46" s="189" t="str">
        <f t="shared" si="22"/>
        <v/>
      </c>
      <c r="X46" s="188" t="str">
        <f t="shared" si="23"/>
        <v/>
      </c>
      <c r="Z46" s="162">
        <v>1290</v>
      </c>
      <c r="AA46" s="162">
        <v>1300</v>
      </c>
      <c r="AB46" s="161">
        <f t="shared" si="24"/>
        <v>25.4</v>
      </c>
      <c r="AC46" s="160">
        <f t="shared" si="25"/>
        <v>46</v>
      </c>
      <c r="AD46" s="160" t="str">
        <f t="shared" si="26"/>
        <v xml:space="preserve"> </v>
      </c>
      <c r="AE46" s="161">
        <f t="shared" si="27"/>
        <v>25.4</v>
      </c>
      <c r="AF46" s="160">
        <f t="shared" si="28"/>
        <v>46</v>
      </c>
      <c r="AG46" s="160" t="str">
        <f t="shared" si="29"/>
        <v xml:space="preserve"> </v>
      </c>
      <c r="AH46" s="159"/>
    </row>
    <row r="47" spans="1:34" ht="24" customHeight="1">
      <c r="A47" s="187"/>
      <c r="B47" s="186"/>
      <c r="C47" s="185" t="s">
        <v>375</v>
      </c>
      <c r="D47" s="180" t="s">
        <v>374</v>
      </c>
      <c r="E47" s="179" t="s">
        <v>373</v>
      </c>
      <c r="F47" s="177" t="s">
        <v>372</v>
      </c>
      <c r="G47" s="178">
        <v>1.998</v>
      </c>
      <c r="H47" s="177" t="s">
        <v>338</v>
      </c>
      <c r="I47" s="176" t="str">
        <f t="shared" si="17"/>
        <v>1,540~1,590</v>
      </c>
      <c r="J47" s="175">
        <v>5</v>
      </c>
      <c r="K47" s="172">
        <v>11.2</v>
      </c>
      <c r="L47" s="184">
        <f t="shared" si="18"/>
        <v>207.29107142857143</v>
      </c>
      <c r="M47" s="172">
        <f t="shared" si="19"/>
        <v>13.2</v>
      </c>
      <c r="N47" s="171">
        <f t="shared" si="20"/>
        <v>16.5</v>
      </c>
      <c r="O47" s="170" t="str">
        <f t="shared" si="21"/>
        <v>23.1~23.5</v>
      </c>
      <c r="P47" s="168" t="s">
        <v>371</v>
      </c>
      <c r="Q47" s="169" t="s">
        <v>336</v>
      </c>
      <c r="R47" s="168" t="s">
        <v>55</v>
      </c>
      <c r="S47" s="167"/>
      <c r="T47" s="166"/>
      <c r="U47" s="165" t="str">
        <f t="shared" si="15"/>
        <v/>
      </c>
      <c r="V47" s="164" t="str">
        <f t="shared" si="16"/>
        <v/>
      </c>
      <c r="W47" s="164" t="str">
        <f t="shared" si="22"/>
        <v/>
      </c>
      <c r="X47" s="163" t="str">
        <f t="shared" si="23"/>
        <v/>
      </c>
      <c r="Z47" s="162">
        <v>1540</v>
      </c>
      <c r="AA47" s="162">
        <v>1590</v>
      </c>
      <c r="AB47" s="161">
        <f t="shared" si="24"/>
        <v>23.5</v>
      </c>
      <c r="AC47" s="160">
        <f t="shared" si="25"/>
        <v>47</v>
      </c>
      <c r="AD47" s="160" t="str">
        <f t="shared" si="26"/>
        <v xml:space="preserve"> </v>
      </c>
      <c r="AE47" s="161">
        <f t="shared" si="27"/>
        <v>23.1</v>
      </c>
      <c r="AF47" s="160">
        <f t="shared" si="28"/>
        <v>48</v>
      </c>
      <c r="AG47" s="160" t="str">
        <f t="shared" si="29"/>
        <v xml:space="preserve"> </v>
      </c>
      <c r="AH47" s="159"/>
    </row>
    <row r="48" spans="1:34" ht="24" customHeight="1">
      <c r="A48" s="187"/>
      <c r="B48" s="186"/>
      <c r="C48" s="185"/>
      <c r="D48" s="955" t="s">
        <v>370</v>
      </c>
      <c r="E48" s="956" t="s">
        <v>1947</v>
      </c>
      <c r="F48" s="206" t="s">
        <v>350</v>
      </c>
      <c r="G48" s="205">
        <v>2.387</v>
      </c>
      <c r="H48" s="206" t="s">
        <v>338</v>
      </c>
      <c r="I48" s="957" t="str">
        <f t="shared" si="17"/>
        <v>1,590~1,620</v>
      </c>
      <c r="J48" s="210">
        <v>5</v>
      </c>
      <c r="K48" s="208">
        <v>10.8</v>
      </c>
      <c r="L48" s="209">
        <f t="shared" si="18"/>
        <v>214.96851851851849</v>
      </c>
      <c r="M48" s="208">
        <f t="shared" si="19"/>
        <v>13.2</v>
      </c>
      <c r="N48" s="207">
        <f t="shared" si="20"/>
        <v>16.5</v>
      </c>
      <c r="O48" s="958" t="str">
        <f t="shared" si="21"/>
        <v>22.8~23.1</v>
      </c>
      <c r="P48" s="205" t="s">
        <v>349</v>
      </c>
      <c r="Q48" s="206" t="s">
        <v>336</v>
      </c>
      <c r="R48" s="205" t="s">
        <v>55</v>
      </c>
      <c r="S48" s="955"/>
      <c r="T48" s="959" t="s">
        <v>490</v>
      </c>
      <c r="U48" s="960" t="str">
        <f t="shared" si="15"/>
        <v/>
      </c>
      <c r="V48" s="961" t="str">
        <f t="shared" si="16"/>
        <v/>
      </c>
      <c r="W48" s="961" t="str">
        <f t="shared" si="22"/>
        <v/>
      </c>
      <c r="X48" s="962" t="str">
        <f t="shared" si="23"/>
        <v/>
      </c>
      <c r="Y48" s="963"/>
      <c r="Z48" s="204">
        <v>1590</v>
      </c>
      <c r="AA48" s="204">
        <v>1620</v>
      </c>
      <c r="AB48" s="964">
        <f t="shared" si="24"/>
        <v>23.1</v>
      </c>
      <c r="AC48" s="160">
        <f t="shared" si="25"/>
        <v>46</v>
      </c>
      <c r="AD48" s="160" t="str">
        <f t="shared" si="26"/>
        <v xml:space="preserve"> </v>
      </c>
      <c r="AE48" s="161">
        <f t="shared" si="27"/>
        <v>22.8</v>
      </c>
      <c r="AF48" s="160">
        <f t="shared" si="28"/>
        <v>47</v>
      </c>
      <c r="AG48" s="160" t="str">
        <f t="shared" si="29"/>
        <v xml:space="preserve"> </v>
      </c>
      <c r="AH48" s="159"/>
    </row>
    <row r="49" spans="1:34" s="197" customFormat="1" ht="24" customHeight="1">
      <c r="A49" s="203"/>
      <c r="B49" s="212"/>
      <c r="C49" s="211"/>
      <c r="D49" s="955" t="s">
        <v>370</v>
      </c>
      <c r="E49" s="956" t="s">
        <v>1948</v>
      </c>
      <c r="F49" s="206" t="s">
        <v>350</v>
      </c>
      <c r="G49" s="205">
        <v>2.387</v>
      </c>
      <c r="H49" s="206" t="s">
        <v>338</v>
      </c>
      <c r="I49" s="957" t="str">
        <f t="shared" si="17"/>
        <v>1,610~1,630</v>
      </c>
      <c r="J49" s="210">
        <v>5</v>
      </c>
      <c r="K49" s="208">
        <v>10.7</v>
      </c>
      <c r="L49" s="209">
        <f t="shared" si="18"/>
        <v>216.97757009345796</v>
      </c>
      <c r="M49" s="208">
        <f t="shared" si="19"/>
        <v>13.2</v>
      </c>
      <c r="N49" s="207">
        <f t="shared" si="20"/>
        <v>16.5</v>
      </c>
      <c r="O49" s="958" t="str">
        <f t="shared" si="21"/>
        <v>22.7~22.9</v>
      </c>
      <c r="P49" s="205" t="s">
        <v>349</v>
      </c>
      <c r="Q49" s="206" t="s">
        <v>336</v>
      </c>
      <c r="R49" s="205" t="s">
        <v>55</v>
      </c>
      <c r="S49" s="955"/>
      <c r="T49" s="959" t="s">
        <v>490</v>
      </c>
      <c r="U49" s="960" t="str">
        <f t="shared" si="15"/>
        <v/>
      </c>
      <c r="V49" s="961" t="str">
        <f t="shared" si="16"/>
        <v/>
      </c>
      <c r="W49" s="961" t="str">
        <f t="shared" si="22"/>
        <v/>
      </c>
      <c r="X49" s="962" t="str">
        <f t="shared" si="23"/>
        <v/>
      </c>
      <c r="Y49" s="963"/>
      <c r="Z49" s="204">
        <v>1610</v>
      </c>
      <c r="AA49" s="204">
        <v>1630</v>
      </c>
      <c r="AB49" s="964">
        <f t="shared" si="24"/>
        <v>22.9</v>
      </c>
      <c r="AC49" s="199">
        <f t="shared" si="25"/>
        <v>46</v>
      </c>
      <c r="AD49" s="199" t="str">
        <f t="shared" si="26"/>
        <v xml:space="preserve"> </v>
      </c>
      <c r="AE49" s="200">
        <f t="shared" si="27"/>
        <v>22.7</v>
      </c>
      <c r="AF49" s="199">
        <f t="shared" si="28"/>
        <v>47</v>
      </c>
      <c r="AG49" s="199" t="str">
        <f t="shared" si="29"/>
        <v xml:space="preserve"> </v>
      </c>
      <c r="AH49" s="198"/>
    </row>
    <row r="50" spans="1:34" ht="24" customHeight="1">
      <c r="A50" s="187"/>
      <c r="B50" s="186"/>
      <c r="C50" s="185" t="s">
        <v>369</v>
      </c>
      <c r="D50" s="955" t="s">
        <v>368</v>
      </c>
      <c r="E50" s="956" t="s">
        <v>367</v>
      </c>
      <c r="F50" s="206" t="s">
        <v>366</v>
      </c>
      <c r="G50" s="205">
        <v>2.4980000000000002</v>
      </c>
      <c r="H50" s="206" t="s">
        <v>338</v>
      </c>
      <c r="I50" s="965" t="str">
        <f t="shared" si="17"/>
        <v>1,570~1,600</v>
      </c>
      <c r="J50" s="966">
        <v>5</v>
      </c>
      <c r="K50" s="967">
        <v>12.6</v>
      </c>
      <c r="L50" s="968">
        <f t="shared" si="18"/>
        <v>184.25873015873015</v>
      </c>
      <c r="M50" s="967">
        <f t="shared" si="19"/>
        <v>13.2</v>
      </c>
      <c r="N50" s="969">
        <f t="shared" si="20"/>
        <v>16.5</v>
      </c>
      <c r="O50" s="970" t="str">
        <f t="shared" si="21"/>
        <v>23.0~23.2</v>
      </c>
      <c r="P50" s="971" t="s">
        <v>365</v>
      </c>
      <c r="Q50" s="972" t="s">
        <v>336</v>
      </c>
      <c r="R50" s="971" t="s">
        <v>55</v>
      </c>
      <c r="S50" s="973"/>
      <c r="T50" s="974" t="s">
        <v>507</v>
      </c>
      <c r="U50" s="975" t="str">
        <f t="shared" si="15"/>
        <v/>
      </c>
      <c r="V50" s="976" t="str">
        <f t="shared" si="16"/>
        <v/>
      </c>
      <c r="W50" s="976" t="str">
        <f t="shared" si="22"/>
        <v/>
      </c>
      <c r="X50" s="977" t="str">
        <f t="shared" si="23"/>
        <v/>
      </c>
      <c r="Y50" s="963"/>
      <c r="Z50" s="204">
        <v>1570</v>
      </c>
      <c r="AA50" s="204">
        <v>1600</v>
      </c>
      <c r="AB50" s="964">
        <f t="shared" si="24"/>
        <v>23.2</v>
      </c>
      <c r="AC50" s="160">
        <f t="shared" si="25"/>
        <v>54</v>
      </c>
      <c r="AD50" s="160" t="str">
        <f t="shared" si="26"/>
        <v xml:space="preserve"> </v>
      </c>
      <c r="AE50" s="161">
        <f t="shared" si="27"/>
        <v>23</v>
      </c>
      <c r="AF50" s="160">
        <f t="shared" si="28"/>
        <v>54</v>
      </c>
      <c r="AG50" s="160" t="str">
        <f t="shared" si="29"/>
        <v xml:space="preserve"> </v>
      </c>
      <c r="AH50" s="159"/>
    </row>
    <row r="51" spans="1:34" ht="24" customHeight="1">
      <c r="A51" s="187"/>
      <c r="B51" s="182"/>
      <c r="C51" s="181"/>
      <c r="D51" s="955" t="s">
        <v>364</v>
      </c>
      <c r="E51" s="956" t="s">
        <v>1949</v>
      </c>
      <c r="F51" s="206" t="s">
        <v>355</v>
      </c>
      <c r="G51" s="205">
        <v>1.7949999999999999</v>
      </c>
      <c r="H51" s="206" t="s">
        <v>338</v>
      </c>
      <c r="I51" s="965" t="str">
        <f t="shared" si="17"/>
        <v>1,680~1,720</v>
      </c>
      <c r="J51" s="966">
        <v>5</v>
      </c>
      <c r="K51" s="967">
        <v>13</v>
      </c>
      <c r="L51" s="968">
        <f t="shared" si="18"/>
        <v>178.58923076923077</v>
      </c>
      <c r="M51" s="967">
        <f t="shared" si="19"/>
        <v>12.2</v>
      </c>
      <c r="N51" s="969">
        <f t="shared" si="20"/>
        <v>15.4</v>
      </c>
      <c r="O51" s="970" t="str">
        <f t="shared" si="21"/>
        <v>21.9~22.2</v>
      </c>
      <c r="P51" s="971" t="s">
        <v>354</v>
      </c>
      <c r="Q51" s="972" t="s">
        <v>353</v>
      </c>
      <c r="R51" s="971" t="s">
        <v>55</v>
      </c>
      <c r="S51" s="973"/>
      <c r="T51" s="974" t="s">
        <v>507</v>
      </c>
      <c r="U51" s="975">
        <f t="shared" si="15"/>
        <v>106</v>
      </c>
      <c r="V51" s="976" t="str">
        <f t="shared" si="16"/>
        <v/>
      </c>
      <c r="W51" s="976" t="str">
        <f t="shared" si="22"/>
        <v>58~59</v>
      </c>
      <c r="X51" s="977" t="str">
        <f t="shared" si="23"/>
        <v>★0.5</v>
      </c>
      <c r="Y51" s="963"/>
      <c r="Z51" s="204">
        <v>1680</v>
      </c>
      <c r="AA51" s="204">
        <v>1720</v>
      </c>
      <c r="AB51" s="964">
        <f t="shared" si="24"/>
        <v>22.2</v>
      </c>
      <c r="AC51" s="160">
        <f t="shared" si="25"/>
        <v>58</v>
      </c>
      <c r="AD51" s="160" t="str">
        <f t="shared" si="26"/>
        <v>★0.5</v>
      </c>
      <c r="AE51" s="161">
        <f t="shared" si="27"/>
        <v>21.9</v>
      </c>
      <c r="AF51" s="160">
        <f t="shared" si="28"/>
        <v>59</v>
      </c>
      <c r="AG51" s="160" t="str">
        <f t="shared" si="29"/>
        <v>★0.5</v>
      </c>
      <c r="AH51" s="159"/>
    </row>
    <row r="52" spans="1:34" ht="24" customHeight="1">
      <c r="A52" s="187"/>
      <c r="B52" s="186" t="s">
        <v>348</v>
      </c>
      <c r="C52" s="185" t="s">
        <v>363</v>
      </c>
      <c r="D52" s="955" t="s">
        <v>362</v>
      </c>
      <c r="E52" s="956" t="s">
        <v>58</v>
      </c>
      <c r="F52" s="206" t="s">
        <v>360</v>
      </c>
      <c r="G52" s="205">
        <v>0.996</v>
      </c>
      <c r="H52" s="206" t="s">
        <v>338</v>
      </c>
      <c r="I52" s="965" t="str">
        <f t="shared" si="17"/>
        <v>1,090</v>
      </c>
      <c r="J52" s="966">
        <v>5</v>
      </c>
      <c r="K52" s="967">
        <v>18.399999999999999</v>
      </c>
      <c r="L52" s="968">
        <f t="shared" si="18"/>
        <v>126.17717391304349</v>
      </c>
      <c r="M52" s="967">
        <f t="shared" si="19"/>
        <v>18.7</v>
      </c>
      <c r="N52" s="969">
        <f t="shared" si="20"/>
        <v>21.8</v>
      </c>
      <c r="O52" s="970" t="str">
        <f t="shared" si="21"/>
        <v>26.8</v>
      </c>
      <c r="P52" s="971" t="s">
        <v>344</v>
      </c>
      <c r="Q52" s="972" t="s">
        <v>336</v>
      </c>
      <c r="R52" s="971" t="s">
        <v>45</v>
      </c>
      <c r="S52" s="973"/>
      <c r="T52" s="974" t="s">
        <v>490</v>
      </c>
      <c r="U52" s="975" t="str">
        <f t="shared" si="15"/>
        <v/>
      </c>
      <c r="V52" s="976" t="str">
        <f t="shared" si="16"/>
        <v/>
      </c>
      <c r="W52" s="976">
        <f t="shared" si="22"/>
        <v>68</v>
      </c>
      <c r="X52" s="977" t="str">
        <f t="shared" si="23"/>
        <v>★1.5</v>
      </c>
      <c r="Y52" s="963"/>
      <c r="Z52" s="204">
        <v>1090</v>
      </c>
      <c r="AA52" s="204"/>
      <c r="AB52" s="964">
        <f t="shared" si="24"/>
        <v>26.8</v>
      </c>
      <c r="AC52" s="160">
        <f t="shared" si="25"/>
        <v>68</v>
      </c>
      <c r="AD52" s="160" t="str">
        <f t="shared" si="26"/>
        <v>★1.5</v>
      </c>
      <c r="AE52" s="161" t="str">
        <f t="shared" si="27"/>
        <v/>
      </c>
      <c r="AF52" s="160" t="str">
        <f t="shared" si="28"/>
        <v/>
      </c>
      <c r="AG52" s="160" t="str">
        <f t="shared" si="29"/>
        <v/>
      </c>
      <c r="AH52" s="159"/>
    </row>
    <row r="53" spans="1:34" ht="24" customHeight="1">
      <c r="A53" s="187"/>
      <c r="B53" s="186"/>
      <c r="C53" s="185"/>
      <c r="D53" s="955" t="s">
        <v>361</v>
      </c>
      <c r="E53" s="956" t="s">
        <v>58</v>
      </c>
      <c r="F53" s="206" t="s">
        <v>360</v>
      </c>
      <c r="G53" s="205">
        <v>0.996</v>
      </c>
      <c r="H53" s="206" t="s">
        <v>338</v>
      </c>
      <c r="I53" s="965" t="str">
        <f t="shared" si="17"/>
        <v>1,140</v>
      </c>
      <c r="J53" s="966">
        <v>5</v>
      </c>
      <c r="K53" s="967">
        <v>16.8</v>
      </c>
      <c r="L53" s="968">
        <f t="shared" si="18"/>
        <v>138.19404761904758</v>
      </c>
      <c r="M53" s="967">
        <f t="shared" si="19"/>
        <v>18.7</v>
      </c>
      <c r="N53" s="969">
        <f t="shared" si="20"/>
        <v>21.8</v>
      </c>
      <c r="O53" s="970" t="str">
        <f t="shared" si="21"/>
        <v>26.5</v>
      </c>
      <c r="P53" s="971" t="s">
        <v>344</v>
      </c>
      <c r="Q53" s="972" t="s">
        <v>336</v>
      </c>
      <c r="R53" s="971" t="s">
        <v>55</v>
      </c>
      <c r="S53" s="973"/>
      <c r="T53" s="974" t="s">
        <v>490</v>
      </c>
      <c r="U53" s="975" t="str">
        <f t="shared" si="15"/>
        <v/>
      </c>
      <c r="V53" s="976" t="str">
        <f t="shared" si="16"/>
        <v/>
      </c>
      <c r="W53" s="976">
        <f t="shared" si="22"/>
        <v>63</v>
      </c>
      <c r="X53" s="977" t="str">
        <f t="shared" si="23"/>
        <v>★1.0</v>
      </c>
      <c r="Y53" s="963"/>
      <c r="Z53" s="204">
        <v>1140</v>
      </c>
      <c r="AA53" s="204"/>
      <c r="AB53" s="964">
        <f t="shared" si="24"/>
        <v>26.5</v>
      </c>
      <c r="AC53" s="160">
        <f t="shared" si="25"/>
        <v>63</v>
      </c>
      <c r="AD53" s="160" t="str">
        <f t="shared" si="26"/>
        <v>★1.0</v>
      </c>
      <c r="AE53" s="161" t="str">
        <f t="shared" si="27"/>
        <v/>
      </c>
      <c r="AF53" s="160" t="str">
        <f t="shared" si="28"/>
        <v/>
      </c>
      <c r="AG53" s="160" t="str">
        <f t="shared" si="29"/>
        <v/>
      </c>
      <c r="AH53" s="159"/>
    </row>
    <row r="54" spans="1:34" ht="24" customHeight="1">
      <c r="A54" s="187"/>
      <c r="B54" s="182"/>
      <c r="C54" s="181"/>
      <c r="D54" s="955" t="s">
        <v>361</v>
      </c>
      <c r="E54" s="956" t="s">
        <v>167</v>
      </c>
      <c r="F54" s="206" t="s">
        <v>360</v>
      </c>
      <c r="G54" s="205">
        <v>0.996</v>
      </c>
      <c r="H54" s="206" t="s">
        <v>338</v>
      </c>
      <c r="I54" s="965" t="str">
        <f t="shared" si="17"/>
        <v>1,090</v>
      </c>
      <c r="J54" s="966">
        <v>5</v>
      </c>
      <c r="K54" s="967">
        <v>18.399999999999999</v>
      </c>
      <c r="L54" s="968">
        <f t="shared" si="18"/>
        <v>126.17717391304349</v>
      </c>
      <c r="M54" s="967">
        <f t="shared" si="19"/>
        <v>18.7</v>
      </c>
      <c r="N54" s="969">
        <f t="shared" si="20"/>
        <v>21.8</v>
      </c>
      <c r="O54" s="970" t="str">
        <f t="shared" si="21"/>
        <v>26.8</v>
      </c>
      <c r="P54" s="971" t="s">
        <v>344</v>
      </c>
      <c r="Q54" s="972" t="s">
        <v>336</v>
      </c>
      <c r="R54" s="971" t="s">
        <v>55</v>
      </c>
      <c r="S54" s="973"/>
      <c r="T54" s="974" t="s">
        <v>490</v>
      </c>
      <c r="U54" s="975" t="str">
        <f t="shared" si="15"/>
        <v/>
      </c>
      <c r="V54" s="976" t="str">
        <f t="shared" si="16"/>
        <v/>
      </c>
      <c r="W54" s="976">
        <f t="shared" si="22"/>
        <v>68</v>
      </c>
      <c r="X54" s="977" t="str">
        <f t="shared" si="23"/>
        <v>★1.5</v>
      </c>
      <c r="Y54" s="963"/>
      <c r="Z54" s="204">
        <v>1090</v>
      </c>
      <c r="AA54" s="204"/>
      <c r="AB54" s="964">
        <f t="shared" si="24"/>
        <v>26.8</v>
      </c>
      <c r="AC54" s="160">
        <f t="shared" si="25"/>
        <v>68</v>
      </c>
      <c r="AD54" s="160" t="str">
        <f t="shared" si="26"/>
        <v>★1.5</v>
      </c>
      <c r="AE54" s="161" t="str">
        <f t="shared" si="27"/>
        <v/>
      </c>
      <c r="AF54" s="160" t="str">
        <f t="shared" si="28"/>
        <v/>
      </c>
      <c r="AG54" s="160" t="str">
        <f t="shared" si="29"/>
        <v/>
      </c>
      <c r="AH54" s="159"/>
    </row>
    <row r="55" spans="1:34" ht="24" customHeight="1">
      <c r="A55" s="187"/>
      <c r="B55" s="186"/>
      <c r="C55" s="185" t="s">
        <v>359</v>
      </c>
      <c r="D55" s="955" t="s">
        <v>356</v>
      </c>
      <c r="E55" s="956" t="s">
        <v>358</v>
      </c>
      <c r="F55" s="206" t="s">
        <v>355</v>
      </c>
      <c r="G55" s="205">
        <v>1.7949999999999999</v>
      </c>
      <c r="H55" s="206" t="s">
        <v>338</v>
      </c>
      <c r="I55" s="965" t="str">
        <f t="shared" si="17"/>
        <v>1,550</v>
      </c>
      <c r="J55" s="966">
        <v>5</v>
      </c>
      <c r="K55" s="967">
        <v>13.7</v>
      </c>
      <c r="L55" s="968">
        <f t="shared" si="18"/>
        <v>169.46423357664233</v>
      </c>
      <c r="M55" s="967">
        <f t="shared" si="19"/>
        <v>13.2</v>
      </c>
      <c r="N55" s="969">
        <f t="shared" si="20"/>
        <v>16.5</v>
      </c>
      <c r="O55" s="970" t="str">
        <f t="shared" si="21"/>
        <v>23.4</v>
      </c>
      <c r="P55" s="971" t="s">
        <v>354</v>
      </c>
      <c r="Q55" s="972" t="s">
        <v>353</v>
      </c>
      <c r="R55" s="971" t="s">
        <v>55</v>
      </c>
      <c r="S55" s="973" t="s">
        <v>1950</v>
      </c>
      <c r="T55" s="974" t="s">
        <v>507</v>
      </c>
      <c r="U55" s="975">
        <f t="shared" si="15"/>
        <v>103</v>
      </c>
      <c r="V55" s="976" t="str">
        <f t="shared" si="16"/>
        <v/>
      </c>
      <c r="W55" s="976">
        <f t="shared" si="22"/>
        <v>58</v>
      </c>
      <c r="X55" s="977" t="str">
        <f t="shared" si="23"/>
        <v>★0.5</v>
      </c>
      <c r="Y55" s="963"/>
      <c r="Z55" s="204">
        <v>1550</v>
      </c>
      <c r="AA55" s="204"/>
      <c r="AB55" s="964">
        <f t="shared" si="24"/>
        <v>23.4</v>
      </c>
      <c r="AC55" s="160">
        <f t="shared" si="25"/>
        <v>58</v>
      </c>
      <c r="AD55" s="160" t="str">
        <f t="shared" si="26"/>
        <v>★0.5</v>
      </c>
      <c r="AE55" s="161" t="str">
        <f t="shared" si="27"/>
        <v/>
      </c>
      <c r="AF55" s="160" t="str">
        <f t="shared" si="28"/>
        <v/>
      </c>
      <c r="AG55" s="160" t="str">
        <f t="shared" si="29"/>
        <v/>
      </c>
      <c r="AH55" s="159"/>
    </row>
    <row r="56" spans="1:34" s="197" customFormat="1" ht="24" customHeight="1">
      <c r="A56" s="203"/>
      <c r="B56" s="202"/>
      <c r="C56" s="201"/>
      <c r="D56" s="955" t="s">
        <v>356</v>
      </c>
      <c r="E56" s="956" t="s">
        <v>1951</v>
      </c>
      <c r="F56" s="206" t="s">
        <v>355</v>
      </c>
      <c r="G56" s="205">
        <v>1.7949999999999999</v>
      </c>
      <c r="H56" s="206" t="s">
        <v>338</v>
      </c>
      <c r="I56" s="957" t="str">
        <f t="shared" si="17"/>
        <v>1,570~1,610</v>
      </c>
      <c r="J56" s="210">
        <v>5</v>
      </c>
      <c r="K56" s="208">
        <v>13.6</v>
      </c>
      <c r="L56" s="209">
        <f t="shared" si="18"/>
        <v>170.71029411764707</v>
      </c>
      <c r="M56" s="208">
        <f t="shared" si="19"/>
        <v>13.2</v>
      </c>
      <c r="N56" s="207">
        <f t="shared" si="20"/>
        <v>16.5</v>
      </c>
      <c r="O56" s="958" t="str">
        <f t="shared" si="21"/>
        <v>22.9~23.2</v>
      </c>
      <c r="P56" s="205" t="s">
        <v>354</v>
      </c>
      <c r="Q56" s="206" t="s">
        <v>353</v>
      </c>
      <c r="R56" s="205" t="s">
        <v>55</v>
      </c>
      <c r="S56" s="978" t="s">
        <v>1952</v>
      </c>
      <c r="T56" s="959" t="s">
        <v>507</v>
      </c>
      <c r="U56" s="960">
        <f t="shared" si="15"/>
        <v>103</v>
      </c>
      <c r="V56" s="961" t="str">
        <f t="shared" si="16"/>
        <v/>
      </c>
      <c r="W56" s="961" t="str">
        <f t="shared" si="22"/>
        <v>58~59</v>
      </c>
      <c r="X56" s="962" t="str">
        <f t="shared" si="23"/>
        <v>★0.5</v>
      </c>
      <c r="Y56" s="963"/>
      <c r="Z56" s="204">
        <v>1570</v>
      </c>
      <c r="AA56" s="204">
        <v>1610</v>
      </c>
      <c r="AB56" s="964">
        <f t="shared" si="24"/>
        <v>23.2</v>
      </c>
      <c r="AC56" s="199">
        <f t="shared" si="25"/>
        <v>58</v>
      </c>
      <c r="AD56" s="199" t="str">
        <f t="shared" si="26"/>
        <v>★0.5</v>
      </c>
      <c r="AE56" s="161">
        <f t="shared" si="27"/>
        <v>22.9</v>
      </c>
      <c r="AF56" s="160">
        <f t="shared" si="28"/>
        <v>59</v>
      </c>
      <c r="AG56" s="160" t="str">
        <f t="shared" si="29"/>
        <v>★0.5</v>
      </c>
      <c r="AH56" s="198"/>
    </row>
    <row r="57" spans="1:34" s="197" customFormat="1" ht="24" customHeight="1">
      <c r="A57" s="203"/>
      <c r="B57" s="202"/>
      <c r="C57" s="201"/>
      <c r="D57" s="955" t="s">
        <v>356</v>
      </c>
      <c r="E57" s="956" t="s">
        <v>1953</v>
      </c>
      <c r="F57" s="206" t="s">
        <v>355</v>
      </c>
      <c r="G57" s="205">
        <v>1.7949999999999999</v>
      </c>
      <c r="H57" s="206" t="s">
        <v>338</v>
      </c>
      <c r="I57" s="957" t="str">
        <f t="shared" si="17"/>
        <v>1,560~1,610</v>
      </c>
      <c r="J57" s="210">
        <v>5</v>
      </c>
      <c r="K57" s="208">
        <v>13.5</v>
      </c>
      <c r="L57" s="209">
        <f t="shared" si="18"/>
        <v>171.97481481481481</v>
      </c>
      <c r="M57" s="208">
        <f t="shared" si="19"/>
        <v>13.2</v>
      </c>
      <c r="N57" s="207">
        <f t="shared" si="20"/>
        <v>16.5</v>
      </c>
      <c r="O57" s="958" t="str">
        <f t="shared" si="21"/>
        <v>22.9~23.3</v>
      </c>
      <c r="P57" s="205" t="s">
        <v>354</v>
      </c>
      <c r="Q57" s="206" t="s">
        <v>353</v>
      </c>
      <c r="R57" s="205" t="s">
        <v>55</v>
      </c>
      <c r="S57" s="955" t="s">
        <v>352</v>
      </c>
      <c r="T57" s="959" t="s">
        <v>507</v>
      </c>
      <c r="U57" s="960">
        <f t="shared" si="15"/>
        <v>102</v>
      </c>
      <c r="V57" s="961" t="str">
        <f t="shared" si="16"/>
        <v/>
      </c>
      <c r="W57" s="961" t="str">
        <f t="shared" si="22"/>
        <v>57~58</v>
      </c>
      <c r="X57" s="962" t="str">
        <f t="shared" si="23"/>
        <v>★0.5</v>
      </c>
      <c r="Y57" s="963"/>
      <c r="Z57" s="204">
        <v>1560</v>
      </c>
      <c r="AA57" s="204">
        <v>1610</v>
      </c>
      <c r="AB57" s="964">
        <f t="shared" si="24"/>
        <v>23.3</v>
      </c>
      <c r="AC57" s="199">
        <f t="shared" si="25"/>
        <v>57</v>
      </c>
      <c r="AD57" s="199" t="str">
        <f t="shared" si="26"/>
        <v>★0.5</v>
      </c>
      <c r="AE57" s="161">
        <f t="shared" si="27"/>
        <v>22.9</v>
      </c>
      <c r="AF57" s="160">
        <f t="shared" si="28"/>
        <v>58</v>
      </c>
      <c r="AG57" s="160" t="str">
        <f t="shared" si="29"/>
        <v>★0.5</v>
      </c>
      <c r="AH57" s="198"/>
    </row>
    <row r="58" spans="1:34" ht="24" customHeight="1">
      <c r="A58" s="187"/>
      <c r="B58" s="182"/>
      <c r="C58" s="181"/>
      <c r="D58" s="955" t="s">
        <v>351</v>
      </c>
      <c r="E58" s="956" t="s">
        <v>1954</v>
      </c>
      <c r="F58" s="206" t="s">
        <v>350</v>
      </c>
      <c r="G58" s="205">
        <v>2.387</v>
      </c>
      <c r="H58" s="206" t="s">
        <v>338</v>
      </c>
      <c r="I58" s="957" t="str">
        <f t="shared" si="17"/>
        <v>1,630~1,650</v>
      </c>
      <c r="J58" s="210">
        <v>5</v>
      </c>
      <c r="K58" s="208">
        <v>11</v>
      </c>
      <c r="L58" s="209">
        <f t="shared" si="18"/>
        <v>211.05999999999997</v>
      </c>
      <c r="M58" s="208">
        <f t="shared" si="19"/>
        <v>13.2</v>
      </c>
      <c r="N58" s="207">
        <f t="shared" si="20"/>
        <v>16.5</v>
      </c>
      <c r="O58" s="958" t="str">
        <f t="shared" si="21"/>
        <v>22.5~22.7</v>
      </c>
      <c r="P58" s="205" t="s">
        <v>349</v>
      </c>
      <c r="Q58" s="206" t="s">
        <v>336</v>
      </c>
      <c r="R58" s="205" t="s">
        <v>55</v>
      </c>
      <c r="S58" s="955"/>
      <c r="T58" s="959" t="s">
        <v>490</v>
      </c>
      <c r="U58" s="960" t="str">
        <f t="shared" si="15"/>
        <v/>
      </c>
      <c r="V58" s="961" t="str">
        <f t="shared" si="16"/>
        <v/>
      </c>
      <c r="W58" s="961" t="str">
        <f t="shared" si="22"/>
        <v/>
      </c>
      <c r="X58" s="962" t="str">
        <f t="shared" si="23"/>
        <v/>
      </c>
      <c r="Y58" s="963"/>
      <c r="Z58" s="204">
        <v>1630</v>
      </c>
      <c r="AA58" s="204">
        <v>1650</v>
      </c>
      <c r="AB58" s="964">
        <f t="shared" si="24"/>
        <v>22.7</v>
      </c>
      <c r="AC58" s="160">
        <f t="shared" si="25"/>
        <v>48</v>
      </c>
      <c r="AD58" s="160" t="str">
        <f t="shared" si="26"/>
        <v xml:space="preserve"> </v>
      </c>
      <c r="AE58" s="161">
        <f t="shared" si="27"/>
        <v>22.5</v>
      </c>
      <c r="AF58" s="160">
        <f t="shared" si="28"/>
        <v>48</v>
      </c>
      <c r="AG58" s="160" t="str">
        <f t="shared" si="29"/>
        <v xml:space="preserve"> </v>
      </c>
      <c r="AH58" s="159"/>
    </row>
    <row r="59" spans="1:34" ht="24" customHeight="1">
      <c r="A59" s="187"/>
      <c r="B59" s="186" t="s">
        <v>348</v>
      </c>
      <c r="C59" s="185" t="s">
        <v>347</v>
      </c>
      <c r="D59" s="955" t="s">
        <v>346</v>
      </c>
      <c r="E59" s="956" t="s">
        <v>58</v>
      </c>
      <c r="F59" s="206" t="s">
        <v>345</v>
      </c>
      <c r="G59" s="205">
        <v>1.196</v>
      </c>
      <c r="H59" s="206" t="s">
        <v>338</v>
      </c>
      <c r="I59" s="965" t="str">
        <f t="shared" si="17"/>
        <v>970</v>
      </c>
      <c r="J59" s="966">
        <v>5</v>
      </c>
      <c r="K59" s="967">
        <v>20.7</v>
      </c>
      <c r="L59" s="968">
        <f t="shared" si="18"/>
        <v>112.15748792270531</v>
      </c>
      <c r="M59" s="967">
        <f t="shared" si="19"/>
        <v>20.8</v>
      </c>
      <c r="N59" s="969">
        <f t="shared" si="20"/>
        <v>23.7</v>
      </c>
      <c r="O59" s="970" t="str">
        <f t="shared" si="21"/>
        <v>27.5</v>
      </c>
      <c r="P59" s="971" t="s">
        <v>344</v>
      </c>
      <c r="Q59" s="972" t="s">
        <v>336</v>
      </c>
      <c r="R59" s="971" t="s">
        <v>45</v>
      </c>
      <c r="S59" s="973"/>
      <c r="T59" s="974" t="s">
        <v>490</v>
      </c>
      <c r="U59" s="975" t="str">
        <f t="shared" si="15"/>
        <v/>
      </c>
      <c r="V59" s="976" t="str">
        <f t="shared" si="16"/>
        <v/>
      </c>
      <c r="W59" s="976">
        <f t="shared" si="22"/>
        <v>75</v>
      </c>
      <c r="X59" s="977" t="str">
        <f t="shared" si="23"/>
        <v>★2.5</v>
      </c>
      <c r="Y59" s="963"/>
      <c r="Z59" s="204">
        <v>970</v>
      </c>
      <c r="AA59" s="204"/>
      <c r="AB59" s="964">
        <f t="shared" si="24"/>
        <v>27.5</v>
      </c>
      <c r="AC59" s="160">
        <f t="shared" si="25"/>
        <v>75</v>
      </c>
      <c r="AD59" s="160" t="str">
        <f t="shared" si="26"/>
        <v>★2.5</v>
      </c>
      <c r="AE59" s="161" t="str">
        <f t="shared" si="27"/>
        <v/>
      </c>
      <c r="AF59" s="160" t="str">
        <f t="shared" si="28"/>
        <v/>
      </c>
      <c r="AG59" s="160" t="str">
        <f t="shared" si="29"/>
        <v/>
      </c>
      <c r="AH59" s="159"/>
    </row>
    <row r="60" spans="1:34" ht="24" customHeight="1">
      <c r="A60" s="187"/>
      <c r="B60" s="182"/>
      <c r="C60" s="181"/>
      <c r="D60" s="955" t="s">
        <v>346</v>
      </c>
      <c r="E60" s="956" t="s">
        <v>175</v>
      </c>
      <c r="F60" s="206" t="s">
        <v>345</v>
      </c>
      <c r="G60" s="205">
        <v>1.196</v>
      </c>
      <c r="H60" s="206" t="s">
        <v>338</v>
      </c>
      <c r="I60" s="965" t="str">
        <f t="shared" si="17"/>
        <v>980</v>
      </c>
      <c r="J60" s="966">
        <v>5</v>
      </c>
      <c r="K60" s="967">
        <v>20.7</v>
      </c>
      <c r="L60" s="968">
        <f t="shared" si="18"/>
        <v>112.15748792270531</v>
      </c>
      <c r="M60" s="967">
        <f t="shared" si="19"/>
        <v>20.5</v>
      </c>
      <c r="N60" s="969">
        <f t="shared" si="20"/>
        <v>23.4</v>
      </c>
      <c r="O60" s="970" t="str">
        <f t="shared" si="21"/>
        <v>27.4</v>
      </c>
      <c r="P60" s="971" t="s">
        <v>344</v>
      </c>
      <c r="Q60" s="972" t="s">
        <v>336</v>
      </c>
      <c r="R60" s="971" t="s">
        <v>45</v>
      </c>
      <c r="S60" s="973"/>
      <c r="T60" s="974" t="s">
        <v>490</v>
      </c>
      <c r="U60" s="975">
        <f t="shared" si="15"/>
        <v>100</v>
      </c>
      <c r="V60" s="976" t="str">
        <f t="shared" si="16"/>
        <v/>
      </c>
      <c r="W60" s="976">
        <f t="shared" si="22"/>
        <v>75</v>
      </c>
      <c r="X60" s="977" t="str">
        <f t="shared" si="23"/>
        <v>★2.5</v>
      </c>
      <c r="Y60" s="963"/>
      <c r="Z60" s="204">
        <v>980</v>
      </c>
      <c r="AA60" s="204"/>
      <c r="AB60" s="964">
        <f t="shared" si="24"/>
        <v>27.4</v>
      </c>
      <c r="AC60" s="160">
        <f t="shared" si="25"/>
        <v>75</v>
      </c>
      <c r="AD60" s="160" t="str">
        <f t="shared" si="26"/>
        <v>★2.5</v>
      </c>
      <c r="AE60" s="161" t="str">
        <f t="shared" si="27"/>
        <v/>
      </c>
      <c r="AF60" s="160" t="str">
        <f t="shared" si="28"/>
        <v/>
      </c>
      <c r="AG60" s="160" t="str">
        <f t="shared" si="29"/>
        <v/>
      </c>
      <c r="AH60" s="159"/>
    </row>
    <row r="61" spans="1:34" ht="24" customHeight="1">
      <c r="A61" s="187"/>
      <c r="B61" s="186"/>
      <c r="C61" s="185" t="s">
        <v>343</v>
      </c>
      <c r="D61" s="955" t="s">
        <v>342</v>
      </c>
      <c r="E61" s="956" t="s">
        <v>72</v>
      </c>
      <c r="F61" s="206" t="s">
        <v>1955</v>
      </c>
      <c r="G61" s="205">
        <v>1.9950000000000001</v>
      </c>
      <c r="H61" s="206" t="s">
        <v>338</v>
      </c>
      <c r="I61" s="965" t="str">
        <f t="shared" si="17"/>
        <v>1,540</v>
      </c>
      <c r="J61" s="966">
        <v>5</v>
      </c>
      <c r="K61" s="967">
        <v>16.399999999999999</v>
      </c>
      <c r="L61" s="968">
        <f t="shared" si="18"/>
        <v>141.56463414634146</v>
      </c>
      <c r="M61" s="967">
        <f t="shared" si="19"/>
        <v>13.2</v>
      </c>
      <c r="N61" s="969">
        <f t="shared" si="20"/>
        <v>16.5</v>
      </c>
      <c r="O61" s="970" t="str">
        <f t="shared" si="21"/>
        <v>23.5</v>
      </c>
      <c r="P61" s="971" t="s">
        <v>337</v>
      </c>
      <c r="Q61" s="972" t="s">
        <v>336</v>
      </c>
      <c r="R61" s="971" t="s">
        <v>45</v>
      </c>
      <c r="S61" s="973"/>
      <c r="T61" s="974" t="s">
        <v>490</v>
      </c>
      <c r="U61" s="975">
        <f t="shared" si="15"/>
        <v>124</v>
      </c>
      <c r="V61" s="976" t="str">
        <f t="shared" si="16"/>
        <v/>
      </c>
      <c r="W61" s="976">
        <f t="shared" si="22"/>
        <v>69</v>
      </c>
      <c r="X61" s="977" t="str">
        <f t="shared" si="23"/>
        <v>★1.5</v>
      </c>
      <c r="Y61" s="963"/>
      <c r="Z61" s="204">
        <v>1540</v>
      </c>
      <c r="AA61" s="204"/>
      <c r="AB61" s="964">
        <f t="shared" si="24"/>
        <v>23.5</v>
      </c>
      <c r="AC61" s="160">
        <f t="shared" si="25"/>
        <v>69</v>
      </c>
      <c r="AD61" s="160" t="str">
        <f t="shared" si="26"/>
        <v>★1.5</v>
      </c>
      <c r="AE61" s="161" t="str">
        <f t="shared" si="27"/>
        <v/>
      </c>
      <c r="AF61" s="160" t="str">
        <f t="shared" si="28"/>
        <v/>
      </c>
      <c r="AG61" s="160" t="str">
        <f t="shared" si="29"/>
        <v/>
      </c>
      <c r="AH61" s="159"/>
    </row>
    <row r="62" spans="1:34" ht="24" customHeight="1">
      <c r="A62" s="187"/>
      <c r="B62" s="186"/>
      <c r="C62" s="185"/>
      <c r="D62" s="180" t="s">
        <v>342</v>
      </c>
      <c r="E62" s="179" t="s">
        <v>340</v>
      </c>
      <c r="F62" s="177" t="s">
        <v>339</v>
      </c>
      <c r="G62" s="178">
        <v>1.9950000000000001</v>
      </c>
      <c r="H62" s="177" t="s">
        <v>338</v>
      </c>
      <c r="I62" s="176" t="str">
        <f t="shared" si="17"/>
        <v>1,550~1,580</v>
      </c>
      <c r="J62" s="175">
        <v>5</v>
      </c>
      <c r="K62" s="172">
        <v>16.399999999999999</v>
      </c>
      <c r="L62" s="184">
        <f t="shared" si="18"/>
        <v>141.56463414634146</v>
      </c>
      <c r="M62" s="172">
        <f t="shared" si="19"/>
        <v>13.2</v>
      </c>
      <c r="N62" s="171">
        <f t="shared" si="20"/>
        <v>16.5</v>
      </c>
      <c r="O62" s="170" t="str">
        <f t="shared" si="21"/>
        <v>23.1~23.4</v>
      </c>
      <c r="P62" s="168" t="s">
        <v>337</v>
      </c>
      <c r="Q62" s="169" t="s">
        <v>336</v>
      </c>
      <c r="R62" s="168" t="s">
        <v>45</v>
      </c>
      <c r="S62" s="167"/>
      <c r="T62" s="166" t="s">
        <v>335</v>
      </c>
      <c r="U62" s="165">
        <f t="shared" si="15"/>
        <v>124</v>
      </c>
      <c r="V62" s="164" t="str">
        <f t="shared" si="16"/>
        <v/>
      </c>
      <c r="W62" s="164">
        <f t="shared" si="22"/>
        <v>70</v>
      </c>
      <c r="X62" s="163" t="str">
        <f t="shared" si="23"/>
        <v>★2.0</v>
      </c>
      <c r="Z62" s="162">
        <v>1550</v>
      </c>
      <c r="AA62" s="162">
        <v>1580</v>
      </c>
      <c r="AB62" s="161">
        <f t="shared" si="24"/>
        <v>23.4</v>
      </c>
      <c r="AC62" s="160">
        <f t="shared" si="25"/>
        <v>70</v>
      </c>
      <c r="AD62" s="160" t="str">
        <f t="shared" si="26"/>
        <v>★2.0</v>
      </c>
      <c r="AE62" s="161">
        <f t="shared" si="27"/>
        <v>23.1</v>
      </c>
      <c r="AF62" s="160">
        <f t="shared" si="28"/>
        <v>70</v>
      </c>
      <c r="AG62" s="160" t="str">
        <f t="shared" si="29"/>
        <v>★2.0</v>
      </c>
      <c r="AH62" s="159"/>
    </row>
    <row r="63" spans="1:34" ht="24" customHeight="1">
      <c r="A63" s="187"/>
      <c r="B63" s="186"/>
      <c r="C63" s="185"/>
      <c r="D63" s="180" t="s">
        <v>341</v>
      </c>
      <c r="E63" s="179" t="s">
        <v>72</v>
      </c>
      <c r="F63" s="177" t="s">
        <v>339</v>
      </c>
      <c r="G63" s="178">
        <v>1.9950000000000001</v>
      </c>
      <c r="H63" s="177" t="s">
        <v>338</v>
      </c>
      <c r="I63" s="176" t="str">
        <f t="shared" si="17"/>
        <v>1,590</v>
      </c>
      <c r="J63" s="175">
        <v>5</v>
      </c>
      <c r="K63" s="172">
        <v>15.8</v>
      </c>
      <c r="L63" s="184">
        <f t="shared" si="18"/>
        <v>146.9405063291139</v>
      </c>
      <c r="M63" s="172">
        <f t="shared" si="19"/>
        <v>13.2</v>
      </c>
      <c r="N63" s="171">
        <f t="shared" si="20"/>
        <v>16.5</v>
      </c>
      <c r="O63" s="170" t="str">
        <f t="shared" si="21"/>
        <v>23.1</v>
      </c>
      <c r="P63" s="168" t="s">
        <v>337</v>
      </c>
      <c r="Q63" s="169" t="s">
        <v>336</v>
      </c>
      <c r="R63" s="168" t="s">
        <v>55</v>
      </c>
      <c r="S63" s="167"/>
      <c r="T63" s="166" t="s">
        <v>335</v>
      </c>
      <c r="U63" s="165">
        <f t="shared" si="15"/>
        <v>119</v>
      </c>
      <c r="V63" s="164" t="str">
        <f t="shared" si="16"/>
        <v/>
      </c>
      <c r="W63" s="164">
        <f t="shared" si="22"/>
        <v>68</v>
      </c>
      <c r="X63" s="163" t="str">
        <f t="shared" si="23"/>
        <v>★1.5</v>
      </c>
      <c r="Z63" s="162">
        <v>1590</v>
      </c>
      <c r="AA63" s="162"/>
      <c r="AB63" s="161">
        <f t="shared" si="24"/>
        <v>23.1</v>
      </c>
      <c r="AC63" s="160">
        <f t="shared" si="25"/>
        <v>68</v>
      </c>
      <c r="AD63" s="160" t="str">
        <f t="shared" si="26"/>
        <v>★1.5</v>
      </c>
      <c r="AE63" s="161" t="str">
        <f t="shared" si="27"/>
        <v/>
      </c>
      <c r="AF63" s="160" t="str">
        <f t="shared" si="28"/>
        <v/>
      </c>
      <c r="AG63" s="160" t="str">
        <f t="shared" si="29"/>
        <v/>
      </c>
      <c r="AH63" s="159"/>
    </row>
    <row r="64" spans="1:34" ht="24" customHeight="1" thickBot="1">
      <c r="A64" s="183"/>
      <c r="B64" s="182"/>
      <c r="C64" s="181"/>
      <c r="D64" s="180" t="s">
        <v>341</v>
      </c>
      <c r="E64" s="179" t="s">
        <v>340</v>
      </c>
      <c r="F64" s="177" t="s">
        <v>339</v>
      </c>
      <c r="G64" s="178">
        <v>1.9950000000000001</v>
      </c>
      <c r="H64" s="177" t="s">
        <v>338</v>
      </c>
      <c r="I64" s="176" t="str">
        <f t="shared" si="17"/>
        <v>1,600~1,620</v>
      </c>
      <c r="J64" s="175">
        <v>5</v>
      </c>
      <c r="K64" s="174">
        <v>15.8</v>
      </c>
      <c r="L64" s="173">
        <f t="shared" si="18"/>
        <v>146.9405063291139</v>
      </c>
      <c r="M64" s="172">
        <f t="shared" si="19"/>
        <v>13.2</v>
      </c>
      <c r="N64" s="171">
        <f t="shared" si="20"/>
        <v>16.5</v>
      </c>
      <c r="O64" s="170" t="str">
        <f t="shared" si="21"/>
        <v>22.8~23.0</v>
      </c>
      <c r="P64" s="168" t="s">
        <v>337</v>
      </c>
      <c r="Q64" s="169" t="s">
        <v>336</v>
      </c>
      <c r="R64" s="168" t="s">
        <v>55</v>
      </c>
      <c r="S64" s="167"/>
      <c r="T64" s="166" t="s">
        <v>335</v>
      </c>
      <c r="U64" s="165">
        <f t="shared" si="15"/>
        <v>119</v>
      </c>
      <c r="V64" s="164" t="str">
        <f t="shared" si="16"/>
        <v/>
      </c>
      <c r="W64" s="164" t="str">
        <f t="shared" si="22"/>
        <v>68~69</v>
      </c>
      <c r="X64" s="163" t="str">
        <f t="shared" si="23"/>
        <v>★1.5</v>
      </c>
      <c r="Z64" s="162">
        <v>1600</v>
      </c>
      <c r="AA64" s="162">
        <v>1620</v>
      </c>
      <c r="AB64" s="161">
        <f t="shared" si="24"/>
        <v>23</v>
      </c>
      <c r="AC64" s="160">
        <f t="shared" si="25"/>
        <v>68</v>
      </c>
      <c r="AD64" s="160" t="str">
        <f t="shared" si="26"/>
        <v>★1.5</v>
      </c>
      <c r="AE64" s="161">
        <f t="shared" si="27"/>
        <v>22.8</v>
      </c>
      <c r="AF64" s="160">
        <f t="shared" si="28"/>
        <v>69</v>
      </c>
      <c r="AG64" s="160" t="str">
        <f t="shared" si="29"/>
        <v>★1.5</v>
      </c>
      <c r="AH64" s="159"/>
    </row>
    <row r="65" spans="2:5">
      <c r="B65" s="156" t="s">
        <v>334</v>
      </c>
      <c r="E65" s="156"/>
    </row>
    <row r="66" spans="2:5">
      <c r="E66" s="156"/>
    </row>
    <row r="67" spans="2:5">
      <c r="E67" s="156"/>
    </row>
    <row r="68" spans="2:5">
      <c r="E68" s="156"/>
    </row>
    <row r="69" spans="2:5">
      <c r="E69" s="156"/>
    </row>
    <row r="70" spans="2:5">
      <c r="E70" s="156"/>
    </row>
    <row r="71" spans="2:5">
      <c r="E71" s="156"/>
    </row>
    <row r="72" spans="2:5">
      <c r="E72" s="156"/>
    </row>
    <row r="73" spans="2:5">
      <c r="E73" s="156"/>
    </row>
    <row r="74" spans="2:5">
      <c r="E74" s="156"/>
    </row>
    <row r="75" spans="2:5">
      <c r="B75" s="156" t="s">
        <v>333</v>
      </c>
      <c r="E75" s="156"/>
    </row>
    <row r="76" spans="2:5">
      <c r="B76" s="156" t="s">
        <v>332</v>
      </c>
      <c r="E76" s="156"/>
    </row>
    <row r="77" spans="2:5">
      <c r="B77" s="156" t="s">
        <v>331</v>
      </c>
      <c r="E77" s="156"/>
    </row>
    <row r="78" spans="2:5">
      <c r="B78" s="156" t="s">
        <v>330</v>
      </c>
      <c r="E78" s="156"/>
    </row>
    <row r="79" spans="2:5">
      <c r="B79" s="156" t="s">
        <v>329</v>
      </c>
      <c r="E79" s="156"/>
    </row>
    <row r="80" spans="2:5">
      <c r="B80" s="156" t="s">
        <v>328</v>
      </c>
      <c r="E80" s="156"/>
    </row>
    <row r="81" spans="2:5">
      <c r="B81" s="156" t="s">
        <v>327</v>
      </c>
      <c r="E81" s="156"/>
    </row>
    <row r="82" spans="2:5">
      <c r="B82" s="156" t="s">
        <v>326</v>
      </c>
      <c r="E82" s="156"/>
    </row>
  </sheetData>
  <sheetProtection formatCells="0" formatColumns="0" formatRows="0" insertColumns="0" insertRows="0" insertHyperlinks="0" deleteColumns="0" deleteRows="0" sort="0" autoFilter="0" pivotTables="0"/>
  <mergeCells count="42">
    <mergeCell ref="Z4:Z8"/>
    <mergeCell ref="AA4:AA8"/>
    <mergeCell ref="AB4:AB8"/>
    <mergeCell ref="AC4:AC8"/>
    <mergeCell ref="AH5:AH8"/>
    <mergeCell ref="AG4:AG8"/>
    <mergeCell ref="K5:K8"/>
    <mergeCell ref="L5:L8"/>
    <mergeCell ref="M5:M8"/>
    <mergeCell ref="X5:X8"/>
    <mergeCell ref="W4:X4"/>
    <mergeCell ref="O5:O8"/>
    <mergeCell ref="W5:W8"/>
    <mergeCell ref="V4:V8"/>
    <mergeCell ref="U4:U8"/>
    <mergeCell ref="R6:R8"/>
    <mergeCell ref="S6:S8"/>
    <mergeCell ref="T6:T8"/>
    <mergeCell ref="AD4:AD8"/>
    <mergeCell ref="AE4:AE8"/>
    <mergeCell ref="AF4:AF8"/>
    <mergeCell ref="J2:P2"/>
    <mergeCell ref="R2:V2"/>
    <mergeCell ref="S3:X3"/>
    <mergeCell ref="A4:A8"/>
    <mergeCell ref="B4:C8"/>
    <mergeCell ref="D4:D5"/>
    <mergeCell ref="E4:E5"/>
    <mergeCell ref="F4:G5"/>
    <mergeCell ref="H4:H8"/>
    <mergeCell ref="I4:I8"/>
    <mergeCell ref="D6:D8"/>
    <mergeCell ref="E6:E8"/>
    <mergeCell ref="F6:F8"/>
    <mergeCell ref="G6:G8"/>
    <mergeCell ref="Q6:Q8"/>
    <mergeCell ref="J4:J8"/>
    <mergeCell ref="K4:O4"/>
    <mergeCell ref="P4:P8"/>
    <mergeCell ref="Q4:S5"/>
    <mergeCell ref="T4:T5"/>
    <mergeCell ref="N5:N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2" orientation="landscape" r:id="rId1"/>
  <headerFooter>
    <oddHeader>&amp;L&amp;10
発出元 → 発出先&amp;R&amp;10【機密性２】 
作成日_作成担当課_用途_保存期間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C7C60FC0-7B55-41A1-A0C0-C3B6B8D8D9B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AH33:AH40</xm:sqref>
        </x14:conditionalFormatting>
        <x14:conditionalFormatting xmlns:xm="http://schemas.microsoft.com/office/excel/2006/main">
          <x14:cfRule type="iconSet" priority="8" id="{89F8EB25-3D67-474C-90A6-06D5AA61FA1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AH20:AH28</xm:sqref>
        </x14:conditionalFormatting>
        <x14:conditionalFormatting xmlns:xm="http://schemas.microsoft.com/office/excel/2006/main">
          <x14:cfRule type="iconSet" priority="7" id="{A05216A6-0D21-4DA5-A987-8239A84F286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AH13:AH19</xm:sqref>
        </x14:conditionalFormatting>
        <x14:conditionalFormatting xmlns:xm="http://schemas.microsoft.com/office/excel/2006/main">
          <x14:cfRule type="iconSet" priority="6" id="{EA0B6834-1FB5-46DE-907E-273DFE35F45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AH46</xm:sqref>
        </x14:conditionalFormatting>
        <x14:conditionalFormatting xmlns:xm="http://schemas.microsoft.com/office/excel/2006/main">
          <x14:cfRule type="iconSet" priority="10" id="{B34CC0AF-4A7F-4EC9-8309-9C81138BDA0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AH59:AH64 AH47 AH9:AH12 AH41:AH45 AH29:AH32 AH50:AH55</xm:sqref>
        </x14:conditionalFormatting>
        <x14:conditionalFormatting xmlns:xm="http://schemas.microsoft.com/office/excel/2006/main">
          <x14:cfRule type="iconSet" priority="5" id="{CF49771A-4795-4B05-A8E3-6595A88C3BA7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AH57</xm:sqref>
        </x14:conditionalFormatting>
        <x14:conditionalFormatting xmlns:xm="http://schemas.microsoft.com/office/excel/2006/main">
          <x14:cfRule type="iconSet" priority="4" id="{43DDA4C4-B778-48DB-8C3F-CBC44385F96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AH56</xm:sqref>
        </x14:conditionalFormatting>
        <x14:conditionalFormatting xmlns:xm="http://schemas.microsoft.com/office/excel/2006/main">
          <x14:cfRule type="iconSet" priority="3" id="{227EA9E3-A458-419D-B564-FDF5C9DC51F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AH49</xm:sqref>
        </x14:conditionalFormatting>
        <x14:conditionalFormatting xmlns:xm="http://schemas.microsoft.com/office/excel/2006/main">
          <x14:cfRule type="iconSet" priority="2" id="{BCD9624A-AE58-47ED-8BFD-7315E6A04D37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AH48</xm:sqref>
        </x14:conditionalFormatting>
        <x14:conditionalFormatting xmlns:xm="http://schemas.microsoft.com/office/excel/2006/main">
          <x14:cfRule type="iconSet" priority="1" id="{0B6ABCC0-9A27-40B2-984F-315C4BFFA2F3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AH58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551D0-DF8F-4483-8F6D-7CDAE1EED964}">
  <sheetPr>
    <tabColor rgb="FFFFFF00"/>
  </sheetPr>
  <dimension ref="A1:AH43"/>
  <sheetViews>
    <sheetView view="pageBreakPreview" zoomScale="70" zoomScaleNormal="100" zoomScaleSheetLayoutView="70" workbookViewId="0">
      <selection activeCell="AA11" sqref="AA11"/>
    </sheetView>
  </sheetViews>
  <sheetFormatPr defaultColWidth="9" defaultRowHeight="11.25"/>
  <cols>
    <col min="1" max="1" width="15.875" style="52" customWidth="1"/>
    <col min="2" max="2" width="3.875" style="2" bestFit="1" customWidth="1"/>
    <col min="3" max="3" width="38.25" style="2" customWidth="1"/>
    <col min="4" max="4" width="13.875" style="2" bestFit="1" customWidth="1"/>
    <col min="5" max="5" width="16.875" style="53" customWidth="1"/>
    <col min="6" max="6" width="13.125" style="2" bestFit="1" customWidth="1"/>
    <col min="7" max="7" width="7.375" style="2" customWidth="1"/>
    <col min="8" max="8" width="12.125" style="2" bestFit="1" customWidth="1"/>
    <col min="9" max="9" width="10.625" style="2" customWidth="1"/>
    <col min="10" max="10" width="7" style="2" bestFit="1" customWidth="1"/>
    <col min="11" max="11" width="6.375" style="2" bestFit="1" customWidth="1"/>
    <col min="12" max="12" width="8.75" style="2" bestFit="1" customWidth="1"/>
    <col min="13" max="13" width="8.5" style="2" bestFit="1" customWidth="1"/>
    <col min="14" max="14" width="8.625" style="2" bestFit="1" customWidth="1"/>
    <col min="15" max="15" width="8.625" style="2" customWidth="1"/>
    <col min="16" max="16" width="14.375" style="2" bestFit="1" customWidth="1"/>
    <col min="17" max="17" width="10" style="2" bestFit="1" customWidth="1"/>
    <col min="18" max="18" width="6" style="2" customWidth="1"/>
    <col min="19" max="19" width="25.25" style="2" bestFit="1" customWidth="1"/>
    <col min="20" max="20" width="11" style="2" bestFit="1" customWidth="1"/>
    <col min="21" max="22" width="8.25" style="2" bestFit="1" customWidth="1"/>
    <col min="23" max="24" width="9" style="2"/>
    <col min="25" max="25" width="9" style="2" customWidth="1"/>
    <col min="26" max="27" width="10.625" style="2" customWidth="1"/>
    <col min="28" max="33" width="9" style="2" hidden="1" customWidth="1"/>
    <col min="34" max="34" width="9" style="2" customWidth="1"/>
    <col min="35" max="16384" width="9" style="2"/>
  </cols>
  <sheetData>
    <row r="1" spans="1:34" ht="15.75">
      <c r="A1" s="1"/>
      <c r="B1" s="1"/>
      <c r="E1" s="3"/>
      <c r="R1" s="4"/>
    </row>
    <row r="2" spans="1:34" ht="15">
      <c r="A2" s="2"/>
      <c r="E2" s="2"/>
      <c r="F2" s="5"/>
      <c r="J2" s="646" t="s">
        <v>568</v>
      </c>
      <c r="K2" s="646"/>
      <c r="L2" s="646"/>
      <c r="M2" s="646"/>
      <c r="N2" s="646"/>
      <c r="O2" s="646"/>
      <c r="P2" s="646"/>
      <c r="Q2" s="6"/>
      <c r="R2" s="648" t="s">
        <v>567</v>
      </c>
      <c r="S2" s="648"/>
      <c r="T2" s="648"/>
      <c r="U2" s="648"/>
      <c r="V2" s="648"/>
    </row>
    <row r="3" spans="1:34" ht="15.75" customHeight="1">
      <c r="A3" s="9" t="s">
        <v>566</v>
      </c>
      <c r="B3" s="9"/>
      <c r="E3" s="2"/>
      <c r="J3" s="6"/>
      <c r="R3" s="10"/>
      <c r="S3" s="649" t="s">
        <v>3</v>
      </c>
      <c r="T3" s="649"/>
      <c r="U3" s="649"/>
      <c r="V3" s="649"/>
      <c r="W3" s="649"/>
      <c r="X3" s="649"/>
      <c r="Z3" s="251" t="s">
        <v>565</v>
      </c>
      <c r="AA3" s="12"/>
      <c r="AB3" s="250" t="s">
        <v>564</v>
      </c>
      <c r="AC3" s="14"/>
      <c r="AD3" s="14"/>
      <c r="AE3" s="249" t="s">
        <v>563</v>
      </c>
      <c r="AF3" s="14"/>
      <c r="AG3" s="16"/>
    </row>
    <row r="4" spans="1:34" ht="14.25" customHeight="1" thickBot="1">
      <c r="A4" s="612" t="s">
        <v>7</v>
      </c>
      <c r="B4" s="650" t="s">
        <v>8</v>
      </c>
      <c r="C4" s="651"/>
      <c r="D4" s="656"/>
      <c r="E4" s="658"/>
      <c r="F4" s="650" t="s">
        <v>9</v>
      </c>
      <c r="G4" s="660"/>
      <c r="H4" s="598" t="s">
        <v>562</v>
      </c>
      <c r="I4" s="598" t="s">
        <v>11</v>
      </c>
      <c r="J4" s="632" t="s">
        <v>12</v>
      </c>
      <c r="K4" s="635" t="s">
        <v>561</v>
      </c>
      <c r="L4" s="636"/>
      <c r="M4" s="636"/>
      <c r="N4" s="636"/>
      <c r="O4" s="637"/>
      <c r="P4" s="598" t="s">
        <v>560</v>
      </c>
      <c r="Q4" s="638" t="s">
        <v>15</v>
      </c>
      <c r="R4" s="639"/>
      <c r="S4" s="640"/>
      <c r="T4" s="644" t="s">
        <v>16</v>
      </c>
      <c r="U4" s="894" t="s">
        <v>559</v>
      </c>
      <c r="V4" s="598" t="s">
        <v>558</v>
      </c>
      <c r="W4" s="892" t="s">
        <v>557</v>
      </c>
      <c r="X4" s="893"/>
      <c r="Z4" s="622" t="s">
        <v>20</v>
      </c>
      <c r="AA4" s="622" t="s">
        <v>556</v>
      </c>
      <c r="AB4" s="598" t="s">
        <v>22</v>
      </c>
      <c r="AC4" s="598" t="s">
        <v>553</v>
      </c>
      <c r="AD4" s="598" t="s">
        <v>552</v>
      </c>
      <c r="AE4" s="598" t="s">
        <v>22</v>
      </c>
      <c r="AF4" s="598" t="s">
        <v>553</v>
      </c>
      <c r="AG4" s="598" t="s">
        <v>555</v>
      </c>
      <c r="AH4" s="17"/>
    </row>
    <row r="5" spans="1:34" ht="11.25" customHeight="1">
      <c r="A5" s="613"/>
      <c r="B5" s="652"/>
      <c r="C5" s="653"/>
      <c r="D5" s="657"/>
      <c r="E5" s="659"/>
      <c r="F5" s="634"/>
      <c r="G5" s="626"/>
      <c r="H5" s="613"/>
      <c r="I5" s="599"/>
      <c r="J5" s="633"/>
      <c r="K5" s="604" t="s">
        <v>26</v>
      </c>
      <c r="L5" s="607" t="s">
        <v>554</v>
      </c>
      <c r="M5" s="610" t="s">
        <v>28</v>
      </c>
      <c r="N5" s="624" t="s">
        <v>29</v>
      </c>
      <c r="O5" s="624" t="s">
        <v>22</v>
      </c>
      <c r="P5" s="613"/>
      <c r="Q5" s="641"/>
      <c r="R5" s="642"/>
      <c r="S5" s="643"/>
      <c r="T5" s="645"/>
      <c r="U5" s="630"/>
      <c r="V5" s="613"/>
      <c r="W5" s="598" t="s">
        <v>553</v>
      </c>
      <c r="X5" s="598" t="s">
        <v>552</v>
      </c>
      <c r="Z5" s="622"/>
      <c r="AA5" s="622"/>
      <c r="AB5" s="599"/>
      <c r="AC5" s="599"/>
      <c r="AD5" s="599"/>
      <c r="AE5" s="599"/>
      <c r="AF5" s="599"/>
      <c r="AG5" s="599"/>
      <c r="AH5" s="888"/>
    </row>
    <row r="6" spans="1:34">
      <c r="A6" s="613"/>
      <c r="B6" s="652"/>
      <c r="C6" s="653"/>
      <c r="D6" s="612" t="s">
        <v>30</v>
      </c>
      <c r="E6" s="612" t="s">
        <v>551</v>
      </c>
      <c r="F6" s="612" t="s">
        <v>30</v>
      </c>
      <c r="G6" s="598" t="s">
        <v>550</v>
      </c>
      <c r="H6" s="613"/>
      <c r="I6" s="599"/>
      <c r="J6" s="633"/>
      <c r="K6" s="605"/>
      <c r="L6" s="608"/>
      <c r="M6" s="605"/>
      <c r="N6" s="625"/>
      <c r="O6" s="625"/>
      <c r="P6" s="613"/>
      <c r="Q6" s="598" t="s">
        <v>549</v>
      </c>
      <c r="R6" s="598" t="s">
        <v>548</v>
      </c>
      <c r="S6" s="612" t="s">
        <v>35</v>
      </c>
      <c r="T6" s="889" t="s">
        <v>547</v>
      </c>
      <c r="U6" s="630"/>
      <c r="V6" s="613"/>
      <c r="W6" s="599"/>
      <c r="X6" s="599"/>
      <c r="Z6" s="622"/>
      <c r="AA6" s="622"/>
      <c r="AB6" s="599"/>
      <c r="AC6" s="599"/>
      <c r="AD6" s="599"/>
      <c r="AE6" s="599"/>
      <c r="AF6" s="599"/>
      <c r="AG6" s="599"/>
      <c r="AH6" s="888"/>
    </row>
    <row r="7" spans="1:34">
      <c r="A7" s="613"/>
      <c r="B7" s="652"/>
      <c r="C7" s="653"/>
      <c r="D7" s="613"/>
      <c r="E7" s="613"/>
      <c r="F7" s="613"/>
      <c r="G7" s="613"/>
      <c r="H7" s="613"/>
      <c r="I7" s="599"/>
      <c r="J7" s="633"/>
      <c r="K7" s="605"/>
      <c r="L7" s="608"/>
      <c r="M7" s="605"/>
      <c r="N7" s="625"/>
      <c r="O7" s="625"/>
      <c r="P7" s="613"/>
      <c r="Q7" s="613"/>
      <c r="R7" s="613"/>
      <c r="S7" s="613"/>
      <c r="T7" s="890"/>
      <c r="U7" s="630"/>
      <c r="V7" s="613"/>
      <c r="W7" s="599"/>
      <c r="X7" s="599"/>
      <c r="Z7" s="622"/>
      <c r="AA7" s="622"/>
      <c r="AB7" s="599"/>
      <c r="AC7" s="599"/>
      <c r="AD7" s="599"/>
      <c r="AE7" s="599"/>
      <c r="AF7" s="599"/>
      <c r="AG7" s="599"/>
      <c r="AH7" s="888"/>
    </row>
    <row r="8" spans="1:34">
      <c r="A8" s="613"/>
      <c r="B8" s="654"/>
      <c r="C8" s="655"/>
      <c r="D8" s="614"/>
      <c r="E8" s="614"/>
      <c r="F8" s="614"/>
      <c r="G8" s="614"/>
      <c r="H8" s="614"/>
      <c r="I8" s="600"/>
      <c r="J8" s="634"/>
      <c r="K8" s="606"/>
      <c r="L8" s="609"/>
      <c r="M8" s="606"/>
      <c r="N8" s="626"/>
      <c r="O8" s="626"/>
      <c r="P8" s="614"/>
      <c r="Q8" s="614"/>
      <c r="R8" s="614"/>
      <c r="S8" s="614"/>
      <c r="T8" s="891"/>
      <c r="U8" s="631"/>
      <c r="V8" s="614"/>
      <c r="W8" s="600"/>
      <c r="X8" s="600"/>
      <c r="Z8" s="623"/>
      <c r="AA8" s="623"/>
      <c r="AB8" s="600"/>
      <c r="AC8" s="600"/>
      <c r="AD8" s="600"/>
      <c r="AE8" s="600"/>
      <c r="AF8" s="600"/>
      <c r="AG8" s="600"/>
      <c r="AH8" s="888"/>
    </row>
    <row r="9" spans="1:34" ht="24" customHeight="1">
      <c r="A9" s="19" t="s">
        <v>546</v>
      </c>
      <c r="B9" s="247"/>
      <c r="C9" s="45" t="s">
        <v>545</v>
      </c>
      <c r="D9" s="22" t="s">
        <v>543</v>
      </c>
      <c r="E9" s="23" t="s">
        <v>544</v>
      </c>
      <c r="F9" s="24" t="s">
        <v>541</v>
      </c>
      <c r="G9" s="25">
        <v>0.996</v>
      </c>
      <c r="H9" s="24" t="s">
        <v>540</v>
      </c>
      <c r="I9" s="242" t="str">
        <f t="shared" ref="I9:I33" si="0">IF(Z9="","",(IF(AA9-Z9&gt;0,CONCATENATE(TEXT(Z9,"#,##0"),"~",TEXT(AA9,"#,##0")),TEXT(Z9,"#,##0"))))</f>
        <v>960</v>
      </c>
      <c r="J9" s="241">
        <v>5</v>
      </c>
      <c r="K9" s="246">
        <v>18.2</v>
      </c>
      <c r="L9" s="245">
        <f t="shared" ref="L9:L33" si="1">IF(K9&gt;0,1/K9*34.6*67.1,"")</f>
        <v>127.56373626373626</v>
      </c>
      <c r="M9" s="238">
        <f t="shared" ref="M9:M33" si="2">IFERROR(VALUE(IF(Z9="","",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))),"")</f>
        <v>20.8</v>
      </c>
      <c r="N9" s="237">
        <f t="shared" ref="N9:N33" si="3">IFERROR(VALUE(IF(Z9="","",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))),"")</f>
        <v>23.7</v>
      </c>
      <c r="O9" s="236" t="str">
        <f t="shared" ref="O9:O33" si="4">IF(Z9="","",IF(AE9="",TEXT(AB9,"#,##0.0"),IF(AB9-AE9&gt;0,CONCATENATE(TEXT(AE9,"#,##0.0"),"~",TEXT(AB9,"#,##0.0")),TEXT(AB9,"#,##0.0"))))</f>
        <v>27.6</v>
      </c>
      <c r="P9" s="25" t="s">
        <v>539</v>
      </c>
      <c r="Q9" s="24" t="s">
        <v>192</v>
      </c>
      <c r="R9" s="25" t="s">
        <v>534</v>
      </c>
      <c r="S9" s="22"/>
      <c r="T9" s="235" t="s">
        <v>538</v>
      </c>
      <c r="U9" s="234" t="str">
        <f t="shared" ref="U9:U33" si="5">IFERROR(IF(K9&lt;M9,"",(ROUNDDOWN(K9/M9*100,0))),"")</f>
        <v/>
      </c>
      <c r="V9" s="233" t="str">
        <f t="shared" ref="V9:V33" si="6">IFERROR(IF(K9&lt;N9,"",(ROUNDDOWN(K9/N9*100,0))),"")</f>
        <v/>
      </c>
      <c r="W9" s="233">
        <f t="shared" ref="W9:W33" si="7">IF(AC9&lt;55,"",IF(AA9="",AC9,IF(AF9-AC9&gt;0,CONCATENATE(AC9,"~",AF9),AC9)))</f>
        <v>65</v>
      </c>
      <c r="X9" s="232" t="str">
        <f t="shared" ref="X9:X33" si="8">IF(AC9&lt;55,"",AD9)</f>
        <v>★1.5</v>
      </c>
      <c r="Z9" s="39">
        <v>960</v>
      </c>
      <c r="AA9" s="39"/>
      <c r="AB9" s="40">
        <f t="shared" ref="AB9:AB33" si="9">IF(Z9="","",(ROUND(IF(Z9&gt;=2759,9.5,IF(Z9&lt;2759,(-2.47/1000000*Z9*Z9)-(8.52/10000*Z9)+30.65)),1)))</f>
        <v>27.6</v>
      </c>
      <c r="AC9" s="18">
        <f t="shared" ref="AC9:AC33" si="10">IF(K9="","",ROUNDDOWN(K9/AB9*100,0))</f>
        <v>65</v>
      </c>
      <c r="AD9" s="18" t="str">
        <f t="shared" ref="AD9:AD33" si="11"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★1.5</v>
      </c>
      <c r="AE9" s="40" t="str">
        <f t="shared" ref="AE9:AE33" si="12">IF(AA9="","",(ROUND(IF(AA9&gt;=2759,9.5,IF(AA9&lt;2759,(-2.47/1000000*AA9*AA9)-(8.52/10000*AA9)+30.65)),1)))</f>
        <v/>
      </c>
      <c r="AF9" s="18" t="str">
        <f t="shared" ref="AF9:AF33" si="13">IF(AE9="","",IF(K9="","",ROUNDDOWN(K9/AE9*100,0)))</f>
        <v/>
      </c>
      <c r="AG9" s="18" t="str">
        <f t="shared" ref="AG9:AG33" si="14"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/>
      </c>
      <c r="AH9" s="231"/>
    </row>
    <row r="10" spans="1:34" ht="24" customHeight="1">
      <c r="A10" s="43"/>
      <c r="B10" s="244"/>
      <c r="C10" s="47"/>
      <c r="D10" s="22" t="s">
        <v>543</v>
      </c>
      <c r="E10" s="23" t="s">
        <v>542</v>
      </c>
      <c r="F10" s="24" t="s">
        <v>541</v>
      </c>
      <c r="G10" s="25">
        <v>0.996</v>
      </c>
      <c r="H10" s="24" t="s">
        <v>540</v>
      </c>
      <c r="I10" s="242" t="str">
        <f t="shared" si="0"/>
        <v>1,000</v>
      </c>
      <c r="J10" s="241">
        <v>5</v>
      </c>
      <c r="K10" s="246">
        <v>17</v>
      </c>
      <c r="L10" s="245">
        <f t="shared" si="1"/>
        <v>136.56823529411761</v>
      </c>
      <c r="M10" s="238">
        <f t="shared" si="2"/>
        <v>20.5</v>
      </c>
      <c r="N10" s="237">
        <f t="shared" si="3"/>
        <v>23.4</v>
      </c>
      <c r="O10" s="236" t="str">
        <f t="shared" si="4"/>
        <v>27.3</v>
      </c>
      <c r="P10" s="25" t="s">
        <v>539</v>
      </c>
      <c r="Q10" s="24" t="s">
        <v>192</v>
      </c>
      <c r="R10" s="25" t="s">
        <v>529</v>
      </c>
      <c r="S10" s="22"/>
      <c r="T10" s="235" t="s">
        <v>538</v>
      </c>
      <c r="U10" s="234" t="str">
        <f t="shared" si="5"/>
        <v/>
      </c>
      <c r="V10" s="233" t="str">
        <f t="shared" si="6"/>
        <v/>
      </c>
      <c r="W10" s="233">
        <f t="shared" si="7"/>
        <v>62</v>
      </c>
      <c r="X10" s="232" t="str">
        <f t="shared" si="8"/>
        <v>★1.0</v>
      </c>
      <c r="Z10" s="39">
        <v>1000</v>
      </c>
      <c r="AA10" s="39"/>
      <c r="AB10" s="40">
        <f t="shared" si="9"/>
        <v>27.3</v>
      </c>
      <c r="AC10" s="18">
        <f t="shared" si="10"/>
        <v>62</v>
      </c>
      <c r="AD10" s="18" t="str">
        <f t="shared" si="11"/>
        <v>★1.0</v>
      </c>
      <c r="AE10" s="40" t="str">
        <f t="shared" si="12"/>
        <v/>
      </c>
      <c r="AF10" s="18" t="str">
        <f t="shared" si="13"/>
        <v/>
      </c>
      <c r="AG10" s="18" t="str">
        <f t="shared" si="14"/>
        <v/>
      </c>
      <c r="AH10" s="231"/>
    </row>
    <row r="11" spans="1:34" ht="24" customHeight="1">
      <c r="A11" s="43"/>
      <c r="B11" s="247"/>
      <c r="C11" s="45" t="s">
        <v>537</v>
      </c>
      <c r="D11" s="22" t="s">
        <v>533</v>
      </c>
      <c r="E11" s="23" t="s">
        <v>536</v>
      </c>
      <c r="F11" s="24" t="s">
        <v>531</v>
      </c>
      <c r="G11" s="25">
        <v>1.242</v>
      </c>
      <c r="H11" s="24" t="s">
        <v>530</v>
      </c>
      <c r="I11" s="242" t="str">
        <f t="shared" si="0"/>
        <v>850</v>
      </c>
      <c r="J11" s="241">
        <v>5</v>
      </c>
      <c r="K11" s="246">
        <v>19.8</v>
      </c>
      <c r="L11" s="245">
        <f t="shared" si="1"/>
        <v>117.25555555555556</v>
      </c>
      <c r="M11" s="238">
        <f t="shared" si="2"/>
        <v>21</v>
      </c>
      <c r="N11" s="237">
        <f t="shared" si="3"/>
        <v>24.5</v>
      </c>
      <c r="O11" s="236" t="str">
        <f t="shared" si="4"/>
        <v>28.1</v>
      </c>
      <c r="P11" s="25" t="s">
        <v>499</v>
      </c>
      <c r="Q11" s="24" t="s">
        <v>189</v>
      </c>
      <c r="R11" s="25" t="s">
        <v>534</v>
      </c>
      <c r="S11" s="22"/>
      <c r="T11" s="235" t="s">
        <v>490</v>
      </c>
      <c r="U11" s="234" t="str">
        <f t="shared" si="5"/>
        <v/>
      </c>
      <c r="V11" s="233" t="str">
        <f t="shared" si="6"/>
        <v/>
      </c>
      <c r="W11" s="233">
        <f t="shared" si="7"/>
        <v>70</v>
      </c>
      <c r="X11" s="232" t="str">
        <f t="shared" si="8"/>
        <v>★2.0</v>
      </c>
      <c r="Z11" s="39">
        <v>850</v>
      </c>
      <c r="AA11" s="39"/>
      <c r="AB11" s="40">
        <f t="shared" si="9"/>
        <v>28.1</v>
      </c>
      <c r="AC11" s="18">
        <f t="shared" si="10"/>
        <v>70</v>
      </c>
      <c r="AD11" s="18" t="str">
        <f t="shared" si="11"/>
        <v>★2.0</v>
      </c>
      <c r="AE11" s="40" t="str">
        <f t="shared" si="12"/>
        <v/>
      </c>
      <c r="AF11" s="18" t="str">
        <f t="shared" si="13"/>
        <v/>
      </c>
      <c r="AG11" s="18" t="str">
        <f t="shared" si="14"/>
        <v/>
      </c>
      <c r="AH11" s="231"/>
    </row>
    <row r="12" spans="1:34" ht="24" customHeight="1">
      <c r="A12" s="43"/>
      <c r="B12" s="247"/>
      <c r="C12" s="45"/>
      <c r="D12" s="22" t="s">
        <v>533</v>
      </c>
      <c r="E12" s="23" t="s">
        <v>535</v>
      </c>
      <c r="F12" s="24" t="s">
        <v>531</v>
      </c>
      <c r="G12" s="25">
        <v>1.242</v>
      </c>
      <c r="H12" s="24" t="s">
        <v>530</v>
      </c>
      <c r="I12" s="242" t="str">
        <f t="shared" si="0"/>
        <v>880</v>
      </c>
      <c r="J12" s="241">
        <v>5</v>
      </c>
      <c r="K12" s="246">
        <v>19.8</v>
      </c>
      <c r="L12" s="245">
        <f t="shared" si="1"/>
        <v>117.25555555555556</v>
      </c>
      <c r="M12" s="238">
        <f t="shared" si="2"/>
        <v>20.8</v>
      </c>
      <c r="N12" s="237">
        <f t="shared" si="3"/>
        <v>23.7</v>
      </c>
      <c r="O12" s="236" t="str">
        <f t="shared" si="4"/>
        <v>28.0</v>
      </c>
      <c r="P12" s="25" t="s">
        <v>499</v>
      </c>
      <c r="Q12" s="24" t="s">
        <v>189</v>
      </c>
      <c r="R12" s="25" t="s">
        <v>534</v>
      </c>
      <c r="S12" s="22"/>
      <c r="T12" s="235" t="s">
        <v>490</v>
      </c>
      <c r="U12" s="234" t="str">
        <f t="shared" si="5"/>
        <v/>
      </c>
      <c r="V12" s="233" t="str">
        <f t="shared" si="6"/>
        <v/>
      </c>
      <c r="W12" s="233">
        <f t="shared" si="7"/>
        <v>70</v>
      </c>
      <c r="X12" s="232" t="str">
        <f t="shared" si="8"/>
        <v>★2.0</v>
      </c>
      <c r="Z12" s="39">
        <v>880</v>
      </c>
      <c r="AA12" s="39"/>
      <c r="AB12" s="40">
        <f t="shared" si="9"/>
        <v>28</v>
      </c>
      <c r="AC12" s="18">
        <f t="shared" si="10"/>
        <v>70</v>
      </c>
      <c r="AD12" s="18" t="str">
        <f t="shared" si="11"/>
        <v>★2.0</v>
      </c>
      <c r="AE12" s="40" t="str">
        <f t="shared" si="12"/>
        <v/>
      </c>
      <c r="AF12" s="18" t="str">
        <f t="shared" si="13"/>
        <v/>
      </c>
      <c r="AG12" s="18" t="str">
        <f t="shared" si="14"/>
        <v/>
      </c>
      <c r="AH12" s="231"/>
    </row>
    <row r="13" spans="1:34" ht="24" customHeight="1">
      <c r="A13" s="43"/>
      <c r="B13" s="247"/>
      <c r="C13" s="45"/>
      <c r="D13" s="22" t="s">
        <v>533</v>
      </c>
      <c r="E13" s="23" t="s">
        <v>532</v>
      </c>
      <c r="F13" s="24" t="s">
        <v>531</v>
      </c>
      <c r="G13" s="25">
        <v>1.242</v>
      </c>
      <c r="H13" s="24" t="s">
        <v>530</v>
      </c>
      <c r="I13" s="242" t="str">
        <f t="shared" si="0"/>
        <v>890~920</v>
      </c>
      <c r="J13" s="241">
        <v>5</v>
      </c>
      <c r="K13" s="246">
        <v>19</v>
      </c>
      <c r="L13" s="245">
        <f t="shared" si="1"/>
        <v>122.19263157894736</v>
      </c>
      <c r="M13" s="238">
        <f t="shared" si="2"/>
        <v>20.8</v>
      </c>
      <c r="N13" s="237">
        <f t="shared" si="3"/>
        <v>23.7</v>
      </c>
      <c r="O13" s="236" t="str">
        <f t="shared" si="4"/>
        <v>27.8~27.9</v>
      </c>
      <c r="P13" s="25" t="s">
        <v>499</v>
      </c>
      <c r="Q13" s="24" t="s">
        <v>189</v>
      </c>
      <c r="R13" s="25" t="s">
        <v>529</v>
      </c>
      <c r="S13" s="22"/>
      <c r="T13" s="235" t="s">
        <v>490</v>
      </c>
      <c r="U13" s="234" t="str">
        <f t="shared" si="5"/>
        <v/>
      </c>
      <c r="V13" s="233" t="str">
        <f t="shared" si="6"/>
        <v/>
      </c>
      <c r="W13" s="233">
        <f t="shared" si="7"/>
        <v>68</v>
      </c>
      <c r="X13" s="232" t="str">
        <f t="shared" si="8"/>
        <v>★1.5</v>
      </c>
      <c r="Z13" s="39">
        <v>890</v>
      </c>
      <c r="AA13" s="39">
        <v>920</v>
      </c>
      <c r="AB13" s="40">
        <f t="shared" si="9"/>
        <v>27.9</v>
      </c>
      <c r="AC13" s="18">
        <f t="shared" si="10"/>
        <v>68</v>
      </c>
      <c r="AD13" s="18" t="str">
        <f t="shared" si="11"/>
        <v>★1.5</v>
      </c>
      <c r="AE13" s="40">
        <f t="shared" si="12"/>
        <v>27.8</v>
      </c>
      <c r="AF13" s="18">
        <f t="shared" si="13"/>
        <v>68</v>
      </c>
      <c r="AG13" s="18" t="str">
        <f t="shared" si="14"/>
        <v>★1.5</v>
      </c>
      <c r="AH13" s="231"/>
    </row>
    <row r="14" spans="1:34" ht="24" customHeight="1">
      <c r="A14" s="43"/>
      <c r="B14" s="248"/>
      <c r="C14" s="21" t="s">
        <v>528</v>
      </c>
      <c r="D14" s="243" t="s">
        <v>527</v>
      </c>
      <c r="E14" s="23" t="s">
        <v>500</v>
      </c>
      <c r="F14" s="24" t="s">
        <v>504</v>
      </c>
      <c r="G14" s="25">
        <v>1.242</v>
      </c>
      <c r="H14" s="24" t="s">
        <v>502</v>
      </c>
      <c r="I14" s="242" t="str">
        <f t="shared" si="0"/>
        <v>960~970</v>
      </c>
      <c r="J14" s="241">
        <v>5</v>
      </c>
      <c r="K14" s="246">
        <v>23</v>
      </c>
      <c r="L14" s="245">
        <f t="shared" si="1"/>
        <v>100.94173913043477</v>
      </c>
      <c r="M14" s="238">
        <f t="shared" si="2"/>
        <v>20.8</v>
      </c>
      <c r="N14" s="237">
        <f t="shared" si="3"/>
        <v>23.7</v>
      </c>
      <c r="O14" s="236" t="str">
        <f t="shared" si="4"/>
        <v>27.5~27.6</v>
      </c>
      <c r="P14" s="25" t="s">
        <v>526</v>
      </c>
      <c r="Q14" s="24" t="s">
        <v>189</v>
      </c>
      <c r="R14" s="25" t="s">
        <v>45</v>
      </c>
      <c r="S14" s="22"/>
      <c r="T14" s="235" t="s">
        <v>490</v>
      </c>
      <c r="U14" s="234">
        <f t="shared" si="5"/>
        <v>110</v>
      </c>
      <c r="V14" s="233" t="str">
        <f t="shared" si="6"/>
        <v/>
      </c>
      <c r="W14" s="233">
        <f t="shared" si="7"/>
        <v>83</v>
      </c>
      <c r="X14" s="232" t="str">
        <f t="shared" si="8"/>
        <v>★3.0</v>
      </c>
      <c r="Z14" s="39">
        <v>960</v>
      </c>
      <c r="AA14" s="39">
        <v>970</v>
      </c>
      <c r="AB14" s="40">
        <f t="shared" si="9"/>
        <v>27.6</v>
      </c>
      <c r="AC14" s="18">
        <f t="shared" si="10"/>
        <v>83</v>
      </c>
      <c r="AD14" s="18" t="str">
        <f t="shared" si="11"/>
        <v>★3.0</v>
      </c>
      <c r="AE14" s="40">
        <f t="shared" si="12"/>
        <v>27.5</v>
      </c>
      <c r="AF14" s="18">
        <f t="shared" si="13"/>
        <v>83</v>
      </c>
      <c r="AG14" s="18" t="str">
        <f t="shared" si="14"/>
        <v>★3.0</v>
      </c>
      <c r="AH14" s="231"/>
    </row>
    <row r="15" spans="1:34" ht="24" customHeight="1">
      <c r="A15" s="43"/>
      <c r="B15" s="247"/>
      <c r="C15" s="45"/>
      <c r="D15" s="243" t="s">
        <v>525</v>
      </c>
      <c r="E15" s="23" t="s">
        <v>524</v>
      </c>
      <c r="F15" s="24" t="s">
        <v>497</v>
      </c>
      <c r="G15" s="25">
        <v>1.242</v>
      </c>
      <c r="H15" s="24" t="s">
        <v>338</v>
      </c>
      <c r="I15" s="242" t="str">
        <f t="shared" si="0"/>
        <v>900~910</v>
      </c>
      <c r="J15" s="241">
        <v>5</v>
      </c>
      <c r="K15" s="246">
        <v>21</v>
      </c>
      <c r="L15" s="245">
        <f t="shared" si="1"/>
        <v>110.55523809523808</v>
      </c>
      <c r="M15" s="238">
        <f t="shared" si="2"/>
        <v>20.8</v>
      </c>
      <c r="N15" s="237">
        <f t="shared" si="3"/>
        <v>23.7</v>
      </c>
      <c r="O15" s="236" t="str">
        <f t="shared" si="4"/>
        <v>27.8~27.9</v>
      </c>
      <c r="P15" s="25" t="s">
        <v>496</v>
      </c>
      <c r="Q15" s="24" t="s">
        <v>189</v>
      </c>
      <c r="R15" s="25" t="s">
        <v>45</v>
      </c>
      <c r="S15" s="22"/>
      <c r="T15" s="235" t="s">
        <v>490</v>
      </c>
      <c r="U15" s="234">
        <f t="shared" si="5"/>
        <v>100</v>
      </c>
      <c r="V15" s="233" t="str">
        <f t="shared" si="6"/>
        <v/>
      </c>
      <c r="W15" s="233">
        <f t="shared" si="7"/>
        <v>75</v>
      </c>
      <c r="X15" s="232" t="str">
        <f t="shared" si="8"/>
        <v>★2.5</v>
      </c>
      <c r="Z15" s="39">
        <v>900</v>
      </c>
      <c r="AA15" s="39">
        <v>910</v>
      </c>
      <c r="AB15" s="40">
        <f t="shared" si="9"/>
        <v>27.9</v>
      </c>
      <c r="AC15" s="18">
        <f t="shared" si="10"/>
        <v>75</v>
      </c>
      <c r="AD15" s="18" t="str">
        <f t="shared" si="11"/>
        <v>★2.5</v>
      </c>
      <c r="AE15" s="40">
        <f t="shared" si="12"/>
        <v>27.8</v>
      </c>
      <c r="AF15" s="18">
        <f t="shared" si="13"/>
        <v>75</v>
      </c>
      <c r="AG15" s="18" t="str">
        <f t="shared" si="14"/>
        <v>★2.5</v>
      </c>
      <c r="AH15" s="231"/>
    </row>
    <row r="16" spans="1:34" ht="24" customHeight="1">
      <c r="A16" s="43"/>
      <c r="B16" s="247"/>
      <c r="C16" s="45"/>
      <c r="D16" s="243" t="s">
        <v>523</v>
      </c>
      <c r="E16" s="23" t="s">
        <v>522</v>
      </c>
      <c r="F16" s="24" t="s">
        <v>497</v>
      </c>
      <c r="G16" s="25">
        <v>1.242</v>
      </c>
      <c r="H16" s="24" t="s">
        <v>338</v>
      </c>
      <c r="I16" s="242" t="str">
        <f t="shared" si="0"/>
        <v>960~970</v>
      </c>
      <c r="J16" s="241">
        <v>5</v>
      </c>
      <c r="K16" s="246">
        <v>19.600000000000001</v>
      </c>
      <c r="L16" s="245">
        <f t="shared" si="1"/>
        <v>118.45204081632652</v>
      </c>
      <c r="M16" s="238">
        <f t="shared" si="2"/>
        <v>20.8</v>
      </c>
      <c r="N16" s="237">
        <f t="shared" si="3"/>
        <v>23.7</v>
      </c>
      <c r="O16" s="236" t="str">
        <f t="shared" si="4"/>
        <v>27.5~27.6</v>
      </c>
      <c r="P16" s="25" t="s">
        <v>496</v>
      </c>
      <c r="Q16" s="24" t="s">
        <v>189</v>
      </c>
      <c r="R16" s="25" t="s">
        <v>55</v>
      </c>
      <c r="S16" s="22"/>
      <c r="T16" s="235" t="s">
        <v>490</v>
      </c>
      <c r="U16" s="234" t="str">
        <f t="shared" si="5"/>
        <v/>
      </c>
      <c r="V16" s="233" t="str">
        <f t="shared" si="6"/>
        <v/>
      </c>
      <c r="W16" s="233">
        <f t="shared" si="7"/>
        <v>71</v>
      </c>
      <c r="X16" s="232" t="str">
        <f t="shared" si="8"/>
        <v>★2.0</v>
      </c>
      <c r="Z16" s="39">
        <v>960</v>
      </c>
      <c r="AA16" s="39">
        <v>970</v>
      </c>
      <c r="AB16" s="40">
        <f t="shared" si="9"/>
        <v>27.6</v>
      </c>
      <c r="AC16" s="18">
        <f t="shared" si="10"/>
        <v>71</v>
      </c>
      <c r="AD16" s="18" t="str">
        <f t="shared" si="11"/>
        <v>★2.0</v>
      </c>
      <c r="AE16" s="40">
        <f t="shared" si="12"/>
        <v>27.5</v>
      </c>
      <c r="AF16" s="18">
        <f t="shared" si="13"/>
        <v>71</v>
      </c>
      <c r="AG16" s="18" t="str">
        <f t="shared" si="14"/>
        <v>★2.0</v>
      </c>
      <c r="AH16" s="231"/>
    </row>
    <row r="17" spans="1:34" ht="24" customHeight="1">
      <c r="A17" s="43"/>
      <c r="B17" s="247"/>
      <c r="C17" s="45"/>
      <c r="D17" s="243" t="s">
        <v>521</v>
      </c>
      <c r="E17" s="23" t="s">
        <v>520</v>
      </c>
      <c r="F17" s="24" t="s">
        <v>492</v>
      </c>
      <c r="G17" s="25">
        <v>1.242</v>
      </c>
      <c r="H17" s="24" t="s">
        <v>338</v>
      </c>
      <c r="I17" s="242" t="str">
        <f t="shared" si="0"/>
        <v>870~900</v>
      </c>
      <c r="J17" s="241">
        <v>5</v>
      </c>
      <c r="K17" s="246">
        <v>20</v>
      </c>
      <c r="L17" s="245">
        <f t="shared" si="1"/>
        <v>116.083</v>
      </c>
      <c r="M17" s="238">
        <f t="shared" si="2"/>
        <v>20.8</v>
      </c>
      <c r="N17" s="237">
        <f t="shared" si="3"/>
        <v>23.7</v>
      </c>
      <c r="O17" s="236" t="str">
        <f t="shared" si="4"/>
        <v>27.9~28.0</v>
      </c>
      <c r="P17" s="25" t="s">
        <v>491</v>
      </c>
      <c r="Q17" s="24" t="s">
        <v>189</v>
      </c>
      <c r="R17" s="25" t="s">
        <v>45</v>
      </c>
      <c r="S17" s="22"/>
      <c r="T17" s="235" t="s">
        <v>490</v>
      </c>
      <c r="U17" s="234" t="str">
        <f t="shared" si="5"/>
        <v/>
      </c>
      <c r="V17" s="233" t="str">
        <f t="shared" si="6"/>
        <v/>
      </c>
      <c r="W17" s="233">
        <f t="shared" si="7"/>
        <v>71</v>
      </c>
      <c r="X17" s="232" t="str">
        <f t="shared" si="8"/>
        <v>★2.0</v>
      </c>
      <c r="Z17" s="39">
        <v>870</v>
      </c>
      <c r="AA17" s="39">
        <v>900</v>
      </c>
      <c r="AB17" s="40">
        <f t="shared" si="9"/>
        <v>28</v>
      </c>
      <c r="AC17" s="18">
        <f t="shared" si="10"/>
        <v>71</v>
      </c>
      <c r="AD17" s="18" t="str">
        <f t="shared" si="11"/>
        <v>★2.0</v>
      </c>
      <c r="AE17" s="40">
        <f t="shared" si="12"/>
        <v>27.9</v>
      </c>
      <c r="AF17" s="18">
        <f t="shared" si="13"/>
        <v>71</v>
      </c>
      <c r="AG17" s="18" t="str">
        <f t="shared" si="14"/>
        <v>★2.0</v>
      </c>
      <c r="AH17" s="231"/>
    </row>
    <row r="18" spans="1:34" ht="24" customHeight="1">
      <c r="A18" s="43"/>
      <c r="B18" s="247"/>
      <c r="C18" s="45"/>
      <c r="D18" s="243" t="s">
        <v>519</v>
      </c>
      <c r="E18" s="23" t="s">
        <v>518</v>
      </c>
      <c r="F18" s="24" t="s">
        <v>492</v>
      </c>
      <c r="G18" s="25">
        <v>1.242</v>
      </c>
      <c r="H18" s="24" t="s">
        <v>338</v>
      </c>
      <c r="I18" s="242" t="str">
        <f t="shared" si="0"/>
        <v>930~960</v>
      </c>
      <c r="J18" s="241">
        <v>5</v>
      </c>
      <c r="K18" s="246">
        <v>18.8</v>
      </c>
      <c r="L18" s="245">
        <f t="shared" si="1"/>
        <v>123.49255319148935</v>
      </c>
      <c r="M18" s="238">
        <f t="shared" si="2"/>
        <v>20.8</v>
      </c>
      <c r="N18" s="237">
        <f t="shared" si="3"/>
        <v>23.7</v>
      </c>
      <c r="O18" s="236" t="str">
        <f t="shared" si="4"/>
        <v>27.6~27.7</v>
      </c>
      <c r="P18" s="25" t="s">
        <v>491</v>
      </c>
      <c r="Q18" s="24" t="s">
        <v>189</v>
      </c>
      <c r="R18" s="25" t="s">
        <v>55</v>
      </c>
      <c r="S18" s="22"/>
      <c r="T18" s="235" t="s">
        <v>490</v>
      </c>
      <c r="U18" s="234" t="str">
        <f t="shared" si="5"/>
        <v/>
      </c>
      <c r="V18" s="233" t="str">
        <f t="shared" si="6"/>
        <v/>
      </c>
      <c r="W18" s="233" t="str">
        <f t="shared" si="7"/>
        <v>67~68</v>
      </c>
      <c r="X18" s="232" t="str">
        <f t="shared" si="8"/>
        <v>★1.5</v>
      </c>
      <c r="Z18" s="39">
        <v>930</v>
      </c>
      <c r="AA18" s="39">
        <v>960</v>
      </c>
      <c r="AB18" s="40">
        <f t="shared" si="9"/>
        <v>27.7</v>
      </c>
      <c r="AC18" s="18">
        <f t="shared" si="10"/>
        <v>67</v>
      </c>
      <c r="AD18" s="18" t="str">
        <f t="shared" si="11"/>
        <v>★1.5</v>
      </c>
      <c r="AE18" s="40">
        <f t="shared" si="12"/>
        <v>27.6</v>
      </c>
      <c r="AF18" s="18">
        <f t="shared" si="13"/>
        <v>68</v>
      </c>
      <c r="AG18" s="18" t="str">
        <f t="shared" si="14"/>
        <v>★1.5</v>
      </c>
      <c r="AH18" s="231"/>
    </row>
    <row r="19" spans="1:34" ht="24" customHeight="1">
      <c r="A19" s="43"/>
      <c r="B19" s="247"/>
      <c r="C19" s="45"/>
      <c r="D19" s="243" t="s">
        <v>517</v>
      </c>
      <c r="E19" s="23" t="s">
        <v>511</v>
      </c>
      <c r="F19" s="24" t="s">
        <v>492</v>
      </c>
      <c r="G19" s="25">
        <v>1.242</v>
      </c>
      <c r="H19" s="24" t="s">
        <v>515</v>
      </c>
      <c r="I19" s="242" t="str">
        <f t="shared" si="0"/>
        <v>840</v>
      </c>
      <c r="J19" s="241">
        <v>5</v>
      </c>
      <c r="K19" s="246">
        <v>21.8</v>
      </c>
      <c r="L19" s="245">
        <f t="shared" si="1"/>
        <v>106.49816513761466</v>
      </c>
      <c r="M19" s="238">
        <f t="shared" si="2"/>
        <v>21</v>
      </c>
      <c r="N19" s="237">
        <f t="shared" si="3"/>
        <v>24.5</v>
      </c>
      <c r="O19" s="236" t="str">
        <f t="shared" si="4"/>
        <v>28.2</v>
      </c>
      <c r="P19" s="25" t="s">
        <v>514</v>
      </c>
      <c r="Q19" s="24" t="s">
        <v>189</v>
      </c>
      <c r="R19" s="25" t="s">
        <v>45</v>
      </c>
      <c r="S19" s="22"/>
      <c r="T19" s="235" t="s">
        <v>507</v>
      </c>
      <c r="U19" s="234">
        <f t="shared" si="5"/>
        <v>103</v>
      </c>
      <c r="V19" s="233" t="str">
        <f t="shared" si="6"/>
        <v/>
      </c>
      <c r="W19" s="233">
        <f t="shared" si="7"/>
        <v>77</v>
      </c>
      <c r="X19" s="232" t="str">
        <f t="shared" si="8"/>
        <v>★2.5</v>
      </c>
      <c r="Z19" s="39">
        <v>840</v>
      </c>
      <c r="AA19" s="39"/>
      <c r="AB19" s="40">
        <f t="shared" si="9"/>
        <v>28.2</v>
      </c>
      <c r="AC19" s="18">
        <f t="shared" si="10"/>
        <v>77</v>
      </c>
      <c r="AD19" s="18" t="str">
        <f t="shared" si="11"/>
        <v>★2.5</v>
      </c>
      <c r="AE19" s="40" t="str">
        <f t="shared" si="12"/>
        <v/>
      </c>
      <c r="AF19" s="18" t="str">
        <f t="shared" si="13"/>
        <v/>
      </c>
      <c r="AG19" s="18" t="str">
        <f t="shared" si="14"/>
        <v/>
      </c>
      <c r="AH19" s="231"/>
    </row>
    <row r="20" spans="1:34" ht="24" customHeight="1">
      <c r="A20" s="43"/>
      <c r="B20" s="247"/>
      <c r="C20" s="45"/>
      <c r="D20" s="243" t="s">
        <v>517</v>
      </c>
      <c r="E20" s="23" t="s">
        <v>516</v>
      </c>
      <c r="F20" s="24" t="s">
        <v>492</v>
      </c>
      <c r="G20" s="25">
        <v>1.242</v>
      </c>
      <c r="H20" s="24" t="s">
        <v>515</v>
      </c>
      <c r="I20" s="242" t="str">
        <f t="shared" si="0"/>
        <v>860~870</v>
      </c>
      <c r="J20" s="241">
        <v>5</v>
      </c>
      <c r="K20" s="246">
        <v>21.8</v>
      </c>
      <c r="L20" s="245">
        <f t="shared" si="1"/>
        <v>106.49816513761466</v>
      </c>
      <c r="M20" s="238">
        <f t="shared" si="2"/>
        <v>20.8</v>
      </c>
      <c r="N20" s="237">
        <f t="shared" si="3"/>
        <v>23.7</v>
      </c>
      <c r="O20" s="236" t="str">
        <f t="shared" si="4"/>
        <v>28.0~28.1</v>
      </c>
      <c r="P20" s="25" t="s">
        <v>514</v>
      </c>
      <c r="Q20" s="24" t="s">
        <v>189</v>
      </c>
      <c r="R20" s="25" t="s">
        <v>45</v>
      </c>
      <c r="S20" s="22"/>
      <c r="T20" s="235" t="s">
        <v>507</v>
      </c>
      <c r="U20" s="234">
        <f t="shared" si="5"/>
        <v>104</v>
      </c>
      <c r="V20" s="233" t="str">
        <f t="shared" si="6"/>
        <v/>
      </c>
      <c r="W20" s="233">
        <f t="shared" si="7"/>
        <v>77</v>
      </c>
      <c r="X20" s="232" t="str">
        <f t="shared" si="8"/>
        <v>★2.5</v>
      </c>
      <c r="Z20" s="39">
        <v>860</v>
      </c>
      <c r="AA20" s="39">
        <v>870</v>
      </c>
      <c r="AB20" s="40">
        <f t="shared" si="9"/>
        <v>28.1</v>
      </c>
      <c r="AC20" s="18">
        <f t="shared" si="10"/>
        <v>77</v>
      </c>
      <c r="AD20" s="18" t="str">
        <f t="shared" si="11"/>
        <v>★2.5</v>
      </c>
      <c r="AE20" s="40">
        <f t="shared" si="12"/>
        <v>28</v>
      </c>
      <c r="AF20" s="18">
        <f t="shared" si="13"/>
        <v>77</v>
      </c>
      <c r="AG20" s="18" t="str">
        <f t="shared" si="14"/>
        <v>★2.5</v>
      </c>
      <c r="AH20" s="231"/>
    </row>
    <row r="21" spans="1:34" ht="24" customHeight="1">
      <c r="A21" s="43"/>
      <c r="B21" s="247"/>
      <c r="C21" s="45"/>
      <c r="D21" s="243" t="s">
        <v>512</v>
      </c>
      <c r="E21" s="23" t="s">
        <v>513</v>
      </c>
      <c r="F21" s="24" t="s">
        <v>510</v>
      </c>
      <c r="G21" s="25">
        <v>1.371</v>
      </c>
      <c r="H21" s="24" t="s">
        <v>48</v>
      </c>
      <c r="I21" s="242" t="str">
        <f t="shared" si="0"/>
        <v>970</v>
      </c>
      <c r="J21" s="241">
        <v>5</v>
      </c>
      <c r="K21" s="246">
        <v>17.600000000000001</v>
      </c>
      <c r="L21" s="245">
        <f t="shared" si="1"/>
        <v>131.91249999999999</v>
      </c>
      <c r="M21" s="238">
        <f t="shared" si="2"/>
        <v>20.8</v>
      </c>
      <c r="N21" s="237">
        <f t="shared" si="3"/>
        <v>23.7</v>
      </c>
      <c r="O21" s="236" t="str">
        <f t="shared" si="4"/>
        <v>27.5</v>
      </c>
      <c r="P21" s="25" t="s">
        <v>377</v>
      </c>
      <c r="Q21" s="24" t="s">
        <v>52</v>
      </c>
      <c r="R21" s="25" t="s">
        <v>45</v>
      </c>
      <c r="S21" s="22" t="s">
        <v>508</v>
      </c>
      <c r="T21" s="235" t="s">
        <v>507</v>
      </c>
      <c r="U21" s="234" t="str">
        <f t="shared" si="5"/>
        <v/>
      </c>
      <c r="V21" s="233" t="str">
        <f t="shared" si="6"/>
        <v/>
      </c>
      <c r="W21" s="233">
        <f t="shared" si="7"/>
        <v>64</v>
      </c>
      <c r="X21" s="232" t="str">
        <f t="shared" si="8"/>
        <v>★1.0</v>
      </c>
      <c r="Z21" s="39">
        <v>970</v>
      </c>
      <c r="AA21" s="39"/>
      <c r="AB21" s="40">
        <f t="shared" si="9"/>
        <v>27.5</v>
      </c>
      <c r="AC21" s="18">
        <f t="shared" si="10"/>
        <v>64</v>
      </c>
      <c r="AD21" s="18" t="str">
        <f t="shared" si="11"/>
        <v>★1.0</v>
      </c>
      <c r="AE21" s="40" t="str">
        <f t="shared" si="12"/>
        <v/>
      </c>
      <c r="AF21" s="18" t="str">
        <f t="shared" si="13"/>
        <v/>
      </c>
      <c r="AG21" s="18" t="str">
        <f t="shared" si="14"/>
        <v/>
      </c>
      <c r="AH21" s="231"/>
    </row>
    <row r="22" spans="1:34" ht="24" customHeight="1">
      <c r="A22" s="43"/>
      <c r="B22" s="247"/>
      <c r="C22" s="45"/>
      <c r="D22" s="243" t="s">
        <v>512</v>
      </c>
      <c r="E22" s="23" t="s">
        <v>511</v>
      </c>
      <c r="F22" s="24" t="s">
        <v>510</v>
      </c>
      <c r="G22" s="25">
        <v>1.371</v>
      </c>
      <c r="H22" s="24" t="s">
        <v>509</v>
      </c>
      <c r="I22" s="242" t="str">
        <f t="shared" si="0"/>
        <v>990</v>
      </c>
      <c r="J22" s="241">
        <v>5</v>
      </c>
      <c r="K22" s="246">
        <v>16.600000000000001</v>
      </c>
      <c r="L22" s="245">
        <f t="shared" si="1"/>
        <v>139.85903614457828</v>
      </c>
      <c r="M22" s="238">
        <f t="shared" si="2"/>
        <v>20.5</v>
      </c>
      <c r="N22" s="237">
        <f t="shared" si="3"/>
        <v>23.4</v>
      </c>
      <c r="O22" s="236" t="str">
        <f t="shared" si="4"/>
        <v>27.4</v>
      </c>
      <c r="P22" s="25" t="s">
        <v>377</v>
      </c>
      <c r="Q22" s="24" t="s">
        <v>52</v>
      </c>
      <c r="R22" s="25" t="s">
        <v>45</v>
      </c>
      <c r="S22" s="22" t="s">
        <v>508</v>
      </c>
      <c r="T22" s="235" t="s">
        <v>507</v>
      </c>
      <c r="U22" s="234" t="str">
        <f t="shared" si="5"/>
        <v/>
      </c>
      <c r="V22" s="233" t="str">
        <f t="shared" si="6"/>
        <v/>
      </c>
      <c r="W22" s="233">
        <f t="shared" si="7"/>
        <v>60</v>
      </c>
      <c r="X22" s="232" t="str">
        <f t="shared" si="8"/>
        <v>★1.0</v>
      </c>
      <c r="Z22" s="39">
        <v>990</v>
      </c>
      <c r="AA22" s="39"/>
      <c r="AB22" s="40">
        <f t="shared" si="9"/>
        <v>27.4</v>
      </c>
      <c r="AC22" s="18">
        <f t="shared" si="10"/>
        <v>60</v>
      </c>
      <c r="AD22" s="18" t="str">
        <f t="shared" si="11"/>
        <v>★1.0</v>
      </c>
      <c r="AE22" s="40" t="str">
        <f t="shared" si="12"/>
        <v/>
      </c>
      <c r="AF22" s="18" t="str">
        <f t="shared" si="13"/>
        <v/>
      </c>
      <c r="AG22" s="18" t="str">
        <f t="shared" si="14"/>
        <v/>
      </c>
      <c r="AH22" s="231"/>
    </row>
    <row r="23" spans="1:34" ht="24" customHeight="1">
      <c r="A23" s="43"/>
      <c r="B23" s="248"/>
      <c r="C23" s="21" t="s">
        <v>506</v>
      </c>
      <c r="D23" s="243" t="s">
        <v>505</v>
      </c>
      <c r="E23" s="23" t="s">
        <v>500</v>
      </c>
      <c r="F23" s="24" t="s">
        <v>504</v>
      </c>
      <c r="G23" s="25" t="s">
        <v>503</v>
      </c>
      <c r="H23" s="24" t="s">
        <v>502</v>
      </c>
      <c r="I23" s="242" t="str">
        <f t="shared" si="0"/>
        <v>1,050</v>
      </c>
      <c r="J23" s="241">
        <v>5</v>
      </c>
      <c r="K23" s="246">
        <v>22.3</v>
      </c>
      <c r="L23" s="245">
        <f t="shared" si="1"/>
        <v>104.11031390134528</v>
      </c>
      <c r="M23" s="238">
        <f t="shared" si="2"/>
        <v>20.5</v>
      </c>
      <c r="N23" s="237">
        <f t="shared" si="3"/>
        <v>23.4</v>
      </c>
      <c r="O23" s="236" t="str">
        <f t="shared" si="4"/>
        <v>27.0</v>
      </c>
      <c r="P23" s="25" t="s">
        <v>501</v>
      </c>
      <c r="Q23" s="24" t="s">
        <v>189</v>
      </c>
      <c r="R23" s="25" t="s">
        <v>45</v>
      </c>
      <c r="S23" s="22"/>
      <c r="T23" s="235" t="s">
        <v>490</v>
      </c>
      <c r="U23" s="234">
        <f t="shared" si="5"/>
        <v>108</v>
      </c>
      <c r="V23" s="233" t="str">
        <f t="shared" si="6"/>
        <v/>
      </c>
      <c r="W23" s="233">
        <f t="shared" si="7"/>
        <v>82</v>
      </c>
      <c r="X23" s="232" t="str">
        <f t="shared" si="8"/>
        <v>★3.0</v>
      </c>
      <c r="Z23" s="39">
        <v>1050</v>
      </c>
      <c r="AA23" s="39"/>
      <c r="AB23" s="40">
        <f t="shared" si="9"/>
        <v>27</v>
      </c>
      <c r="AC23" s="18">
        <f t="shared" si="10"/>
        <v>82</v>
      </c>
      <c r="AD23" s="18" t="str">
        <f t="shared" si="11"/>
        <v>★3.0</v>
      </c>
      <c r="AE23" s="40" t="str">
        <f t="shared" si="12"/>
        <v/>
      </c>
      <c r="AF23" s="18" t="str">
        <f t="shared" si="13"/>
        <v/>
      </c>
      <c r="AG23" s="18" t="str">
        <f t="shared" si="14"/>
        <v/>
      </c>
      <c r="AH23" s="231"/>
    </row>
    <row r="24" spans="1:34" ht="24" customHeight="1">
      <c r="A24" s="43"/>
      <c r="B24" s="247"/>
      <c r="C24" s="45"/>
      <c r="D24" s="243" t="s">
        <v>498</v>
      </c>
      <c r="E24" s="23" t="s">
        <v>500</v>
      </c>
      <c r="F24" s="24" t="s">
        <v>497</v>
      </c>
      <c r="G24" s="25">
        <v>1.242</v>
      </c>
      <c r="H24" s="24" t="s">
        <v>338</v>
      </c>
      <c r="I24" s="242" t="str">
        <f t="shared" si="0"/>
        <v>1,000</v>
      </c>
      <c r="J24" s="241">
        <v>5</v>
      </c>
      <c r="K24" s="246">
        <v>19.600000000000001</v>
      </c>
      <c r="L24" s="245">
        <f t="shared" si="1"/>
        <v>118.45204081632652</v>
      </c>
      <c r="M24" s="238">
        <f t="shared" si="2"/>
        <v>20.5</v>
      </c>
      <c r="N24" s="237">
        <f t="shared" si="3"/>
        <v>23.4</v>
      </c>
      <c r="O24" s="236" t="str">
        <f t="shared" si="4"/>
        <v>27.3</v>
      </c>
      <c r="P24" s="25" t="s">
        <v>499</v>
      </c>
      <c r="Q24" s="24" t="s">
        <v>189</v>
      </c>
      <c r="R24" s="25" t="s">
        <v>45</v>
      </c>
      <c r="S24" s="22"/>
      <c r="T24" s="235" t="s">
        <v>490</v>
      </c>
      <c r="U24" s="234" t="str">
        <f t="shared" si="5"/>
        <v/>
      </c>
      <c r="V24" s="233" t="str">
        <f t="shared" si="6"/>
        <v/>
      </c>
      <c r="W24" s="233">
        <f t="shared" si="7"/>
        <v>71</v>
      </c>
      <c r="X24" s="232" t="str">
        <f t="shared" si="8"/>
        <v>★2.0</v>
      </c>
      <c r="Z24" s="39">
        <v>1000</v>
      </c>
      <c r="AA24" s="39"/>
      <c r="AB24" s="40">
        <f t="shared" si="9"/>
        <v>27.3</v>
      </c>
      <c r="AC24" s="18">
        <f t="shared" si="10"/>
        <v>71</v>
      </c>
      <c r="AD24" s="18" t="str">
        <f t="shared" si="11"/>
        <v>★2.0</v>
      </c>
      <c r="AE24" s="40" t="str">
        <f t="shared" si="12"/>
        <v/>
      </c>
      <c r="AF24" s="18" t="str">
        <f t="shared" si="13"/>
        <v/>
      </c>
      <c r="AG24" s="18" t="str">
        <f t="shared" si="14"/>
        <v/>
      </c>
      <c r="AH24" s="231"/>
    </row>
    <row r="25" spans="1:34" ht="24" customHeight="1">
      <c r="A25" s="43"/>
      <c r="B25" s="247"/>
      <c r="C25" s="45"/>
      <c r="D25" s="243" t="s">
        <v>498</v>
      </c>
      <c r="E25" s="23" t="s">
        <v>493</v>
      </c>
      <c r="F25" s="24" t="s">
        <v>497</v>
      </c>
      <c r="G25" s="25">
        <v>1.242</v>
      </c>
      <c r="H25" s="24" t="s">
        <v>338</v>
      </c>
      <c r="I25" s="242" t="str">
        <f t="shared" si="0"/>
        <v>1,040</v>
      </c>
      <c r="J25" s="241">
        <v>5</v>
      </c>
      <c r="K25" s="246">
        <v>18.399999999999999</v>
      </c>
      <c r="L25" s="245">
        <f t="shared" si="1"/>
        <v>126.17717391304349</v>
      </c>
      <c r="M25" s="238">
        <f t="shared" si="2"/>
        <v>20.5</v>
      </c>
      <c r="N25" s="237">
        <f t="shared" si="3"/>
        <v>23.4</v>
      </c>
      <c r="O25" s="236" t="str">
        <f t="shared" si="4"/>
        <v>27.1</v>
      </c>
      <c r="P25" s="25" t="s">
        <v>496</v>
      </c>
      <c r="Q25" s="24" t="s">
        <v>189</v>
      </c>
      <c r="R25" s="25" t="s">
        <v>55</v>
      </c>
      <c r="S25" s="22"/>
      <c r="T25" s="235" t="s">
        <v>490</v>
      </c>
      <c r="U25" s="234" t="str">
        <f t="shared" si="5"/>
        <v/>
      </c>
      <c r="V25" s="233" t="str">
        <f t="shared" si="6"/>
        <v/>
      </c>
      <c r="W25" s="233">
        <f t="shared" si="7"/>
        <v>67</v>
      </c>
      <c r="X25" s="232" t="str">
        <f t="shared" si="8"/>
        <v>★1.5</v>
      </c>
      <c r="Z25" s="39">
        <v>1040</v>
      </c>
      <c r="AA25" s="39"/>
      <c r="AB25" s="40">
        <f t="shared" si="9"/>
        <v>27.1</v>
      </c>
      <c r="AC25" s="18">
        <f t="shared" si="10"/>
        <v>67</v>
      </c>
      <c r="AD25" s="18" t="str">
        <f t="shared" si="11"/>
        <v>★1.5</v>
      </c>
      <c r="AE25" s="40" t="str">
        <f t="shared" si="12"/>
        <v/>
      </c>
      <c r="AF25" s="18" t="str">
        <f t="shared" si="13"/>
        <v/>
      </c>
      <c r="AG25" s="18" t="str">
        <f t="shared" si="14"/>
        <v/>
      </c>
      <c r="AH25" s="231"/>
    </row>
    <row r="26" spans="1:34" ht="24" customHeight="1">
      <c r="A26" s="43"/>
      <c r="B26" s="247"/>
      <c r="C26" s="45"/>
      <c r="D26" s="243" t="s">
        <v>494</v>
      </c>
      <c r="E26" s="23" t="s">
        <v>495</v>
      </c>
      <c r="F26" s="24" t="s">
        <v>492</v>
      </c>
      <c r="G26" s="25">
        <v>1.242</v>
      </c>
      <c r="H26" s="24" t="s">
        <v>338</v>
      </c>
      <c r="I26" s="242" t="str">
        <f t="shared" si="0"/>
        <v>960</v>
      </c>
      <c r="J26" s="241">
        <v>5</v>
      </c>
      <c r="K26" s="246">
        <v>19</v>
      </c>
      <c r="L26" s="245">
        <f t="shared" si="1"/>
        <v>122.19263157894736</v>
      </c>
      <c r="M26" s="238">
        <f t="shared" si="2"/>
        <v>20.8</v>
      </c>
      <c r="N26" s="237">
        <f t="shared" si="3"/>
        <v>23.7</v>
      </c>
      <c r="O26" s="236" t="str">
        <f t="shared" si="4"/>
        <v>27.6</v>
      </c>
      <c r="P26" s="25" t="s">
        <v>491</v>
      </c>
      <c r="Q26" s="24" t="s">
        <v>189</v>
      </c>
      <c r="R26" s="25" t="s">
        <v>45</v>
      </c>
      <c r="S26" s="22"/>
      <c r="T26" s="235" t="s">
        <v>490</v>
      </c>
      <c r="U26" s="234" t="str">
        <f t="shared" si="5"/>
        <v/>
      </c>
      <c r="V26" s="233" t="str">
        <f t="shared" si="6"/>
        <v/>
      </c>
      <c r="W26" s="233">
        <f t="shared" si="7"/>
        <v>68</v>
      </c>
      <c r="X26" s="232" t="str">
        <f t="shared" si="8"/>
        <v>★1.5</v>
      </c>
      <c r="Z26" s="39">
        <v>960</v>
      </c>
      <c r="AA26" s="39"/>
      <c r="AB26" s="40">
        <f t="shared" si="9"/>
        <v>27.6</v>
      </c>
      <c r="AC26" s="18">
        <f t="shared" si="10"/>
        <v>68</v>
      </c>
      <c r="AD26" s="18" t="str">
        <f t="shared" si="11"/>
        <v>★1.5</v>
      </c>
      <c r="AE26" s="40" t="str">
        <f t="shared" si="12"/>
        <v/>
      </c>
      <c r="AF26" s="18" t="str">
        <f t="shared" si="13"/>
        <v/>
      </c>
      <c r="AG26" s="18" t="str">
        <f t="shared" si="14"/>
        <v/>
      </c>
      <c r="AH26" s="231"/>
    </row>
    <row r="27" spans="1:34" ht="24" customHeight="1">
      <c r="A27" s="43"/>
      <c r="B27" s="244"/>
      <c r="C27" s="47"/>
      <c r="D27" s="243" t="s">
        <v>494</v>
      </c>
      <c r="E27" s="23" t="s">
        <v>493</v>
      </c>
      <c r="F27" s="24" t="s">
        <v>492</v>
      </c>
      <c r="G27" s="25">
        <v>1.242</v>
      </c>
      <c r="H27" s="24" t="s">
        <v>338</v>
      </c>
      <c r="I27" s="242" t="str">
        <f t="shared" si="0"/>
        <v>1,000~1,010</v>
      </c>
      <c r="J27" s="241">
        <v>5</v>
      </c>
      <c r="K27" s="246">
        <v>17.8</v>
      </c>
      <c r="L27" s="245">
        <f t="shared" si="1"/>
        <v>130.43033707865169</v>
      </c>
      <c r="M27" s="238">
        <f t="shared" si="2"/>
        <v>20.5</v>
      </c>
      <c r="N27" s="237">
        <f t="shared" si="3"/>
        <v>23.4</v>
      </c>
      <c r="O27" s="236" t="str">
        <f t="shared" si="4"/>
        <v>27.3</v>
      </c>
      <c r="P27" s="25" t="s">
        <v>491</v>
      </c>
      <c r="Q27" s="24" t="s">
        <v>189</v>
      </c>
      <c r="R27" s="25" t="s">
        <v>55</v>
      </c>
      <c r="S27" s="22"/>
      <c r="T27" s="235" t="s">
        <v>490</v>
      </c>
      <c r="U27" s="234" t="str">
        <f t="shared" si="5"/>
        <v/>
      </c>
      <c r="V27" s="233" t="str">
        <f t="shared" si="6"/>
        <v/>
      </c>
      <c r="W27" s="233">
        <f t="shared" si="7"/>
        <v>65</v>
      </c>
      <c r="X27" s="232" t="str">
        <f t="shared" si="8"/>
        <v>★1.5</v>
      </c>
      <c r="Z27" s="39">
        <v>1000</v>
      </c>
      <c r="AA27" s="39">
        <v>1010</v>
      </c>
      <c r="AB27" s="40">
        <f t="shared" si="9"/>
        <v>27.3</v>
      </c>
      <c r="AC27" s="18">
        <f t="shared" si="10"/>
        <v>65</v>
      </c>
      <c r="AD27" s="18" t="str">
        <f t="shared" si="11"/>
        <v>★1.5</v>
      </c>
      <c r="AE27" s="40">
        <f t="shared" si="12"/>
        <v>27.3</v>
      </c>
      <c r="AF27" s="18">
        <f t="shared" si="13"/>
        <v>65</v>
      </c>
      <c r="AG27" s="18" t="str">
        <f t="shared" si="14"/>
        <v>★1.5</v>
      </c>
      <c r="AH27" s="231"/>
    </row>
    <row r="28" spans="1:34" ht="24" customHeight="1">
      <c r="A28" s="43"/>
      <c r="B28" s="248"/>
      <c r="C28" s="21" t="s">
        <v>489</v>
      </c>
      <c r="D28" s="243" t="s">
        <v>487</v>
      </c>
      <c r="E28" s="23" t="s">
        <v>167</v>
      </c>
      <c r="F28" s="24" t="s">
        <v>486</v>
      </c>
      <c r="G28" s="25" t="s">
        <v>485</v>
      </c>
      <c r="H28" s="24" t="s">
        <v>488</v>
      </c>
      <c r="I28" s="242" t="str">
        <f t="shared" si="0"/>
        <v>1,080</v>
      </c>
      <c r="J28" s="241">
        <v>4</v>
      </c>
      <c r="K28" s="246">
        <v>15.4</v>
      </c>
      <c r="L28" s="245">
        <f t="shared" si="1"/>
        <v>150.75714285714284</v>
      </c>
      <c r="M28" s="238">
        <f t="shared" si="2"/>
        <v>20.5</v>
      </c>
      <c r="N28" s="237">
        <f t="shared" si="3"/>
        <v>23.4</v>
      </c>
      <c r="O28" s="236" t="str">
        <f t="shared" si="4"/>
        <v>26.8</v>
      </c>
      <c r="P28" s="25" t="s">
        <v>483</v>
      </c>
      <c r="Q28" s="24" t="s">
        <v>52</v>
      </c>
      <c r="R28" s="25" t="s">
        <v>55</v>
      </c>
      <c r="S28" s="22"/>
      <c r="T28" s="235"/>
      <c r="U28" s="234" t="str">
        <f t="shared" si="5"/>
        <v/>
      </c>
      <c r="V28" s="233" t="str">
        <f t="shared" si="6"/>
        <v/>
      </c>
      <c r="W28" s="233">
        <f t="shared" si="7"/>
        <v>57</v>
      </c>
      <c r="X28" s="232" t="str">
        <f t="shared" si="8"/>
        <v>★0.5</v>
      </c>
      <c r="Z28" s="39">
        <v>1080</v>
      </c>
      <c r="AA28" s="39"/>
      <c r="AB28" s="40">
        <f t="shared" si="9"/>
        <v>26.8</v>
      </c>
      <c r="AC28" s="18">
        <f t="shared" si="10"/>
        <v>57</v>
      </c>
      <c r="AD28" s="18" t="str">
        <f t="shared" si="11"/>
        <v>★0.5</v>
      </c>
      <c r="AE28" s="40" t="str">
        <f t="shared" si="12"/>
        <v/>
      </c>
      <c r="AF28" s="18" t="str">
        <f t="shared" si="13"/>
        <v/>
      </c>
      <c r="AG28" s="18" t="str">
        <f t="shared" si="14"/>
        <v/>
      </c>
      <c r="AH28" s="231"/>
    </row>
    <row r="29" spans="1:34" ht="24" customHeight="1">
      <c r="A29" s="43"/>
      <c r="B29" s="244"/>
      <c r="C29" s="47"/>
      <c r="D29" s="243" t="s">
        <v>487</v>
      </c>
      <c r="E29" s="23" t="s">
        <v>170</v>
      </c>
      <c r="F29" s="24" t="s">
        <v>486</v>
      </c>
      <c r="G29" s="25" t="s">
        <v>485</v>
      </c>
      <c r="H29" s="24" t="s">
        <v>484</v>
      </c>
      <c r="I29" s="242" t="str">
        <f t="shared" si="0"/>
        <v>1,090</v>
      </c>
      <c r="J29" s="241">
        <v>4</v>
      </c>
      <c r="K29" s="246">
        <v>14.3</v>
      </c>
      <c r="L29" s="245">
        <f t="shared" si="1"/>
        <v>162.35384615384615</v>
      </c>
      <c r="M29" s="238">
        <f t="shared" si="2"/>
        <v>18.7</v>
      </c>
      <c r="N29" s="237">
        <f t="shared" si="3"/>
        <v>21.8</v>
      </c>
      <c r="O29" s="236" t="str">
        <f t="shared" si="4"/>
        <v>26.8</v>
      </c>
      <c r="P29" s="25" t="s">
        <v>483</v>
      </c>
      <c r="Q29" s="24" t="s">
        <v>52</v>
      </c>
      <c r="R29" s="25" t="s">
        <v>55</v>
      </c>
      <c r="S29" s="22"/>
      <c r="T29" s="235"/>
      <c r="U29" s="234" t="str">
        <f t="shared" si="5"/>
        <v/>
      </c>
      <c r="V29" s="233" t="str">
        <f t="shared" si="6"/>
        <v/>
      </c>
      <c r="W29" s="233" t="str">
        <f t="shared" si="7"/>
        <v/>
      </c>
      <c r="X29" s="232" t="str">
        <f t="shared" si="8"/>
        <v/>
      </c>
      <c r="Z29" s="39">
        <v>1090</v>
      </c>
      <c r="AA29" s="39"/>
      <c r="AB29" s="40">
        <f t="shared" si="9"/>
        <v>26.8</v>
      </c>
      <c r="AC29" s="18">
        <f t="shared" si="10"/>
        <v>53</v>
      </c>
      <c r="AD29" s="18" t="str">
        <f t="shared" si="11"/>
        <v xml:space="preserve"> </v>
      </c>
      <c r="AE29" s="40" t="str">
        <f t="shared" si="12"/>
        <v/>
      </c>
      <c r="AF29" s="18" t="str">
        <f t="shared" si="13"/>
        <v/>
      </c>
      <c r="AG29" s="18" t="str">
        <f t="shared" si="14"/>
        <v/>
      </c>
      <c r="AH29" s="231"/>
    </row>
    <row r="30" spans="1:34" ht="24" customHeight="1">
      <c r="A30" s="43"/>
      <c r="B30" s="248" t="s">
        <v>482</v>
      </c>
      <c r="C30" s="21" t="s">
        <v>481</v>
      </c>
      <c r="D30" s="243" t="s">
        <v>480</v>
      </c>
      <c r="E30" s="23" t="s">
        <v>69</v>
      </c>
      <c r="F30" s="24" t="s">
        <v>479</v>
      </c>
      <c r="G30" s="25">
        <v>1.7969999999999999</v>
      </c>
      <c r="H30" s="24" t="s">
        <v>476</v>
      </c>
      <c r="I30" s="242" t="str">
        <f t="shared" si="0"/>
        <v>1,650</v>
      </c>
      <c r="J30" s="241">
        <v>7</v>
      </c>
      <c r="K30" s="246">
        <v>23.2</v>
      </c>
      <c r="L30" s="245">
        <f t="shared" si="1"/>
        <v>100.07155172413793</v>
      </c>
      <c r="M30" s="238">
        <f t="shared" si="2"/>
        <v>13.2</v>
      </c>
      <c r="N30" s="237">
        <f t="shared" si="3"/>
        <v>16.5</v>
      </c>
      <c r="O30" s="236" t="str">
        <f t="shared" si="4"/>
        <v>22.5</v>
      </c>
      <c r="P30" s="25" t="s">
        <v>475</v>
      </c>
      <c r="Q30" s="24" t="s">
        <v>189</v>
      </c>
      <c r="R30" s="25" t="s">
        <v>45</v>
      </c>
      <c r="S30" s="22"/>
      <c r="T30" s="235" t="s">
        <v>470</v>
      </c>
      <c r="U30" s="234">
        <f t="shared" si="5"/>
        <v>175</v>
      </c>
      <c r="V30" s="233">
        <f t="shared" si="6"/>
        <v>140</v>
      </c>
      <c r="W30" s="233">
        <f t="shared" si="7"/>
        <v>103</v>
      </c>
      <c r="X30" s="232" t="str">
        <f t="shared" si="8"/>
        <v>★5.0</v>
      </c>
      <c r="Z30" s="39">
        <v>1650</v>
      </c>
      <c r="AA30" s="39"/>
      <c r="AB30" s="40">
        <f t="shared" si="9"/>
        <v>22.5</v>
      </c>
      <c r="AC30" s="18">
        <f t="shared" si="10"/>
        <v>103</v>
      </c>
      <c r="AD30" s="18" t="str">
        <f t="shared" si="11"/>
        <v>★5.0</v>
      </c>
      <c r="AE30" s="40" t="str">
        <f t="shared" si="12"/>
        <v/>
      </c>
      <c r="AF30" s="18" t="str">
        <f t="shared" si="13"/>
        <v/>
      </c>
      <c r="AG30" s="18" t="str">
        <f t="shared" si="14"/>
        <v/>
      </c>
      <c r="AH30" s="231"/>
    </row>
    <row r="31" spans="1:34" ht="24" customHeight="1">
      <c r="A31" s="43"/>
      <c r="B31" s="247"/>
      <c r="C31" s="45"/>
      <c r="D31" s="243" t="s">
        <v>478</v>
      </c>
      <c r="E31" s="23" t="s">
        <v>69</v>
      </c>
      <c r="F31" s="24" t="s">
        <v>477</v>
      </c>
      <c r="G31" s="25">
        <v>1.7969999999999999</v>
      </c>
      <c r="H31" s="24" t="s">
        <v>476</v>
      </c>
      <c r="I31" s="242" t="str">
        <f t="shared" si="0"/>
        <v>1,700</v>
      </c>
      <c r="J31" s="241">
        <v>7</v>
      </c>
      <c r="K31" s="246">
        <v>22</v>
      </c>
      <c r="L31" s="245">
        <f t="shared" si="1"/>
        <v>105.52999999999999</v>
      </c>
      <c r="M31" s="238">
        <f t="shared" si="2"/>
        <v>12.2</v>
      </c>
      <c r="N31" s="237">
        <f t="shared" si="3"/>
        <v>15.4</v>
      </c>
      <c r="O31" s="236" t="str">
        <f t="shared" si="4"/>
        <v>22.1</v>
      </c>
      <c r="P31" s="25" t="s">
        <v>475</v>
      </c>
      <c r="Q31" s="24" t="s">
        <v>189</v>
      </c>
      <c r="R31" s="25" t="s">
        <v>55</v>
      </c>
      <c r="S31" s="22"/>
      <c r="T31" s="235" t="s">
        <v>470</v>
      </c>
      <c r="U31" s="234">
        <f t="shared" si="5"/>
        <v>180</v>
      </c>
      <c r="V31" s="233">
        <f t="shared" si="6"/>
        <v>142</v>
      </c>
      <c r="W31" s="233">
        <f t="shared" si="7"/>
        <v>99</v>
      </c>
      <c r="X31" s="232" t="str">
        <f t="shared" si="8"/>
        <v>★4.5</v>
      </c>
      <c r="Z31" s="39">
        <v>1700</v>
      </c>
      <c r="AA31" s="39"/>
      <c r="AB31" s="40">
        <f t="shared" si="9"/>
        <v>22.1</v>
      </c>
      <c r="AC31" s="18">
        <f t="shared" si="10"/>
        <v>99</v>
      </c>
      <c r="AD31" s="18" t="str">
        <f t="shared" si="11"/>
        <v>★4.5</v>
      </c>
      <c r="AE31" s="40" t="str">
        <f t="shared" si="12"/>
        <v/>
      </c>
      <c r="AF31" s="18" t="str">
        <f t="shared" si="13"/>
        <v/>
      </c>
      <c r="AG31" s="18" t="str">
        <f t="shared" si="14"/>
        <v/>
      </c>
      <c r="AH31" s="231"/>
    </row>
    <row r="32" spans="1:34" ht="24" customHeight="1">
      <c r="A32" s="43"/>
      <c r="B32" s="247"/>
      <c r="C32" s="45"/>
      <c r="D32" s="243" t="s">
        <v>474</v>
      </c>
      <c r="E32" s="23" t="s">
        <v>69</v>
      </c>
      <c r="F32" s="24" t="s">
        <v>472</v>
      </c>
      <c r="G32" s="25">
        <v>1.986</v>
      </c>
      <c r="H32" s="24" t="s">
        <v>338</v>
      </c>
      <c r="I32" s="242" t="str">
        <f t="shared" si="0"/>
        <v>1,620</v>
      </c>
      <c r="J32" s="241">
        <v>8</v>
      </c>
      <c r="K32" s="246">
        <v>15.1</v>
      </c>
      <c r="L32" s="245">
        <f t="shared" si="1"/>
        <v>153.75231788079469</v>
      </c>
      <c r="M32" s="238">
        <f t="shared" si="2"/>
        <v>13.2</v>
      </c>
      <c r="N32" s="237">
        <f t="shared" si="3"/>
        <v>16.5</v>
      </c>
      <c r="O32" s="236" t="str">
        <f t="shared" si="4"/>
        <v>22.8</v>
      </c>
      <c r="P32" s="25" t="s">
        <v>471</v>
      </c>
      <c r="Q32" s="24" t="s">
        <v>189</v>
      </c>
      <c r="R32" s="25" t="s">
        <v>45</v>
      </c>
      <c r="S32" s="22"/>
      <c r="T32" s="235" t="s">
        <v>470</v>
      </c>
      <c r="U32" s="234">
        <f t="shared" si="5"/>
        <v>114</v>
      </c>
      <c r="V32" s="233" t="str">
        <f t="shared" si="6"/>
        <v/>
      </c>
      <c r="W32" s="233">
        <f t="shared" si="7"/>
        <v>66</v>
      </c>
      <c r="X32" s="232" t="str">
        <f t="shared" si="8"/>
        <v>★1.5</v>
      </c>
      <c r="Z32" s="39">
        <v>1620</v>
      </c>
      <c r="AA32" s="39"/>
      <c r="AB32" s="40">
        <f t="shared" si="9"/>
        <v>22.8</v>
      </c>
      <c r="AC32" s="18">
        <f t="shared" si="10"/>
        <v>66</v>
      </c>
      <c r="AD32" s="18" t="str">
        <f t="shared" si="11"/>
        <v>★1.5</v>
      </c>
      <c r="AE32" s="40" t="str">
        <f t="shared" si="12"/>
        <v/>
      </c>
      <c r="AF32" s="18" t="str">
        <f t="shared" si="13"/>
        <v/>
      </c>
      <c r="AG32" s="18" t="str">
        <f t="shared" si="14"/>
        <v/>
      </c>
      <c r="AH32" s="231"/>
    </row>
    <row r="33" spans="1:34" ht="24" customHeight="1" thickBot="1">
      <c r="A33" s="49"/>
      <c r="B33" s="244"/>
      <c r="C33" s="47"/>
      <c r="D33" s="243" t="s">
        <v>473</v>
      </c>
      <c r="E33" s="23" t="s">
        <v>69</v>
      </c>
      <c r="F33" s="24" t="s">
        <v>472</v>
      </c>
      <c r="G33" s="25">
        <v>1.986</v>
      </c>
      <c r="H33" s="24" t="s">
        <v>338</v>
      </c>
      <c r="I33" s="242" t="str">
        <f t="shared" si="0"/>
        <v>1,690</v>
      </c>
      <c r="J33" s="241">
        <v>8</v>
      </c>
      <c r="K33" s="240">
        <v>14.3</v>
      </c>
      <c r="L33" s="239">
        <f t="shared" si="1"/>
        <v>162.35384615384615</v>
      </c>
      <c r="M33" s="238">
        <f t="shared" si="2"/>
        <v>12.2</v>
      </c>
      <c r="N33" s="237">
        <f t="shared" si="3"/>
        <v>15.4</v>
      </c>
      <c r="O33" s="236" t="str">
        <f t="shared" si="4"/>
        <v>22.2</v>
      </c>
      <c r="P33" s="25" t="s">
        <v>471</v>
      </c>
      <c r="Q33" s="24" t="s">
        <v>189</v>
      </c>
      <c r="R33" s="25" t="s">
        <v>55</v>
      </c>
      <c r="S33" s="22"/>
      <c r="T33" s="235" t="s">
        <v>470</v>
      </c>
      <c r="U33" s="234">
        <f t="shared" si="5"/>
        <v>117</v>
      </c>
      <c r="V33" s="233" t="str">
        <f t="shared" si="6"/>
        <v/>
      </c>
      <c r="W33" s="233">
        <f t="shared" si="7"/>
        <v>64</v>
      </c>
      <c r="X33" s="232" t="str">
        <f t="shared" si="8"/>
        <v>★1.0</v>
      </c>
      <c r="Z33" s="39">
        <v>1690</v>
      </c>
      <c r="AA33" s="39"/>
      <c r="AB33" s="40">
        <f t="shared" si="9"/>
        <v>22.2</v>
      </c>
      <c r="AC33" s="18">
        <f t="shared" si="10"/>
        <v>64</v>
      </c>
      <c r="AD33" s="18" t="str">
        <f t="shared" si="11"/>
        <v>★1.0</v>
      </c>
      <c r="AE33" s="40" t="str">
        <f t="shared" si="12"/>
        <v/>
      </c>
      <c r="AF33" s="18" t="str">
        <f t="shared" si="13"/>
        <v/>
      </c>
      <c r="AG33" s="18" t="str">
        <f t="shared" si="14"/>
        <v/>
      </c>
      <c r="AH33" s="231"/>
    </row>
    <row r="34" spans="1:34">
      <c r="E34" s="2"/>
    </row>
    <row r="35" spans="1:34">
      <c r="B35" s="2" t="s">
        <v>469</v>
      </c>
      <c r="E35" s="2"/>
    </row>
    <row r="36" spans="1:34">
      <c r="B36" s="2" t="s">
        <v>468</v>
      </c>
      <c r="E36" s="2"/>
    </row>
    <row r="37" spans="1:34">
      <c r="B37" s="2" t="s">
        <v>467</v>
      </c>
      <c r="E37" s="2"/>
    </row>
    <row r="38" spans="1:34">
      <c r="B38" s="2" t="s">
        <v>466</v>
      </c>
      <c r="E38" s="2"/>
    </row>
    <row r="39" spans="1:34">
      <c r="B39" s="2" t="s">
        <v>465</v>
      </c>
      <c r="E39" s="2"/>
    </row>
    <row r="40" spans="1:34">
      <c r="B40" s="2" t="s">
        <v>464</v>
      </c>
      <c r="E40" s="2"/>
    </row>
    <row r="41" spans="1:34">
      <c r="B41" s="2" t="s">
        <v>463</v>
      </c>
      <c r="E41" s="2"/>
    </row>
    <row r="42" spans="1:34">
      <c r="B42" s="2" t="s">
        <v>462</v>
      </c>
      <c r="E42" s="2"/>
    </row>
    <row r="43" spans="1:34">
      <c r="B43" s="2" t="s">
        <v>461</v>
      </c>
      <c r="E43" s="2"/>
    </row>
  </sheetData>
  <sheetProtection formatCells="0" formatColumns="0" formatRows="0" insertColumns="0" insertRows="0" insertHyperlinks="0" deleteColumns="0" deleteRows="0" sort="0" autoFilter="0" pivotTables="0"/>
  <mergeCells count="42">
    <mergeCell ref="J2:P2"/>
    <mergeCell ref="R2:V2"/>
    <mergeCell ref="S3:X3"/>
    <mergeCell ref="A4:A8"/>
    <mergeCell ref="B4:C8"/>
    <mergeCell ref="D4:D5"/>
    <mergeCell ref="E4:E5"/>
    <mergeCell ref="F4:G5"/>
    <mergeCell ref="H4:H8"/>
    <mergeCell ref="I4:I8"/>
    <mergeCell ref="J4:J8"/>
    <mergeCell ref="K4:O4"/>
    <mergeCell ref="P4:P8"/>
    <mergeCell ref="Q4:S5"/>
    <mergeCell ref="T4:T5"/>
    <mergeCell ref="AH5:AH8"/>
    <mergeCell ref="D6:D8"/>
    <mergeCell ref="E6:E8"/>
    <mergeCell ref="F6:F8"/>
    <mergeCell ref="G6:G8"/>
    <mergeCell ref="Q6:Q8"/>
    <mergeCell ref="R6:R8"/>
    <mergeCell ref="S6:S8"/>
    <mergeCell ref="T6:T8"/>
    <mergeCell ref="AD4:AD8"/>
    <mergeCell ref="AA4:AA8"/>
    <mergeCell ref="AB4:AB8"/>
    <mergeCell ref="AC4:AC8"/>
    <mergeCell ref="X5:X8"/>
    <mergeCell ref="N5:N8"/>
    <mergeCell ref="O5:O8"/>
    <mergeCell ref="AE4:AE8"/>
    <mergeCell ref="AF4:AF8"/>
    <mergeCell ref="AG4:AG8"/>
    <mergeCell ref="K5:K8"/>
    <mergeCell ref="L5:L8"/>
    <mergeCell ref="M5:M8"/>
    <mergeCell ref="W5:W8"/>
    <mergeCell ref="V4:V8"/>
    <mergeCell ref="W4:X4"/>
    <mergeCell ref="U4:U8"/>
    <mergeCell ref="Z4:Z8"/>
  </mergeCells>
  <phoneticPr fontId="3"/>
  <pageMargins left="0.39370078740157483" right="0.39370078740157483" top="0.39370078740157483" bottom="0.74803149606299213" header="0.19685039370078741" footer="0.39370078740157483"/>
  <pageSetup paperSize="9" scale="31" orientation="portrait" r:id="rId1"/>
  <headerFooter>
    <oddHeader>&amp;R&amp;10様式1-1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" id="{DD38204C-00CB-40D8-B285-502333E41E77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AH9</xm:sqref>
        </x14:conditionalFormatting>
        <x14:conditionalFormatting xmlns:xm="http://schemas.microsoft.com/office/excel/2006/main">
          <x14:cfRule type="iconSet" priority="24" id="{CF7B0B54-0E68-4C28-9D0C-E02425E2B62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AH10</xm:sqref>
        </x14:conditionalFormatting>
        <x14:conditionalFormatting xmlns:xm="http://schemas.microsoft.com/office/excel/2006/main">
          <x14:cfRule type="iconSet" priority="23" id="{A9B7BCC6-95E4-4255-930F-A624EA9FBE1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AH11</xm:sqref>
        </x14:conditionalFormatting>
        <x14:conditionalFormatting xmlns:xm="http://schemas.microsoft.com/office/excel/2006/main">
          <x14:cfRule type="iconSet" priority="22" id="{60510DC3-1566-42F7-AE0A-783B48B1F1B3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AH12</xm:sqref>
        </x14:conditionalFormatting>
        <x14:conditionalFormatting xmlns:xm="http://schemas.microsoft.com/office/excel/2006/main">
          <x14:cfRule type="iconSet" priority="21" id="{FEA8E724-6788-4B20-B284-BF7927C20BB1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AH13</xm:sqref>
        </x14:conditionalFormatting>
        <x14:conditionalFormatting xmlns:xm="http://schemas.microsoft.com/office/excel/2006/main">
          <x14:cfRule type="iconSet" priority="20" id="{2AA5CBFC-08B7-40DA-A8B0-89108F5643E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AH14</xm:sqref>
        </x14:conditionalFormatting>
        <x14:conditionalFormatting xmlns:xm="http://schemas.microsoft.com/office/excel/2006/main">
          <x14:cfRule type="iconSet" priority="19" id="{588302FC-BD0C-44D8-ADF4-FD88C859C7B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AH15</xm:sqref>
        </x14:conditionalFormatting>
        <x14:conditionalFormatting xmlns:xm="http://schemas.microsoft.com/office/excel/2006/main">
          <x14:cfRule type="iconSet" priority="18" id="{13D3BD73-ACD2-4E5E-8D4A-2E32781E44C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AH16</xm:sqref>
        </x14:conditionalFormatting>
        <x14:conditionalFormatting xmlns:xm="http://schemas.microsoft.com/office/excel/2006/main">
          <x14:cfRule type="iconSet" priority="17" id="{961B00DC-1A0A-4A56-81DB-CFDB97159D8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AH17</xm:sqref>
        </x14:conditionalFormatting>
        <x14:conditionalFormatting xmlns:xm="http://schemas.microsoft.com/office/excel/2006/main">
          <x14:cfRule type="iconSet" priority="16" id="{DF757770-BB45-42BA-9DAE-A386935BF27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AH18</xm:sqref>
        </x14:conditionalFormatting>
        <x14:conditionalFormatting xmlns:xm="http://schemas.microsoft.com/office/excel/2006/main">
          <x14:cfRule type="iconSet" priority="15" id="{640B5CC4-04D2-4B4C-8975-82754FC9124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AH19</xm:sqref>
        </x14:conditionalFormatting>
        <x14:conditionalFormatting xmlns:xm="http://schemas.microsoft.com/office/excel/2006/main">
          <x14:cfRule type="iconSet" priority="14" id="{4B06992E-CE02-45AF-A1CC-8E9DDD1DAA9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AH20</xm:sqref>
        </x14:conditionalFormatting>
        <x14:conditionalFormatting xmlns:xm="http://schemas.microsoft.com/office/excel/2006/main">
          <x14:cfRule type="iconSet" priority="13" id="{A04F93D5-07CC-462C-B1AB-B1A8AD0ED6E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AH21</xm:sqref>
        </x14:conditionalFormatting>
        <x14:conditionalFormatting xmlns:xm="http://schemas.microsoft.com/office/excel/2006/main">
          <x14:cfRule type="iconSet" priority="12" id="{4B9DFCE2-2134-4086-BFCD-08DAECC152E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AH22</xm:sqref>
        </x14:conditionalFormatting>
        <x14:conditionalFormatting xmlns:xm="http://schemas.microsoft.com/office/excel/2006/main">
          <x14:cfRule type="iconSet" priority="11" id="{6C5F9713-3236-4C1D-B003-99D7821C4F6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AH23</xm:sqref>
        </x14:conditionalFormatting>
        <x14:conditionalFormatting xmlns:xm="http://schemas.microsoft.com/office/excel/2006/main">
          <x14:cfRule type="iconSet" priority="10" id="{67B22A2E-787D-43F3-86AD-039227AF963C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AH24</xm:sqref>
        </x14:conditionalFormatting>
        <x14:conditionalFormatting xmlns:xm="http://schemas.microsoft.com/office/excel/2006/main">
          <x14:cfRule type="iconSet" priority="9" id="{1D245466-C06F-4760-A6F7-E1F607567EE1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AH25</xm:sqref>
        </x14:conditionalFormatting>
        <x14:conditionalFormatting xmlns:xm="http://schemas.microsoft.com/office/excel/2006/main">
          <x14:cfRule type="iconSet" priority="8" id="{7E20D0A9-13C4-43C0-B725-C07219E7E09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AH26</xm:sqref>
        </x14:conditionalFormatting>
        <x14:conditionalFormatting xmlns:xm="http://schemas.microsoft.com/office/excel/2006/main">
          <x14:cfRule type="iconSet" priority="7" id="{F1529790-D1D6-4414-9AF1-601DB30BB3B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AH27</xm:sqref>
        </x14:conditionalFormatting>
        <x14:conditionalFormatting xmlns:xm="http://schemas.microsoft.com/office/excel/2006/main">
          <x14:cfRule type="iconSet" priority="6" id="{6729B025-77EB-4D6E-8124-E17532110F1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AH28</xm:sqref>
        </x14:conditionalFormatting>
        <x14:conditionalFormatting xmlns:xm="http://schemas.microsoft.com/office/excel/2006/main">
          <x14:cfRule type="iconSet" priority="5" id="{A396341A-1ED2-4ECE-A937-C5EB9F35672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AH29</xm:sqref>
        </x14:conditionalFormatting>
        <x14:conditionalFormatting xmlns:xm="http://schemas.microsoft.com/office/excel/2006/main">
          <x14:cfRule type="iconSet" priority="4" id="{EA57B414-0426-4D1B-9293-E9E302B5A8C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AH30</xm:sqref>
        </x14:conditionalFormatting>
        <x14:conditionalFormatting xmlns:xm="http://schemas.microsoft.com/office/excel/2006/main">
          <x14:cfRule type="iconSet" priority="3" id="{0512372E-2875-4A90-993A-E06CA58313D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AH31</xm:sqref>
        </x14:conditionalFormatting>
        <x14:conditionalFormatting xmlns:xm="http://schemas.microsoft.com/office/excel/2006/main">
          <x14:cfRule type="iconSet" priority="2" id="{F451E69D-C369-4EE8-9E30-9E80E99F2EE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AH32</xm:sqref>
        </x14:conditionalFormatting>
        <x14:conditionalFormatting xmlns:xm="http://schemas.microsoft.com/office/excel/2006/main">
          <x14:cfRule type="iconSet" priority="1" id="{41AD1AE6-C80F-4BD7-984A-6C220BBA8E1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AH33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F29DF-9D5C-41AD-B454-92FD41B7BE4C}">
  <sheetPr>
    <tabColor rgb="FFFFFF00"/>
  </sheetPr>
  <dimension ref="A1:AI295"/>
  <sheetViews>
    <sheetView tabSelected="1" view="pageBreakPreview" zoomScale="55" zoomScaleNormal="100" zoomScaleSheetLayoutView="55" workbookViewId="0">
      <selection activeCell="Y168" sqref="Y168"/>
    </sheetView>
  </sheetViews>
  <sheetFormatPr defaultColWidth="9.875" defaultRowHeight="11.25"/>
  <cols>
    <col min="1" max="1" width="4.75" style="255" bestFit="1" customWidth="1"/>
    <col min="2" max="2" width="4.125" style="253" bestFit="1" customWidth="1"/>
    <col min="3" max="3" width="9" style="253" customWidth="1"/>
    <col min="4" max="4" width="10.75" style="253" bestFit="1" customWidth="1"/>
    <col min="5" max="5" width="17.875" style="254" customWidth="1"/>
    <col min="6" max="6" width="9.25" style="253" bestFit="1" customWidth="1"/>
    <col min="7" max="7" width="7.625" style="253" bestFit="1" customWidth="1"/>
    <col min="8" max="8" width="12.25" style="253" bestFit="1" customWidth="1"/>
    <col min="9" max="9" width="7.75" style="253" customWidth="1"/>
    <col min="10" max="10" width="7.75" style="253" bestFit="1" customWidth="1"/>
    <col min="11" max="11" width="6.25" style="253" bestFit="1" customWidth="1"/>
    <col min="12" max="12" width="13.375" style="253" bestFit="1" customWidth="1"/>
    <col min="13" max="13" width="9.375" style="253" bestFit="1" customWidth="1"/>
    <col min="14" max="15" width="9.125" style="253" bestFit="1" customWidth="1"/>
    <col min="16" max="17" width="7.625" style="253" bestFit="1" customWidth="1"/>
    <col min="18" max="18" width="4.625" style="253" bestFit="1" customWidth="1"/>
    <col min="19" max="19" width="32.75" style="253" customWidth="1"/>
    <col min="20" max="20" width="9.125" style="253" bestFit="1" customWidth="1"/>
    <col min="21" max="23" width="8.75" style="253" bestFit="1" customWidth="1"/>
    <col min="24" max="24" width="9.125" style="253" bestFit="1" customWidth="1"/>
    <col min="25" max="25" width="9.875" style="253" customWidth="1"/>
    <col min="26" max="27" width="10.625" style="253" bestFit="1" customWidth="1"/>
    <col min="28" max="28" width="11.5" style="253" customWidth="1"/>
    <col min="29" max="34" width="9.875" style="253" hidden="1" customWidth="1"/>
    <col min="35" max="35" width="9.875" style="253" customWidth="1"/>
    <col min="36" max="16384" width="9.875" style="253"/>
  </cols>
  <sheetData>
    <row r="1" spans="1:35" ht="15.75">
      <c r="A1" s="411"/>
      <c r="B1" s="411"/>
      <c r="E1" s="410"/>
      <c r="R1" s="409"/>
    </row>
    <row r="2" spans="1:35" ht="15">
      <c r="A2" s="253"/>
      <c r="E2" s="253"/>
      <c r="F2" s="408"/>
      <c r="J2" s="940" t="s">
        <v>0</v>
      </c>
      <c r="K2" s="940"/>
      <c r="L2" s="940"/>
      <c r="M2" s="940"/>
      <c r="N2" s="940"/>
      <c r="O2" s="940"/>
      <c r="P2" s="940"/>
      <c r="Q2" s="405"/>
      <c r="R2" s="941"/>
      <c r="S2" s="942"/>
      <c r="T2" s="942"/>
      <c r="U2" s="942"/>
      <c r="V2" s="942"/>
      <c r="X2" s="404" t="s">
        <v>1419</v>
      </c>
    </row>
    <row r="3" spans="1:35" ht="15.75" customHeight="1">
      <c r="A3" s="407" t="s">
        <v>2</v>
      </c>
      <c r="B3" s="406"/>
      <c r="E3" s="253"/>
      <c r="J3" s="405"/>
      <c r="R3" s="404"/>
      <c r="S3" s="943" t="s">
        <v>3</v>
      </c>
      <c r="T3" s="943"/>
      <c r="U3" s="943"/>
      <c r="V3" s="943"/>
      <c r="W3" s="943"/>
      <c r="X3" s="943"/>
      <c r="AA3" s="149" t="s">
        <v>4</v>
      </c>
      <c r="AB3" s="148"/>
      <c r="AC3" s="403" t="s">
        <v>5</v>
      </c>
      <c r="AD3" s="401"/>
      <c r="AE3" s="401"/>
      <c r="AF3" s="402" t="s">
        <v>6</v>
      </c>
      <c r="AG3" s="401"/>
      <c r="AH3" s="400"/>
    </row>
    <row r="4" spans="1:35" ht="12" thickBot="1">
      <c r="A4" s="909" t="s">
        <v>7</v>
      </c>
      <c r="B4" s="944" t="s">
        <v>8</v>
      </c>
      <c r="C4" s="945"/>
      <c r="D4" s="950"/>
      <c r="E4" s="952"/>
      <c r="F4" s="944" t="s">
        <v>9</v>
      </c>
      <c r="G4" s="954"/>
      <c r="H4" s="898" t="s">
        <v>10</v>
      </c>
      <c r="I4" s="895" t="s">
        <v>11</v>
      </c>
      <c r="J4" s="926" t="s">
        <v>12</v>
      </c>
      <c r="K4" s="929" t="s">
        <v>561</v>
      </c>
      <c r="L4" s="930"/>
      <c r="M4" s="930"/>
      <c r="N4" s="930"/>
      <c r="O4" s="931"/>
      <c r="P4" s="898" t="s">
        <v>14</v>
      </c>
      <c r="Q4" s="932" t="s">
        <v>15</v>
      </c>
      <c r="R4" s="933"/>
      <c r="S4" s="934"/>
      <c r="T4" s="938" t="s">
        <v>16</v>
      </c>
      <c r="U4" s="923" t="s">
        <v>17</v>
      </c>
      <c r="V4" s="898" t="s">
        <v>18</v>
      </c>
      <c r="W4" s="921" t="s">
        <v>19</v>
      </c>
      <c r="X4" s="922"/>
      <c r="AA4" s="896" t="s">
        <v>1418</v>
      </c>
      <c r="AB4" s="896" t="s">
        <v>1417</v>
      </c>
      <c r="AC4" s="895" t="s">
        <v>22</v>
      </c>
      <c r="AD4" s="898" t="s">
        <v>23</v>
      </c>
      <c r="AE4" s="898" t="s">
        <v>24</v>
      </c>
      <c r="AF4" s="895" t="s">
        <v>22</v>
      </c>
      <c r="AG4" s="898" t="s">
        <v>23</v>
      </c>
      <c r="AH4" s="898" t="s">
        <v>25</v>
      </c>
      <c r="AI4" s="399"/>
    </row>
    <row r="5" spans="1:35">
      <c r="A5" s="910"/>
      <c r="B5" s="946"/>
      <c r="C5" s="947"/>
      <c r="D5" s="951"/>
      <c r="E5" s="953"/>
      <c r="F5" s="928"/>
      <c r="G5" s="920"/>
      <c r="H5" s="910"/>
      <c r="I5" s="896"/>
      <c r="J5" s="927"/>
      <c r="K5" s="901" t="s">
        <v>26</v>
      </c>
      <c r="L5" s="904" t="s">
        <v>1416</v>
      </c>
      <c r="M5" s="907" t="s">
        <v>28</v>
      </c>
      <c r="N5" s="918" t="s">
        <v>29</v>
      </c>
      <c r="O5" s="918" t="s">
        <v>22</v>
      </c>
      <c r="P5" s="913"/>
      <c r="Q5" s="935"/>
      <c r="R5" s="936"/>
      <c r="S5" s="937"/>
      <c r="T5" s="939"/>
      <c r="U5" s="924"/>
      <c r="V5" s="910"/>
      <c r="W5" s="898" t="s">
        <v>23</v>
      </c>
      <c r="X5" s="898" t="s">
        <v>24</v>
      </c>
      <c r="AA5" s="896"/>
      <c r="AB5" s="896"/>
      <c r="AC5" s="896"/>
      <c r="AD5" s="899"/>
      <c r="AE5" s="899"/>
      <c r="AF5" s="896"/>
      <c r="AG5" s="899"/>
      <c r="AH5" s="899"/>
      <c r="AI5" s="908"/>
    </row>
    <row r="6" spans="1:35">
      <c r="A6" s="910"/>
      <c r="B6" s="946"/>
      <c r="C6" s="947"/>
      <c r="D6" s="909" t="s">
        <v>30</v>
      </c>
      <c r="E6" s="912" t="s">
        <v>31</v>
      </c>
      <c r="F6" s="909" t="s">
        <v>30</v>
      </c>
      <c r="G6" s="895" t="s">
        <v>550</v>
      </c>
      <c r="H6" s="910"/>
      <c r="I6" s="896"/>
      <c r="J6" s="927"/>
      <c r="K6" s="902"/>
      <c r="L6" s="905"/>
      <c r="M6" s="902"/>
      <c r="N6" s="919"/>
      <c r="O6" s="919"/>
      <c r="P6" s="913"/>
      <c r="Q6" s="898" t="s">
        <v>33</v>
      </c>
      <c r="R6" s="898" t="s">
        <v>34</v>
      </c>
      <c r="S6" s="909" t="s">
        <v>35</v>
      </c>
      <c r="T6" s="915" t="s">
        <v>36</v>
      </c>
      <c r="U6" s="924"/>
      <c r="V6" s="910"/>
      <c r="W6" s="899"/>
      <c r="X6" s="899"/>
      <c r="AA6" s="896"/>
      <c r="AB6" s="896"/>
      <c r="AC6" s="896"/>
      <c r="AD6" s="899"/>
      <c r="AE6" s="899"/>
      <c r="AF6" s="896"/>
      <c r="AG6" s="899"/>
      <c r="AH6" s="899"/>
      <c r="AI6" s="908"/>
    </row>
    <row r="7" spans="1:35">
      <c r="A7" s="910"/>
      <c r="B7" s="946"/>
      <c r="C7" s="947"/>
      <c r="D7" s="910"/>
      <c r="E7" s="910"/>
      <c r="F7" s="910"/>
      <c r="G7" s="910"/>
      <c r="H7" s="910"/>
      <c r="I7" s="896"/>
      <c r="J7" s="927"/>
      <c r="K7" s="902"/>
      <c r="L7" s="905"/>
      <c r="M7" s="902"/>
      <c r="N7" s="919"/>
      <c r="O7" s="919"/>
      <c r="P7" s="913"/>
      <c r="Q7" s="913"/>
      <c r="R7" s="913"/>
      <c r="S7" s="910"/>
      <c r="T7" s="916"/>
      <c r="U7" s="924"/>
      <c r="V7" s="910"/>
      <c r="W7" s="899"/>
      <c r="X7" s="899"/>
      <c r="AA7" s="896"/>
      <c r="AB7" s="896"/>
      <c r="AC7" s="896"/>
      <c r="AD7" s="899"/>
      <c r="AE7" s="899"/>
      <c r="AF7" s="896"/>
      <c r="AG7" s="899"/>
      <c r="AH7" s="899"/>
      <c r="AI7" s="908"/>
    </row>
    <row r="8" spans="1:35">
      <c r="A8" s="911"/>
      <c r="B8" s="948"/>
      <c r="C8" s="949"/>
      <c r="D8" s="911"/>
      <c r="E8" s="911"/>
      <c r="F8" s="911"/>
      <c r="G8" s="911"/>
      <c r="H8" s="911"/>
      <c r="I8" s="897"/>
      <c r="J8" s="928"/>
      <c r="K8" s="903"/>
      <c r="L8" s="906"/>
      <c r="M8" s="903"/>
      <c r="N8" s="920"/>
      <c r="O8" s="920"/>
      <c r="P8" s="914"/>
      <c r="Q8" s="914"/>
      <c r="R8" s="914"/>
      <c r="S8" s="911"/>
      <c r="T8" s="917"/>
      <c r="U8" s="925"/>
      <c r="V8" s="911"/>
      <c r="W8" s="900"/>
      <c r="X8" s="900"/>
      <c r="Z8" s="398" t="s">
        <v>31</v>
      </c>
      <c r="AA8" s="897"/>
      <c r="AB8" s="897"/>
      <c r="AC8" s="897"/>
      <c r="AD8" s="900"/>
      <c r="AE8" s="900"/>
      <c r="AF8" s="897"/>
      <c r="AG8" s="900"/>
      <c r="AH8" s="900"/>
      <c r="AI8" s="908"/>
    </row>
    <row r="9" spans="1:35" ht="63">
      <c r="A9" s="396" t="s">
        <v>1415</v>
      </c>
      <c r="B9" s="312"/>
      <c r="C9" s="311" t="s">
        <v>1414</v>
      </c>
      <c r="D9" s="299" t="s">
        <v>1404</v>
      </c>
      <c r="E9" s="289" t="s">
        <v>1412</v>
      </c>
      <c r="F9" s="290" t="s">
        <v>1211</v>
      </c>
      <c r="G9" s="290">
        <v>1.49</v>
      </c>
      <c r="H9" s="290" t="s">
        <v>719</v>
      </c>
      <c r="I9" s="290">
        <v>1050</v>
      </c>
      <c r="J9" s="298">
        <v>5</v>
      </c>
      <c r="K9" s="304">
        <v>36</v>
      </c>
      <c r="L9" s="303">
        <f t="shared" ref="L9:L40" si="0">IF(K9&gt;0,1/K9*34.6*67.1,"")</f>
        <v>64.490555555555545</v>
      </c>
      <c r="M9" s="295">
        <v>20.5</v>
      </c>
      <c r="N9" s="294">
        <v>23.4</v>
      </c>
      <c r="O9" s="293" t="s">
        <v>1413</v>
      </c>
      <c r="P9" s="290" t="s">
        <v>1040</v>
      </c>
      <c r="Q9" s="290" t="s">
        <v>52</v>
      </c>
      <c r="R9" s="290" t="s">
        <v>45</v>
      </c>
      <c r="S9" s="372" t="s">
        <v>1304</v>
      </c>
      <c r="T9" s="314" t="s">
        <v>716</v>
      </c>
      <c r="U9" s="291">
        <v>175</v>
      </c>
      <c r="V9" s="290">
        <v>153</v>
      </c>
      <c r="W9" s="290">
        <v>133</v>
      </c>
      <c r="X9" s="290" t="s">
        <v>1317</v>
      </c>
      <c r="Y9" s="274"/>
      <c r="Z9" s="289" t="s">
        <v>1412</v>
      </c>
      <c r="AA9" s="284">
        <v>1050</v>
      </c>
      <c r="AB9" s="284"/>
      <c r="AC9" s="284">
        <f>IF(AA9="","",(ROUND(IF(AA9&gt;=2759,9.5,IF(AA9&lt;2759,(-2.47/1000000*AA9*AA9)-(8.52/10000*AA9)+30.65)),1)))</f>
        <v>27</v>
      </c>
      <c r="AD9" s="281">
        <f>IF(K9="","",ROUNDDOWN(K9/AC9*100,0))</f>
        <v>133</v>
      </c>
      <c r="AE9" s="281" t="str">
        <f>IF(AD9="","",IF(AD9&gt;=125,"★7.5",IF(AD9&gt;=120,"★7.0",IF(AD9&gt;=115,"★6.5",IF(AD9&gt;=110,"★6.0",IF(AD9&gt;=105,"★5.5",IF(AD9&gt;=100,"★5.0",IF(AD9&gt;=95,"★4.5",IF(AD9&gt;=90,"★4.0",IF(AD9&gt;=85,"★3.5",IF(AD9&gt;=80,"★3.0",IF(AD9&gt;=75,"★2.5",IF(AD9&gt;=70,"★2.0",IF(AD9&gt;=65,"★1.5",IF(AD9&gt;=60,"★1.0",IF(AD9&gt;=55,"★0.5"," "))))))))))))))))</f>
        <v>★7.5</v>
      </c>
      <c r="AF9" s="284" t="str">
        <f>IF(AB9="","",(ROUND(IF(AB9&gt;=2759,9.5,IF(AB9&lt;2759,(-2.47/1000000*AB9*AB9)-(8.52/10000*AB9)+30.65)),1)))</f>
        <v/>
      </c>
      <c r="AG9" s="281" t="str">
        <f>IF(AF9="","",IF(K9="","",ROUNDDOWN(K9/AF9*100,0)))</f>
        <v/>
      </c>
      <c r="AH9" s="281" t="str">
        <f>IF(AG9="","",IF(AG9&gt;=125,"★7.5",IF(AG9&gt;=120,"★7.0",IF(AG9&gt;=115,"★6.5",IF(AG9&gt;=110,"★6.0",IF(AG9&gt;=105,"★5.5",IF(AG9&gt;=100,"★5.0",IF(AG9&gt;=95,"★4.5",IF(AG9&gt;=90,"★4.0",IF(AG9&gt;=85,"★3.5",IF(AG9&gt;=80,"★3.0",IF(AG9&gt;=75,"★2.5",IF(AG9&gt;=70,"★2.0",IF(AG9&gt;=65,"★1.5",IF(AG9&gt;=60,"★1.0",IF(AG9&gt;=55,"★0.5"," "))))))))))))))))</f>
        <v/>
      </c>
      <c r="AI9" s="307"/>
    </row>
    <row r="10" spans="1:35" ht="63">
      <c r="A10" s="306"/>
      <c r="B10" s="279"/>
      <c r="C10" s="305"/>
      <c r="D10" s="299" t="s">
        <v>1404</v>
      </c>
      <c r="E10" s="289" t="s">
        <v>869</v>
      </c>
      <c r="F10" s="290" t="s">
        <v>1211</v>
      </c>
      <c r="G10" s="290">
        <v>1.49</v>
      </c>
      <c r="H10" s="290" t="s">
        <v>719</v>
      </c>
      <c r="I10" s="290">
        <v>1060</v>
      </c>
      <c r="J10" s="298">
        <v>5</v>
      </c>
      <c r="K10" s="304">
        <v>35.799999999999997</v>
      </c>
      <c r="L10" s="303">
        <f t="shared" si="0"/>
        <v>64.850837988826825</v>
      </c>
      <c r="M10" s="295">
        <v>20.5</v>
      </c>
      <c r="N10" s="294">
        <v>23.4</v>
      </c>
      <c r="O10" s="293" t="s">
        <v>1411</v>
      </c>
      <c r="P10" s="290" t="s">
        <v>1040</v>
      </c>
      <c r="Q10" s="290" t="s">
        <v>52</v>
      </c>
      <c r="R10" s="290" t="s">
        <v>45</v>
      </c>
      <c r="S10" s="372" t="s">
        <v>1348</v>
      </c>
      <c r="T10" s="314" t="s">
        <v>716</v>
      </c>
      <c r="U10" s="291">
        <v>174</v>
      </c>
      <c r="V10" s="290">
        <v>152</v>
      </c>
      <c r="W10" s="290">
        <v>132</v>
      </c>
      <c r="X10" s="290" t="s">
        <v>1317</v>
      </c>
      <c r="Y10" s="274"/>
      <c r="Z10" s="289" t="s">
        <v>869</v>
      </c>
      <c r="AA10" s="284">
        <v>1060</v>
      </c>
      <c r="AB10" s="284"/>
      <c r="AC10" s="284">
        <f>IF(AA10="","",(ROUND(IF(AA10&gt;=2759,9.5,IF(AA10&lt;2759,(-2.47/1000000*AA10*AA10)-(8.52/10000*AA10)+30.65)),1)))</f>
        <v>27</v>
      </c>
      <c r="AD10" s="281">
        <f>IF(K10="","",ROUNDDOWN(K10/AC10*100,0))</f>
        <v>132</v>
      </c>
      <c r="AE10" s="281" t="str">
        <f>IF(AD10="","",IF(AD10&gt;=125,"★7.5",IF(AD10&gt;=120,"★7.0",IF(AD10&gt;=115,"★6.5",IF(AD10&gt;=110,"★6.0",IF(AD10&gt;=105,"★5.5",IF(AD10&gt;=100,"★5.0",IF(AD10&gt;=95,"★4.5",IF(AD10&gt;=90,"★4.0",IF(AD10&gt;=85,"★3.5",IF(AD10&gt;=80,"★3.0",IF(AD10&gt;=75,"★2.5",IF(AD10&gt;=70,"★2.0",IF(AD10&gt;=65,"★1.5",IF(AD10&gt;=60,"★1.0",IF(AD10&gt;=55,"★0.5"," "))))))))))))))))</f>
        <v>★7.5</v>
      </c>
      <c r="AF10" s="284" t="str">
        <f>IF(AB10="","",(ROUND(IF(AB10&gt;=2759,9.5,IF(AB10&lt;2759,(-2.47/1000000*AB10*AB10)-(8.52/10000*AB10)+30.65)),1)))</f>
        <v/>
      </c>
      <c r="AG10" s="281" t="str">
        <f>IF(AF10="","",IF(K10="","",ROUNDDOWN(K10/AF10*100,0)))</f>
        <v/>
      </c>
      <c r="AH10" s="281" t="str">
        <f>IF(AG10="","",IF(AG10&gt;=125,"★7.5",IF(AG10&gt;=120,"★7.0",IF(AG10&gt;=115,"★6.5",IF(AG10&gt;=110,"★6.0",IF(AG10&gt;=105,"★5.5",IF(AG10&gt;=100,"★5.0",IF(AG10&gt;=95,"★4.5",IF(AG10&gt;=90,"★4.0",IF(AG10&gt;=85,"★3.5",IF(AG10&gt;=80,"★3.0",IF(AG10&gt;=75,"★2.5",IF(AG10&gt;=70,"★2.0",IF(AG10&gt;=65,"★1.5",IF(AG10&gt;=60,"★1.0",IF(AG10&gt;=55,"★0.5"," "))))))))))))))))</f>
        <v/>
      </c>
      <c r="AI10" s="307"/>
    </row>
    <row r="11" spans="1:35" ht="63">
      <c r="A11" s="306"/>
      <c r="B11" s="279"/>
      <c r="C11" s="305"/>
      <c r="D11" s="299" t="s">
        <v>1404</v>
      </c>
      <c r="E11" s="289" t="s">
        <v>1410</v>
      </c>
      <c r="F11" s="290" t="s">
        <v>1211</v>
      </c>
      <c r="G11" s="290">
        <v>1.49</v>
      </c>
      <c r="H11" s="290" t="s">
        <v>719</v>
      </c>
      <c r="I11" s="290">
        <v>1090</v>
      </c>
      <c r="J11" s="298">
        <v>5</v>
      </c>
      <c r="K11" s="304">
        <v>35.4</v>
      </c>
      <c r="L11" s="303">
        <f t="shared" si="0"/>
        <v>65.583615819209029</v>
      </c>
      <c r="M11" s="295">
        <v>18.7</v>
      </c>
      <c r="N11" s="294">
        <v>21.8</v>
      </c>
      <c r="O11" s="293" t="s">
        <v>1350</v>
      </c>
      <c r="P11" s="290" t="s">
        <v>1040</v>
      </c>
      <c r="Q11" s="290" t="s">
        <v>52</v>
      </c>
      <c r="R11" s="290" t="s">
        <v>45</v>
      </c>
      <c r="S11" s="386"/>
      <c r="T11" s="314" t="s">
        <v>716</v>
      </c>
      <c r="U11" s="291">
        <v>189</v>
      </c>
      <c r="V11" s="290">
        <v>162</v>
      </c>
      <c r="W11" s="290">
        <v>132</v>
      </c>
      <c r="X11" s="290" t="s">
        <v>1317</v>
      </c>
      <c r="Y11" s="274"/>
      <c r="Z11" s="289" t="s">
        <v>1410</v>
      </c>
      <c r="AA11" s="284">
        <v>1090</v>
      </c>
      <c r="AB11" s="284"/>
      <c r="AC11" s="284"/>
      <c r="AD11" s="281"/>
      <c r="AE11" s="281"/>
      <c r="AF11" s="284"/>
      <c r="AG11" s="281"/>
      <c r="AH11" s="281"/>
      <c r="AI11" s="307"/>
    </row>
    <row r="12" spans="1:35" ht="63">
      <c r="A12" s="306"/>
      <c r="B12" s="279"/>
      <c r="C12" s="305"/>
      <c r="D12" s="299" t="s">
        <v>1404</v>
      </c>
      <c r="E12" s="289" t="s">
        <v>1405</v>
      </c>
      <c r="F12" s="290" t="s">
        <v>1211</v>
      </c>
      <c r="G12" s="290">
        <v>1.49</v>
      </c>
      <c r="H12" s="290" t="s">
        <v>719</v>
      </c>
      <c r="I12" s="290" t="s">
        <v>1409</v>
      </c>
      <c r="J12" s="298">
        <v>5</v>
      </c>
      <c r="K12" s="304">
        <v>35.4</v>
      </c>
      <c r="L12" s="303">
        <f t="shared" si="0"/>
        <v>65.583615819209029</v>
      </c>
      <c r="M12" s="295">
        <v>20.5</v>
      </c>
      <c r="N12" s="294">
        <v>23.4</v>
      </c>
      <c r="O12" s="293" t="s">
        <v>1408</v>
      </c>
      <c r="P12" s="290" t="s">
        <v>1040</v>
      </c>
      <c r="Q12" s="290" t="s">
        <v>52</v>
      </c>
      <c r="R12" s="290" t="s">
        <v>45</v>
      </c>
      <c r="S12" s="372" t="s">
        <v>1407</v>
      </c>
      <c r="T12" s="314" t="s">
        <v>716</v>
      </c>
      <c r="U12" s="291">
        <v>172</v>
      </c>
      <c r="V12" s="290">
        <v>151</v>
      </c>
      <c r="W12" s="290" t="s">
        <v>1406</v>
      </c>
      <c r="X12" s="290" t="s">
        <v>1317</v>
      </c>
      <c r="Y12" s="274"/>
      <c r="Z12" s="289" t="s">
        <v>1405</v>
      </c>
      <c r="AA12" s="284">
        <v>1050</v>
      </c>
      <c r="AB12" s="284"/>
      <c r="AC12" s="284">
        <f>IF(AA12="","",(ROUND(IF(AA12&gt;=2759,9.5,IF(AA12&lt;2759,(-2.47/1000000*AA12*AA12)-(8.52/10000*AA12)+30.65)),1)))</f>
        <v>27</v>
      </c>
      <c r="AD12" s="281">
        <f>IF(K12="","",ROUNDDOWN(K12/AC12*100,0))</f>
        <v>131</v>
      </c>
      <c r="AE12" s="281" t="str">
        <f>IF(AD12="","",IF(AD12&gt;=125,"★7.5",IF(AD12&gt;=120,"★7.0",IF(AD12&gt;=115,"★6.5",IF(AD12&gt;=110,"★6.0",IF(AD12&gt;=105,"★5.5",IF(AD12&gt;=100,"★5.0",IF(AD12&gt;=95,"★4.5",IF(AD12&gt;=90,"★4.0",IF(AD12&gt;=85,"★3.5",IF(AD12&gt;=80,"★3.0",IF(AD12&gt;=75,"★2.5",IF(AD12&gt;=70,"★2.0",IF(AD12&gt;=65,"★1.5",IF(AD12&gt;=60,"★1.0",IF(AD12&gt;=55,"★0.5"," "))))))))))))))))</f>
        <v>★7.5</v>
      </c>
      <c r="AF12" s="284" t="str">
        <f>IF(AB12="","",(ROUND(IF(AB12&gt;=2759,9.5,IF(AB12&lt;2759,(-2.47/1000000*AB12*AB12)-(8.52/10000*AB12)+30.65)),1)))</f>
        <v/>
      </c>
      <c r="AG12" s="281" t="str">
        <f>IF(AF12="","",IF(K12="","",ROUNDDOWN(K12/AF12*100,0)))</f>
        <v/>
      </c>
      <c r="AH12" s="281" t="str">
        <f>IF(AG12="","",IF(AG12&gt;=125,"★7.5",IF(AG12&gt;=120,"★7.0",IF(AG12&gt;=115,"★6.5",IF(AG12&gt;=110,"★6.0",IF(AG12&gt;=105,"★5.5",IF(AG12&gt;=100,"★5.0",IF(AG12&gt;=95,"★4.5",IF(AG12&gt;=90,"★4.0",IF(AG12&gt;=85,"★3.5",IF(AG12&gt;=80,"★3.0",IF(AG12&gt;=75,"★2.5",IF(AG12&gt;=70,"★2.0",IF(AG12&gt;=65,"★1.5",IF(AG12&gt;=60,"★1.0",IF(AG12&gt;=55,"★0.5"," "))))))))))))))))</f>
        <v/>
      </c>
      <c r="AI12" s="307"/>
    </row>
    <row r="13" spans="1:35" ht="63">
      <c r="A13" s="306"/>
      <c r="B13" s="279"/>
      <c r="C13" s="305"/>
      <c r="D13" s="299" t="s">
        <v>1404</v>
      </c>
      <c r="E13" s="289" t="s">
        <v>1139</v>
      </c>
      <c r="F13" s="290" t="s">
        <v>1211</v>
      </c>
      <c r="G13" s="290">
        <v>1.49</v>
      </c>
      <c r="H13" s="290" t="s">
        <v>719</v>
      </c>
      <c r="I13" s="290">
        <v>1100</v>
      </c>
      <c r="J13" s="298">
        <v>5</v>
      </c>
      <c r="K13" s="304">
        <v>32.6</v>
      </c>
      <c r="L13" s="303">
        <f t="shared" si="0"/>
        <v>71.216564417177921</v>
      </c>
      <c r="M13" s="295">
        <v>18.7</v>
      </c>
      <c r="N13" s="294">
        <v>21.8</v>
      </c>
      <c r="O13" s="293" t="s">
        <v>1157</v>
      </c>
      <c r="P13" s="290" t="s">
        <v>1040</v>
      </c>
      <c r="Q13" s="290" t="s">
        <v>52</v>
      </c>
      <c r="R13" s="290" t="s">
        <v>45</v>
      </c>
      <c r="S13" s="386"/>
      <c r="T13" s="314" t="s">
        <v>716</v>
      </c>
      <c r="U13" s="291">
        <v>174</v>
      </c>
      <c r="V13" s="290">
        <v>149</v>
      </c>
      <c r="W13" s="290">
        <v>122</v>
      </c>
      <c r="X13" s="290" t="s">
        <v>1241</v>
      </c>
      <c r="Y13" s="274"/>
      <c r="Z13" s="289" t="s">
        <v>1139</v>
      </c>
      <c r="AA13" s="284">
        <v>1100</v>
      </c>
      <c r="AB13" s="284"/>
      <c r="AC13" s="284"/>
      <c r="AD13" s="281"/>
      <c r="AE13" s="281"/>
      <c r="AF13" s="284"/>
      <c r="AG13" s="281"/>
      <c r="AH13" s="281"/>
      <c r="AI13" s="307"/>
    </row>
    <row r="14" spans="1:35" ht="63">
      <c r="A14" s="306"/>
      <c r="B14" s="279"/>
      <c r="C14" s="305"/>
      <c r="D14" s="299" t="s">
        <v>1399</v>
      </c>
      <c r="E14" s="289" t="s">
        <v>169</v>
      </c>
      <c r="F14" s="290" t="s">
        <v>1206</v>
      </c>
      <c r="G14" s="290">
        <v>1.49</v>
      </c>
      <c r="H14" s="290" t="s">
        <v>719</v>
      </c>
      <c r="I14" s="290">
        <v>1180</v>
      </c>
      <c r="J14" s="298">
        <v>5</v>
      </c>
      <c r="K14" s="304">
        <v>30.2</v>
      </c>
      <c r="L14" s="303">
        <f t="shared" si="0"/>
        <v>76.876158940397346</v>
      </c>
      <c r="M14" s="295">
        <v>18.7</v>
      </c>
      <c r="N14" s="294">
        <v>21.8</v>
      </c>
      <c r="O14" s="293" t="s">
        <v>1403</v>
      </c>
      <c r="P14" s="290" t="s">
        <v>1040</v>
      </c>
      <c r="Q14" s="290" t="s">
        <v>52</v>
      </c>
      <c r="R14" s="290" t="s">
        <v>604</v>
      </c>
      <c r="S14" s="372" t="s">
        <v>1398</v>
      </c>
      <c r="T14" s="314" t="s">
        <v>716</v>
      </c>
      <c r="U14" s="291">
        <v>161</v>
      </c>
      <c r="V14" s="290">
        <v>138</v>
      </c>
      <c r="W14" s="290">
        <v>115</v>
      </c>
      <c r="X14" s="290" t="s">
        <v>1147</v>
      </c>
      <c r="Y14" s="274"/>
      <c r="Z14" s="289" t="s">
        <v>169</v>
      </c>
      <c r="AA14" s="284">
        <v>1180</v>
      </c>
      <c r="AB14" s="284"/>
      <c r="AC14" s="284"/>
      <c r="AD14" s="281"/>
      <c r="AE14" s="281"/>
      <c r="AF14" s="284"/>
      <c r="AG14" s="281"/>
      <c r="AH14" s="281"/>
      <c r="AI14" s="307"/>
    </row>
    <row r="15" spans="1:35" ht="63">
      <c r="A15" s="306"/>
      <c r="B15" s="279"/>
      <c r="C15" s="305"/>
      <c r="D15" s="299" t="s">
        <v>1399</v>
      </c>
      <c r="E15" s="289" t="s">
        <v>1401</v>
      </c>
      <c r="F15" s="290" t="s">
        <v>1206</v>
      </c>
      <c r="G15" s="290">
        <v>1.49</v>
      </c>
      <c r="H15" s="290" t="s">
        <v>719</v>
      </c>
      <c r="I15" s="290" t="s">
        <v>1402</v>
      </c>
      <c r="J15" s="298">
        <v>5</v>
      </c>
      <c r="K15" s="304">
        <v>30.2</v>
      </c>
      <c r="L15" s="303">
        <f t="shared" si="0"/>
        <v>76.876158940397346</v>
      </c>
      <c r="M15" s="295">
        <v>18.7</v>
      </c>
      <c r="N15" s="294">
        <v>21.8</v>
      </c>
      <c r="O15" s="293" t="s">
        <v>1166</v>
      </c>
      <c r="P15" s="290" t="s">
        <v>1040</v>
      </c>
      <c r="Q15" s="290" t="s">
        <v>52</v>
      </c>
      <c r="R15" s="290" t="s">
        <v>604</v>
      </c>
      <c r="S15" s="386"/>
      <c r="T15" s="314" t="s">
        <v>716</v>
      </c>
      <c r="U15" s="291">
        <v>161</v>
      </c>
      <c r="V15" s="290">
        <v>138</v>
      </c>
      <c r="W15" s="290">
        <v>114</v>
      </c>
      <c r="X15" s="290" t="s">
        <v>823</v>
      </c>
      <c r="Y15" s="274"/>
      <c r="Z15" s="289" t="s">
        <v>1401</v>
      </c>
      <c r="AA15" s="284">
        <v>1160</v>
      </c>
      <c r="AB15" s="284"/>
      <c r="AC15" s="284"/>
      <c r="AD15" s="281"/>
      <c r="AE15" s="281"/>
      <c r="AF15" s="284"/>
      <c r="AG15" s="281"/>
      <c r="AH15" s="281"/>
      <c r="AI15" s="307"/>
    </row>
    <row r="16" spans="1:35" ht="63">
      <c r="A16" s="306"/>
      <c r="B16" s="279"/>
      <c r="C16" s="305"/>
      <c r="D16" s="299" t="s">
        <v>1399</v>
      </c>
      <c r="E16" s="289" t="s">
        <v>941</v>
      </c>
      <c r="F16" s="290" t="s">
        <v>1206</v>
      </c>
      <c r="G16" s="290">
        <v>1.49</v>
      </c>
      <c r="H16" s="290" t="s">
        <v>719</v>
      </c>
      <c r="I16" s="290" t="s">
        <v>1153</v>
      </c>
      <c r="J16" s="298">
        <v>5</v>
      </c>
      <c r="K16" s="304">
        <v>29.8</v>
      </c>
      <c r="L16" s="303">
        <f t="shared" si="0"/>
        <v>77.908053691275157</v>
      </c>
      <c r="M16" s="295">
        <v>18.7</v>
      </c>
      <c r="N16" s="294">
        <v>21.8</v>
      </c>
      <c r="O16" s="293" t="s">
        <v>1152</v>
      </c>
      <c r="P16" s="290" t="s">
        <v>1040</v>
      </c>
      <c r="Q16" s="290" t="s">
        <v>52</v>
      </c>
      <c r="R16" s="290" t="s">
        <v>604</v>
      </c>
      <c r="S16" s="372" t="s">
        <v>1400</v>
      </c>
      <c r="T16" s="314" t="s">
        <v>716</v>
      </c>
      <c r="U16" s="291">
        <v>159</v>
      </c>
      <c r="V16" s="290">
        <v>136</v>
      </c>
      <c r="W16" s="290" t="s">
        <v>1247</v>
      </c>
      <c r="X16" s="290" t="s">
        <v>823</v>
      </c>
      <c r="Y16" s="274"/>
      <c r="Z16" s="289" t="s">
        <v>941</v>
      </c>
      <c r="AA16" s="284">
        <v>1180</v>
      </c>
      <c r="AB16" s="284"/>
      <c r="AC16" s="284"/>
      <c r="AD16" s="281"/>
      <c r="AE16" s="281"/>
      <c r="AF16" s="284"/>
      <c r="AG16" s="281"/>
      <c r="AH16" s="281"/>
      <c r="AI16" s="307"/>
    </row>
    <row r="17" spans="1:35" ht="63">
      <c r="A17" s="306"/>
      <c r="B17" s="279"/>
      <c r="C17" s="305"/>
      <c r="D17" s="299" t="s">
        <v>1399</v>
      </c>
      <c r="E17" s="289" t="s">
        <v>226</v>
      </c>
      <c r="F17" s="290" t="s">
        <v>1206</v>
      </c>
      <c r="G17" s="290">
        <v>1.49</v>
      </c>
      <c r="H17" s="290" t="s">
        <v>719</v>
      </c>
      <c r="I17" s="290">
        <v>1190</v>
      </c>
      <c r="J17" s="298">
        <v>5</v>
      </c>
      <c r="K17" s="377">
        <v>29</v>
      </c>
      <c r="L17" s="376">
        <f t="shared" si="0"/>
        <v>80.057241379310341</v>
      </c>
      <c r="M17" s="295">
        <v>18.7</v>
      </c>
      <c r="N17" s="294">
        <v>21.8</v>
      </c>
      <c r="O17" s="293" t="s">
        <v>1262</v>
      </c>
      <c r="P17" s="290" t="s">
        <v>1040</v>
      </c>
      <c r="Q17" s="290" t="s">
        <v>52</v>
      </c>
      <c r="R17" s="290" t="s">
        <v>604</v>
      </c>
      <c r="S17" s="372" t="s">
        <v>1398</v>
      </c>
      <c r="T17" s="375" t="s">
        <v>716</v>
      </c>
      <c r="U17" s="291">
        <v>155</v>
      </c>
      <c r="V17" s="290">
        <v>133</v>
      </c>
      <c r="W17" s="290">
        <v>111</v>
      </c>
      <c r="X17" s="290" t="s">
        <v>823</v>
      </c>
      <c r="Y17" s="274"/>
      <c r="Z17" s="289" t="s">
        <v>226</v>
      </c>
      <c r="AA17" s="284">
        <v>1190</v>
      </c>
      <c r="AB17" s="284"/>
      <c r="AC17" s="284"/>
      <c r="AD17" s="281"/>
      <c r="AE17" s="281"/>
      <c r="AF17" s="284"/>
      <c r="AG17" s="281"/>
      <c r="AH17" s="281"/>
      <c r="AI17" s="307"/>
    </row>
    <row r="18" spans="1:35" ht="101.25" customHeight="1">
      <c r="A18" s="306"/>
      <c r="B18" s="279"/>
      <c r="C18" s="305"/>
      <c r="D18" s="299" t="s">
        <v>1381</v>
      </c>
      <c r="E18" s="289" t="s">
        <v>1397</v>
      </c>
      <c r="F18" s="290" t="s">
        <v>741</v>
      </c>
      <c r="G18" s="290">
        <v>1.49</v>
      </c>
      <c r="H18" s="290" t="s">
        <v>740</v>
      </c>
      <c r="I18" s="290" t="s">
        <v>1396</v>
      </c>
      <c r="J18" s="298">
        <v>5</v>
      </c>
      <c r="K18" s="304">
        <v>21.6</v>
      </c>
      <c r="L18" s="303">
        <f t="shared" si="0"/>
        <v>107.48425925925925</v>
      </c>
      <c r="M18" s="295">
        <v>20.5</v>
      </c>
      <c r="N18" s="294">
        <v>23.4</v>
      </c>
      <c r="O18" s="293" t="s">
        <v>1395</v>
      </c>
      <c r="P18" s="290" t="s">
        <v>737</v>
      </c>
      <c r="Q18" s="290" t="s">
        <v>52</v>
      </c>
      <c r="R18" s="290" t="s">
        <v>45</v>
      </c>
      <c r="S18" s="372" t="s">
        <v>1394</v>
      </c>
      <c r="T18" s="314" t="s">
        <v>653</v>
      </c>
      <c r="U18" s="291">
        <v>105</v>
      </c>
      <c r="V18" s="290"/>
      <c r="W18" s="290" t="s">
        <v>1393</v>
      </c>
      <c r="X18" s="290" t="s">
        <v>964</v>
      </c>
      <c r="Y18" s="274"/>
      <c r="Z18" s="289" t="s">
        <v>1392</v>
      </c>
      <c r="AA18" s="284">
        <v>990</v>
      </c>
      <c r="AB18" s="284"/>
      <c r="AC18" s="284">
        <f>IF(AA18="","",(ROUND(IF(AA18&gt;=2759,9.5,IF(AA18&lt;2759,(-2.47/1000000*AA18*AA18)-(8.52/10000*AA18)+30.65)),1)))</f>
        <v>27.4</v>
      </c>
      <c r="AD18" s="281">
        <f>IF(K18="","",ROUNDDOWN(K18/AC18*100,0))</f>
        <v>78</v>
      </c>
      <c r="AE18" s="281" t="str">
        <f>IF(AD18="","",IF(AD18&gt;=125,"★7.5",IF(AD18&gt;=120,"★7.0",IF(AD18&gt;=115,"★6.5",IF(AD18&gt;=110,"★6.0",IF(AD18&gt;=105,"★5.5",IF(AD18&gt;=100,"★5.0",IF(AD18&gt;=95,"★4.5",IF(AD18&gt;=90,"★4.0",IF(AD18&gt;=85,"★3.5",IF(AD18&gt;=80,"★3.0",IF(AD18&gt;=75,"★2.5",IF(AD18&gt;=70,"★2.0",IF(AD18&gt;=65,"★1.5",IF(AD18&gt;=60,"★1.0",IF(AD18&gt;=55,"★0.5"," "))))))))))))))))</f>
        <v>★2.5</v>
      </c>
      <c r="AF18" s="284" t="str">
        <f>IF(AB18="","",(ROUND(IF(AB18&gt;=2759,9.5,IF(AB18&lt;2759,(-2.47/1000000*AB18*AB18)-(8.52/10000*AB18)+30.65)),1)))</f>
        <v/>
      </c>
      <c r="AG18" s="281" t="str">
        <f>IF(AF18="","",IF(K18="","",ROUNDDOWN(K18/AF18*100,0)))</f>
        <v/>
      </c>
      <c r="AH18" s="281" t="str">
        <f>IF(AG18="","",IF(AG18&gt;=125,"★7.5",IF(AG18&gt;=120,"★7.0",IF(AG18&gt;=115,"★6.5",IF(AG18&gt;=110,"★6.0",IF(AG18&gt;=105,"★5.5",IF(AG18&gt;=100,"★5.0",IF(AG18&gt;=95,"★4.5",IF(AG18&gt;=90,"★4.0",IF(AG18&gt;=85,"★3.5",IF(AG18&gt;=80,"★3.0",IF(AG18&gt;=75,"★2.5",IF(AG18&gt;=70,"★2.0",IF(AG18&gt;=65,"★1.5",IF(AG18&gt;=60,"★1.0",IF(AG18&gt;=55,"★0.5"," "))))))))))))))))</f>
        <v/>
      </c>
      <c r="AI18" s="307"/>
    </row>
    <row r="19" spans="1:35" ht="72" customHeight="1">
      <c r="A19" s="306"/>
      <c r="B19" s="279"/>
      <c r="C19" s="305"/>
      <c r="D19" s="299" t="s">
        <v>1381</v>
      </c>
      <c r="E19" s="289" t="s">
        <v>1391</v>
      </c>
      <c r="F19" s="290" t="s">
        <v>741</v>
      </c>
      <c r="G19" s="290">
        <v>1.49</v>
      </c>
      <c r="H19" s="290" t="s">
        <v>740</v>
      </c>
      <c r="I19" s="290" t="s">
        <v>1390</v>
      </c>
      <c r="J19" s="298">
        <v>5</v>
      </c>
      <c r="K19" s="304">
        <v>21.4</v>
      </c>
      <c r="L19" s="303">
        <f t="shared" si="0"/>
        <v>108.48878504672898</v>
      </c>
      <c r="M19" s="295">
        <v>20.5</v>
      </c>
      <c r="N19" s="294">
        <v>23.4</v>
      </c>
      <c r="O19" s="293" t="s">
        <v>1389</v>
      </c>
      <c r="P19" s="290" t="s">
        <v>737</v>
      </c>
      <c r="Q19" s="290" t="s">
        <v>52</v>
      </c>
      <c r="R19" s="290" t="s">
        <v>45</v>
      </c>
      <c r="S19" s="372" t="s">
        <v>1388</v>
      </c>
      <c r="T19" s="314" t="s">
        <v>653</v>
      </c>
      <c r="U19" s="291">
        <v>104</v>
      </c>
      <c r="V19" s="290"/>
      <c r="W19" s="290" t="s">
        <v>1387</v>
      </c>
      <c r="X19" s="290" t="s">
        <v>964</v>
      </c>
      <c r="Y19" s="274"/>
      <c r="Z19" s="289" t="s">
        <v>1386</v>
      </c>
      <c r="AA19" s="284">
        <v>1000</v>
      </c>
      <c r="AB19" s="284"/>
      <c r="AC19" s="284">
        <f>IF(AA19="","",(ROUND(IF(AA19&gt;=2759,9.5,IF(AA19&lt;2759,(-2.47/1000000*AA19*AA19)-(8.52/10000*AA19)+30.65)),1)))</f>
        <v>27.3</v>
      </c>
      <c r="AD19" s="281">
        <f>IF(K19="","",ROUNDDOWN(K19/AC19*100,0))</f>
        <v>78</v>
      </c>
      <c r="AE19" s="281" t="str">
        <f>IF(AD19="","",IF(AD19&gt;=125,"★7.5",IF(AD19&gt;=120,"★7.0",IF(AD19&gt;=115,"★6.5",IF(AD19&gt;=110,"★6.0",IF(AD19&gt;=105,"★5.5",IF(AD19&gt;=100,"★5.0",IF(AD19&gt;=95,"★4.5",IF(AD19&gt;=90,"★4.0",IF(AD19&gt;=85,"★3.5",IF(AD19&gt;=80,"★3.0",IF(AD19&gt;=75,"★2.5",IF(AD19&gt;=70,"★2.0",IF(AD19&gt;=65,"★1.5",IF(AD19&gt;=60,"★1.0",IF(AD19&gt;=55,"★0.5"," "))))))))))))))))</f>
        <v>★2.5</v>
      </c>
      <c r="AF19" s="284" t="str">
        <f>IF(AB19="","",(ROUND(IF(AB19&gt;=2759,9.5,IF(AB19&lt;2759,(-2.47/1000000*AB19*AB19)-(8.52/10000*AB19)+30.65)),1)))</f>
        <v/>
      </c>
      <c r="AG19" s="281" t="str">
        <f>IF(AF19="","",IF(K19="","",ROUNDDOWN(K19/AF19*100,0)))</f>
        <v/>
      </c>
      <c r="AH19" s="281" t="str">
        <f>IF(AG19="","",IF(AG19&gt;=125,"★7.5",IF(AG19&gt;=120,"★7.0",IF(AG19&gt;=115,"★6.5",IF(AG19&gt;=110,"★6.0",IF(AG19&gt;=105,"★5.5",IF(AG19&gt;=100,"★5.0",IF(AG19&gt;=95,"★4.5",IF(AG19&gt;=90,"★4.0",IF(AG19&gt;=85,"★3.5",IF(AG19&gt;=80,"★3.0",IF(AG19&gt;=75,"★2.5",IF(AG19&gt;=70,"★2.0",IF(AG19&gt;=65,"★1.5",IF(AG19&gt;=60,"★1.0",IF(AG19&gt;=55,"★0.5"," "))))))))))))))))</f>
        <v/>
      </c>
      <c r="AI19" s="307"/>
    </row>
    <row r="20" spans="1:35" ht="42">
      <c r="A20" s="306"/>
      <c r="B20" s="279"/>
      <c r="C20" s="305"/>
      <c r="D20" s="299" t="s">
        <v>1381</v>
      </c>
      <c r="E20" s="289" t="s">
        <v>1382</v>
      </c>
      <c r="F20" s="290" t="s">
        <v>741</v>
      </c>
      <c r="G20" s="290">
        <v>1.49</v>
      </c>
      <c r="H20" s="290" t="s">
        <v>740</v>
      </c>
      <c r="I20" s="290" t="s">
        <v>1385</v>
      </c>
      <c r="J20" s="298">
        <v>5</v>
      </c>
      <c r="K20" s="304">
        <v>21.2</v>
      </c>
      <c r="L20" s="303">
        <f t="shared" si="0"/>
        <v>109.51226415094339</v>
      </c>
      <c r="M20" s="295">
        <v>20.5</v>
      </c>
      <c r="N20" s="294">
        <v>23.4</v>
      </c>
      <c r="O20" s="293" t="s">
        <v>1384</v>
      </c>
      <c r="P20" s="290" t="s">
        <v>737</v>
      </c>
      <c r="Q20" s="290" t="s">
        <v>52</v>
      </c>
      <c r="R20" s="290" t="s">
        <v>45</v>
      </c>
      <c r="S20" s="372" t="s">
        <v>727</v>
      </c>
      <c r="T20" s="314" t="s">
        <v>653</v>
      </c>
      <c r="U20" s="291">
        <v>103</v>
      </c>
      <c r="V20" s="290"/>
      <c r="W20" s="290" t="s">
        <v>1383</v>
      </c>
      <c r="X20" s="290" t="s">
        <v>964</v>
      </c>
      <c r="Y20" s="274"/>
      <c r="Z20" s="289" t="s">
        <v>1382</v>
      </c>
      <c r="AA20" s="284">
        <v>1030</v>
      </c>
      <c r="AB20" s="284"/>
      <c r="AC20" s="284">
        <f>IF(AA20="","",(ROUND(IF(AA20&gt;=2759,9.5,IF(AA20&lt;2759,(-2.47/1000000*AA20*AA20)-(8.52/10000*AA20)+30.65)),1)))</f>
        <v>27.2</v>
      </c>
      <c r="AD20" s="281">
        <f>IF(K20="","",ROUNDDOWN(K20/AC20*100,0))</f>
        <v>77</v>
      </c>
      <c r="AE20" s="281" t="str">
        <f>IF(AD20="","",IF(AD20&gt;=125,"★7.5",IF(AD20&gt;=120,"★7.0",IF(AD20&gt;=115,"★6.5",IF(AD20&gt;=110,"★6.0",IF(AD20&gt;=105,"★5.5",IF(AD20&gt;=100,"★5.0",IF(AD20&gt;=95,"★4.5",IF(AD20&gt;=90,"★4.0",IF(AD20&gt;=85,"★3.5",IF(AD20&gt;=80,"★3.0",IF(AD20&gt;=75,"★2.5",IF(AD20&gt;=70,"★2.0",IF(AD20&gt;=65,"★1.5",IF(AD20&gt;=60,"★1.0",IF(AD20&gt;=55,"★0.5"," "))))))))))))))))</f>
        <v>★2.5</v>
      </c>
      <c r="AF20" s="284" t="str">
        <f>IF(AB20="","",(ROUND(IF(AB20&gt;=2759,9.5,IF(AB20&lt;2759,(-2.47/1000000*AB20*AB20)-(8.52/10000*AB20)+30.65)),1)))</f>
        <v/>
      </c>
      <c r="AG20" s="281" t="str">
        <f>IF(AF20="","",IF(K20="","",ROUNDDOWN(K20/AF20*100,0)))</f>
        <v/>
      </c>
      <c r="AH20" s="281" t="str">
        <f>IF(AG20="","",IF(AG20&gt;=125,"★7.5",IF(AG20&gt;=120,"★7.0",IF(AG20&gt;=115,"★6.5",IF(AG20&gt;=110,"★6.0",IF(AG20&gt;=105,"★5.5",IF(AG20&gt;=100,"★5.0",IF(AG20&gt;=95,"★4.5",IF(AG20&gt;=90,"★4.0",IF(AG20&gt;=85,"★3.5",IF(AG20&gt;=80,"★3.0",IF(AG20&gt;=75,"★2.5",IF(AG20&gt;=70,"★2.0",IF(AG20&gt;=65,"★1.5",IF(AG20&gt;=60,"★1.0",IF(AG20&gt;=55,"★0.5"," "))))))))))))))))</f>
        <v/>
      </c>
      <c r="AI20" s="307"/>
    </row>
    <row r="21" spans="1:35" ht="31.5">
      <c r="A21" s="306"/>
      <c r="B21" s="279"/>
      <c r="C21" s="305"/>
      <c r="D21" s="299" t="s">
        <v>1381</v>
      </c>
      <c r="E21" s="289" t="s">
        <v>1378</v>
      </c>
      <c r="F21" s="290" t="s">
        <v>741</v>
      </c>
      <c r="G21" s="290">
        <v>1.49</v>
      </c>
      <c r="H21" s="290" t="s">
        <v>48</v>
      </c>
      <c r="I21" s="290" t="s">
        <v>1380</v>
      </c>
      <c r="J21" s="298">
        <v>5</v>
      </c>
      <c r="K21" s="304">
        <v>19.600000000000001</v>
      </c>
      <c r="L21" s="303">
        <f t="shared" si="0"/>
        <v>118.45204081632652</v>
      </c>
      <c r="M21" s="295">
        <v>20.5</v>
      </c>
      <c r="N21" s="294">
        <v>23.4</v>
      </c>
      <c r="O21" s="293" t="s">
        <v>1379</v>
      </c>
      <c r="P21" s="290" t="s">
        <v>709</v>
      </c>
      <c r="Q21" s="290" t="s">
        <v>52</v>
      </c>
      <c r="R21" s="290" t="s">
        <v>45</v>
      </c>
      <c r="S21" s="372"/>
      <c r="T21" s="314" t="s">
        <v>653</v>
      </c>
      <c r="U21" s="291"/>
      <c r="V21" s="290"/>
      <c r="W21" s="290" t="s">
        <v>1188</v>
      </c>
      <c r="X21" s="290" t="s">
        <v>1160</v>
      </c>
      <c r="Y21" s="274"/>
      <c r="Z21" s="289" t="s">
        <v>1378</v>
      </c>
      <c r="AA21" s="284">
        <v>980</v>
      </c>
      <c r="AB21" s="284"/>
      <c r="AC21" s="284">
        <f>IF(AA21="","",(ROUND(IF(AA21&gt;=2759,9.5,IF(AA21&lt;2759,(-2.47/1000000*AA21*AA21)-(8.52/10000*AA21)+30.65)),1)))</f>
        <v>27.4</v>
      </c>
      <c r="AD21" s="281">
        <f>IF(K21="","",ROUNDDOWN(K21/AC21*100,0))</f>
        <v>71</v>
      </c>
      <c r="AE21" s="281" t="str">
        <f>IF(AD21="","",IF(AD21&gt;=125,"★7.5",IF(AD21&gt;=120,"★7.0",IF(AD21&gt;=115,"★6.5",IF(AD21&gt;=110,"★6.0",IF(AD21&gt;=105,"★5.5",IF(AD21&gt;=100,"★5.0",IF(AD21&gt;=95,"★4.5",IF(AD21&gt;=90,"★4.0",IF(AD21&gt;=85,"★3.5",IF(AD21&gt;=80,"★3.0",IF(AD21&gt;=75,"★2.5",IF(AD21&gt;=70,"★2.0",IF(AD21&gt;=65,"★1.5",IF(AD21&gt;=60,"★1.0",IF(AD21&gt;=55,"★0.5"," "))))))))))))))))</f>
        <v>★2.0</v>
      </c>
      <c r="AF21" s="284" t="str">
        <f>IF(AB21="","",(ROUND(IF(AB21&gt;=2759,9.5,IF(AB21&lt;2759,(-2.47/1000000*AB21*AB21)-(8.52/10000*AB21)+30.65)),1)))</f>
        <v/>
      </c>
      <c r="AG21" s="281" t="str">
        <f>IF(AF21="","",IF(K21="","",ROUNDDOWN(K21/AF21*100,0)))</f>
        <v/>
      </c>
      <c r="AH21" s="281" t="str">
        <f>IF(AG21="","",IF(AG21&gt;=125,"★7.5",IF(AG21&gt;=120,"★7.0",IF(AG21&gt;=115,"★6.5",IF(AG21&gt;=110,"★6.0",IF(AG21&gt;=105,"★5.5",IF(AG21&gt;=100,"★5.0",IF(AG21&gt;=95,"★4.5",IF(AG21&gt;=90,"★4.0",IF(AG21&gt;=85,"★3.5",IF(AG21&gt;=80,"★3.0",IF(AG21&gt;=75,"★2.5",IF(AG21&gt;=70,"★2.0",IF(AG21&gt;=65,"★1.5",IF(AG21&gt;=60,"★1.0",IF(AG21&gt;=55,"★0.5"," "))))))))))))))))</f>
        <v/>
      </c>
      <c r="AI21" s="307"/>
    </row>
    <row r="22" spans="1:35" ht="31.5">
      <c r="A22" s="306"/>
      <c r="B22" s="279"/>
      <c r="C22" s="305"/>
      <c r="D22" s="299" t="s">
        <v>1366</v>
      </c>
      <c r="E22" s="289" t="s">
        <v>1377</v>
      </c>
      <c r="F22" s="290" t="s">
        <v>360</v>
      </c>
      <c r="G22" s="290">
        <v>0.996</v>
      </c>
      <c r="H22" s="290" t="s">
        <v>740</v>
      </c>
      <c r="I22" s="290" t="s">
        <v>1376</v>
      </c>
      <c r="J22" s="298">
        <v>5</v>
      </c>
      <c r="K22" s="310">
        <v>20.2</v>
      </c>
      <c r="L22" s="309">
        <f t="shared" si="0"/>
        <v>114.93366336633663</v>
      </c>
      <c r="M22" s="295">
        <v>20.8</v>
      </c>
      <c r="N22" s="294">
        <v>23.7</v>
      </c>
      <c r="O22" s="293" t="s">
        <v>1375</v>
      </c>
      <c r="P22" s="290" t="s">
        <v>754</v>
      </c>
      <c r="Q22" s="290" t="s">
        <v>790</v>
      </c>
      <c r="R22" s="290" t="s">
        <v>45</v>
      </c>
      <c r="S22" s="372" t="s">
        <v>1374</v>
      </c>
      <c r="T22" s="333" t="s">
        <v>653</v>
      </c>
      <c r="U22" s="291"/>
      <c r="V22" s="290"/>
      <c r="W22" s="290" t="s">
        <v>1373</v>
      </c>
      <c r="X22" s="290" t="s">
        <v>1160</v>
      </c>
      <c r="Y22" s="274"/>
      <c r="Z22" s="289" t="s">
        <v>1372</v>
      </c>
      <c r="AA22" s="284">
        <v>940</v>
      </c>
      <c r="AB22" s="284"/>
      <c r="AC22" s="284"/>
      <c r="AD22" s="281"/>
      <c r="AE22" s="281"/>
      <c r="AF22" s="284"/>
      <c r="AG22" s="281"/>
      <c r="AH22" s="281"/>
      <c r="AI22" s="307"/>
    </row>
    <row r="23" spans="1:35" ht="31.5">
      <c r="A23" s="306"/>
      <c r="B23" s="279"/>
      <c r="C23" s="305"/>
      <c r="D23" s="299" t="s">
        <v>1366</v>
      </c>
      <c r="E23" s="289" t="s">
        <v>289</v>
      </c>
      <c r="F23" s="290" t="s">
        <v>360</v>
      </c>
      <c r="G23" s="290">
        <v>0.996</v>
      </c>
      <c r="H23" s="290" t="s">
        <v>740</v>
      </c>
      <c r="I23" s="290">
        <v>980</v>
      </c>
      <c r="J23" s="298">
        <v>5</v>
      </c>
      <c r="K23" s="304">
        <v>20.2</v>
      </c>
      <c r="L23" s="303">
        <f t="shared" si="0"/>
        <v>114.93366336633663</v>
      </c>
      <c r="M23" s="295">
        <v>20.5</v>
      </c>
      <c r="N23" s="294">
        <v>23.4</v>
      </c>
      <c r="O23" s="293" t="s">
        <v>1180</v>
      </c>
      <c r="P23" s="290" t="s">
        <v>754</v>
      </c>
      <c r="Q23" s="290" t="s">
        <v>790</v>
      </c>
      <c r="R23" s="290" t="s">
        <v>45</v>
      </c>
      <c r="S23" s="372" t="s">
        <v>1304</v>
      </c>
      <c r="T23" s="314" t="s">
        <v>653</v>
      </c>
      <c r="U23" s="291"/>
      <c r="V23" s="290"/>
      <c r="W23" s="290">
        <v>73</v>
      </c>
      <c r="X23" s="290" t="s">
        <v>1160</v>
      </c>
      <c r="Y23" s="274"/>
      <c r="Z23" s="289" t="s">
        <v>289</v>
      </c>
      <c r="AA23" s="284">
        <v>980</v>
      </c>
      <c r="AB23" s="284"/>
      <c r="AC23" s="284"/>
      <c r="AD23" s="281"/>
      <c r="AE23" s="281"/>
      <c r="AF23" s="284"/>
      <c r="AG23" s="281"/>
      <c r="AH23" s="281"/>
      <c r="AI23" s="307"/>
    </row>
    <row r="24" spans="1:35" ht="31.5">
      <c r="A24" s="306"/>
      <c r="B24" s="279"/>
      <c r="C24" s="305"/>
      <c r="D24" s="299" t="s">
        <v>1366</v>
      </c>
      <c r="E24" s="289" t="s">
        <v>1367</v>
      </c>
      <c r="F24" s="290" t="s">
        <v>360</v>
      </c>
      <c r="G24" s="290">
        <v>0.996</v>
      </c>
      <c r="H24" s="290" t="s">
        <v>740</v>
      </c>
      <c r="I24" s="290" t="s">
        <v>1371</v>
      </c>
      <c r="J24" s="298">
        <v>5</v>
      </c>
      <c r="K24" s="304">
        <v>20</v>
      </c>
      <c r="L24" s="303">
        <f t="shared" si="0"/>
        <v>116.083</v>
      </c>
      <c r="M24" s="295">
        <v>20.5</v>
      </c>
      <c r="N24" s="294">
        <v>23.4</v>
      </c>
      <c r="O24" s="293" t="s">
        <v>1370</v>
      </c>
      <c r="P24" s="290" t="s">
        <v>754</v>
      </c>
      <c r="Q24" s="290" t="s">
        <v>790</v>
      </c>
      <c r="R24" s="290" t="s">
        <v>45</v>
      </c>
      <c r="S24" s="372" t="s">
        <v>1369</v>
      </c>
      <c r="T24" s="314" t="s">
        <v>653</v>
      </c>
      <c r="U24" s="291"/>
      <c r="V24" s="290"/>
      <c r="W24" s="290" t="s">
        <v>1368</v>
      </c>
      <c r="X24" s="290" t="s">
        <v>1160</v>
      </c>
      <c r="Y24" s="274"/>
      <c r="Z24" s="289" t="s">
        <v>1367</v>
      </c>
      <c r="AA24" s="284">
        <v>980</v>
      </c>
      <c r="AB24" s="284"/>
      <c r="AC24" s="284"/>
      <c r="AD24" s="281"/>
      <c r="AE24" s="281"/>
      <c r="AF24" s="284"/>
      <c r="AG24" s="281"/>
      <c r="AH24" s="281"/>
      <c r="AI24" s="307"/>
    </row>
    <row r="25" spans="1:35" ht="31.5">
      <c r="A25" s="306"/>
      <c r="B25" s="279"/>
      <c r="C25" s="305"/>
      <c r="D25" s="299" t="s">
        <v>1366</v>
      </c>
      <c r="E25" s="289" t="s">
        <v>1362</v>
      </c>
      <c r="F25" s="290" t="s">
        <v>360</v>
      </c>
      <c r="G25" s="290">
        <v>0.996</v>
      </c>
      <c r="H25" s="290" t="s">
        <v>740</v>
      </c>
      <c r="I25" s="290" t="s">
        <v>1365</v>
      </c>
      <c r="J25" s="298">
        <v>5</v>
      </c>
      <c r="K25" s="304">
        <v>20</v>
      </c>
      <c r="L25" s="303">
        <f t="shared" si="0"/>
        <v>116.083</v>
      </c>
      <c r="M25" s="295">
        <v>20.8</v>
      </c>
      <c r="N25" s="294">
        <v>23.7</v>
      </c>
      <c r="O25" s="293" t="s">
        <v>1364</v>
      </c>
      <c r="P25" s="290" t="s">
        <v>754</v>
      </c>
      <c r="Q25" s="290" t="s">
        <v>790</v>
      </c>
      <c r="R25" s="290" t="s">
        <v>45</v>
      </c>
      <c r="S25" s="372" t="s">
        <v>1363</v>
      </c>
      <c r="T25" s="314" t="s">
        <v>653</v>
      </c>
      <c r="U25" s="291"/>
      <c r="V25" s="290"/>
      <c r="W25" s="290">
        <v>72</v>
      </c>
      <c r="X25" s="290" t="s">
        <v>1160</v>
      </c>
      <c r="Y25" s="274"/>
      <c r="Z25" s="289" t="s">
        <v>1362</v>
      </c>
      <c r="AA25" s="284">
        <v>950</v>
      </c>
      <c r="AB25" s="284"/>
      <c r="AC25" s="284"/>
      <c r="AD25" s="281"/>
      <c r="AE25" s="281"/>
      <c r="AF25" s="284"/>
      <c r="AG25" s="281"/>
      <c r="AH25" s="281"/>
      <c r="AI25" s="307"/>
    </row>
    <row r="26" spans="1:35" ht="42">
      <c r="A26" s="306"/>
      <c r="B26" s="279"/>
      <c r="C26" s="305"/>
      <c r="D26" s="299" t="s">
        <v>1354</v>
      </c>
      <c r="E26" s="289" t="s">
        <v>1361</v>
      </c>
      <c r="F26" s="290" t="s">
        <v>741</v>
      </c>
      <c r="G26" s="290">
        <v>1.49</v>
      </c>
      <c r="H26" s="290" t="s">
        <v>740</v>
      </c>
      <c r="I26" s="290" t="s">
        <v>1360</v>
      </c>
      <c r="J26" s="298">
        <v>5</v>
      </c>
      <c r="K26" s="304">
        <v>19.2</v>
      </c>
      <c r="L26" s="303">
        <f t="shared" si="0"/>
        <v>120.91979166666667</v>
      </c>
      <c r="M26" s="295">
        <v>18.7</v>
      </c>
      <c r="N26" s="294">
        <v>21.8</v>
      </c>
      <c r="O26" s="293" t="s">
        <v>738</v>
      </c>
      <c r="P26" s="290" t="s">
        <v>737</v>
      </c>
      <c r="Q26" s="290" t="s">
        <v>52</v>
      </c>
      <c r="R26" s="290" t="s">
        <v>604</v>
      </c>
      <c r="S26" s="372" t="s">
        <v>1359</v>
      </c>
      <c r="T26" s="314" t="s">
        <v>653</v>
      </c>
      <c r="U26" s="291">
        <v>102</v>
      </c>
      <c r="V26" s="290"/>
      <c r="W26" s="290" t="s">
        <v>1188</v>
      </c>
      <c r="X26" s="290" t="s">
        <v>1160</v>
      </c>
      <c r="Y26" s="274"/>
      <c r="Z26" s="289" t="s">
        <v>1358</v>
      </c>
      <c r="AA26" s="284">
        <v>1100</v>
      </c>
      <c r="AB26" s="284"/>
      <c r="AC26" s="284">
        <f>IF(AA26="","",(ROUND(IF(AA26&gt;=2759,9.5,IF(AA26&lt;2759,(-2.47/1000000*AA26*AA26)-(8.52/10000*AA26)+30.65)),1)))</f>
        <v>26.7</v>
      </c>
      <c r="AD26" s="281">
        <f>IF(K26="","",ROUNDDOWN(K26/AC26*100,0))</f>
        <v>71</v>
      </c>
      <c r="AE26" s="281" t="str">
        <f>IF(AD26="","",IF(AD26&gt;=125,"★7.5",IF(AD26&gt;=120,"★7.0",IF(AD26&gt;=115,"★6.5",IF(AD26&gt;=110,"★6.0",IF(AD26&gt;=105,"★5.5",IF(AD26&gt;=100,"★5.0",IF(AD26&gt;=95,"★4.5",IF(AD26&gt;=90,"★4.0",IF(AD26&gt;=85,"★3.5",IF(AD26&gt;=80,"★3.0",IF(AD26&gt;=75,"★2.5",IF(AD26&gt;=70,"★2.0",IF(AD26&gt;=65,"★1.5",IF(AD26&gt;=60,"★1.0",IF(AD26&gt;=55,"★0.5"," "))))))))))))))))</f>
        <v>★2.0</v>
      </c>
      <c r="AF26" s="284" t="str">
        <f>IF(AB26="","",(ROUND(IF(AB26&gt;=2759,9.5,IF(AB26&lt;2759,(-2.47/1000000*AB26*AB26)-(8.52/10000*AB26)+30.65)),1)))</f>
        <v/>
      </c>
      <c r="AG26" s="281" t="str">
        <f>IF(AF26="","",IF(K26="","",ROUNDDOWN(K26/AF26*100,0)))</f>
        <v/>
      </c>
      <c r="AH26" s="281" t="str">
        <f>IF(AG26="","",IF(AG26&gt;=125,"★7.5",IF(AG26&gt;=120,"★7.0",IF(AG26&gt;=115,"★6.5",IF(AG26&gt;=110,"★6.0",IF(AG26&gt;=105,"★5.5",IF(AG26&gt;=100,"★5.0",IF(AG26&gt;=95,"★4.5",IF(AG26&gt;=90,"★4.0",IF(AG26&gt;=85,"★3.5",IF(AG26&gt;=80,"★3.0",IF(AG26&gt;=75,"★2.5",IF(AG26&gt;=70,"★2.0",IF(AG26&gt;=65,"★1.5",IF(AG26&gt;=60,"★1.0",IF(AG26&gt;=55,"★0.5"," "))))))))))))))))</f>
        <v/>
      </c>
      <c r="AI26" s="307"/>
    </row>
    <row r="27" spans="1:35" ht="42">
      <c r="A27" s="306"/>
      <c r="B27" s="279"/>
      <c r="C27" s="305"/>
      <c r="D27" s="299" t="s">
        <v>1354</v>
      </c>
      <c r="E27" s="289" t="s">
        <v>1357</v>
      </c>
      <c r="F27" s="290" t="s">
        <v>741</v>
      </c>
      <c r="G27" s="290">
        <v>1.49</v>
      </c>
      <c r="H27" s="290" t="s">
        <v>740</v>
      </c>
      <c r="I27" s="290" t="s">
        <v>739</v>
      </c>
      <c r="J27" s="298">
        <v>5</v>
      </c>
      <c r="K27" s="304">
        <v>19</v>
      </c>
      <c r="L27" s="303">
        <f t="shared" si="0"/>
        <v>122.19263157894736</v>
      </c>
      <c r="M27" s="295">
        <v>18.7</v>
      </c>
      <c r="N27" s="294">
        <v>21.8</v>
      </c>
      <c r="O27" s="293" t="s">
        <v>738</v>
      </c>
      <c r="P27" s="290" t="s">
        <v>737</v>
      </c>
      <c r="Q27" s="290" t="s">
        <v>52</v>
      </c>
      <c r="R27" s="290" t="s">
        <v>604</v>
      </c>
      <c r="S27" s="372" t="s">
        <v>1356</v>
      </c>
      <c r="T27" s="314" t="s">
        <v>653</v>
      </c>
      <c r="U27" s="291">
        <v>101</v>
      </c>
      <c r="V27" s="290"/>
      <c r="W27" s="290">
        <v>71</v>
      </c>
      <c r="X27" s="290" t="s">
        <v>1160</v>
      </c>
      <c r="Y27" s="274"/>
      <c r="Z27" s="289" t="s">
        <v>1355</v>
      </c>
      <c r="AA27" s="284">
        <v>1110</v>
      </c>
      <c r="AB27" s="284"/>
      <c r="AC27" s="284">
        <f>IF(AA27="","",(ROUND(IF(AA27&gt;=2759,9.5,IF(AA27&lt;2759,(-2.47/1000000*AA27*AA27)-(8.52/10000*AA27)+30.65)),1)))</f>
        <v>26.7</v>
      </c>
      <c r="AD27" s="281">
        <f>IF(K27="","",ROUNDDOWN(K27/AC27*100,0))</f>
        <v>71</v>
      </c>
      <c r="AE27" s="281" t="str">
        <f>IF(AD27="","",IF(AD27&gt;=125,"★7.5",IF(AD27&gt;=120,"★7.0",IF(AD27&gt;=115,"★6.5",IF(AD27&gt;=110,"★6.0",IF(AD27&gt;=105,"★5.5",IF(AD27&gt;=100,"★5.0",IF(AD27&gt;=95,"★4.5",IF(AD27&gt;=90,"★4.0",IF(AD27&gt;=85,"★3.5",IF(AD27&gt;=80,"★3.0",IF(AD27&gt;=75,"★2.5",IF(AD27&gt;=70,"★2.0",IF(AD27&gt;=65,"★1.5",IF(AD27&gt;=60,"★1.0",IF(AD27&gt;=55,"★0.5"," "))))))))))))))))</f>
        <v>★2.0</v>
      </c>
      <c r="AF27" s="284" t="str">
        <f>IF(AB27="","",(ROUND(IF(AB27&gt;=2759,9.5,IF(AB27&lt;2759,(-2.47/1000000*AB27*AB27)-(8.52/10000*AB27)+30.65)),1)))</f>
        <v/>
      </c>
      <c r="AG27" s="281" t="str">
        <f>IF(AF27="","",IF(K27="","",ROUNDDOWN(K27/AF27*100,0)))</f>
        <v/>
      </c>
      <c r="AH27" s="281" t="str">
        <f>IF(AG27="","",IF(AG27&gt;=125,"★7.5",IF(AG27&gt;=120,"★7.0",IF(AG27&gt;=115,"★6.5",IF(AG27&gt;=110,"★6.0",IF(AG27&gt;=105,"★5.5",IF(AG27&gt;=100,"★5.0",IF(AG27&gt;=95,"★4.5",IF(AG27&gt;=90,"★4.0",IF(AG27&gt;=85,"★3.5",IF(AG27&gt;=80,"★3.0",IF(AG27&gt;=75,"★2.5",IF(AG27&gt;=70,"★2.0",IF(AG27&gt;=65,"★1.5",IF(AG27&gt;=60,"★1.0",IF(AG27&gt;=55,"★0.5"," "))))))))))))))))</f>
        <v/>
      </c>
      <c r="AI27" s="307"/>
    </row>
    <row r="28" spans="1:35" ht="42">
      <c r="A28" s="306"/>
      <c r="B28" s="279"/>
      <c r="C28" s="305"/>
      <c r="D28" s="299" t="s">
        <v>1354</v>
      </c>
      <c r="E28" s="289" t="s">
        <v>1353</v>
      </c>
      <c r="F28" s="290" t="s">
        <v>741</v>
      </c>
      <c r="G28" s="290">
        <v>1.49</v>
      </c>
      <c r="H28" s="290" t="s">
        <v>740</v>
      </c>
      <c r="I28" s="290" t="s">
        <v>1340</v>
      </c>
      <c r="J28" s="298">
        <v>5</v>
      </c>
      <c r="K28" s="304">
        <v>18.8</v>
      </c>
      <c r="L28" s="303">
        <f t="shared" si="0"/>
        <v>123.49255319148935</v>
      </c>
      <c r="M28" s="295">
        <v>18.7</v>
      </c>
      <c r="N28" s="294">
        <v>21.8</v>
      </c>
      <c r="O28" s="293" t="s">
        <v>1339</v>
      </c>
      <c r="P28" s="290" t="s">
        <v>737</v>
      </c>
      <c r="Q28" s="290" t="s">
        <v>52</v>
      </c>
      <c r="R28" s="290" t="s">
        <v>604</v>
      </c>
      <c r="S28" s="372" t="s">
        <v>727</v>
      </c>
      <c r="T28" s="314" t="s">
        <v>653</v>
      </c>
      <c r="U28" s="291">
        <v>100</v>
      </c>
      <c r="V28" s="290"/>
      <c r="W28" s="290" t="s">
        <v>1270</v>
      </c>
      <c r="X28" s="290" t="s">
        <v>1160</v>
      </c>
      <c r="Y28" s="274"/>
      <c r="Z28" s="289" t="s">
        <v>1353</v>
      </c>
      <c r="AA28" s="284">
        <v>1140</v>
      </c>
      <c r="AB28" s="284"/>
      <c r="AC28" s="284">
        <f>IF(AA28="","",(ROUND(IF(AA28&gt;=2759,9.5,IF(AA28&lt;2759,(-2.47/1000000*AA28*AA28)-(8.52/10000*AA28)+30.65)),1)))</f>
        <v>26.5</v>
      </c>
      <c r="AD28" s="281">
        <f>IF(K28="","",ROUNDDOWN(K28/AC28*100,0))</f>
        <v>70</v>
      </c>
      <c r="AE28" s="281" t="str">
        <f>IF(AD28="","",IF(AD28&gt;=125,"★7.5",IF(AD28&gt;=120,"★7.0",IF(AD28&gt;=115,"★6.5",IF(AD28&gt;=110,"★6.0",IF(AD28&gt;=105,"★5.5",IF(AD28&gt;=100,"★5.0",IF(AD28&gt;=95,"★4.5",IF(AD28&gt;=90,"★4.0",IF(AD28&gt;=85,"★3.5",IF(AD28&gt;=80,"★3.0",IF(AD28&gt;=75,"★2.5",IF(AD28&gt;=70,"★2.0",IF(AD28&gt;=65,"★1.5",IF(AD28&gt;=60,"★1.0",IF(AD28&gt;=55,"★0.5"," "))))))))))))))))</f>
        <v>★2.0</v>
      </c>
      <c r="AF28" s="284" t="str">
        <f>IF(AB28="","",(ROUND(IF(AB28&gt;=2759,9.5,IF(AB28&lt;2759,(-2.47/1000000*AB28*AB28)-(8.52/10000*AB28)+30.65)),1)))</f>
        <v/>
      </c>
      <c r="AG28" s="281" t="str">
        <f>IF(AF28="","",IF(K28="","",ROUNDDOWN(K28/AF28*100,0)))</f>
        <v/>
      </c>
      <c r="AH28" s="281" t="str">
        <f>IF(AG28="","",IF(AG28&gt;=125,"★7.5",IF(AG28&gt;=120,"★7.0",IF(AG28&gt;=115,"★6.5",IF(AG28&gt;=110,"★6.0",IF(AG28&gt;=105,"★5.5",IF(AG28&gt;=100,"★5.0",IF(AG28&gt;=95,"★4.5",IF(AG28&gt;=90,"★4.0",IF(AG28&gt;=85,"★3.5",IF(AG28&gt;=80,"★3.0",IF(AG28&gt;=75,"★2.5",IF(AG28&gt;=70,"★2.0",IF(AG28&gt;=65,"★1.5",IF(AG28&gt;=60,"★1.0",IF(AG28&gt;=55,"★0.5"," "))))))))))))))))</f>
        <v/>
      </c>
      <c r="AI28" s="307"/>
    </row>
    <row r="29" spans="1:35" ht="63">
      <c r="A29" s="306"/>
      <c r="B29" s="317"/>
      <c r="C29" s="316" t="s">
        <v>1352</v>
      </c>
      <c r="D29" s="299" t="s">
        <v>1351</v>
      </c>
      <c r="E29" s="289" t="s">
        <v>636</v>
      </c>
      <c r="F29" s="290" t="s">
        <v>1211</v>
      </c>
      <c r="G29" s="290">
        <v>1.49</v>
      </c>
      <c r="H29" s="290" t="s">
        <v>719</v>
      </c>
      <c r="I29" s="290">
        <v>1080</v>
      </c>
      <c r="J29" s="298">
        <v>5</v>
      </c>
      <c r="K29" s="310">
        <v>35.799999999999997</v>
      </c>
      <c r="L29" s="309">
        <f t="shared" si="0"/>
        <v>64.850837988826825</v>
      </c>
      <c r="M29" s="295">
        <v>20.5</v>
      </c>
      <c r="N29" s="294">
        <v>23.4</v>
      </c>
      <c r="O29" s="293" t="s">
        <v>1350</v>
      </c>
      <c r="P29" s="290" t="s">
        <v>1040</v>
      </c>
      <c r="Q29" s="290" t="s">
        <v>52</v>
      </c>
      <c r="R29" s="290" t="s">
        <v>45</v>
      </c>
      <c r="S29" s="372" t="s">
        <v>1348</v>
      </c>
      <c r="T29" s="333" t="s">
        <v>716</v>
      </c>
      <c r="U29" s="291">
        <v>174</v>
      </c>
      <c r="V29" s="290">
        <v>152</v>
      </c>
      <c r="W29" s="290">
        <v>133</v>
      </c>
      <c r="X29" s="290" t="s">
        <v>1317</v>
      </c>
      <c r="Y29" s="274"/>
      <c r="Z29" s="289" t="s">
        <v>636</v>
      </c>
      <c r="AA29" s="284">
        <v>1080</v>
      </c>
      <c r="AB29" s="284"/>
      <c r="AC29" s="285"/>
      <c r="AD29" s="281"/>
      <c r="AE29" s="281"/>
      <c r="AF29" s="284"/>
      <c r="AG29" s="281"/>
      <c r="AH29" s="281"/>
      <c r="AI29" s="307"/>
    </row>
    <row r="30" spans="1:35" ht="63">
      <c r="A30" s="306"/>
      <c r="B30" s="279"/>
      <c r="C30" s="305"/>
      <c r="D30" s="299" t="s">
        <v>1351</v>
      </c>
      <c r="E30" s="289" t="s">
        <v>707</v>
      </c>
      <c r="F30" s="290" t="s">
        <v>1211</v>
      </c>
      <c r="G30" s="290">
        <v>1.49</v>
      </c>
      <c r="H30" s="290" t="s">
        <v>719</v>
      </c>
      <c r="I30" s="290">
        <v>1080</v>
      </c>
      <c r="J30" s="298">
        <v>5</v>
      </c>
      <c r="K30" s="304">
        <v>35.1</v>
      </c>
      <c r="L30" s="303">
        <f t="shared" si="0"/>
        <v>66.144159544159535</v>
      </c>
      <c r="M30" s="295">
        <v>20.5</v>
      </c>
      <c r="N30" s="294">
        <v>23.4</v>
      </c>
      <c r="O30" s="293" t="s">
        <v>1350</v>
      </c>
      <c r="P30" s="290" t="s">
        <v>1040</v>
      </c>
      <c r="Q30" s="290" t="s">
        <v>52</v>
      </c>
      <c r="R30" s="290" t="s">
        <v>45</v>
      </c>
      <c r="S30" s="372" t="s">
        <v>1261</v>
      </c>
      <c r="T30" s="314" t="s">
        <v>716</v>
      </c>
      <c r="U30" s="291">
        <v>171</v>
      </c>
      <c r="V30" s="290">
        <v>150</v>
      </c>
      <c r="W30" s="290">
        <v>130</v>
      </c>
      <c r="X30" s="290" t="s">
        <v>1317</v>
      </c>
      <c r="Y30" s="274"/>
      <c r="Z30" s="289" t="s">
        <v>707</v>
      </c>
      <c r="AA30" s="284">
        <v>1080</v>
      </c>
      <c r="AB30" s="284"/>
      <c r="AC30" s="285"/>
      <c r="AD30" s="281"/>
      <c r="AE30" s="281"/>
      <c r="AF30" s="284"/>
      <c r="AG30" s="281"/>
      <c r="AH30" s="281"/>
      <c r="AI30" s="307"/>
    </row>
    <row r="31" spans="1:35" ht="63">
      <c r="A31" s="306"/>
      <c r="B31" s="279"/>
      <c r="C31" s="305"/>
      <c r="D31" s="299" t="s">
        <v>1337</v>
      </c>
      <c r="E31" s="289" t="s">
        <v>1347</v>
      </c>
      <c r="F31" s="290" t="s">
        <v>1211</v>
      </c>
      <c r="G31" s="290">
        <v>1.49</v>
      </c>
      <c r="H31" s="290" t="s">
        <v>719</v>
      </c>
      <c r="I31" s="290">
        <v>1120</v>
      </c>
      <c r="J31" s="298">
        <v>5</v>
      </c>
      <c r="K31" s="304">
        <v>34.6</v>
      </c>
      <c r="L31" s="303">
        <f t="shared" si="0"/>
        <v>67.099999999999994</v>
      </c>
      <c r="M31" s="295">
        <v>18.7</v>
      </c>
      <c r="N31" s="294">
        <v>21.8</v>
      </c>
      <c r="O31" s="293" t="s">
        <v>1349</v>
      </c>
      <c r="P31" s="290" t="s">
        <v>1040</v>
      </c>
      <c r="Q31" s="290" t="s">
        <v>52</v>
      </c>
      <c r="R31" s="290" t="s">
        <v>45</v>
      </c>
      <c r="S31" s="372" t="s">
        <v>1348</v>
      </c>
      <c r="T31" s="314" t="s">
        <v>716</v>
      </c>
      <c r="U31" s="291">
        <v>185</v>
      </c>
      <c r="V31" s="290">
        <v>158</v>
      </c>
      <c r="W31" s="290">
        <v>130</v>
      </c>
      <c r="X31" s="290" t="s">
        <v>1317</v>
      </c>
      <c r="Y31" s="274"/>
      <c r="Z31" s="289" t="s">
        <v>1347</v>
      </c>
      <c r="AA31" s="284">
        <v>1120</v>
      </c>
      <c r="AB31" s="284"/>
      <c r="AC31" s="285"/>
      <c r="AD31" s="281"/>
      <c r="AE31" s="281"/>
      <c r="AF31" s="284"/>
      <c r="AG31" s="281"/>
      <c r="AH31" s="281"/>
      <c r="AI31" s="307"/>
    </row>
    <row r="32" spans="1:35" ht="63">
      <c r="A32" s="306"/>
      <c r="B32" s="279"/>
      <c r="C32" s="305"/>
      <c r="D32" s="299" t="s">
        <v>1337</v>
      </c>
      <c r="E32" s="289" t="s">
        <v>1342</v>
      </c>
      <c r="F32" s="290" t="s">
        <v>1211</v>
      </c>
      <c r="G32" s="290">
        <v>1.49</v>
      </c>
      <c r="H32" s="290" t="s">
        <v>719</v>
      </c>
      <c r="I32" s="290" t="s">
        <v>1346</v>
      </c>
      <c r="J32" s="298">
        <v>5</v>
      </c>
      <c r="K32" s="304">
        <v>33.6</v>
      </c>
      <c r="L32" s="303">
        <f t="shared" si="0"/>
        <v>69.09702380952379</v>
      </c>
      <c r="M32" s="295">
        <v>18.7</v>
      </c>
      <c r="N32" s="294">
        <v>21.8</v>
      </c>
      <c r="O32" s="293" t="s">
        <v>1345</v>
      </c>
      <c r="P32" s="290" t="s">
        <v>1040</v>
      </c>
      <c r="Q32" s="290" t="s">
        <v>52</v>
      </c>
      <c r="R32" s="290" t="s">
        <v>45</v>
      </c>
      <c r="S32" s="372" t="s">
        <v>1344</v>
      </c>
      <c r="T32" s="314" t="s">
        <v>716</v>
      </c>
      <c r="U32" s="291">
        <v>179</v>
      </c>
      <c r="V32" s="290">
        <v>154</v>
      </c>
      <c r="W32" s="290" t="s">
        <v>1343</v>
      </c>
      <c r="X32" s="290" t="s">
        <v>1317</v>
      </c>
      <c r="Y32" s="274"/>
      <c r="Z32" s="289" t="s">
        <v>1342</v>
      </c>
      <c r="AA32" s="284">
        <v>1120</v>
      </c>
      <c r="AB32" s="284"/>
      <c r="AC32" s="285"/>
      <c r="AD32" s="281"/>
      <c r="AE32" s="281"/>
      <c r="AF32" s="284"/>
      <c r="AG32" s="281"/>
      <c r="AH32" s="281"/>
      <c r="AI32" s="307"/>
    </row>
    <row r="33" spans="1:35" ht="63">
      <c r="A33" s="306"/>
      <c r="B33" s="279"/>
      <c r="C33" s="305"/>
      <c r="D33" s="299" t="s">
        <v>1337</v>
      </c>
      <c r="E33" s="289" t="s">
        <v>1341</v>
      </c>
      <c r="F33" s="290" t="s">
        <v>1211</v>
      </c>
      <c r="G33" s="290">
        <v>1.49</v>
      </c>
      <c r="H33" s="290" t="s">
        <v>719</v>
      </c>
      <c r="I33" s="290" t="s">
        <v>1340</v>
      </c>
      <c r="J33" s="298">
        <v>5</v>
      </c>
      <c r="K33" s="304">
        <v>32</v>
      </c>
      <c r="L33" s="303">
        <f t="shared" si="0"/>
        <v>72.551874999999995</v>
      </c>
      <c r="M33" s="295">
        <v>18.7</v>
      </c>
      <c r="N33" s="294">
        <v>21.8</v>
      </c>
      <c r="O33" s="293" t="s">
        <v>1339</v>
      </c>
      <c r="P33" s="290" t="s">
        <v>1040</v>
      </c>
      <c r="Q33" s="290" t="s">
        <v>52</v>
      </c>
      <c r="R33" s="290" t="s">
        <v>45</v>
      </c>
      <c r="S33" s="372" t="s">
        <v>727</v>
      </c>
      <c r="T33" s="314" t="s">
        <v>716</v>
      </c>
      <c r="U33" s="291">
        <v>171</v>
      </c>
      <c r="V33" s="290">
        <v>146</v>
      </c>
      <c r="W33" s="290" t="s">
        <v>1313</v>
      </c>
      <c r="X33" s="290" t="s">
        <v>1241</v>
      </c>
      <c r="Y33" s="274"/>
      <c r="Z33" s="289" t="s">
        <v>1338</v>
      </c>
      <c r="AA33" s="284">
        <v>1140</v>
      </c>
      <c r="AB33" s="284"/>
      <c r="AC33" s="285"/>
      <c r="AD33" s="281"/>
      <c r="AE33" s="281"/>
      <c r="AF33" s="284"/>
      <c r="AG33" s="281"/>
      <c r="AH33" s="281"/>
      <c r="AI33" s="307"/>
    </row>
    <row r="34" spans="1:35" ht="63">
      <c r="A34" s="306"/>
      <c r="B34" s="279"/>
      <c r="C34" s="305"/>
      <c r="D34" s="299" t="s">
        <v>1337</v>
      </c>
      <c r="E34" s="289" t="s">
        <v>1334</v>
      </c>
      <c r="F34" s="290" t="s">
        <v>1211</v>
      </c>
      <c r="G34" s="290">
        <v>1.49</v>
      </c>
      <c r="H34" s="290" t="s">
        <v>719</v>
      </c>
      <c r="I34" s="290" t="s">
        <v>1336</v>
      </c>
      <c r="J34" s="298">
        <v>5</v>
      </c>
      <c r="K34" s="304">
        <v>29.3</v>
      </c>
      <c r="L34" s="303">
        <f t="shared" si="0"/>
        <v>79.237542662116041</v>
      </c>
      <c r="M34" s="295">
        <v>18.7</v>
      </c>
      <c r="N34" s="294">
        <v>21.8</v>
      </c>
      <c r="O34" s="293" t="s">
        <v>1335</v>
      </c>
      <c r="P34" s="290" t="s">
        <v>1040</v>
      </c>
      <c r="Q34" s="290" t="s">
        <v>52</v>
      </c>
      <c r="R34" s="290" t="s">
        <v>45</v>
      </c>
      <c r="S34" s="372" t="s">
        <v>692</v>
      </c>
      <c r="T34" s="314" t="s">
        <v>716</v>
      </c>
      <c r="U34" s="291">
        <v>156</v>
      </c>
      <c r="V34" s="290">
        <v>134</v>
      </c>
      <c r="W34" s="290" t="s">
        <v>824</v>
      </c>
      <c r="X34" s="290" t="s">
        <v>823</v>
      </c>
      <c r="Y34" s="274"/>
      <c r="Z34" s="289" t="s">
        <v>1334</v>
      </c>
      <c r="AA34" s="284">
        <v>1150</v>
      </c>
      <c r="AB34" s="284"/>
      <c r="AC34" s="285"/>
      <c r="AD34" s="281"/>
      <c r="AE34" s="281"/>
      <c r="AF34" s="284"/>
      <c r="AG34" s="281"/>
      <c r="AH34" s="281"/>
      <c r="AI34" s="307"/>
    </row>
    <row r="35" spans="1:35" ht="63">
      <c r="A35" s="306"/>
      <c r="B35" s="279"/>
      <c r="C35" s="305"/>
      <c r="D35" s="299" t="s">
        <v>1333</v>
      </c>
      <c r="E35" s="289" t="s">
        <v>707</v>
      </c>
      <c r="F35" s="290" t="s">
        <v>1206</v>
      </c>
      <c r="G35" s="290">
        <v>1.49</v>
      </c>
      <c r="H35" s="290" t="s">
        <v>719</v>
      </c>
      <c r="I35" s="290">
        <v>1190</v>
      </c>
      <c r="J35" s="298">
        <v>5</v>
      </c>
      <c r="K35" s="304">
        <v>30.1</v>
      </c>
      <c r="L35" s="303">
        <f t="shared" si="0"/>
        <v>77.131561461794007</v>
      </c>
      <c r="M35" s="295">
        <v>18.7</v>
      </c>
      <c r="N35" s="294">
        <v>21.8</v>
      </c>
      <c r="O35" s="293" t="s">
        <v>1298</v>
      </c>
      <c r="P35" s="290" t="s">
        <v>1040</v>
      </c>
      <c r="Q35" s="290" t="s">
        <v>52</v>
      </c>
      <c r="R35" s="290" t="s">
        <v>604</v>
      </c>
      <c r="S35" s="290"/>
      <c r="T35" s="314" t="s">
        <v>716</v>
      </c>
      <c r="U35" s="291">
        <v>160</v>
      </c>
      <c r="V35" s="290">
        <v>138</v>
      </c>
      <c r="W35" s="290">
        <v>115</v>
      </c>
      <c r="X35" s="290" t="s">
        <v>1147</v>
      </c>
      <c r="Y35" s="274"/>
      <c r="Z35" s="289" t="s">
        <v>707</v>
      </c>
      <c r="AA35" s="284">
        <v>1190</v>
      </c>
      <c r="AB35" s="284"/>
      <c r="AC35" s="285"/>
      <c r="AD35" s="281"/>
      <c r="AE35" s="281"/>
      <c r="AF35" s="284"/>
      <c r="AG35" s="281"/>
      <c r="AH35" s="281"/>
      <c r="AI35" s="307"/>
    </row>
    <row r="36" spans="1:35" ht="63">
      <c r="A36" s="306"/>
      <c r="B36" s="345"/>
      <c r="C36" s="344"/>
      <c r="D36" s="299" t="s">
        <v>1332</v>
      </c>
      <c r="E36" s="289" t="s">
        <v>1330</v>
      </c>
      <c r="F36" s="290" t="s">
        <v>1206</v>
      </c>
      <c r="G36" s="290">
        <v>1.49</v>
      </c>
      <c r="H36" s="290" t="s">
        <v>719</v>
      </c>
      <c r="I36" s="290" t="s">
        <v>1254</v>
      </c>
      <c r="J36" s="298">
        <v>5</v>
      </c>
      <c r="K36" s="304">
        <v>30</v>
      </c>
      <c r="L36" s="303">
        <f t="shared" si="0"/>
        <v>77.388666666666666</v>
      </c>
      <c r="M36" s="295">
        <v>17.2</v>
      </c>
      <c r="N36" s="294">
        <v>20.3</v>
      </c>
      <c r="O36" s="293" t="s">
        <v>1253</v>
      </c>
      <c r="P36" s="290" t="s">
        <v>1040</v>
      </c>
      <c r="Q36" s="290" t="s">
        <v>52</v>
      </c>
      <c r="R36" s="290" t="s">
        <v>604</v>
      </c>
      <c r="S36" s="290"/>
      <c r="T36" s="314" t="s">
        <v>716</v>
      </c>
      <c r="U36" s="291">
        <v>174</v>
      </c>
      <c r="V36" s="290">
        <v>147</v>
      </c>
      <c r="W36" s="290" t="s">
        <v>1331</v>
      </c>
      <c r="X36" s="290" t="s">
        <v>1147</v>
      </c>
      <c r="Y36" s="274"/>
      <c r="Z36" s="289" t="s">
        <v>1330</v>
      </c>
      <c r="AA36" s="284">
        <v>1220</v>
      </c>
      <c r="AB36" s="284"/>
      <c r="AC36" s="285"/>
      <c r="AD36" s="281"/>
      <c r="AE36" s="281"/>
      <c r="AF36" s="284"/>
      <c r="AG36" s="281"/>
      <c r="AH36" s="281"/>
      <c r="AI36" s="307"/>
    </row>
    <row r="37" spans="1:35" ht="63">
      <c r="A37" s="306"/>
      <c r="B37" s="279"/>
      <c r="C37" s="311" t="s">
        <v>1329</v>
      </c>
      <c r="D37" s="383" t="s">
        <v>1328</v>
      </c>
      <c r="E37" s="395" t="s">
        <v>707</v>
      </c>
      <c r="F37" s="386" t="s">
        <v>1055</v>
      </c>
      <c r="G37" s="386">
        <v>1.7969999999999999</v>
      </c>
      <c r="H37" s="386" t="s">
        <v>719</v>
      </c>
      <c r="I37" s="386" t="s">
        <v>1327</v>
      </c>
      <c r="J37" s="394">
        <v>5</v>
      </c>
      <c r="K37" s="393">
        <v>32.6</v>
      </c>
      <c r="L37" s="392">
        <f t="shared" si="0"/>
        <v>71.216564417177921</v>
      </c>
      <c r="M37" s="391">
        <v>15.8</v>
      </c>
      <c r="N37" s="390">
        <v>19</v>
      </c>
      <c r="O37" s="389" t="s">
        <v>1326</v>
      </c>
      <c r="P37" s="386" t="s">
        <v>1040</v>
      </c>
      <c r="Q37" s="386" t="s">
        <v>790</v>
      </c>
      <c r="R37" s="386" t="s">
        <v>45</v>
      </c>
      <c r="S37" s="386"/>
      <c r="T37" s="388" t="s">
        <v>716</v>
      </c>
      <c r="U37" s="387">
        <v>206</v>
      </c>
      <c r="V37" s="386">
        <v>171</v>
      </c>
      <c r="W37" s="386">
        <v>130</v>
      </c>
      <c r="X37" s="386" t="s">
        <v>1317</v>
      </c>
      <c r="Y37" s="385"/>
      <c r="Z37" s="289" t="s">
        <v>707</v>
      </c>
      <c r="AA37" s="284">
        <v>1350</v>
      </c>
      <c r="AB37" s="284"/>
      <c r="AC37" s="285"/>
      <c r="AD37" s="281"/>
      <c r="AE37" s="281"/>
      <c r="AF37" s="284"/>
      <c r="AG37" s="281"/>
      <c r="AH37" s="281"/>
      <c r="AI37" s="307"/>
    </row>
    <row r="38" spans="1:35" ht="73.5">
      <c r="A38" s="306"/>
      <c r="B38" s="279"/>
      <c r="C38" s="305"/>
      <c r="D38" s="299" t="s">
        <v>1321</v>
      </c>
      <c r="E38" s="289" t="s">
        <v>1324</v>
      </c>
      <c r="F38" s="290" t="s">
        <v>1320</v>
      </c>
      <c r="G38" s="290">
        <v>1.986</v>
      </c>
      <c r="H38" s="290" t="s">
        <v>719</v>
      </c>
      <c r="I38" s="290" t="s">
        <v>1205</v>
      </c>
      <c r="J38" s="298">
        <v>5</v>
      </c>
      <c r="K38" s="310">
        <v>31.5</v>
      </c>
      <c r="L38" s="309">
        <f t="shared" si="0"/>
        <v>73.703492063492064</v>
      </c>
      <c r="M38" s="295">
        <v>15.8</v>
      </c>
      <c r="N38" s="294">
        <v>19</v>
      </c>
      <c r="O38" s="293" t="s">
        <v>1129</v>
      </c>
      <c r="P38" s="290" t="s">
        <v>791</v>
      </c>
      <c r="Q38" s="290" t="s">
        <v>790</v>
      </c>
      <c r="R38" s="290" t="s">
        <v>45</v>
      </c>
      <c r="S38" s="372" t="s">
        <v>692</v>
      </c>
      <c r="T38" s="333" t="s">
        <v>716</v>
      </c>
      <c r="U38" s="291">
        <v>199</v>
      </c>
      <c r="V38" s="290">
        <v>165</v>
      </c>
      <c r="W38" s="290" t="s">
        <v>1325</v>
      </c>
      <c r="X38" s="290" t="s">
        <v>1317</v>
      </c>
      <c r="Y38" s="274"/>
      <c r="Z38" s="289" t="s">
        <v>1324</v>
      </c>
      <c r="AA38" s="284">
        <v>1380</v>
      </c>
      <c r="AB38" s="284"/>
      <c r="AC38" s="285"/>
      <c r="AD38" s="281"/>
      <c r="AE38" s="281"/>
      <c r="AF38" s="284"/>
      <c r="AG38" s="281"/>
      <c r="AH38" s="281"/>
      <c r="AI38" s="307"/>
    </row>
    <row r="39" spans="1:35" ht="73.5">
      <c r="A39" s="306"/>
      <c r="B39" s="279"/>
      <c r="C39" s="305"/>
      <c r="D39" s="299" t="s">
        <v>1321</v>
      </c>
      <c r="E39" s="289" t="s">
        <v>1322</v>
      </c>
      <c r="F39" s="290" t="s">
        <v>1320</v>
      </c>
      <c r="G39" s="290">
        <v>1.986</v>
      </c>
      <c r="H39" s="290" t="s">
        <v>719</v>
      </c>
      <c r="I39" s="290" t="s">
        <v>1323</v>
      </c>
      <c r="J39" s="298">
        <v>5</v>
      </c>
      <c r="K39" s="304">
        <v>28.6</v>
      </c>
      <c r="L39" s="303">
        <f t="shared" si="0"/>
        <v>81.176923076923075</v>
      </c>
      <c r="M39" s="295">
        <v>15.8</v>
      </c>
      <c r="N39" s="294">
        <v>19</v>
      </c>
      <c r="O39" s="293" t="s">
        <v>1094</v>
      </c>
      <c r="P39" s="290" t="s">
        <v>791</v>
      </c>
      <c r="Q39" s="290" t="s">
        <v>790</v>
      </c>
      <c r="R39" s="290" t="s">
        <v>45</v>
      </c>
      <c r="S39" s="372" t="s">
        <v>1308</v>
      </c>
      <c r="T39" s="314" t="s">
        <v>716</v>
      </c>
      <c r="U39" s="291">
        <v>181</v>
      </c>
      <c r="V39" s="290">
        <v>150</v>
      </c>
      <c r="W39" s="290">
        <v>116</v>
      </c>
      <c r="X39" s="290" t="s">
        <v>1147</v>
      </c>
      <c r="Y39" s="274"/>
      <c r="Z39" s="289" t="s">
        <v>1322</v>
      </c>
      <c r="AA39" s="284">
        <v>1400</v>
      </c>
      <c r="AB39" s="284"/>
      <c r="AC39" s="285"/>
      <c r="AD39" s="281"/>
      <c r="AE39" s="281"/>
      <c r="AF39" s="284"/>
      <c r="AG39" s="281"/>
      <c r="AH39" s="281"/>
      <c r="AI39" s="307"/>
    </row>
    <row r="40" spans="1:35" ht="73.5">
      <c r="A40" s="306"/>
      <c r="B40" s="279"/>
      <c r="C40" s="305"/>
      <c r="D40" s="299" t="s">
        <v>1321</v>
      </c>
      <c r="E40" s="289" t="s">
        <v>226</v>
      </c>
      <c r="F40" s="290" t="s">
        <v>1320</v>
      </c>
      <c r="G40" s="290">
        <v>1.986</v>
      </c>
      <c r="H40" s="290" t="s">
        <v>719</v>
      </c>
      <c r="I40" s="290">
        <v>1440</v>
      </c>
      <c r="J40" s="298">
        <v>5</v>
      </c>
      <c r="K40" s="304">
        <v>28.6</v>
      </c>
      <c r="L40" s="303">
        <f t="shared" si="0"/>
        <v>81.176923076923075</v>
      </c>
      <c r="M40" s="295">
        <v>14.4</v>
      </c>
      <c r="N40" s="294">
        <v>17.600000000000001</v>
      </c>
      <c r="O40" s="293" t="s">
        <v>1229</v>
      </c>
      <c r="P40" s="290" t="s">
        <v>791</v>
      </c>
      <c r="Q40" s="290" t="s">
        <v>790</v>
      </c>
      <c r="R40" s="290" t="s">
        <v>45</v>
      </c>
      <c r="S40" s="386"/>
      <c r="T40" s="314" t="s">
        <v>716</v>
      </c>
      <c r="U40" s="291">
        <v>198</v>
      </c>
      <c r="V40" s="290">
        <v>162</v>
      </c>
      <c r="W40" s="290">
        <v>117</v>
      </c>
      <c r="X40" s="290" t="s">
        <v>1147</v>
      </c>
      <c r="Y40" s="274"/>
      <c r="Z40" s="289" t="s">
        <v>226</v>
      </c>
      <c r="AA40" s="284">
        <v>1440</v>
      </c>
      <c r="AB40" s="284"/>
      <c r="AC40" s="285"/>
      <c r="AD40" s="281"/>
      <c r="AE40" s="281"/>
      <c r="AF40" s="284"/>
      <c r="AG40" s="281"/>
      <c r="AH40" s="281"/>
      <c r="AI40" s="307"/>
    </row>
    <row r="41" spans="1:35" ht="63">
      <c r="A41" s="306"/>
      <c r="B41" s="279"/>
      <c r="C41" s="305"/>
      <c r="D41" s="383" t="s">
        <v>1319</v>
      </c>
      <c r="E41" s="395" t="s">
        <v>981</v>
      </c>
      <c r="F41" s="386" t="s">
        <v>1041</v>
      </c>
      <c r="G41" s="386">
        <v>1.7969999999999999</v>
      </c>
      <c r="H41" s="386" t="s">
        <v>719</v>
      </c>
      <c r="I41" s="386" t="s">
        <v>272</v>
      </c>
      <c r="J41" s="394">
        <v>5</v>
      </c>
      <c r="K41" s="393">
        <v>30.7</v>
      </c>
      <c r="L41" s="392">
        <f t="shared" ref="L41:L72" si="1">IF(K41&gt;0,1/K41*34.6*67.1,"")</f>
        <v>75.624104234527678</v>
      </c>
      <c r="M41" s="391">
        <v>15.8</v>
      </c>
      <c r="N41" s="390">
        <v>19</v>
      </c>
      <c r="O41" s="389" t="s">
        <v>1318</v>
      </c>
      <c r="P41" s="386" t="s">
        <v>1040</v>
      </c>
      <c r="Q41" s="386" t="s">
        <v>790</v>
      </c>
      <c r="R41" s="386" t="s">
        <v>604</v>
      </c>
      <c r="S41" s="386"/>
      <c r="T41" s="388" t="s">
        <v>716</v>
      </c>
      <c r="U41" s="387">
        <v>194</v>
      </c>
      <c r="V41" s="386">
        <v>161</v>
      </c>
      <c r="W41" s="386">
        <v>125</v>
      </c>
      <c r="X41" s="386" t="s">
        <v>1317</v>
      </c>
      <c r="Y41" s="385"/>
      <c r="Z41" s="289" t="s">
        <v>981</v>
      </c>
      <c r="AA41" s="284">
        <v>1410</v>
      </c>
      <c r="AB41" s="284"/>
      <c r="AC41" s="285"/>
      <c r="AD41" s="281"/>
      <c r="AE41" s="281"/>
      <c r="AF41" s="284"/>
      <c r="AG41" s="281"/>
      <c r="AH41" s="281"/>
      <c r="AI41" s="307"/>
    </row>
    <row r="42" spans="1:35" ht="73.5">
      <c r="A42" s="306"/>
      <c r="B42" s="279"/>
      <c r="C42" s="305"/>
      <c r="D42" s="299" t="s">
        <v>1311</v>
      </c>
      <c r="E42" s="289" t="s">
        <v>1316</v>
      </c>
      <c r="F42" s="290" t="s">
        <v>1310</v>
      </c>
      <c r="G42" s="290">
        <v>1.986</v>
      </c>
      <c r="H42" s="290" t="s">
        <v>719</v>
      </c>
      <c r="I42" s="290" t="s">
        <v>1315</v>
      </c>
      <c r="J42" s="298">
        <v>5</v>
      </c>
      <c r="K42" s="304">
        <v>29.2</v>
      </c>
      <c r="L42" s="303">
        <f t="shared" si="1"/>
        <v>79.508904109589039</v>
      </c>
      <c r="M42" s="295">
        <v>14.4</v>
      </c>
      <c r="N42" s="294">
        <v>17.600000000000001</v>
      </c>
      <c r="O42" s="293" t="s">
        <v>1314</v>
      </c>
      <c r="P42" s="290" t="s">
        <v>791</v>
      </c>
      <c r="Q42" s="290" t="s">
        <v>790</v>
      </c>
      <c r="R42" s="290" t="s">
        <v>604</v>
      </c>
      <c r="S42" s="372" t="s">
        <v>692</v>
      </c>
      <c r="T42" s="314" t="s">
        <v>716</v>
      </c>
      <c r="U42" s="291">
        <v>202</v>
      </c>
      <c r="V42" s="290">
        <v>165</v>
      </c>
      <c r="W42" s="290" t="s">
        <v>1313</v>
      </c>
      <c r="X42" s="290" t="s">
        <v>1241</v>
      </c>
      <c r="Y42" s="274"/>
      <c r="Z42" s="289" t="s">
        <v>1312</v>
      </c>
      <c r="AA42" s="284">
        <v>1440</v>
      </c>
      <c r="AB42" s="284"/>
      <c r="AC42" s="285"/>
      <c r="AD42" s="281"/>
      <c r="AE42" s="281"/>
      <c r="AF42" s="284"/>
      <c r="AG42" s="281"/>
      <c r="AH42" s="281"/>
      <c r="AI42" s="307"/>
    </row>
    <row r="43" spans="1:35" ht="73.5">
      <c r="A43" s="306"/>
      <c r="B43" s="279"/>
      <c r="C43" s="305"/>
      <c r="D43" s="299" t="s">
        <v>1311</v>
      </c>
      <c r="E43" s="289" t="s">
        <v>1306</v>
      </c>
      <c r="F43" s="290" t="s">
        <v>1310</v>
      </c>
      <c r="G43" s="290">
        <v>1.986</v>
      </c>
      <c r="H43" s="290" t="s">
        <v>719</v>
      </c>
      <c r="I43" s="290" t="s">
        <v>1309</v>
      </c>
      <c r="J43" s="298">
        <v>5</v>
      </c>
      <c r="K43" s="304">
        <v>26.7</v>
      </c>
      <c r="L43" s="303">
        <f t="shared" si="1"/>
        <v>86.95355805243446</v>
      </c>
      <c r="M43" s="295">
        <v>14.4</v>
      </c>
      <c r="N43" s="294">
        <v>17.600000000000001</v>
      </c>
      <c r="O43" s="293" t="s">
        <v>1122</v>
      </c>
      <c r="P43" s="290" t="s">
        <v>791</v>
      </c>
      <c r="Q43" s="290" t="s">
        <v>790</v>
      </c>
      <c r="R43" s="290" t="s">
        <v>604</v>
      </c>
      <c r="S43" s="372" t="s">
        <v>1308</v>
      </c>
      <c r="T43" s="314" t="s">
        <v>716</v>
      </c>
      <c r="U43" s="291">
        <v>185</v>
      </c>
      <c r="V43" s="290">
        <v>151</v>
      </c>
      <c r="W43" s="290" t="s">
        <v>1307</v>
      </c>
      <c r="X43" s="290" t="s">
        <v>823</v>
      </c>
      <c r="Y43" s="274"/>
      <c r="Z43" s="289" t="s">
        <v>1306</v>
      </c>
      <c r="AA43" s="284">
        <v>1460</v>
      </c>
      <c r="AB43" s="284"/>
      <c r="AC43" s="285"/>
      <c r="AD43" s="281"/>
      <c r="AE43" s="281"/>
      <c r="AF43" s="284"/>
      <c r="AG43" s="281"/>
      <c r="AH43" s="281"/>
      <c r="AI43" s="307"/>
    </row>
    <row r="44" spans="1:35" ht="63">
      <c r="A44" s="306"/>
      <c r="B44" s="317"/>
      <c r="C44" s="316" t="s">
        <v>1305</v>
      </c>
      <c r="D44" s="299" t="s">
        <v>1291</v>
      </c>
      <c r="E44" s="289" t="s">
        <v>1263</v>
      </c>
      <c r="F44" s="290" t="s">
        <v>1211</v>
      </c>
      <c r="G44" s="290">
        <v>1.49</v>
      </c>
      <c r="H44" s="290" t="s">
        <v>719</v>
      </c>
      <c r="I44" s="290">
        <v>1160</v>
      </c>
      <c r="J44" s="298">
        <v>5</v>
      </c>
      <c r="K44" s="304">
        <v>30.8</v>
      </c>
      <c r="L44" s="303">
        <f t="shared" si="1"/>
        <v>75.378571428571419</v>
      </c>
      <c r="M44" s="295">
        <v>18.7</v>
      </c>
      <c r="N44" s="294">
        <v>21.8</v>
      </c>
      <c r="O44" s="293" t="s">
        <v>1170</v>
      </c>
      <c r="P44" s="290" t="s">
        <v>1040</v>
      </c>
      <c r="Q44" s="290" t="s">
        <v>52</v>
      </c>
      <c r="R44" s="290" t="s">
        <v>45</v>
      </c>
      <c r="S44" s="372" t="s">
        <v>1304</v>
      </c>
      <c r="T44" s="314" t="s">
        <v>716</v>
      </c>
      <c r="U44" s="291">
        <v>164</v>
      </c>
      <c r="V44" s="290">
        <v>141</v>
      </c>
      <c r="W44" s="290">
        <v>117</v>
      </c>
      <c r="X44" s="290" t="s">
        <v>1147</v>
      </c>
      <c r="Y44" s="274"/>
      <c r="Z44" s="289" t="s">
        <v>1263</v>
      </c>
      <c r="AA44" s="284">
        <v>1160</v>
      </c>
      <c r="AB44" s="284"/>
      <c r="AC44" s="285"/>
      <c r="AD44" s="281"/>
      <c r="AE44" s="281"/>
      <c r="AF44" s="284"/>
      <c r="AG44" s="281"/>
      <c r="AH44" s="281"/>
      <c r="AI44" s="307"/>
    </row>
    <row r="45" spans="1:35" ht="63">
      <c r="A45" s="306"/>
      <c r="B45" s="279"/>
      <c r="C45" s="305"/>
      <c r="D45" s="299" t="s">
        <v>1291</v>
      </c>
      <c r="E45" s="289" t="s">
        <v>1301</v>
      </c>
      <c r="F45" s="290" t="s">
        <v>1211</v>
      </c>
      <c r="G45" s="290">
        <v>1.49</v>
      </c>
      <c r="H45" s="290" t="s">
        <v>719</v>
      </c>
      <c r="I45" s="290" t="s">
        <v>1303</v>
      </c>
      <c r="J45" s="298">
        <v>5</v>
      </c>
      <c r="K45" s="304">
        <v>30.2</v>
      </c>
      <c r="L45" s="303">
        <f t="shared" si="1"/>
        <v>76.876158940397346</v>
      </c>
      <c r="M45" s="295">
        <v>18.7</v>
      </c>
      <c r="N45" s="294">
        <v>21.8</v>
      </c>
      <c r="O45" s="293" t="s">
        <v>1166</v>
      </c>
      <c r="P45" s="290" t="s">
        <v>1040</v>
      </c>
      <c r="Q45" s="290" t="s">
        <v>52</v>
      </c>
      <c r="R45" s="290" t="s">
        <v>45</v>
      </c>
      <c r="S45" s="372" t="s">
        <v>1302</v>
      </c>
      <c r="T45" s="314" t="s">
        <v>716</v>
      </c>
      <c r="U45" s="291">
        <v>161</v>
      </c>
      <c r="V45" s="290">
        <v>138</v>
      </c>
      <c r="W45" s="290">
        <v>114</v>
      </c>
      <c r="X45" s="290" t="s">
        <v>823</v>
      </c>
      <c r="Y45" s="274"/>
      <c r="Z45" s="289" t="s">
        <v>1301</v>
      </c>
      <c r="AA45" s="284">
        <v>1160</v>
      </c>
      <c r="AB45" s="284"/>
      <c r="AC45" s="285"/>
      <c r="AD45" s="281"/>
      <c r="AE45" s="281"/>
      <c r="AF45" s="284"/>
      <c r="AG45" s="281"/>
      <c r="AH45" s="281"/>
      <c r="AI45" s="307"/>
    </row>
    <row r="46" spans="1:35" ht="63">
      <c r="A46" s="306"/>
      <c r="B46" s="279"/>
      <c r="C46" s="305"/>
      <c r="D46" s="299" t="s">
        <v>1291</v>
      </c>
      <c r="E46" s="289" t="s">
        <v>1300</v>
      </c>
      <c r="F46" s="290" t="s">
        <v>1211</v>
      </c>
      <c r="G46" s="290">
        <v>1.49</v>
      </c>
      <c r="H46" s="290" t="s">
        <v>719</v>
      </c>
      <c r="I46" s="290" t="s">
        <v>1290</v>
      </c>
      <c r="J46" s="298">
        <v>5</v>
      </c>
      <c r="K46" s="304">
        <v>30.2</v>
      </c>
      <c r="L46" s="303">
        <f t="shared" si="1"/>
        <v>76.876158940397346</v>
      </c>
      <c r="M46" s="295">
        <v>18.7</v>
      </c>
      <c r="N46" s="294">
        <v>21.8</v>
      </c>
      <c r="O46" s="293" t="s">
        <v>1152</v>
      </c>
      <c r="P46" s="290" t="s">
        <v>1040</v>
      </c>
      <c r="Q46" s="290" t="s">
        <v>52</v>
      </c>
      <c r="R46" s="290" t="s">
        <v>45</v>
      </c>
      <c r="S46" s="372" t="s">
        <v>727</v>
      </c>
      <c r="T46" s="314" t="s">
        <v>716</v>
      </c>
      <c r="U46" s="291">
        <v>161</v>
      </c>
      <c r="V46" s="290">
        <v>138</v>
      </c>
      <c r="W46" s="290">
        <v>115</v>
      </c>
      <c r="X46" s="290" t="s">
        <v>1147</v>
      </c>
      <c r="Y46" s="274"/>
      <c r="Z46" s="289" t="s">
        <v>1299</v>
      </c>
      <c r="AA46" s="284">
        <v>1180</v>
      </c>
      <c r="AB46" s="284"/>
      <c r="AC46" s="285"/>
      <c r="AD46" s="281"/>
      <c r="AE46" s="281"/>
      <c r="AF46" s="284"/>
      <c r="AG46" s="281"/>
      <c r="AH46" s="281"/>
      <c r="AI46" s="307"/>
    </row>
    <row r="47" spans="1:35" ht="63">
      <c r="A47" s="306"/>
      <c r="B47" s="279"/>
      <c r="C47" s="305"/>
      <c r="D47" s="299" t="s">
        <v>1291</v>
      </c>
      <c r="E47" s="289" t="s">
        <v>1274</v>
      </c>
      <c r="F47" s="290" t="s">
        <v>1211</v>
      </c>
      <c r="G47" s="290">
        <v>1.49</v>
      </c>
      <c r="H47" s="290" t="s">
        <v>719</v>
      </c>
      <c r="I47" s="290">
        <v>1200</v>
      </c>
      <c r="J47" s="298">
        <v>5</v>
      </c>
      <c r="K47" s="304">
        <v>30.2</v>
      </c>
      <c r="L47" s="303">
        <f t="shared" si="1"/>
        <v>76.876158940397346</v>
      </c>
      <c r="M47" s="295">
        <v>17.2</v>
      </c>
      <c r="N47" s="294">
        <v>20.3</v>
      </c>
      <c r="O47" s="293" t="s">
        <v>1298</v>
      </c>
      <c r="P47" s="290" t="s">
        <v>1040</v>
      </c>
      <c r="Q47" s="290" t="s">
        <v>52</v>
      </c>
      <c r="R47" s="290" t="s">
        <v>45</v>
      </c>
      <c r="S47" s="372" t="s">
        <v>727</v>
      </c>
      <c r="T47" s="314" t="s">
        <v>716</v>
      </c>
      <c r="U47" s="291">
        <v>175</v>
      </c>
      <c r="V47" s="290">
        <v>148</v>
      </c>
      <c r="W47" s="290">
        <v>115</v>
      </c>
      <c r="X47" s="290" t="s">
        <v>1147</v>
      </c>
      <c r="Y47" s="274"/>
      <c r="Z47" s="289" t="s">
        <v>1274</v>
      </c>
      <c r="AA47" s="284">
        <v>1200</v>
      </c>
      <c r="AB47" s="284"/>
      <c r="AC47" s="285"/>
      <c r="AD47" s="281"/>
      <c r="AE47" s="281"/>
      <c r="AF47" s="284"/>
      <c r="AG47" s="281"/>
      <c r="AH47" s="281"/>
      <c r="AI47" s="307"/>
    </row>
    <row r="48" spans="1:35" ht="63">
      <c r="A48" s="306"/>
      <c r="B48" s="279"/>
      <c r="C48" s="305"/>
      <c r="D48" s="299" t="s">
        <v>1291</v>
      </c>
      <c r="E48" s="289" t="s">
        <v>1297</v>
      </c>
      <c r="F48" s="290" t="s">
        <v>1211</v>
      </c>
      <c r="G48" s="290">
        <v>1.49</v>
      </c>
      <c r="H48" s="290" t="s">
        <v>719</v>
      </c>
      <c r="I48" s="290" t="s">
        <v>1290</v>
      </c>
      <c r="J48" s="298">
        <v>5</v>
      </c>
      <c r="K48" s="304">
        <v>27.8</v>
      </c>
      <c r="L48" s="303">
        <f t="shared" si="1"/>
        <v>83.512949640287772</v>
      </c>
      <c r="M48" s="295">
        <v>18.7</v>
      </c>
      <c r="N48" s="294">
        <v>21.8</v>
      </c>
      <c r="O48" s="293" t="s">
        <v>1152</v>
      </c>
      <c r="P48" s="290" t="s">
        <v>1040</v>
      </c>
      <c r="Q48" s="290" t="s">
        <v>52</v>
      </c>
      <c r="R48" s="290" t="s">
        <v>45</v>
      </c>
      <c r="S48" s="372" t="s">
        <v>1271</v>
      </c>
      <c r="T48" s="314" t="s">
        <v>716</v>
      </c>
      <c r="U48" s="291">
        <v>148</v>
      </c>
      <c r="V48" s="290">
        <v>127</v>
      </c>
      <c r="W48" s="290">
        <v>106</v>
      </c>
      <c r="X48" s="290" t="s">
        <v>240</v>
      </c>
      <c r="Y48" s="274"/>
      <c r="Z48" s="289" t="s">
        <v>1296</v>
      </c>
      <c r="AA48" s="284">
        <v>1180</v>
      </c>
      <c r="AB48" s="284"/>
      <c r="AC48" s="285"/>
      <c r="AD48" s="281"/>
      <c r="AE48" s="281"/>
      <c r="AF48" s="284"/>
      <c r="AG48" s="281"/>
      <c r="AH48" s="281"/>
      <c r="AI48" s="307"/>
    </row>
    <row r="49" spans="1:35" ht="63">
      <c r="A49" s="306"/>
      <c r="B49" s="279"/>
      <c r="C49" s="305"/>
      <c r="D49" s="299" t="s">
        <v>1291</v>
      </c>
      <c r="E49" s="289" t="s">
        <v>1295</v>
      </c>
      <c r="F49" s="290" t="s">
        <v>1211</v>
      </c>
      <c r="G49" s="290">
        <v>1.49</v>
      </c>
      <c r="H49" s="290" t="s">
        <v>719</v>
      </c>
      <c r="I49" s="290" t="s">
        <v>1294</v>
      </c>
      <c r="J49" s="298">
        <v>5</v>
      </c>
      <c r="K49" s="304">
        <v>27.8</v>
      </c>
      <c r="L49" s="303">
        <f t="shared" si="1"/>
        <v>83.512949640287772</v>
      </c>
      <c r="M49" s="295">
        <v>17.2</v>
      </c>
      <c r="N49" s="294">
        <v>20.3</v>
      </c>
      <c r="O49" s="293" t="s">
        <v>1293</v>
      </c>
      <c r="P49" s="290" t="s">
        <v>1040</v>
      </c>
      <c r="Q49" s="290" t="s">
        <v>52</v>
      </c>
      <c r="R49" s="290" t="s">
        <v>45</v>
      </c>
      <c r="S49" s="372" t="s">
        <v>685</v>
      </c>
      <c r="T49" s="314" t="s">
        <v>716</v>
      </c>
      <c r="U49" s="291">
        <v>161</v>
      </c>
      <c r="V49" s="290">
        <v>136</v>
      </c>
      <c r="W49" s="290">
        <v>106</v>
      </c>
      <c r="X49" s="290" t="s">
        <v>240</v>
      </c>
      <c r="Y49" s="274"/>
      <c r="Z49" s="289" t="s">
        <v>1292</v>
      </c>
      <c r="AA49" s="284">
        <v>1200</v>
      </c>
      <c r="AB49" s="284"/>
      <c r="AC49" s="285"/>
      <c r="AD49" s="281"/>
      <c r="AE49" s="281"/>
      <c r="AF49" s="284"/>
      <c r="AG49" s="281"/>
      <c r="AH49" s="281"/>
      <c r="AI49" s="307"/>
    </row>
    <row r="50" spans="1:35" ht="63">
      <c r="A50" s="306"/>
      <c r="B50" s="279"/>
      <c r="C50" s="305"/>
      <c r="D50" s="299" t="s">
        <v>1291</v>
      </c>
      <c r="E50" s="289" t="s">
        <v>1265</v>
      </c>
      <c r="F50" s="290" t="s">
        <v>1211</v>
      </c>
      <c r="G50" s="290">
        <v>1.49</v>
      </c>
      <c r="H50" s="290" t="s">
        <v>719</v>
      </c>
      <c r="I50" s="290" t="s">
        <v>1290</v>
      </c>
      <c r="J50" s="298">
        <v>5</v>
      </c>
      <c r="K50" s="304">
        <v>25</v>
      </c>
      <c r="L50" s="303">
        <f t="shared" si="1"/>
        <v>92.866399999999999</v>
      </c>
      <c r="M50" s="295">
        <v>18.7</v>
      </c>
      <c r="N50" s="294">
        <v>21.8</v>
      </c>
      <c r="O50" s="293" t="s">
        <v>1152</v>
      </c>
      <c r="P50" s="290" t="s">
        <v>1040</v>
      </c>
      <c r="Q50" s="290" t="s">
        <v>52</v>
      </c>
      <c r="R50" s="290" t="s">
        <v>45</v>
      </c>
      <c r="S50" s="372" t="s">
        <v>1266</v>
      </c>
      <c r="T50" s="314" t="s">
        <v>716</v>
      </c>
      <c r="U50" s="291">
        <v>133</v>
      </c>
      <c r="V50" s="290">
        <v>114</v>
      </c>
      <c r="W50" s="290">
        <v>95</v>
      </c>
      <c r="X50" s="290" t="s">
        <v>229</v>
      </c>
      <c r="Y50" s="274"/>
      <c r="Z50" s="289" t="s">
        <v>1265</v>
      </c>
      <c r="AA50" s="284">
        <v>1180</v>
      </c>
      <c r="AB50" s="284"/>
      <c r="AC50" s="285"/>
      <c r="AD50" s="281"/>
      <c r="AE50" s="281"/>
      <c r="AF50" s="284"/>
      <c r="AG50" s="281"/>
      <c r="AH50" s="281"/>
      <c r="AI50" s="307"/>
    </row>
    <row r="51" spans="1:35" ht="63">
      <c r="A51" s="306"/>
      <c r="B51" s="279"/>
      <c r="C51" s="305"/>
      <c r="D51" s="299" t="s">
        <v>1282</v>
      </c>
      <c r="E51" s="289" t="s">
        <v>73</v>
      </c>
      <c r="F51" s="290" t="s">
        <v>1206</v>
      </c>
      <c r="G51" s="290">
        <v>1.49</v>
      </c>
      <c r="H51" s="290" t="s">
        <v>719</v>
      </c>
      <c r="I51" s="290">
        <v>1250</v>
      </c>
      <c r="J51" s="298">
        <v>5</v>
      </c>
      <c r="K51" s="304">
        <v>28.7</v>
      </c>
      <c r="L51" s="303">
        <f t="shared" si="1"/>
        <v>80.89407665505226</v>
      </c>
      <c r="M51" s="295">
        <v>17.2</v>
      </c>
      <c r="N51" s="294">
        <v>20.3</v>
      </c>
      <c r="O51" s="293" t="s">
        <v>1228</v>
      </c>
      <c r="P51" s="290" t="s">
        <v>1040</v>
      </c>
      <c r="Q51" s="290" t="s">
        <v>52</v>
      </c>
      <c r="R51" s="290" t="s">
        <v>604</v>
      </c>
      <c r="S51" s="372" t="s">
        <v>1289</v>
      </c>
      <c r="T51" s="314" t="s">
        <v>716</v>
      </c>
      <c r="U51" s="291">
        <v>166</v>
      </c>
      <c r="V51" s="290">
        <v>141</v>
      </c>
      <c r="W51" s="290">
        <v>111</v>
      </c>
      <c r="X51" s="290" t="s">
        <v>823</v>
      </c>
      <c r="Y51" s="274"/>
      <c r="Z51" s="289" t="s">
        <v>73</v>
      </c>
      <c r="AA51" s="284">
        <v>1250</v>
      </c>
      <c r="AB51" s="284"/>
      <c r="AC51" s="285"/>
      <c r="AD51" s="281"/>
      <c r="AE51" s="281"/>
      <c r="AF51" s="284"/>
      <c r="AG51" s="281"/>
      <c r="AH51" s="281"/>
      <c r="AI51" s="307"/>
    </row>
    <row r="52" spans="1:35" ht="63">
      <c r="A52" s="306"/>
      <c r="B52" s="279"/>
      <c r="C52" s="305"/>
      <c r="D52" s="299" t="s">
        <v>1282</v>
      </c>
      <c r="E52" s="289" t="s">
        <v>1285</v>
      </c>
      <c r="F52" s="290" t="s">
        <v>1206</v>
      </c>
      <c r="G52" s="290">
        <v>1.49</v>
      </c>
      <c r="H52" s="290" t="s">
        <v>719</v>
      </c>
      <c r="I52" s="290" t="s">
        <v>1288</v>
      </c>
      <c r="J52" s="298">
        <v>5</v>
      </c>
      <c r="K52" s="304">
        <v>28.1</v>
      </c>
      <c r="L52" s="303">
        <f t="shared" si="1"/>
        <v>82.62135231316725</v>
      </c>
      <c r="M52" s="295">
        <v>17.2</v>
      </c>
      <c r="N52" s="294">
        <v>20.3</v>
      </c>
      <c r="O52" s="293" t="s">
        <v>1287</v>
      </c>
      <c r="P52" s="290" t="s">
        <v>1040</v>
      </c>
      <c r="Q52" s="290" t="s">
        <v>52</v>
      </c>
      <c r="R52" s="290" t="s">
        <v>604</v>
      </c>
      <c r="S52" s="372" t="s">
        <v>1286</v>
      </c>
      <c r="T52" s="314" t="s">
        <v>716</v>
      </c>
      <c r="U52" s="291">
        <v>163</v>
      </c>
      <c r="V52" s="290">
        <v>138</v>
      </c>
      <c r="W52" s="290">
        <v>109</v>
      </c>
      <c r="X52" s="290" t="s">
        <v>240</v>
      </c>
      <c r="Y52" s="274"/>
      <c r="Z52" s="289" t="s">
        <v>1285</v>
      </c>
      <c r="AA52" s="284">
        <v>1250</v>
      </c>
      <c r="AB52" s="284"/>
      <c r="AC52" s="285"/>
      <c r="AD52" s="281"/>
      <c r="AE52" s="281"/>
      <c r="AF52" s="284"/>
      <c r="AG52" s="281"/>
      <c r="AH52" s="281"/>
      <c r="AI52" s="307"/>
    </row>
    <row r="53" spans="1:35" ht="63">
      <c r="A53" s="306"/>
      <c r="B53" s="279"/>
      <c r="C53" s="305"/>
      <c r="D53" s="299" t="s">
        <v>1282</v>
      </c>
      <c r="E53" s="289" t="s">
        <v>1283</v>
      </c>
      <c r="F53" s="290" t="s">
        <v>1206</v>
      </c>
      <c r="G53" s="290">
        <v>1.49</v>
      </c>
      <c r="H53" s="290" t="s">
        <v>719</v>
      </c>
      <c r="I53" s="290">
        <v>1280</v>
      </c>
      <c r="J53" s="298">
        <v>5</v>
      </c>
      <c r="K53" s="304">
        <v>28.1</v>
      </c>
      <c r="L53" s="303">
        <f t="shared" si="1"/>
        <v>82.62135231316725</v>
      </c>
      <c r="M53" s="295">
        <v>17.2</v>
      </c>
      <c r="N53" s="294">
        <v>20.3</v>
      </c>
      <c r="O53" s="293" t="s">
        <v>1284</v>
      </c>
      <c r="P53" s="290" t="s">
        <v>1040</v>
      </c>
      <c r="Q53" s="290" t="s">
        <v>52</v>
      </c>
      <c r="R53" s="290" t="s">
        <v>604</v>
      </c>
      <c r="S53" s="372" t="s">
        <v>727</v>
      </c>
      <c r="T53" s="314" t="s">
        <v>716</v>
      </c>
      <c r="U53" s="291">
        <v>163</v>
      </c>
      <c r="V53" s="290">
        <v>138</v>
      </c>
      <c r="W53" s="290">
        <v>110</v>
      </c>
      <c r="X53" s="290" t="s">
        <v>823</v>
      </c>
      <c r="Y53" s="274"/>
      <c r="Z53" s="289" t="s">
        <v>1283</v>
      </c>
      <c r="AA53" s="284">
        <v>1280</v>
      </c>
      <c r="AB53" s="284"/>
      <c r="AC53" s="285"/>
      <c r="AD53" s="281"/>
      <c r="AE53" s="281"/>
      <c r="AF53" s="284"/>
      <c r="AG53" s="281"/>
      <c r="AH53" s="281"/>
      <c r="AI53" s="307"/>
    </row>
    <row r="54" spans="1:35" ht="63">
      <c r="A54" s="306"/>
      <c r="B54" s="279"/>
      <c r="C54" s="305"/>
      <c r="D54" s="299" t="s">
        <v>1282</v>
      </c>
      <c r="E54" s="289" t="s">
        <v>1281</v>
      </c>
      <c r="F54" s="290" t="s">
        <v>1206</v>
      </c>
      <c r="G54" s="290">
        <v>1.49</v>
      </c>
      <c r="H54" s="290" t="s">
        <v>719</v>
      </c>
      <c r="I54" s="290" t="s">
        <v>1280</v>
      </c>
      <c r="J54" s="298">
        <v>5</v>
      </c>
      <c r="K54" s="304">
        <v>26</v>
      </c>
      <c r="L54" s="303">
        <f t="shared" si="1"/>
        <v>89.294615384615383</v>
      </c>
      <c r="M54" s="295">
        <v>17.2</v>
      </c>
      <c r="N54" s="294">
        <v>20.3</v>
      </c>
      <c r="O54" s="293" t="s">
        <v>733</v>
      </c>
      <c r="P54" s="290" t="s">
        <v>1040</v>
      </c>
      <c r="Q54" s="290" t="s">
        <v>52</v>
      </c>
      <c r="R54" s="290" t="s">
        <v>604</v>
      </c>
      <c r="S54" s="372" t="s">
        <v>1271</v>
      </c>
      <c r="T54" s="314" t="s">
        <v>716</v>
      </c>
      <c r="U54" s="291">
        <v>151</v>
      </c>
      <c r="V54" s="290">
        <v>128</v>
      </c>
      <c r="W54" s="290" t="s">
        <v>1116</v>
      </c>
      <c r="X54" s="290" t="s">
        <v>800</v>
      </c>
      <c r="Y54" s="274"/>
      <c r="Z54" s="289" t="s">
        <v>1279</v>
      </c>
      <c r="AA54" s="284">
        <v>1260</v>
      </c>
      <c r="AB54" s="284"/>
      <c r="AC54" s="285"/>
      <c r="AD54" s="281"/>
      <c r="AE54" s="281"/>
      <c r="AF54" s="284"/>
      <c r="AG54" s="281"/>
      <c r="AH54" s="281"/>
      <c r="AI54" s="307"/>
    </row>
    <row r="55" spans="1:35" ht="42">
      <c r="A55" s="306"/>
      <c r="B55" s="279"/>
      <c r="C55" s="305"/>
      <c r="D55" s="299" t="s">
        <v>1269</v>
      </c>
      <c r="E55" s="289" t="s">
        <v>1263</v>
      </c>
      <c r="F55" s="290" t="s">
        <v>741</v>
      </c>
      <c r="G55" s="290">
        <v>1.49</v>
      </c>
      <c r="H55" s="290" t="s">
        <v>740</v>
      </c>
      <c r="I55" s="290">
        <v>1110</v>
      </c>
      <c r="J55" s="298">
        <v>5</v>
      </c>
      <c r="K55" s="310">
        <v>20.2</v>
      </c>
      <c r="L55" s="309">
        <f t="shared" si="1"/>
        <v>114.93366336633663</v>
      </c>
      <c r="M55" s="295">
        <v>18.7</v>
      </c>
      <c r="N55" s="294">
        <v>21.8</v>
      </c>
      <c r="O55" s="293" t="s">
        <v>746</v>
      </c>
      <c r="P55" s="290" t="s">
        <v>737</v>
      </c>
      <c r="Q55" s="290" t="s">
        <v>52</v>
      </c>
      <c r="R55" s="290" t="s">
        <v>45</v>
      </c>
      <c r="S55" s="372" t="s">
        <v>1264</v>
      </c>
      <c r="T55" s="333" t="s">
        <v>653</v>
      </c>
      <c r="U55" s="291">
        <v>108</v>
      </c>
      <c r="V55" s="290"/>
      <c r="W55" s="290">
        <v>75</v>
      </c>
      <c r="X55" s="290" t="s">
        <v>964</v>
      </c>
      <c r="Y55" s="274"/>
      <c r="Z55" s="289" t="s">
        <v>1263</v>
      </c>
      <c r="AA55" s="284">
        <v>1110</v>
      </c>
      <c r="AB55" s="284"/>
      <c r="AC55" s="285"/>
      <c r="AD55" s="281"/>
      <c r="AE55" s="281"/>
      <c r="AF55" s="284"/>
      <c r="AG55" s="281"/>
      <c r="AH55" s="281"/>
      <c r="AI55" s="307"/>
    </row>
    <row r="56" spans="1:35" ht="52.5">
      <c r="A56" s="306"/>
      <c r="B56" s="279"/>
      <c r="C56" s="305"/>
      <c r="D56" s="299" t="s">
        <v>1269</v>
      </c>
      <c r="E56" s="289" t="s">
        <v>1278</v>
      </c>
      <c r="F56" s="290" t="s">
        <v>741</v>
      </c>
      <c r="G56" s="290">
        <v>1.49</v>
      </c>
      <c r="H56" s="290" t="s">
        <v>740</v>
      </c>
      <c r="I56" s="290" t="s">
        <v>739</v>
      </c>
      <c r="J56" s="298">
        <v>5</v>
      </c>
      <c r="K56" s="304">
        <v>19.8</v>
      </c>
      <c r="L56" s="303">
        <f t="shared" si="1"/>
        <v>117.25555555555556</v>
      </c>
      <c r="M56" s="295">
        <v>18.7</v>
      </c>
      <c r="N56" s="294">
        <v>21.8</v>
      </c>
      <c r="O56" s="293" t="s">
        <v>738</v>
      </c>
      <c r="P56" s="290" t="s">
        <v>737</v>
      </c>
      <c r="Q56" s="290" t="s">
        <v>52</v>
      </c>
      <c r="R56" s="290" t="s">
        <v>45</v>
      </c>
      <c r="S56" s="372" t="s">
        <v>1277</v>
      </c>
      <c r="T56" s="314" t="s">
        <v>653</v>
      </c>
      <c r="U56" s="291">
        <v>105</v>
      </c>
      <c r="V56" s="290"/>
      <c r="W56" s="290">
        <v>74</v>
      </c>
      <c r="X56" s="290" t="s">
        <v>1160</v>
      </c>
      <c r="Y56" s="274"/>
      <c r="Z56" s="289" t="s">
        <v>1276</v>
      </c>
      <c r="AA56" s="284">
        <v>1110</v>
      </c>
      <c r="AB56" s="284"/>
      <c r="AC56" s="285"/>
      <c r="AD56" s="281"/>
      <c r="AE56" s="281"/>
      <c r="AF56" s="284"/>
      <c r="AG56" s="281"/>
      <c r="AH56" s="281"/>
      <c r="AI56" s="307"/>
    </row>
    <row r="57" spans="1:35" ht="42">
      <c r="A57" s="306"/>
      <c r="B57" s="279"/>
      <c r="C57" s="305"/>
      <c r="D57" s="299" t="s">
        <v>1269</v>
      </c>
      <c r="E57" s="289" t="s">
        <v>1274</v>
      </c>
      <c r="F57" s="290" t="s">
        <v>741</v>
      </c>
      <c r="G57" s="290">
        <v>1.49</v>
      </c>
      <c r="H57" s="290" t="s">
        <v>740</v>
      </c>
      <c r="I57" s="290">
        <v>1150</v>
      </c>
      <c r="J57" s="298">
        <v>5</v>
      </c>
      <c r="K57" s="304">
        <v>19.8</v>
      </c>
      <c r="L57" s="303">
        <f t="shared" si="1"/>
        <v>117.25555555555556</v>
      </c>
      <c r="M57" s="295">
        <v>18.7</v>
      </c>
      <c r="N57" s="294">
        <v>21.8</v>
      </c>
      <c r="O57" s="293" t="s">
        <v>1275</v>
      </c>
      <c r="P57" s="290" t="s">
        <v>737</v>
      </c>
      <c r="Q57" s="290" t="s">
        <v>52</v>
      </c>
      <c r="R57" s="290" t="s">
        <v>45</v>
      </c>
      <c r="S57" s="372" t="s">
        <v>727</v>
      </c>
      <c r="T57" s="314" t="s">
        <v>653</v>
      </c>
      <c r="U57" s="291">
        <v>105</v>
      </c>
      <c r="V57" s="290"/>
      <c r="W57" s="290">
        <v>75</v>
      </c>
      <c r="X57" s="290" t="s">
        <v>964</v>
      </c>
      <c r="Y57" s="274"/>
      <c r="Z57" s="289" t="s">
        <v>1274</v>
      </c>
      <c r="AA57" s="284">
        <v>1150</v>
      </c>
      <c r="AB57" s="284"/>
      <c r="AC57" s="285"/>
      <c r="AD57" s="281"/>
      <c r="AE57" s="281"/>
      <c r="AF57" s="284"/>
      <c r="AG57" s="281"/>
      <c r="AH57" s="281"/>
      <c r="AI57" s="307"/>
    </row>
    <row r="58" spans="1:35" ht="63">
      <c r="A58" s="306"/>
      <c r="B58" s="279"/>
      <c r="C58" s="305"/>
      <c r="D58" s="299" t="s">
        <v>1269</v>
      </c>
      <c r="E58" s="289" t="s">
        <v>1255</v>
      </c>
      <c r="F58" s="290" t="s">
        <v>741</v>
      </c>
      <c r="G58" s="290">
        <v>1.49</v>
      </c>
      <c r="H58" s="290" t="s">
        <v>740</v>
      </c>
      <c r="I58" s="290" t="s">
        <v>1273</v>
      </c>
      <c r="J58" s="298">
        <v>5</v>
      </c>
      <c r="K58" s="304">
        <v>18.8</v>
      </c>
      <c r="L58" s="303">
        <f t="shared" si="1"/>
        <v>123.49255319148935</v>
      </c>
      <c r="M58" s="295">
        <v>18.7</v>
      </c>
      <c r="N58" s="294">
        <v>21.8</v>
      </c>
      <c r="O58" s="293" t="s">
        <v>1272</v>
      </c>
      <c r="P58" s="290" t="s">
        <v>737</v>
      </c>
      <c r="Q58" s="290" t="s">
        <v>52</v>
      </c>
      <c r="R58" s="290" t="s">
        <v>45</v>
      </c>
      <c r="S58" s="372" t="s">
        <v>1271</v>
      </c>
      <c r="T58" s="314" t="s">
        <v>653</v>
      </c>
      <c r="U58" s="291">
        <v>100</v>
      </c>
      <c r="V58" s="290"/>
      <c r="W58" s="290" t="s">
        <v>1270</v>
      </c>
      <c r="X58" s="290" t="s">
        <v>1160</v>
      </c>
      <c r="Y58" s="274"/>
      <c r="Z58" s="289" t="s">
        <v>1252</v>
      </c>
      <c r="AA58" s="284">
        <v>1130</v>
      </c>
      <c r="AB58" s="284"/>
      <c r="AC58" s="285"/>
      <c r="AD58" s="281"/>
      <c r="AE58" s="281"/>
      <c r="AF58" s="284"/>
      <c r="AG58" s="281"/>
      <c r="AH58" s="281"/>
      <c r="AI58" s="307"/>
    </row>
    <row r="59" spans="1:35" ht="42">
      <c r="A59" s="306"/>
      <c r="B59" s="279"/>
      <c r="C59" s="305"/>
      <c r="D59" s="299" t="s">
        <v>1269</v>
      </c>
      <c r="E59" s="289" t="s">
        <v>1265</v>
      </c>
      <c r="F59" s="290" t="s">
        <v>741</v>
      </c>
      <c r="G59" s="290">
        <v>1.49</v>
      </c>
      <c r="H59" s="290" t="s">
        <v>740</v>
      </c>
      <c r="I59" s="290" t="s">
        <v>1268</v>
      </c>
      <c r="J59" s="298">
        <v>5</v>
      </c>
      <c r="K59" s="304">
        <v>17.600000000000001</v>
      </c>
      <c r="L59" s="303">
        <f t="shared" si="1"/>
        <v>131.91249999999999</v>
      </c>
      <c r="M59" s="295">
        <v>18.7</v>
      </c>
      <c r="N59" s="294">
        <v>21.8</v>
      </c>
      <c r="O59" s="293" t="s">
        <v>1267</v>
      </c>
      <c r="P59" s="290" t="s">
        <v>737</v>
      </c>
      <c r="Q59" s="290" t="s">
        <v>52</v>
      </c>
      <c r="R59" s="290" t="s">
        <v>45</v>
      </c>
      <c r="S59" s="372" t="s">
        <v>1266</v>
      </c>
      <c r="T59" s="314" t="s">
        <v>653</v>
      </c>
      <c r="U59" s="291"/>
      <c r="V59" s="290"/>
      <c r="W59" s="290">
        <v>66</v>
      </c>
      <c r="X59" s="290" t="s">
        <v>197</v>
      </c>
      <c r="Y59" s="274"/>
      <c r="Z59" s="289" t="s">
        <v>1265</v>
      </c>
      <c r="AA59" s="284">
        <v>1130</v>
      </c>
      <c r="AB59" s="284"/>
      <c r="AC59" s="285"/>
      <c r="AD59" s="281"/>
      <c r="AE59" s="281"/>
      <c r="AF59" s="284"/>
      <c r="AG59" s="281"/>
      <c r="AH59" s="281"/>
      <c r="AI59" s="307"/>
    </row>
    <row r="60" spans="1:35" ht="42">
      <c r="A60" s="306"/>
      <c r="B60" s="279"/>
      <c r="C60" s="305"/>
      <c r="D60" s="299" t="s">
        <v>1256</v>
      </c>
      <c r="E60" s="289" t="s">
        <v>1263</v>
      </c>
      <c r="F60" s="290" t="s">
        <v>741</v>
      </c>
      <c r="G60" s="290">
        <v>1.49</v>
      </c>
      <c r="H60" s="290" t="s">
        <v>740</v>
      </c>
      <c r="I60" s="290">
        <v>1200</v>
      </c>
      <c r="J60" s="298">
        <v>5</v>
      </c>
      <c r="K60" s="304">
        <v>18.5</v>
      </c>
      <c r="L60" s="303">
        <f t="shared" si="1"/>
        <v>125.49513513513514</v>
      </c>
      <c r="M60" s="295">
        <v>17.2</v>
      </c>
      <c r="N60" s="294">
        <v>20.3</v>
      </c>
      <c r="O60" s="293" t="s">
        <v>1262</v>
      </c>
      <c r="P60" s="290" t="s">
        <v>737</v>
      </c>
      <c r="Q60" s="290" t="s">
        <v>52</v>
      </c>
      <c r="R60" s="290" t="s">
        <v>604</v>
      </c>
      <c r="S60" s="372" t="s">
        <v>1264</v>
      </c>
      <c r="T60" s="314" t="s">
        <v>653</v>
      </c>
      <c r="U60" s="291">
        <v>107</v>
      </c>
      <c r="V60" s="290"/>
      <c r="W60" s="290">
        <v>70</v>
      </c>
      <c r="X60" s="290" t="s">
        <v>1160</v>
      </c>
      <c r="Y60" s="274"/>
      <c r="Z60" s="289" t="s">
        <v>1263</v>
      </c>
      <c r="AA60" s="284">
        <v>1200</v>
      </c>
      <c r="AB60" s="284"/>
      <c r="AC60" s="285"/>
      <c r="AD60" s="281"/>
      <c r="AE60" s="281"/>
      <c r="AF60" s="284"/>
      <c r="AG60" s="281"/>
      <c r="AH60" s="281"/>
      <c r="AI60" s="307"/>
    </row>
    <row r="61" spans="1:35" ht="42">
      <c r="A61" s="306"/>
      <c r="B61" s="279"/>
      <c r="C61" s="305"/>
      <c r="D61" s="299" t="s">
        <v>1256</v>
      </c>
      <c r="E61" s="289" t="s">
        <v>1260</v>
      </c>
      <c r="F61" s="290" t="s">
        <v>741</v>
      </c>
      <c r="G61" s="290">
        <v>1.49</v>
      </c>
      <c r="H61" s="290" t="s">
        <v>740</v>
      </c>
      <c r="I61" s="290">
        <v>1200</v>
      </c>
      <c r="J61" s="298">
        <v>5</v>
      </c>
      <c r="K61" s="304">
        <v>18.2</v>
      </c>
      <c r="L61" s="303">
        <f t="shared" si="1"/>
        <v>127.56373626373626</v>
      </c>
      <c r="M61" s="295">
        <v>17.2</v>
      </c>
      <c r="N61" s="294">
        <v>20.3</v>
      </c>
      <c r="O61" s="293" t="s">
        <v>1262</v>
      </c>
      <c r="P61" s="290" t="s">
        <v>737</v>
      </c>
      <c r="Q61" s="290" t="s">
        <v>52</v>
      </c>
      <c r="R61" s="290" t="s">
        <v>604</v>
      </c>
      <c r="S61" s="372" t="s">
        <v>1261</v>
      </c>
      <c r="T61" s="314" t="s">
        <v>653</v>
      </c>
      <c r="U61" s="291">
        <v>105</v>
      </c>
      <c r="V61" s="290"/>
      <c r="W61" s="290">
        <v>69</v>
      </c>
      <c r="X61" s="290" t="s">
        <v>197</v>
      </c>
      <c r="Y61" s="274"/>
      <c r="Z61" s="289" t="s">
        <v>1260</v>
      </c>
      <c r="AA61" s="284">
        <v>1200</v>
      </c>
      <c r="AB61" s="284"/>
      <c r="AC61" s="285"/>
      <c r="AD61" s="281"/>
      <c r="AE61" s="281"/>
      <c r="AF61" s="284"/>
      <c r="AG61" s="281"/>
      <c r="AH61" s="281"/>
      <c r="AI61" s="307"/>
    </row>
    <row r="62" spans="1:35" ht="52.5">
      <c r="A62" s="306"/>
      <c r="B62" s="279"/>
      <c r="C62" s="305"/>
      <c r="D62" s="299" t="s">
        <v>1256</v>
      </c>
      <c r="E62" s="289" t="s">
        <v>1257</v>
      </c>
      <c r="F62" s="290" t="s">
        <v>741</v>
      </c>
      <c r="G62" s="290">
        <v>1.49</v>
      </c>
      <c r="H62" s="290" t="s">
        <v>740</v>
      </c>
      <c r="I62" s="290" t="s">
        <v>1259</v>
      </c>
      <c r="J62" s="298">
        <v>5</v>
      </c>
      <c r="K62" s="304">
        <v>18.2</v>
      </c>
      <c r="L62" s="303">
        <f t="shared" si="1"/>
        <v>127.56373626373626</v>
      </c>
      <c r="M62" s="295">
        <v>17.2</v>
      </c>
      <c r="N62" s="294">
        <v>20.3</v>
      </c>
      <c r="O62" s="293" t="s">
        <v>1258</v>
      </c>
      <c r="P62" s="290" t="s">
        <v>737</v>
      </c>
      <c r="Q62" s="290" t="s">
        <v>52</v>
      </c>
      <c r="R62" s="290" t="s">
        <v>604</v>
      </c>
      <c r="S62" s="372" t="s">
        <v>727</v>
      </c>
      <c r="T62" s="314" t="s">
        <v>653</v>
      </c>
      <c r="U62" s="291">
        <v>105</v>
      </c>
      <c r="V62" s="290"/>
      <c r="W62" s="290">
        <v>70</v>
      </c>
      <c r="X62" s="290" t="s">
        <v>1160</v>
      </c>
      <c r="Y62" s="274"/>
      <c r="Z62" s="289" t="s">
        <v>1257</v>
      </c>
      <c r="AA62" s="284">
        <v>1210</v>
      </c>
      <c r="AB62" s="284"/>
      <c r="AC62" s="285"/>
      <c r="AD62" s="281"/>
      <c r="AE62" s="281"/>
      <c r="AF62" s="284"/>
      <c r="AG62" s="281"/>
      <c r="AH62" s="281"/>
      <c r="AI62" s="307"/>
    </row>
    <row r="63" spans="1:35" ht="63">
      <c r="A63" s="306"/>
      <c r="B63" s="279"/>
      <c r="C63" s="305"/>
      <c r="D63" s="299" t="s">
        <v>1256</v>
      </c>
      <c r="E63" s="289" t="s">
        <v>1255</v>
      </c>
      <c r="F63" s="290" t="s">
        <v>741</v>
      </c>
      <c r="G63" s="290">
        <v>1.49</v>
      </c>
      <c r="H63" s="290" t="s">
        <v>740</v>
      </c>
      <c r="I63" s="290" t="s">
        <v>1254</v>
      </c>
      <c r="J63" s="298">
        <v>5</v>
      </c>
      <c r="K63" s="304">
        <v>17.399999999999999</v>
      </c>
      <c r="L63" s="303">
        <f t="shared" si="1"/>
        <v>133.42873563218393</v>
      </c>
      <c r="M63" s="295">
        <v>17.2</v>
      </c>
      <c r="N63" s="294">
        <v>20.3</v>
      </c>
      <c r="O63" s="293" t="s">
        <v>1253</v>
      </c>
      <c r="P63" s="290" t="s">
        <v>737</v>
      </c>
      <c r="Q63" s="290" t="s">
        <v>52</v>
      </c>
      <c r="R63" s="290" t="s">
        <v>604</v>
      </c>
      <c r="S63" s="372" t="s">
        <v>685</v>
      </c>
      <c r="T63" s="314" t="s">
        <v>653</v>
      </c>
      <c r="U63" s="291">
        <v>101</v>
      </c>
      <c r="V63" s="290"/>
      <c r="W63" s="290">
        <v>67</v>
      </c>
      <c r="X63" s="290" t="s">
        <v>197</v>
      </c>
      <c r="Y63" s="274"/>
      <c r="Z63" s="289" t="s">
        <v>1252</v>
      </c>
      <c r="AA63" s="284">
        <v>1220</v>
      </c>
      <c r="AB63" s="284"/>
      <c r="AC63" s="285"/>
      <c r="AD63" s="281"/>
      <c r="AE63" s="281"/>
      <c r="AF63" s="284"/>
      <c r="AG63" s="281"/>
      <c r="AH63" s="281"/>
      <c r="AI63" s="307"/>
    </row>
    <row r="64" spans="1:35" ht="63">
      <c r="A64" s="306"/>
      <c r="B64" s="312"/>
      <c r="C64" s="311" t="s">
        <v>1251</v>
      </c>
      <c r="D64" s="299" t="s">
        <v>1249</v>
      </c>
      <c r="E64" s="289" t="s">
        <v>707</v>
      </c>
      <c r="F64" s="290" t="s">
        <v>1055</v>
      </c>
      <c r="G64" s="290">
        <v>1.7969999999999999</v>
      </c>
      <c r="H64" s="290" t="s">
        <v>719</v>
      </c>
      <c r="I64" s="290" t="s">
        <v>1250</v>
      </c>
      <c r="J64" s="298">
        <v>5</v>
      </c>
      <c r="K64" s="304">
        <v>30.2</v>
      </c>
      <c r="L64" s="303">
        <f t="shared" si="1"/>
        <v>76.876158940397346</v>
      </c>
      <c r="M64" s="295">
        <v>15.8</v>
      </c>
      <c r="N64" s="294">
        <v>19</v>
      </c>
      <c r="O64" s="293" t="s">
        <v>1189</v>
      </c>
      <c r="P64" s="290" t="s">
        <v>1040</v>
      </c>
      <c r="Q64" s="290" t="s">
        <v>52</v>
      </c>
      <c r="R64" s="290" t="s">
        <v>45</v>
      </c>
      <c r="S64" s="290"/>
      <c r="T64" s="314" t="s">
        <v>716</v>
      </c>
      <c r="U64" s="291">
        <v>191</v>
      </c>
      <c r="V64" s="290">
        <v>158</v>
      </c>
      <c r="W64" s="290">
        <v>120</v>
      </c>
      <c r="X64" s="290" t="s">
        <v>1241</v>
      </c>
      <c r="Y64" s="274"/>
      <c r="Z64" s="289" t="s">
        <v>707</v>
      </c>
      <c r="AA64" s="284">
        <v>1330</v>
      </c>
      <c r="AB64" s="284"/>
      <c r="AC64" s="285"/>
      <c r="AD64" s="281"/>
      <c r="AE64" s="281"/>
      <c r="AF64" s="284"/>
      <c r="AG64" s="281"/>
      <c r="AH64" s="281"/>
      <c r="AI64" s="307"/>
    </row>
    <row r="65" spans="1:35" ht="63">
      <c r="A65" s="306"/>
      <c r="B65" s="279"/>
      <c r="C65" s="305"/>
      <c r="D65" s="299" t="s">
        <v>1249</v>
      </c>
      <c r="E65" s="289" t="s">
        <v>513</v>
      </c>
      <c r="F65" s="290" t="s">
        <v>1055</v>
      </c>
      <c r="G65" s="290">
        <v>1.7969999999999999</v>
      </c>
      <c r="H65" s="290" t="s">
        <v>719</v>
      </c>
      <c r="I65" s="290">
        <v>1370</v>
      </c>
      <c r="J65" s="298">
        <v>5</v>
      </c>
      <c r="K65" s="304">
        <v>27.9</v>
      </c>
      <c r="L65" s="303">
        <f t="shared" si="1"/>
        <v>83.213620071684588</v>
      </c>
      <c r="M65" s="295">
        <v>15.8</v>
      </c>
      <c r="N65" s="294">
        <v>19</v>
      </c>
      <c r="O65" s="293" t="s">
        <v>1235</v>
      </c>
      <c r="P65" s="290" t="s">
        <v>1040</v>
      </c>
      <c r="Q65" s="290" t="s">
        <v>52</v>
      </c>
      <c r="R65" s="290" t="s">
        <v>45</v>
      </c>
      <c r="S65" s="290"/>
      <c r="T65" s="314" t="s">
        <v>716</v>
      </c>
      <c r="U65" s="291">
        <v>176</v>
      </c>
      <c r="V65" s="290">
        <v>146</v>
      </c>
      <c r="W65" s="290">
        <v>112</v>
      </c>
      <c r="X65" s="290" t="s">
        <v>823</v>
      </c>
      <c r="Y65" s="274"/>
      <c r="Z65" s="289" t="s">
        <v>513</v>
      </c>
      <c r="AA65" s="284">
        <v>1370</v>
      </c>
      <c r="AB65" s="284"/>
      <c r="AC65" s="285"/>
      <c r="AD65" s="281"/>
      <c r="AE65" s="281"/>
      <c r="AF65" s="284"/>
      <c r="AG65" s="281"/>
      <c r="AH65" s="281"/>
      <c r="AI65" s="307"/>
    </row>
    <row r="66" spans="1:35" ht="63">
      <c r="A66" s="306"/>
      <c r="B66" s="279"/>
      <c r="C66" s="305"/>
      <c r="D66" s="299" t="s">
        <v>1246</v>
      </c>
      <c r="E66" s="289" t="s">
        <v>707</v>
      </c>
      <c r="F66" s="290" t="s">
        <v>1041</v>
      </c>
      <c r="G66" s="290">
        <v>1.7969999999999999</v>
      </c>
      <c r="H66" s="290" t="s">
        <v>719</v>
      </c>
      <c r="I66" s="290" t="s">
        <v>1248</v>
      </c>
      <c r="J66" s="298">
        <v>5</v>
      </c>
      <c r="K66" s="304">
        <v>28.1</v>
      </c>
      <c r="L66" s="303">
        <f t="shared" si="1"/>
        <v>82.62135231316725</v>
      </c>
      <c r="M66" s="295">
        <v>15.8</v>
      </c>
      <c r="N66" s="294">
        <v>19</v>
      </c>
      <c r="O66" s="293" t="s">
        <v>1209</v>
      </c>
      <c r="P66" s="290" t="s">
        <v>1040</v>
      </c>
      <c r="Q66" s="290" t="s">
        <v>52</v>
      </c>
      <c r="R66" s="290" t="s">
        <v>604</v>
      </c>
      <c r="S66" s="290"/>
      <c r="T66" s="314" t="s">
        <v>716</v>
      </c>
      <c r="U66" s="291">
        <v>177</v>
      </c>
      <c r="V66" s="290">
        <v>147</v>
      </c>
      <c r="W66" s="290" t="s">
        <v>1247</v>
      </c>
      <c r="X66" s="290" t="s">
        <v>823</v>
      </c>
      <c r="Y66" s="274"/>
      <c r="Z66" s="289" t="s">
        <v>707</v>
      </c>
      <c r="AA66" s="284">
        <v>1390</v>
      </c>
      <c r="AB66" s="284"/>
      <c r="AC66" s="285"/>
      <c r="AD66" s="281"/>
      <c r="AE66" s="281"/>
      <c r="AF66" s="284"/>
      <c r="AG66" s="281"/>
      <c r="AH66" s="281"/>
      <c r="AI66" s="307"/>
    </row>
    <row r="67" spans="1:35" ht="63">
      <c r="A67" s="306"/>
      <c r="B67" s="279"/>
      <c r="C67" s="305"/>
      <c r="D67" s="299" t="s">
        <v>1246</v>
      </c>
      <c r="E67" s="289" t="s">
        <v>513</v>
      </c>
      <c r="F67" s="290" t="s">
        <v>1041</v>
      </c>
      <c r="G67" s="290">
        <v>1.7969999999999999</v>
      </c>
      <c r="H67" s="290" t="s">
        <v>719</v>
      </c>
      <c r="I67" s="290">
        <v>1430</v>
      </c>
      <c r="J67" s="298">
        <v>5</v>
      </c>
      <c r="K67" s="304">
        <v>25.3</v>
      </c>
      <c r="L67" s="303">
        <f t="shared" si="1"/>
        <v>91.765217391304347</v>
      </c>
      <c r="M67" s="295">
        <v>14.4</v>
      </c>
      <c r="N67" s="294">
        <v>17.600000000000001</v>
      </c>
      <c r="O67" s="293" t="s">
        <v>1125</v>
      </c>
      <c r="P67" s="290" t="s">
        <v>1040</v>
      </c>
      <c r="Q67" s="290" t="s">
        <v>52</v>
      </c>
      <c r="R67" s="290" t="s">
        <v>604</v>
      </c>
      <c r="S67" s="290"/>
      <c r="T67" s="314" t="s">
        <v>716</v>
      </c>
      <c r="U67" s="291">
        <v>175</v>
      </c>
      <c r="V67" s="290">
        <v>143</v>
      </c>
      <c r="W67" s="290">
        <v>103</v>
      </c>
      <c r="X67" s="290" t="s">
        <v>800</v>
      </c>
      <c r="Y67" s="274"/>
      <c r="Z67" s="289" t="s">
        <v>513</v>
      </c>
      <c r="AA67" s="284">
        <v>1430</v>
      </c>
      <c r="AB67" s="284"/>
      <c r="AC67" s="285"/>
      <c r="AD67" s="281"/>
      <c r="AE67" s="281"/>
      <c r="AF67" s="284"/>
      <c r="AG67" s="281"/>
      <c r="AH67" s="281"/>
      <c r="AI67" s="307"/>
    </row>
    <row r="68" spans="1:35" ht="42">
      <c r="A68" s="306"/>
      <c r="B68" s="279"/>
      <c r="C68" s="305"/>
      <c r="D68" s="299" t="s">
        <v>1244</v>
      </c>
      <c r="E68" s="289" t="s">
        <v>58</v>
      </c>
      <c r="F68" s="290" t="s">
        <v>741</v>
      </c>
      <c r="G68" s="290">
        <v>1.49</v>
      </c>
      <c r="H68" s="290" t="s">
        <v>740</v>
      </c>
      <c r="I68" s="290">
        <v>1230</v>
      </c>
      <c r="J68" s="298">
        <v>5</v>
      </c>
      <c r="K68" s="310">
        <v>19.399999999999999</v>
      </c>
      <c r="L68" s="309">
        <f t="shared" si="1"/>
        <v>119.67319587628867</v>
      </c>
      <c r="M68" s="295">
        <v>17.2</v>
      </c>
      <c r="N68" s="294">
        <v>20.3</v>
      </c>
      <c r="O68" s="293" t="s">
        <v>1245</v>
      </c>
      <c r="P68" s="290" t="s">
        <v>737</v>
      </c>
      <c r="Q68" s="290" t="s">
        <v>52</v>
      </c>
      <c r="R68" s="290" t="s">
        <v>45</v>
      </c>
      <c r="S68" s="290"/>
      <c r="T68" s="333" t="s">
        <v>653</v>
      </c>
      <c r="U68" s="291">
        <v>112</v>
      </c>
      <c r="V68" s="290"/>
      <c r="W68" s="290">
        <v>74</v>
      </c>
      <c r="X68" s="290" t="s">
        <v>1160</v>
      </c>
      <c r="Y68" s="274"/>
      <c r="Z68" s="289" t="s">
        <v>58</v>
      </c>
      <c r="AA68" s="284">
        <v>1230</v>
      </c>
      <c r="AB68" s="284"/>
      <c r="AC68" s="285"/>
      <c r="AD68" s="281"/>
      <c r="AE68" s="281"/>
      <c r="AF68" s="284"/>
      <c r="AG68" s="281"/>
      <c r="AH68" s="281"/>
      <c r="AI68" s="307"/>
    </row>
    <row r="69" spans="1:35" ht="42">
      <c r="A69" s="306"/>
      <c r="B69" s="279"/>
      <c r="C69" s="305"/>
      <c r="D69" s="299" t="s">
        <v>1244</v>
      </c>
      <c r="E69" s="289" t="s">
        <v>69</v>
      </c>
      <c r="F69" s="290" t="s">
        <v>741</v>
      </c>
      <c r="G69" s="290">
        <v>1.49</v>
      </c>
      <c r="H69" s="290" t="s">
        <v>740</v>
      </c>
      <c r="I69" s="290">
        <v>1260</v>
      </c>
      <c r="J69" s="298">
        <v>5</v>
      </c>
      <c r="K69" s="304">
        <v>19.399999999999999</v>
      </c>
      <c r="L69" s="303">
        <f t="shared" si="1"/>
        <v>119.67319587628867</v>
      </c>
      <c r="M69" s="295">
        <v>17.2</v>
      </c>
      <c r="N69" s="294">
        <v>20.3</v>
      </c>
      <c r="O69" s="293" t="s">
        <v>1228</v>
      </c>
      <c r="P69" s="290" t="s">
        <v>737</v>
      </c>
      <c r="Q69" s="290" t="s">
        <v>52</v>
      </c>
      <c r="R69" s="290" t="s">
        <v>45</v>
      </c>
      <c r="S69" s="290"/>
      <c r="T69" s="314" t="s">
        <v>653</v>
      </c>
      <c r="U69" s="291">
        <v>112</v>
      </c>
      <c r="V69" s="290"/>
      <c r="W69" s="290">
        <v>75</v>
      </c>
      <c r="X69" s="290" t="s">
        <v>964</v>
      </c>
      <c r="Y69" s="274"/>
      <c r="Z69" s="289" t="s">
        <v>69</v>
      </c>
      <c r="AA69" s="284">
        <v>1260</v>
      </c>
      <c r="AB69" s="284"/>
      <c r="AC69" s="285"/>
      <c r="AD69" s="281"/>
      <c r="AE69" s="281"/>
      <c r="AF69" s="284"/>
      <c r="AG69" s="281"/>
      <c r="AH69" s="281"/>
      <c r="AI69" s="307"/>
    </row>
    <row r="70" spans="1:35" ht="42">
      <c r="A70" s="306"/>
      <c r="B70" s="279"/>
      <c r="C70" s="305"/>
      <c r="D70" s="299" t="s">
        <v>1244</v>
      </c>
      <c r="E70" s="289" t="s">
        <v>513</v>
      </c>
      <c r="F70" s="290" t="s">
        <v>741</v>
      </c>
      <c r="G70" s="290">
        <v>1.49</v>
      </c>
      <c r="H70" s="290" t="s">
        <v>740</v>
      </c>
      <c r="I70" s="290">
        <v>1280</v>
      </c>
      <c r="J70" s="298">
        <v>5</v>
      </c>
      <c r="K70" s="304">
        <v>18.100000000000001</v>
      </c>
      <c r="L70" s="303">
        <f t="shared" si="1"/>
        <v>128.2685082872928</v>
      </c>
      <c r="M70" s="295">
        <v>17.2</v>
      </c>
      <c r="N70" s="294">
        <v>20.3</v>
      </c>
      <c r="O70" s="293" t="s">
        <v>1227</v>
      </c>
      <c r="P70" s="290" t="s">
        <v>737</v>
      </c>
      <c r="Q70" s="290" t="s">
        <v>52</v>
      </c>
      <c r="R70" s="290" t="s">
        <v>45</v>
      </c>
      <c r="S70" s="290"/>
      <c r="T70" s="314" t="s">
        <v>653</v>
      </c>
      <c r="U70" s="291">
        <v>105</v>
      </c>
      <c r="V70" s="290"/>
      <c r="W70" s="290">
        <v>70</v>
      </c>
      <c r="X70" s="290" t="s">
        <v>1160</v>
      </c>
      <c r="Y70" s="274"/>
      <c r="Z70" s="289" t="s">
        <v>513</v>
      </c>
      <c r="AA70" s="284">
        <v>1280</v>
      </c>
      <c r="AB70" s="284"/>
      <c r="AC70" s="285"/>
      <c r="AD70" s="281"/>
      <c r="AE70" s="281"/>
      <c r="AF70" s="284"/>
      <c r="AG70" s="281"/>
      <c r="AH70" s="281"/>
      <c r="AI70" s="307"/>
    </row>
    <row r="71" spans="1:35" ht="63">
      <c r="A71" s="306"/>
      <c r="B71" s="312"/>
      <c r="C71" s="311" t="s">
        <v>1243</v>
      </c>
      <c r="D71" s="299" t="s">
        <v>1239</v>
      </c>
      <c r="E71" s="289" t="s">
        <v>58</v>
      </c>
      <c r="F71" s="290" t="s">
        <v>1055</v>
      </c>
      <c r="G71" s="290">
        <v>1.7969999999999999</v>
      </c>
      <c r="H71" s="290" t="s">
        <v>719</v>
      </c>
      <c r="I71" s="290">
        <v>1360</v>
      </c>
      <c r="J71" s="298">
        <v>5</v>
      </c>
      <c r="K71" s="310">
        <v>30</v>
      </c>
      <c r="L71" s="309">
        <f t="shared" si="1"/>
        <v>77.388666666666666</v>
      </c>
      <c r="M71" s="295">
        <v>15.8</v>
      </c>
      <c r="N71" s="294">
        <v>19</v>
      </c>
      <c r="O71" s="293" t="s">
        <v>1240</v>
      </c>
      <c r="P71" s="290" t="s">
        <v>1040</v>
      </c>
      <c r="Q71" s="290" t="s">
        <v>790</v>
      </c>
      <c r="R71" s="290" t="s">
        <v>45</v>
      </c>
      <c r="S71" s="386" t="s">
        <v>1242</v>
      </c>
      <c r="T71" s="333" t="s">
        <v>716</v>
      </c>
      <c r="U71" s="291">
        <v>189</v>
      </c>
      <c r="V71" s="290">
        <v>157</v>
      </c>
      <c r="W71" s="290">
        <v>120</v>
      </c>
      <c r="X71" s="290" t="s">
        <v>1241</v>
      </c>
      <c r="Y71" s="274"/>
      <c r="Z71" s="289" t="s">
        <v>58</v>
      </c>
      <c r="AA71" s="284">
        <v>1360</v>
      </c>
      <c r="AB71" s="284"/>
      <c r="AC71" s="285"/>
      <c r="AD71" s="281"/>
      <c r="AE71" s="281"/>
      <c r="AF71" s="284"/>
      <c r="AG71" s="281"/>
      <c r="AH71" s="281"/>
      <c r="AI71" s="307"/>
    </row>
    <row r="72" spans="1:35" ht="63">
      <c r="A72" s="306"/>
      <c r="B72" s="279"/>
      <c r="C72" s="305"/>
      <c r="D72" s="299" t="s">
        <v>1239</v>
      </c>
      <c r="E72" s="289" t="s">
        <v>69</v>
      </c>
      <c r="F72" s="290" t="s">
        <v>1055</v>
      </c>
      <c r="G72" s="290">
        <v>1.7969999999999999</v>
      </c>
      <c r="H72" s="290" t="s">
        <v>719</v>
      </c>
      <c r="I72" s="290">
        <v>1360</v>
      </c>
      <c r="J72" s="298">
        <v>5</v>
      </c>
      <c r="K72" s="304">
        <v>29.5</v>
      </c>
      <c r="L72" s="303">
        <f t="shared" si="1"/>
        <v>78.700338983050841</v>
      </c>
      <c r="M72" s="295">
        <v>15.8</v>
      </c>
      <c r="N72" s="294">
        <v>19</v>
      </c>
      <c r="O72" s="293" t="s">
        <v>1240</v>
      </c>
      <c r="P72" s="290" t="s">
        <v>1040</v>
      </c>
      <c r="Q72" s="290" t="s">
        <v>790</v>
      </c>
      <c r="R72" s="290" t="s">
        <v>45</v>
      </c>
      <c r="S72" s="386" t="s">
        <v>727</v>
      </c>
      <c r="T72" s="314" t="s">
        <v>716</v>
      </c>
      <c r="U72" s="291">
        <v>186</v>
      </c>
      <c r="V72" s="290">
        <v>155</v>
      </c>
      <c r="W72" s="290">
        <v>118</v>
      </c>
      <c r="X72" s="290" t="s">
        <v>1147</v>
      </c>
      <c r="Y72" s="274"/>
      <c r="Z72" s="289" t="s">
        <v>69</v>
      </c>
      <c r="AA72" s="284">
        <v>1360</v>
      </c>
      <c r="AB72" s="284"/>
      <c r="AC72" s="285"/>
      <c r="AD72" s="281"/>
      <c r="AE72" s="281"/>
      <c r="AF72" s="284"/>
      <c r="AG72" s="281"/>
      <c r="AH72" s="281"/>
      <c r="AI72" s="307"/>
    </row>
    <row r="73" spans="1:35" ht="63">
      <c r="A73" s="306"/>
      <c r="B73" s="279"/>
      <c r="C73" s="305"/>
      <c r="D73" s="299" t="s">
        <v>1239</v>
      </c>
      <c r="E73" s="289" t="s">
        <v>513</v>
      </c>
      <c r="F73" s="290" t="s">
        <v>1055</v>
      </c>
      <c r="G73" s="290">
        <v>1.7969999999999999</v>
      </c>
      <c r="H73" s="290" t="s">
        <v>719</v>
      </c>
      <c r="I73" s="290">
        <v>1390</v>
      </c>
      <c r="J73" s="298">
        <v>5</v>
      </c>
      <c r="K73" s="304">
        <v>27.2</v>
      </c>
      <c r="L73" s="303">
        <f t="shared" ref="L73:L104" si="2">IF(K73&gt;0,1/K73*34.6*67.1,"")</f>
        <v>85.355147058823533</v>
      </c>
      <c r="M73" s="295">
        <v>15.8</v>
      </c>
      <c r="N73" s="294">
        <v>19</v>
      </c>
      <c r="O73" s="293" t="s">
        <v>1233</v>
      </c>
      <c r="P73" s="290" t="s">
        <v>1040</v>
      </c>
      <c r="Q73" s="290" t="s">
        <v>790</v>
      </c>
      <c r="R73" s="290" t="s">
        <v>45</v>
      </c>
      <c r="S73" s="290"/>
      <c r="T73" s="314" t="s">
        <v>716</v>
      </c>
      <c r="U73" s="291">
        <v>172</v>
      </c>
      <c r="V73" s="290">
        <v>143</v>
      </c>
      <c r="W73" s="290">
        <v>110</v>
      </c>
      <c r="X73" s="290" t="s">
        <v>823</v>
      </c>
      <c r="Y73" s="274"/>
      <c r="Z73" s="289" t="s">
        <v>513</v>
      </c>
      <c r="AA73" s="284">
        <v>1390</v>
      </c>
      <c r="AB73" s="284"/>
      <c r="AC73" s="285"/>
      <c r="AD73" s="281"/>
      <c r="AE73" s="281"/>
      <c r="AF73" s="284"/>
      <c r="AG73" s="281"/>
      <c r="AH73" s="281"/>
      <c r="AI73" s="307"/>
    </row>
    <row r="74" spans="1:35" ht="42">
      <c r="A74" s="306"/>
      <c r="B74" s="279"/>
      <c r="C74" s="305"/>
      <c r="D74" s="299" t="s">
        <v>1237</v>
      </c>
      <c r="E74" s="289" t="s">
        <v>707</v>
      </c>
      <c r="F74" s="290" t="s">
        <v>472</v>
      </c>
      <c r="G74" s="290">
        <v>1.986</v>
      </c>
      <c r="H74" s="290" t="s">
        <v>740</v>
      </c>
      <c r="I74" s="290">
        <v>1350</v>
      </c>
      <c r="J74" s="298">
        <v>5</v>
      </c>
      <c r="K74" s="304">
        <v>18.3</v>
      </c>
      <c r="L74" s="303">
        <f t="shared" si="2"/>
        <v>126.86666666666666</v>
      </c>
      <c r="M74" s="295">
        <v>15.8</v>
      </c>
      <c r="N74" s="294">
        <v>19</v>
      </c>
      <c r="O74" s="293" t="s">
        <v>1238</v>
      </c>
      <c r="P74" s="290" t="s">
        <v>737</v>
      </c>
      <c r="Q74" s="290" t="s">
        <v>790</v>
      </c>
      <c r="R74" s="290" t="s">
        <v>45</v>
      </c>
      <c r="S74" s="290"/>
      <c r="T74" s="314" t="s">
        <v>716</v>
      </c>
      <c r="U74" s="291">
        <v>115</v>
      </c>
      <c r="V74" s="290"/>
      <c r="W74" s="290">
        <v>73</v>
      </c>
      <c r="X74" s="290" t="s">
        <v>1160</v>
      </c>
      <c r="Y74" s="274"/>
      <c r="Z74" s="289" t="s">
        <v>707</v>
      </c>
      <c r="AA74" s="284">
        <v>1350</v>
      </c>
      <c r="AB74" s="284"/>
      <c r="AC74" s="285"/>
      <c r="AD74" s="281"/>
      <c r="AE74" s="281"/>
      <c r="AF74" s="284"/>
      <c r="AG74" s="281"/>
      <c r="AH74" s="281"/>
      <c r="AI74" s="307"/>
    </row>
    <row r="75" spans="1:35" ht="42">
      <c r="A75" s="306"/>
      <c r="B75" s="345"/>
      <c r="C75" s="344"/>
      <c r="D75" s="299" t="s">
        <v>1237</v>
      </c>
      <c r="E75" s="289" t="s">
        <v>513</v>
      </c>
      <c r="F75" s="290" t="s">
        <v>472</v>
      </c>
      <c r="G75" s="290">
        <v>1.986</v>
      </c>
      <c r="H75" s="290" t="s">
        <v>740</v>
      </c>
      <c r="I75" s="290">
        <v>1380</v>
      </c>
      <c r="J75" s="298">
        <v>5</v>
      </c>
      <c r="K75" s="377">
        <v>17.2</v>
      </c>
      <c r="L75" s="376">
        <f t="shared" si="2"/>
        <v>134.98023255813953</v>
      </c>
      <c r="M75" s="295">
        <v>15.8</v>
      </c>
      <c r="N75" s="294">
        <v>19</v>
      </c>
      <c r="O75" s="293" t="s">
        <v>1235</v>
      </c>
      <c r="P75" s="290" t="s">
        <v>737</v>
      </c>
      <c r="Q75" s="290" t="s">
        <v>790</v>
      </c>
      <c r="R75" s="290" t="s">
        <v>45</v>
      </c>
      <c r="S75" s="290"/>
      <c r="T75" s="375" t="s">
        <v>716</v>
      </c>
      <c r="U75" s="291">
        <v>108</v>
      </c>
      <c r="V75" s="290"/>
      <c r="W75" s="290">
        <v>69</v>
      </c>
      <c r="X75" s="290" t="s">
        <v>197</v>
      </c>
      <c r="Y75" s="274"/>
      <c r="Z75" s="289" t="s">
        <v>513</v>
      </c>
      <c r="AA75" s="284">
        <v>1380</v>
      </c>
      <c r="AB75" s="284"/>
      <c r="AC75" s="285"/>
      <c r="AD75" s="281"/>
      <c r="AE75" s="281"/>
      <c r="AF75" s="284"/>
      <c r="AG75" s="281"/>
      <c r="AH75" s="281"/>
      <c r="AI75" s="307"/>
    </row>
    <row r="76" spans="1:35" ht="63">
      <c r="A76" s="306"/>
      <c r="B76" s="317"/>
      <c r="C76" s="316" t="s">
        <v>1236</v>
      </c>
      <c r="D76" s="299" t="s">
        <v>1234</v>
      </c>
      <c r="E76" s="289" t="s">
        <v>58</v>
      </c>
      <c r="F76" s="290" t="s">
        <v>1055</v>
      </c>
      <c r="G76" s="290">
        <v>1.7969999999999999</v>
      </c>
      <c r="H76" s="290" t="s">
        <v>719</v>
      </c>
      <c r="I76" s="290">
        <v>1350</v>
      </c>
      <c r="J76" s="298">
        <v>5</v>
      </c>
      <c r="K76" s="304">
        <v>29.5</v>
      </c>
      <c r="L76" s="303">
        <f t="shared" si="2"/>
        <v>78.700338983050841</v>
      </c>
      <c r="M76" s="295">
        <v>15.8</v>
      </c>
      <c r="N76" s="294">
        <v>19</v>
      </c>
      <c r="O76" s="293" t="s">
        <v>1223</v>
      </c>
      <c r="P76" s="290" t="s">
        <v>1040</v>
      </c>
      <c r="Q76" s="290" t="s">
        <v>52</v>
      </c>
      <c r="R76" s="290" t="s">
        <v>45</v>
      </c>
      <c r="S76" s="290"/>
      <c r="T76" s="314" t="s">
        <v>716</v>
      </c>
      <c r="U76" s="291">
        <v>186</v>
      </c>
      <c r="V76" s="290">
        <v>155</v>
      </c>
      <c r="W76" s="290">
        <v>118</v>
      </c>
      <c r="X76" s="290" t="s">
        <v>1147</v>
      </c>
      <c r="Y76" s="274"/>
      <c r="Z76" s="289" t="s">
        <v>58</v>
      </c>
      <c r="AA76" s="284">
        <v>1350</v>
      </c>
      <c r="AB76" s="284"/>
      <c r="AC76" s="285"/>
      <c r="AD76" s="281"/>
      <c r="AE76" s="281"/>
      <c r="AF76" s="284"/>
      <c r="AG76" s="281"/>
      <c r="AH76" s="281"/>
      <c r="AI76" s="307"/>
    </row>
    <row r="77" spans="1:35" ht="63">
      <c r="A77" s="306"/>
      <c r="B77" s="279"/>
      <c r="C77" s="305"/>
      <c r="D77" s="299" t="s">
        <v>1234</v>
      </c>
      <c r="E77" s="289" t="s">
        <v>69</v>
      </c>
      <c r="F77" s="290" t="s">
        <v>1055</v>
      </c>
      <c r="G77" s="290">
        <v>1.7969999999999999</v>
      </c>
      <c r="H77" s="290" t="s">
        <v>719</v>
      </c>
      <c r="I77" s="290">
        <v>1370</v>
      </c>
      <c r="J77" s="298">
        <v>5</v>
      </c>
      <c r="K77" s="304">
        <v>29.3</v>
      </c>
      <c r="L77" s="303">
        <f t="shared" si="2"/>
        <v>79.237542662116041</v>
      </c>
      <c r="M77" s="295">
        <v>15.8</v>
      </c>
      <c r="N77" s="294">
        <v>19</v>
      </c>
      <c r="O77" s="293" t="s">
        <v>1235</v>
      </c>
      <c r="P77" s="290" t="s">
        <v>1040</v>
      </c>
      <c r="Q77" s="290" t="s">
        <v>52</v>
      </c>
      <c r="R77" s="290" t="s">
        <v>45</v>
      </c>
      <c r="S77" s="290"/>
      <c r="T77" s="314" t="s">
        <v>716</v>
      </c>
      <c r="U77" s="291">
        <v>185</v>
      </c>
      <c r="V77" s="290">
        <v>154</v>
      </c>
      <c r="W77" s="290">
        <v>118</v>
      </c>
      <c r="X77" s="290" t="s">
        <v>1147</v>
      </c>
      <c r="Y77" s="274"/>
      <c r="Z77" s="289" t="s">
        <v>69</v>
      </c>
      <c r="AA77" s="284">
        <v>1370</v>
      </c>
      <c r="AB77" s="284"/>
      <c r="AC77" s="285"/>
      <c r="AD77" s="281"/>
      <c r="AE77" s="281"/>
      <c r="AF77" s="284"/>
      <c r="AG77" s="281"/>
      <c r="AH77" s="281"/>
      <c r="AI77" s="307"/>
    </row>
    <row r="78" spans="1:35" ht="63">
      <c r="A78" s="306"/>
      <c r="B78" s="279"/>
      <c r="C78" s="305"/>
      <c r="D78" s="299" t="s">
        <v>1234</v>
      </c>
      <c r="E78" s="289" t="s">
        <v>513</v>
      </c>
      <c r="F78" s="290" t="s">
        <v>1055</v>
      </c>
      <c r="G78" s="290">
        <v>1.7969999999999999</v>
      </c>
      <c r="H78" s="290" t="s">
        <v>719</v>
      </c>
      <c r="I78" s="290">
        <v>1390</v>
      </c>
      <c r="J78" s="298">
        <v>5</v>
      </c>
      <c r="K78" s="304">
        <v>27.3</v>
      </c>
      <c r="L78" s="303">
        <f t="shared" si="2"/>
        <v>85.042490842490849</v>
      </c>
      <c r="M78" s="295">
        <v>15.8</v>
      </c>
      <c r="N78" s="294">
        <v>19</v>
      </c>
      <c r="O78" s="293" t="s">
        <v>1233</v>
      </c>
      <c r="P78" s="290" t="s">
        <v>1040</v>
      </c>
      <c r="Q78" s="290" t="s">
        <v>52</v>
      </c>
      <c r="R78" s="290" t="s">
        <v>45</v>
      </c>
      <c r="S78" s="290"/>
      <c r="T78" s="375" t="s">
        <v>716</v>
      </c>
      <c r="U78" s="291">
        <v>172</v>
      </c>
      <c r="V78" s="290">
        <v>143</v>
      </c>
      <c r="W78" s="290">
        <v>110</v>
      </c>
      <c r="X78" s="290" t="s">
        <v>823</v>
      </c>
      <c r="Y78" s="274"/>
      <c r="Z78" s="289" t="s">
        <v>513</v>
      </c>
      <c r="AA78" s="284">
        <v>1390</v>
      </c>
      <c r="AB78" s="284"/>
      <c r="AC78" s="285"/>
      <c r="AD78" s="281"/>
      <c r="AE78" s="281"/>
      <c r="AF78" s="284"/>
      <c r="AG78" s="281"/>
      <c r="AH78" s="281"/>
      <c r="AI78" s="307"/>
    </row>
    <row r="79" spans="1:35" ht="63">
      <c r="A79" s="306"/>
      <c r="B79" s="279"/>
      <c r="C79" s="305"/>
      <c r="D79" s="299" t="s">
        <v>1230</v>
      </c>
      <c r="E79" s="289" t="s">
        <v>58</v>
      </c>
      <c r="F79" s="290" t="s">
        <v>1041</v>
      </c>
      <c r="G79" s="290">
        <v>1.7969999999999999</v>
      </c>
      <c r="H79" s="290" t="s">
        <v>719</v>
      </c>
      <c r="I79" s="290">
        <v>1400</v>
      </c>
      <c r="J79" s="298">
        <v>5</v>
      </c>
      <c r="K79" s="380">
        <v>27.8</v>
      </c>
      <c r="L79" s="379">
        <f t="shared" si="2"/>
        <v>83.512949640287772</v>
      </c>
      <c r="M79" s="295">
        <v>15.8</v>
      </c>
      <c r="N79" s="294">
        <v>19</v>
      </c>
      <c r="O79" s="293" t="s">
        <v>1232</v>
      </c>
      <c r="P79" s="290" t="s">
        <v>1040</v>
      </c>
      <c r="Q79" s="290" t="s">
        <v>52</v>
      </c>
      <c r="R79" s="290" t="s">
        <v>604</v>
      </c>
      <c r="S79" s="290"/>
      <c r="T79" s="314" t="s">
        <v>716</v>
      </c>
      <c r="U79" s="291">
        <v>175</v>
      </c>
      <c r="V79" s="290">
        <v>146</v>
      </c>
      <c r="W79" s="290">
        <v>113</v>
      </c>
      <c r="X79" s="290" t="s">
        <v>823</v>
      </c>
      <c r="Y79" s="274"/>
      <c r="Z79" s="289" t="s">
        <v>58</v>
      </c>
      <c r="AA79" s="284">
        <v>1400</v>
      </c>
      <c r="AB79" s="284"/>
      <c r="AC79" s="285"/>
      <c r="AD79" s="281"/>
      <c r="AE79" s="281"/>
      <c r="AF79" s="284"/>
      <c r="AG79" s="281"/>
      <c r="AH79" s="281"/>
      <c r="AI79" s="307"/>
    </row>
    <row r="80" spans="1:35" ht="63">
      <c r="A80" s="306"/>
      <c r="B80" s="279"/>
      <c r="C80" s="305"/>
      <c r="D80" s="299" t="s">
        <v>1230</v>
      </c>
      <c r="E80" s="289" t="s">
        <v>69</v>
      </c>
      <c r="F80" s="290" t="s">
        <v>1041</v>
      </c>
      <c r="G80" s="290">
        <v>1.7969999999999999</v>
      </c>
      <c r="H80" s="290" t="s">
        <v>719</v>
      </c>
      <c r="I80" s="290">
        <v>1420</v>
      </c>
      <c r="J80" s="298">
        <v>5</v>
      </c>
      <c r="K80" s="304">
        <v>27.5</v>
      </c>
      <c r="L80" s="303">
        <f t="shared" si="2"/>
        <v>84.423999999999978</v>
      </c>
      <c r="M80" s="295">
        <v>15.8</v>
      </c>
      <c r="N80" s="294">
        <v>19</v>
      </c>
      <c r="O80" s="293" t="s">
        <v>1231</v>
      </c>
      <c r="P80" s="290" t="s">
        <v>1040</v>
      </c>
      <c r="Q80" s="290" t="s">
        <v>52</v>
      </c>
      <c r="R80" s="290" t="s">
        <v>604</v>
      </c>
      <c r="S80" s="290"/>
      <c r="T80" s="314" t="s">
        <v>716</v>
      </c>
      <c r="U80" s="291">
        <v>174</v>
      </c>
      <c r="V80" s="290">
        <v>144</v>
      </c>
      <c r="W80" s="290">
        <v>112</v>
      </c>
      <c r="X80" s="290" t="s">
        <v>823</v>
      </c>
      <c r="Y80" s="274"/>
      <c r="Z80" s="289" t="s">
        <v>69</v>
      </c>
      <c r="AA80" s="284">
        <v>1420</v>
      </c>
      <c r="AB80" s="284"/>
      <c r="AC80" s="285"/>
      <c r="AD80" s="281"/>
      <c r="AE80" s="281"/>
      <c r="AF80" s="284"/>
      <c r="AG80" s="281"/>
      <c r="AH80" s="281"/>
      <c r="AI80" s="307"/>
    </row>
    <row r="81" spans="1:35" ht="63">
      <c r="A81" s="306"/>
      <c r="B81" s="279"/>
      <c r="C81" s="305"/>
      <c r="D81" s="299" t="s">
        <v>1230</v>
      </c>
      <c r="E81" s="289" t="s">
        <v>513</v>
      </c>
      <c r="F81" s="290" t="s">
        <v>1041</v>
      </c>
      <c r="G81" s="290">
        <v>1.7969999999999999</v>
      </c>
      <c r="H81" s="290" t="s">
        <v>719</v>
      </c>
      <c r="I81" s="290">
        <v>1440</v>
      </c>
      <c r="J81" s="298">
        <v>5</v>
      </c>
      <c r="K81" s="304">
        <v>24.9</v>
      </c>
      <c r="L81" s="303">
        <f t="shared" si="2"/>
        <v>93.239357429718865</v>
      </c>
      <c r="M81" s="295">
        <v>14.4</v>
      </c>
      <c r="N81" s="294">
        <v>17.600000000000001</v>
      </c>
      <c r="O81" s="293" t="s">
        <v>1229</v>
      </c>
      <c r="P81" s="290" t="s">
        <v>1040</v>
      </c>
      <c r="Q81" s="290" t="s">
        <v>52</v>
      </c>
      <c r="R81" s="290" t="s">
        <v>604</v>
      </c>
      <c r="S81" s="290"/>
      <c r="T81" s="314" t="s">
        <v>716</v>
      </c>
      <c r="U81" s="291">
        <v>172</v>
      </c>
      <c r="V81" s="290">
        <v>141</v>
      </c>
      <c r="W81" s="290">
        <v>102</v>
      </c>
      <c r="X81" s="290" t="s">
        <v>800</v>
      </c>
      <c r="Y81" s="274"/>
      <c r="Z81" s="289" t="s">
        <v>513</v>
      </c>
      <c r="AA81" s="284">
        <v>1440</v>
      </c>
      <c r="AB81" s="284"/>
      <c r="AC81" s="285"/>
      <c r="AD81" s="281"/>
      <c r="AE81" s="281"/>
      <c r="AF81" s="284"/>
      <c r="AG81" s="281"/>
      <c r="AH81" s="281"/>
      <c r="AI81" s="307"/>
    </row>
    <row r="82" spans="1:35" ht="42">
      <c r="A82" s="306"/>
      <c r="B82" s="279"/>
      <c r="C82" s="305"/>
      <c r="D82" s="299" t="s">
        <v>1226</v>
      </c>
      <c r="E82" s="289" t="s">
        <v>58</v>
      </c>
      <c r="F82" s="290" t="s">
        <v>741</v>
      </c>
      <c r="G82" s="290">
        <v>1.49</v>
      </c>
      <c r="H82" s="290" t="s">
        <v>740</v>
      </c>
      <c r="I82" s="290">
        <v>1260</v>
      </c>
      <c r="J82" s="298">
        <v>5</v>
      </c>
      <c r="K82" s="304">
        <v>19.100000000000001</v>
      </c>
      <c r="L82" s="303">
        <f t="shared" si="2"/>
        <v>121.55287958115181</v>
      </c>
      <c r="M82" s="295">
        <v>17.2</v>
      </c>
      <c r="N82" s="294">
        <v>20.3</v>
      </c>
      <c r="O82" s="293" t="s">
        <v>1228</v>
      </c>
      <c r="P82" s="290" t="s">
        <v>737</v>
      </c>
      <c r="Q82" s="290" t="s">
        <v>52</v>
      </c>
      <c r="R82" s="290" t="s">
        <v>45</v>
      </c>
      <c r="S82" s="290"/>
      <c r="T82" s="314" t="s">
        <v>653</v>
      </c>
      <c r="U82" s="291">
        <v>111</v>
      </c>
      <c r="V82" s="290"/>
      <c r="W82" s="290">
        <v>74</v>
      </c>
      <c r="X82" s="290" t="s">
        <v>1160</v>
      </c>
      <c r="Y82" s="274"/>
      <c r="Z82" s="289" t="s">
        <v>58</v>
      </c>
      <c r="AA82" s="284">
        <v>1260</v>
      </c>
      <c r="AB82" s="284"/>
      <c r="AC82" s="285"/>
      <c r="AD82" s="281"/>
      <c r="AE82" s="281"/>
      <c r="AF82" s="284"/>
      <c r="AG82" s="281"/>
      <c r="AH82" s="281"/>
      <c r="AI82" s="307"/>
    </row>
    <row r="83" spans="1:35" ht="42">
      <c r="A83" s="306"/>
      <c r="B83" s="279"/>
      <c r="C83" s="305"/>
      <c r="D83" s="299" t="s">
        <v>1226</v>
      </c>
      <c r="E83" s="289" t="s">
        <v>69</v>
      </c>
      <c r="F83" s="290" t="s">
        <v>741</v>
      </c>
      <c r="G83" s="290">
        <v>1.49</v>
      </c>
      <c r="H83" s="290" t="s">
        <v>740</v>
      </c>
      <c r="I83" s="290">
        <v>1280</v>
      </c>
      <c r="J83" s="298">
        <v>5</v>
      </c>
      <c r="K83" s="304">
        <v>19</v>
      </c>
      <c r="L83" s="303">
        <f t="shared" si="2"/>
        <v>122.19263157894736</v>
      </c>
      <c r="M83" s="295">
        <v>17.2</v>
      </c>
      <c r="N83" s="294">
        <v>20.3</v>
      </c>
      <c r="O83" s="293" t="s">
        <v>1227</v>
      </c>
      <c r="P83" s="290" t="s">
        <v>737</v>
      </c>
      <c r="Q83" s="290" t="s">
        <v>52</v>
      </c>
      <c r="R83" s="290" t="s">
        <v>45</v>
      </c>
      <c r="S83" s="290"/>
      <c r="T83" s="314" t="s">
        <v>653</v>
      </c>
      <c r="U83" s="291">
        <v>110</v>
      </c>
      <c r="V83" s="290"/>
      <c r="W83" s="290">
        <v>74</v>
      </c>
      <c r="X83" s="290" t="s">
        <v>1160</v>
      </c>
      <c r="Y83" s="274"/>
      <c r="Z83" s="289" t="s">
        <v>69</v>
      </c>
      <c r="AA83" s="284">
        <v>1280</v>
      </c>
      <c r="AB83" s="284"/>
      <c r="AC83" s="285"/>
      <c r="AD83" s="281"/>
      <c r="AE83" s="281"/>
      <c r="AF83" s="284"/>
      <c r="AG83" s="281"/>
      <c r="AH83" s="281"/>
      <c r="AI83" s="307"/>
    </row>
    <row r="84" spans="1:35" ht="42">
      <c r="A84" s="306"/>
      <c r="B84" s="345"/>
      <c r="C84" s="344"/>
      <c r="D84" s="299" t="s">
        <v>1226</v>
      </c>
      <c r="E84" s="289" t="s">
        <v>513</v>
      </c>
      <c r="F84" s="290" t="s">
        <v>741</v>
      </c>
      <c r="G84" s="290">
        <v>1.49</v>
      </c>
      <c r="H84" s="290" t="s">
        <v>740</v>
      </c>
      <c r="I84" s="290">
        <v>1300</v>
      </c>
      <c r="J84" s="298">
        <v>5</v>
      </c>
      <c r="K84" s="304">
        <v>17.8</v>
      </c>
      <c r="L84" s="303">
        <f t="shared" si="2"/>
        <v>130.43033707865169</v>
      </c>
      <c r="M84" s="295">
        <v>17.2</v>
      </c>
      <c r="N84" s="294">
        <v>20.3</v>
      </c>
      <c r="O84" s="293" t="s">
        <v>687</v>
      </c>
      <c r="P84" s="290" t="s">
        <v>737</v>
      </c>
      <c r="Q84" s="290" t="s">
        <v>52</v>
      </c>
      <c r="R84" s="290" t="s">
        <v>45</v>
      </c>
      <c r="S84" s="290"/>
      <c r="T84" s="314" t="s">
        <v>653</v>
      </c>
      <c r="U84" s="291">
        <v>103</v>
      </c>
      <c r="V84" s="290"/>
      <c r="W84" s="290">
        <v>70</v>
      </c>
      <c r="X84" s="290" t="s">
        <v>1160</v>
      </c>
      <c r="Y84" s="274"/>
      <c r="Z84" s="289" t="s">
        <v>513</v>
      </c>
      <c r="AA84" s="284">
        <v>1300</v>
      </c>
      <c r="AB84" s="284"/>
      <c r="AC84" s="285"/>
      <c r="AD84" s="281"/>
      <c r="AE84" s="281"/>
      <c r="AF84" s="284"/>
      <c r="AG84" s="281"/>
      <c r="AH84" s="281"/>
      <c r="AI84" s="307"/>
    </row>
    <row r="85" spans="1:35" ht="63">
      <c r="A85" s="306"/>
      <c r="B85" s="312"/>
      <c r="C85" s="311" t="s">
        <v>1225</v>
      </c>
      <c r="D85" s="299" t="s">
        <v>1218</v>
      </c>
      <c r="E85" s="289" t="s">
        <v>69</v>
      </c>
      <c r="F85" s="290" t="s">
        <v>1211</v>
      </c>
      <c r="G85" s="290">
        <v>1.49</v>
      </c>
      <c r="H85" s="290" t="s">
        <v>719</v>
      </c>
      <c r="I85" s="290">
        <v>1330</v>
      </c>
      <c r="J85" s="298">
        <v>5</v>
      </c>
      <c r="K85" s="304">
        <v>28.8</v>
      </c>
      <c r="L85" s="303">
        <f t="shared" si="2"/>
        <v>80.613194444444446</v>
      </c>
      <c r="M85" s="295">
        <v>15.8</v>
      </c>
      <c r="N85" s="294">
        <v>19</v>
      </c>
      <c r="O85" s="293" t="s">
        <v>1224</v>
      </c>
      <c r="P85" s="290" t="s">
        <v>1040</v>
      </c>
      <c r="Q85" s="290" t="s">
        <v>52</v>
      </c>
      <c r="R85" s="290" t="s">
        <v>45</v>
      </c>
      <c r="S85" s="290"/>
      <c r="T85" s="314" t="s">
        <v>716</v>
      </c>
      <c r="U85" s="291">
        <v>182</v>
      </c>
      <c r="V85" s="290">
        <v>151</v>
      </c>
      <c r="W85" s="290">
        <v>114</v>
      </c>
      <c r="X85" s="290" t="s">
        <v>823</v>
      </c>
      <c r="Y85" s="274"/>
      <c r="Z85" s="289" t="s">
        <v>69</v>
      </c>
      <c r="AA85" s="284">
        <v>1330</v>
      </c>
      <c r="AB85" s="284"/>
      <c r="AC85" s="285"/>
      <c r="AD85" s="281"/>
      <c r="AE85" s="281"/>
      <c r="AF85" s="284"/>
      <c r="AG85" s="281"/>
      <c r="AH85" s="281"/>
      <c r="AI85" s="307"/>
    </row>
    <row r="86" spans="1:35" ht="63">
      <c r="A86" s="306"/>
      <c r="B86" s="279"/>
      <c r="C86" s="305"/>
      <c r="D86" s="299" t="s">
        <v>1218</v>
      </c>
      <c r="E86" s="289" t="s">
        <v>511</v>
      </c>
      <c r="F86" s="290" t="s">
        <v>1211</v>
      </c>
      <c r="G86" s="290">
        <v>1.49</v>
      </c>
      <c r="H86" s="290" t="s">
        <v>719</v>
      </c>
      <c r="I86" s="290">
        <v>1350</v>
      </c>
      <c r="J86" s="298">
        <v>7</v>
      </c>
      <c r="K86" s="304">
        <v>28.5</v>
      </c>
      <c r="L86" s="303">
        <f t="shared" si="2"/>
        <v>81.461754385964909</v>
      </c>
      <c r="M86" s="295">
        <v>15.8</v>
      </c>
      <c r="N86" s="294">
        <v>19</v>
      </c>
      <c r="O86" s="293" t="s">
        <v>1223</v>
      </c>
      <c r="P86" s="290" t="s">
        <v>1040</v>
      </c>
      <c r="Q86" s="290" t="s">
        <v>52</v>
      </c>
      <c r="R86" s="290" t="s">
        <v>45</v>
      </c>
      <c r="S86" s="386" t="s">
        <v>1222</v>
      </c>
      <c r="T86" s="314" t="s">
        <v>716</v>
      </c>
      <c r="U86" s="291">
        <v>180</v>
      </c>
      <c r="V86" s="290">
        <v>150</v>
      </c>
      <c r="W86" s="290">
        <v>114</v>
      </c>
      <c r="X86" s="290" t="s">
        <v>823</v>
      </c>
      <c r="Y86" s="274"/>
      <c r="Z86" s="289" t="s">
        <v>511</v>
      </c>
      <c r="AA86" s="284">
        <v>1350</v>
      </c>
      <c r="AB86" s="284"/>
      <c r="AC86" s="285"/>
      <c r="AD86" s="281"/>
      <c r="AE86" s="281"/>
      <c r="AF86" s="284"/>
      <c r="AG86" s="281"/>
      <c r="AH86" s="281"/>
      <c r="AI86" s="307"/>
    </row>
    <row r="87" spans="1:35" ht="63">
      <c r="A87" s="306"/>
      <c r="B87" s="279"/>
      <c r="C87" s="305"/>
      <c r="D87" s="299" t="s">
        <v>1218</v>
      </c>
      <c r="E87" s="289" t="s">
        <v>1219</v>
      </c>
      <c r="F87" s="290" t="s">
        <v>1211</v>
      </c>
      <c r="G87" s="290">
        <v>1.49</v>
      </c>
      <c r="H87" s="290" t="s">
        <v>719</v>
      </c>
      <c r="I87" s="290" t="s">
        <v>1221</v>
      </c>
      <c r="J87" s="298">
        <v>5</v>
      </c>
      <c r="K87" s="304">
        <v>28.4</v>
      </c>
      <c r="L87" s="303">
        <f t="shared" si="2"/>
        <v>81.748591549295782</v>
      </c>
      <c r="M87" s="295">
        <v>15.8</v>
      </c>
      <c r="N87" s="294">
        <v>19</v>
      </c>
      <c r="O87" s="293" t="s">
        <v>1189</v>
      </c>
      <c r="P87" s="290" t="s">
        <v>1040</v>
      </c>
      <c r="Q87" s="290" t="s">
        <v>52</v>
      </c>
      <c r="R87" s="290" t="s">
        <v>45</v>
      </c>
      <c r="S87" s="386" t="s">
        <v>1220</v>
      </c>
      <c r="T87" s="314" t="s">
        <v>716</v>
      </c>
      <c r="U87" s="291">
        <v>179</v>
      </c>
      <c r="V87" s="290">
        <v>149</v>
      </c>
      <c r="W87" s="290">
        <v>113</v>
      </c>
      <c r="X87" s="290" t="s">
        <v>823</v>
      </c>
      <c r="Y87" s="274"/>
      <c r="Z87" s="289" t="s">
        <v>1219</v>
      </c>
      <c r="AA87" s="284">
        <v>1340</v>
      </c>
      <c r="AB87" s="284"/>
      <c r="AC87" s="285"/>
      <c r="AD87" s="281"/>
      <c r="AE87" s="281"/>
      <c r="AF87" s="284"/>
      <c r="AG87" s="281"/>
      <c r="AH87" s="281"/>
      <c r="AI87" s="307"/>
    </row>
    <row r="88" spans="1:35" ht="63">
      <c r="A88" s="306"/>
      <c r="B88" s="279"/>
      <c r="C88" s="305"/>
      <c r="D88" s="383" t="s">
        <v>1218</v>
      </c>
      <c r="E88" s="395" t="s">
        <v>1213</v>
      </c>
      <c r="F88" s="386" t="s">
        <v>1211</v>
      </c>
      <c r="G88" s="386">
        <v>1.49</v>
      </c>
      <c r="H88" s="386" t="s">
        <v>719</v>
      </c>
      <c r="I88" s="386" t="s">
        <v>1217</v>
      </c>
      <c r="J88" s="394" t="s">
        <v>618</v>
      </c>
      <c r="K88" s="393">
        <v>28.2</v>
      </c>
      <c r="L88" s="392">
        <f t="shared" si="2"/>
        <v>82.328368794326238</v>
      </c>
      <c r="M88" s="391">
        <v>15.8</v>
      </c>
      <c r="N88" s="390">
        <v>19</v>
      </c>
      <c r="O88" s="389" t="s">
        <v>1216</v>
      </c>
      <c r="P88" s="386" t="s">
        <v>1040</v>
      </c>
      <c r="Q88" s="386" t="s">
        <v>52</v>
      </c>
      <c r="R88" s="386" t="s">
        <v>45</v>
      </c>
      <c r="S88" s="386" t="s">
        <v>1215</v>
      </c>
      <c r="T88" s="388" t="s">
        <v>716</v>
      </c>
      <c r="U88" s="387">
        <v>178</v>
      </c>
      <c r="V88" s="386">
        <v>148</v>
      </c>
      <c r="W88" s="386" t="s">
        <v>1214</v>
      </c>
      <c r="X88" s="386" t="s">
        <v>823</v>
      </c>
      <c r="Y88" s="385"/>
      <c r="Z88" s="289" t="s">
        <v>1213</v>
      </c>
      <c r="AA88" s="284">
        <v>1350</v>
      </c>
      <c r="AB88" s="284"/>
      <c r="AC88" s="285"/>
      <c r="AD88" s="281"/>
      <c r="AE88" s="281"/>
      <c r="AF88" s="284"/>
      <c r="AG88" s="281"/>
      <c r="AH88" s="281"/>
      <c r="AI88" s="307"/>
    </row>
    <row r="89" spans="1:35" ht="63">
      <c r="A89" s="306"/>
      <c r="B89" s="279"/>
      <c r="C89" s="305"/>
      <c r="D89" s="383" t="s">
        <v>1212</v>
      </c>
      <c r="E89" s="395" t="s">
        <v>1187</v>
      </c>
      <c r="F89" s="386" t="s">
        <v>1211</v>
      </c>
      <c r="G89" s="386">
        <v>1.49</v>
      </c>
      <c r="H89" s="386" t="s">
        <v>719</v>
      </c>
      <c r="I89" s="386" t="s">
        <v>1210</v>
      </c>
      <c r="J89" s="394">
        <v>5</v>
      </c>
      <c r="K89" s="393">
        <v>27.5</v>
      </c>
      <c r="L89" s="392">
        <f t="shared" si="2"/>
        <v>84.423999999999978</v>
      </c>
      <c r="M89" s="391">
        <v>15.8</v>
      </c>
      <c r="N89" s="390">
        <v>19</v>
      </c>
      <c r="O89" s="389" t="s">
        <v>1209</v>
      </c>
      <c r="P89" s="386" t="s">
        <v>1040</v>
      </c>
      <c r="Q89" s="386" t="s">
        <v>52</v>
      </c>
      <c r="R89" s="386" t="s">
        <v>45</v>
      </c>
      <c r="S89" s="386"/>
      <c r="T89" s="388" t="s">
        <v>716</v>
      </c>
      <c r="U89" s="387">
        <v>174</v>
      </c>
      <c r="V89" s="386">
        <v>144</v>
      </c>
      <c r="W89" s="386" t="s">
        <v>1208</v>
      </c>
      <c r="X89" s="386" t="s">
        <v>823</v>
      </c>
      <c r="Y89" s="385"/>
      <c r="Z89" s="289" t="s">
        <v>1187</v>
      </c>
      <c r="AA89" s="284">
        <v>1390</v>
      </c>
      <c r="AB89" s="284"/>
      <c r="AC89" s="285"/>
      <c r="AD89" s="281"/>
      <c r="AE89" s="281"/>
      <c r="AF89" s="284"/>
      <c r="AG89" s="281"/>
      <c r="AH89" s="281"/>
      <c r="AI89" s="307"/>
    </row>
    <row r="90" spans="1:35" ht="63">
      <c r="A90" s="306"/>
      <c r="B90" s="279"/>
      <c r="C90" s="305"/>
      <c r="D90" s="383" t="s">
        <v>1207</v>
      </c>
      <c r="E90" s="395" t="s">
        <v>620</v>
      </c>
      <c r="F90" s="386" t="s">
        <v>1206</v>
      </c>
      <c r="G90" s="386">
        <v>1.49</v>
      </c>
      <c r="H90" s="386" t="s">
        <v>719</v>
      </c>
      <c r="I90" s="386" t="s">
        <v>1205</v>
      </c>
      <c r="J90" s="394" t="s">
        <v>618</v>
      </c>
      <c r="K90" s="393">
        <v>25.3</v>
      </c>
      <c r="L90" s="392">
        <f t="shared" si="2"/>
        <v>91.765217391304347</v>
      </c>
      <c r="M90" s="391">
        <v>15.8</v>
      </c>
      <c r="N90" s="390">
        <v>19</v>
      </c>
      <c r="O90" s="389" t="s">
        <v>1129</v>
      </c>
      <c r="P90" s="386" t="s">
        <v>1040</v>
      </c>
      <c r="Q90" s="386" t="s">
        <v>52</v>
      </c>
      <c r="R90" s="386" t="s">
        <v>604</v>
      </c>
      <c r="S90" s="386"/>
      <c r="T90" s="388" t="s">
        <v>716</v>
      </c>
      <c r="U90" s="387">
        <v>160</v>
      </c>
      <c r="V90" s="386">
        <v>133</v>
      </c>
      <c r="W90" s="386" t="s">
        <v>1204</v>
      </c>
      <c r="X90" s="386" t="s">
        <v>800</v>
      </c>
      <c r="Y90" s="385"/>
      <c r="Z90" s="289" t="s">
        <v>620</v>
      </c>
      <c r="AA90" s="284">
        <v>1380</v>
      </c>
      <c r="AB90" s="284"/>
      <c r="AC90" s="285"/>
      <c r="AD90" s="281"/>
      <c r="AE90" s="281"/>
      <c r="AF90" s="284"/>
      <c r="AG90" s="281"/>
      <c r="AH90" s="281"/>
      <c r="AI90" s="307"/>
    </row>
    <row r="91" spans="1:35" ht="42">
      <c r="A91" s="306"/>
      <c r="B91" s="279"/>
      <c r="C91" s="305"/>
      <c r="D91" s="299" t="s">
        <v>1193</v>
      </c>
      <c r="E91" s="289" t="s">
        <v>981</v>
      </c>
      <c r="F91" s="290" t="s">
        <v>741</v>
      </c>
      <c r="G91" s="290">
        <v>1.49</v>
      </c>
      <c r="H91" s="290" t="s">
        <v>740</v>
      </c>
      <c r="I91" s="290" t="s">
        <v>1203</v>
      </c>
      <c r="J91" s="298">
        <v>5</v>
      </c>
      <c r="K91" s="310">
        <v>18.399999999999999</v>
      </c>
      <c r="L91" s="309">
        <f t="shared" si="2"/>
        <v>126.17717391304349</v>
      </c>
      <c r="M91" s="295">
        <v>17.2</v>
      </c>
      <c r="N91" s="294">
        <v>20.3</v>
      </c>
      <c r="O91" s="293" t="s">
        <v>1202</v>
      </c>
      <c r="P91" s="290" t="s">
        <v>737</v>
      </c>
      <c r="Q91" s="290" t="s">
        <v>52</v>
      </c>
      <c r="R91" s="290" t="s">
        <v>45</v>
      </c>
      <c r="S91" s="386"/>
      <c r="T91" s="333" t="s">
        <v>653</v>
      </c>
      <c r="U91" s="291">
        <v>106</v>
      </c>
      <c r="V91" s="290"/>
      <c r="W91" s="290" t="s">
        <v>1188</v>
      </c>
      <c r="X91" s="290" t="s">
        <v>1160</v>
      </c>
      <c r="Y91" s="274"/>
      <c r="Z91" s="289" t="s">
        <v>981</v>
      </c>
      <c r="AA91" s="284">
        <v>1270</v>
      </c>
      <c r="AB91" s="284"/>
      <c r="AC91" s="285"/>
      <c r="AD91" s="281"/>
      <c r="AE91" s="281"/>
      <c r="AF91" s="284"/>
      <c r="AG91" s="281"/>
      <c r="AH91" s="281"/>
      <c r="AI91" s="307"/>
    </row>
    <row r="92" spans="1:35" ht="42">
      <c r="A92" s="306"/>
      <c r="B92" s="279"/>
      <c r="C92" s="305"/>
      <c r="D92" s="299" t="s">
        <v>1193</v>
      </c>
      <c r="E92" s="289" t="s">
        <v>1090</v>
      </c>
      <c r="F92" s="290" t="s">
        <v>741</v>
      </c>
      <c r="G92" s="290">
        <v>1.49</v>
      </c>
      <c r="H92" s="290" t="s">
        <v>740</v>
      </c>
      <c r="I92" s="290" t="s">
        <v>1201</v>
      </c>
      <c r="J92" s="298">
        <v>7</v>
      </c>
      <c r="K92" s="304">
        <v>18.3</v>
      </c>
      <c r="L92" s="303">
        <f t="shared" si="2"/>
        <v>126.86666666666666</v>
      </c>
      <c r="M92" s="295">
        <v>17.2</v>
      </c>
      <c r="N92" s="294">
        <v>20.3</v>
      </c>
      <c r="O92" s="293" t="s">
        <v>1200</v>
      </c>
      <c r="P92" s="290" t="s">
        <v>737</v>
      </c>
      <c r="Q92" s="290" t="s">
        <v>52</v>
      </c>
      <c r="R92" s="290" t="s">
        <v>45</v>
      </c>
      <c r="S92" s="386" t="s">
        <v>1199</v>
      </c>
      <c r="T92" s="314" t="s">
        <v>653</v>
      </c>
      <c r="U92" s="291">
        <v>106</v>
      </c>
      <c r="V92" s="290"/>
      <c r="W92" s="290">
        <v>72</v>
      </c>
      <c r="X92" s="290" t="s">
        <v>1160</v>
      </c>
      <c r="Y92" s="274"/>
      <c r="Z92" s="289" t="s">
        <v>1090</v>
      </c>
      <c r="AA92" s="284">
        <v>1290</v>
      </c>
      <c r="AB92" s="284"/>
      <c r="AC92" s="285"/>
      <c r="AD92" s="281"/>
      <c r="AE92" s="281"/>
      <c r="AF92" s="284"/>
      <c r="AG92" s="281"/>
      <c r="AH92" s="281"/>
      <c r="AI92" s="307"/>
    </row>
    <row r="93" spans="1:35" ht="42">
      <c r="A93" s="306"/>
      <c r="B93" s="279"/>
      <c r="C93" s="305"/>
      <c r="D93" s="383" t="s">
        <v>1193</v>
      </c>
      <c r="E93" s="395" t="s">
        <v>1194</v>
      </c>
      <c r="F93" s="386" t="s">
        <v>741</v>
      </c>
      <c r="G93" s="386">
        <v>1.49</v>
      </c>
      <c r="H93" s="386" t="s">
        <v>740</v>
      </c>
      <c r="I93" s="386" t="s">
        <v>1198</v>
      </c>
      <c r="J93" s="394" t="s">
        <v>1197</v>
      </c>
      <c r="K93" s="393">
        <v>18.2</v>
      </c>
      <c r="L93" s="392">
        <f t="shared" si="2"/>
        <v>127.56373626373626</v>
      </c>
      <c r="M93" s="391">
        <v>17.2</v>
      </c>
      <c r="N93" s="390">
        <v>20.3</v>
      </c>
      <c r="O93" s="389" t="s">
        <v>1196</v>
      </c>
      <c r="P93" s="386" t="s">
        <v>737</v>
      </c>
      <c r="Q93" s="386" t="s">
        <v>52</v>
      </c>
      <c r="R93" s="386" t="s">
        <v>45</v>
      </c>
      <c r="S93" s="386" t="s">
        <v>1195</v>
      </c>
      <c r="T93" s="388" t="s">
        <v>653</v>
      </c>
      <c r="U93" s="387">
        <v>105</v>
      </c>
      <c r="V93" s="386"/>
      <c r="W93" s="386">
        <v>71</v>
      </c>
      <c r="X93" s="386" t="s">
        <v>1160</v>
      </c>
      <c r="Y93" s="385"/>
      <c r="Z93" s="289" t="s">
        <v>1194</v>
      </c>
      <c r="AA93" s="284">
        <v>1290</v>
      </c>
      <c r="AB93" s="284"/>
      <c r="AC93" s="285"/>
      <c r="AD93" s="281"/>
      <c r="AE93" s="281"/>
      <c r="AF93" s="284"/>
      <c r="AG93" s="281"/>
      <c r="AH93" s="281"/>
      <c r="AI93" s="307"/>
    </row>
    <row r="94" spans="1:35" ht="42">
      <c r="A94" s="306"/>
      <c r="B94" s="279"/>
      <c r="C94" s="305"/>
      <c r="D94" s="383" t="s">
        <v>1193</v>
      </c>
      <c r="E94" s="395" t="s">
        <v>928</v>
      </c>
      <c r="F94" s="386" t="s">
        <v>741</v>
      </c>
      <c r="G94" s="386">
        <v>1.49</v>
      </c>
      <c r="H94" s="386" t="s">
        <v>740</v>
      </c>
      <c r="I94" s="386">
        <v>1320</v>
      </c>
      <c r="J94" s="394">
        <v>7</v>
      </c>
      <c r="K94" s="393">
        <v>18.2</v>
      </c>
      <c r="L94" s="392">
        <f t="shared" si="2"/>
        <v>127.56373626373626</v>
      </c>
      <c r="M94" s="391">
        <v>15.8</v>
      </c>
      <c r="N94" s="390">
        <v>19</v>
      </c>
      <c r="O94" s="389" t="s">
        <v>1192</v>
      </c>
      <c r="P94" s="386" t="s">
        <v>737</v>
      </c>
      <c r="Q94" s="386" t="s">
        <v>52</v>
      </c>
      <c r="R94" s="386" t="s">
        <v>45</v>
      </c>
      <c r="S94" s="386"/>
      <c r="T94" s="388" t="s">
        <v>653</v>
      </c>
      <c r="U94" s="387">
        <v>115</v>
      </c>
      <c r="V94" s="386"/>
      <c r="W94" s="386">
        <v>72</v>
      </c>
      <c r="X94" s="386" t="s">
        <v>1160</v>
      </c>
      <c r="Y94" s="385"/>
      <c r="Z94" s="289" t="s">
        <v>928</v>
      </c>
      <c r="AA94" s="284">
        <v>1320</v>
      </c>
      <c r="AB94" s="284"/>
      <c r="AC94" s="285"/>
      <c r="AD94" s="281"/>
      <c r="AE94" s="281"/>
      <c r="AF94" s="284"/>
      <c r="AG94" s="281"/>
      <c r="AH94" s="281"/>
      <c r="AI94" s="307"/>
    </row>
    <row r="95" spans="1:35" ht="42">
      <c r="A95" s="306"/>
      <c r="B95" s="279"/>
      <c r="C95" s="305"/>
      <c r="D95" s="383" t="s">
        <v>1191</v>
      </c>
      <c r="E95" s="395" t="s">
        <v>1187</v>
      </c>
      <c r="F95" s="386" t="s">
        <v>741</v>
      </c>
      <c r="G95" s="386">
        <v>1.49</v>
      </c>
      <c r="H95" s="386" t="s">
        <v>740</v>
      </c>
      <c r="I95" s="386" t="s">
        <v>1190</v>
      </c>
      <c r="J95" s="394">
        <v>5</v>
      </c>
      <c r="K95" s="393">
        <v>18</v>
      </c>
      <c r="L95" s="392">
        <f t="shared" si="2"/>
        <v>128.98111111111109</v>
      </c>
      <c r="M95" s="391">
        <v>15.8</v>
      </c>
      <c r="N95" s="390">
        <v>19</v>
      </c>
      <c r="O95" s="389" t="s">
        <v>1189</v>
      </c>
      <c r="P95" s="386" t="s">
        <v>737</v>
      </c>
      <c r="Q95" s="386" t="s">
        <v>52</v>
      </c>
      <c r="R95" s="386" t="s">
        <v>45</v>
      </c>
      <c r="S95" s="386"/>
      <c r="T95" s="388" t="s">
        <v>653</v>
      </c>
      <c r="U95" s="387">
        <v>113</v>
      </c>
      <c r="V95" s="386"/>
      <c r="W95" s="386" t="s">
        <v>1188</v>
      </c>
      <c r="X95" s="386" t="s">
        <v>1160</v>
      </c>
      <c r="Y95" s="385"/>
      <c r="Z95" s="289" t="s">
        <v>1187</v>
      </c>
      <c r="AA95" s="284">
        <v>1330</v>
      </c>
      <c r="AB95" s="284"/>
      <c r="AC95" s="285"/>
      <c r="AD95" s="281"/>
      <c r="AE95" s="281"/>
      <c r="AF95" s="284"/>
      <c r="AG95" s="281"/>
      <c r="AH95" s="281"/>
      <c r="AI95" s="307"/>
    </row>
    <row r="96" spans="1:35" ht="38.450000000000003" customHeight="1">
      <c r="A96" s="306"/>
      <c r="B96" s="384" t="s">
        <v>348</v>
      </c>
      <c r="C96" s="311" t="s">
        <v>1186</v>
      </c>
      <c r="D96" s="299" t="s">
        <v>1185</v>
      </c>
      <c r="E96" s="289" t="s">
        <v>577</v>
      </c>
      <c r="F96" s="290" t="s">
        <v>576</v>
      </c>
      <c r="G96" s="290">
        <v>1.196</v>
      </c>
      <c r="H96" s="290" t="s">
        <v>575</v>
      </c>
      <c r="I96" s="290" t="s">
        <v>574</v>
      </c>
      <c r="J96" s="298">
        <v>5</v>
      </c>
      <c r="K96" s="304">
        <v>28</v>
      </c>
      <c r="L96" s="303">
        <v>82.916428571428568</v>
      </c>
      <c r="M96" s="295">
        <v>20.5</v>
      </c>
      <c r="N96" s="294">
        <v>23.4</v>
      </c>
      <c r="O96" s="293" t="s">
        <v>1184</v>
      </c>
      <c r="P96" s="290" t="s">
        <v>573</v>
      </c>
      <c r="Q96" s="290" t="s">
        <v>133</v>
      </c>
      <c r="R96" s="290" t="s">
        <v>45</v>
      </c>
      <c r="S96" s="290"/>
      <c r="T96" s="314" t="s">
        <v>46</v>
      </c>
      <c r="U96" s="291">
        <v>136</v>
      </c>
      <c r="V96" s="290">
        <v>119</v>
      </c>
      <c r="W96" s="290" t="s">
        <v>1183</v>
      </c>
      <c r="X96" s="290" t="s">
        <v>800</v>
      </c>
      <c r="Y96" s="274"/>
      <c r="Z96" s="289" t="s">
        <v>577</v>
      </c>
      <c r="AA96" s="284">
        <v>1060</v>
      </c>
      <c r="AB96" s="284">
        <v>1070</v>
      </c>
      <c r="AC96" s="285"/>
      <c r="AD96" s="281"/>
      <c r="AE96" s="281"/>
      <c r="AF96" s="284"/>
      <c r="AG96" s="281"/>
      <c r="AH96" s="281"/>
      <c r="AI96" s="307"/>
    </row>
    <row r="97" spans="1:35" ht="38.450000000000003" customHeight="1">
      <c r="A97" s="306"/>
      <c r="B97" s="279"/>
      <c r="C97" s="305"/>
      <c r="D97" s="299" t="s">
        <v>1181</v>
      </c>
      <c r="E97" s="289" t="s">
        <v>500</v>
      </c>
      <c r="F97" s="290" t="s">
        <v>345</v>
      </c>
      <c r="G97" s="290">
        <v>1.196</v>
      </c>
      <c r="H97" s="290" t="s">
        <v>144</v>
      </c>
      <c r="I97" s="290">
        <v>970</v>
      </c>
      <c r="J97" s="298">
        <v>5</v>
      </c>
      <c r="K97" s="304">
        <v>20.7</v>
      </c>
      <c r="L97" s="303">
        <v>112.15748792270531</v>
      </c>
      <c r="M97" s="295">
        <v>20.8</v>
      </c>
      <c r="N97" s="294">
        <v>23.7</v>
      </c>
      <c r="O97" s="293" t="s">
        <v>1182</v>
      </c>
      <c r="P97" s="290" t="s">
        <v>344</v>
      </c>
      <c r="Q97" s="290" t="s">
        <v>133</v>
      </c>
      <c r="R97" s="290" t="s">
        <v>45</v>
      </c>
      <c r="S97" s="290"/>
      <c r="T97" s="314" t="s">
        <v>46</v>
      </c>
      <c r="U97" s="291" t="s">
        <v>141</v>
      </c>
      <c r="V97" s="290" t="s">
        <v>141</v>
      </c>
      <c r="W97" s="290">
        <v>75</v>
      </c>
      <c r="X97" s="290" t="s">
        <v>964</v>
      </c>
      <c r="Y97" s="274"/>
      <c r="Z97" s="289" t="s">
        <v>500</v>
      </c>
      <c r="AA97" s="284">
        <v>970</v>
      </c>
      <c r="AB97" s="284"/>
      <c r="AC97" s="285"/>
      <c r="AD97" s="281"/>
      <c r="AE97" s="281"/>
      <c r="AF97" s="284"/>
      <c r="AG97" s="281"/>
      <c r="AH97" s="281"/>
      <c r="AI97" s="307"/>
    </row>
    <row r="98" spans="1:35" ht="38.450000000000003" customHeight="1">
      <c r="A98" s="306"/>
      <c r="B98" s="279"/>
      <c r="C98" s="305"/>
      <c r="D98" s="299" t="s">
        <v>1181</v>
      </c>
      <c r="E98" s="289" t="s">
        <v>524</v>
      </c>
      <c r="F98" s="290" t="s">
        <v>345</v>
      </c>
      <c r="G98" s="290">
        <v>1.196</v>
      </c>
      <c r="H98" s="290" t="s">
        <v>144</v>
      </c>
      <c r="I98" s="290">
        <v>980</v>
      </c>
      <c r="J98" s="298">
        <v>5</v>
      </c>
      <c r="K98" s="304">
        <v>20.7</v>
      </c>
      <c r="L98" s="303">
        <v>112.15748792270531</v>
      </c>
      <c r="M98" s="295">
        <v>20.5</v>
      </c>
      <c r="N98" s="294">
        <v>23.4</v>
      </c>
      <c r="O98" s="293" t="s">
        <v>1180</v>
      </c>
      <c r="P98" s="290" t="s">
        <v>344</v>
      </c>
      <c r="Q98" s="290" t="s">
        <v>133</v>
      </c>
      <c r="R98" s="290" t="s">
        <v>45</v>
      </c>
      <c r="S98" s="290"/>
      <c r="T98" s="314" t="s">
        <v>46</v>
      </c>
      <c r="U98" s="291">
        <v>100</v>
      </c>
      <c r="V98" s="290" t="s">
        <v>141</v>
      </c>
      <c r="W98" s="290">
        <v>75</v>
      </c>
      <c r="X98" s="290" t="s">
        <v>964</v>
      </c>
      <c r="Y98" s="274"/>
      <c r="Z98" s="289" t="s">
        <v>524</v>
      </c>
      <c r="AA98" s="284">
        <v>980</v>
      </c>
      <c r="AB98" s="284"/>
      <c r="AC98" s="285"/>
      <c r="AD98" s="281"/>
      <c r="AE98" s="281"/>
      <c r="AF98" s="284"/>
      <c r="AG98" s="281"/>
      <c r="AH98" s="281"/>
      <c r="AI98" s="307"/>
    </row>
    <row r="99" spans="1:35" ht="38.450000000000003" customHeight="1">
      <c r="A99" s="306"/>
      <c r="B99" s="279"/>
      <c r="C99" s="305"/>
      <c r="D99" s="299" t="s">
        <v>1179</v>
      </c>
      <c r="E99" s="289" t="s">
        <v>66</v>
      </c>
      <c r="F99" s="290" t="s">
        <v>360</v>
      </c>
      <c r="G99" s="290">
        <v>0.996</v>
      </c>
      <c r="H99" s="290" t="s">
        <v>144</v>
      </c>
      <c r="I99" s="290" t="s">
        <v>570</v>
      </c>
      <c r="J99" s="298">
        <v>5</v>
      </c>
      <c r="K99" s="304">
        <v>17.399999999999999</v>
      </c>
      <c r="L99" s="303">
        <v>133.42873563218393</v>
      </c>
      <c r="M99" s="295">
        <v>20.5</v>
      </c>
      <c r="N99" s="294">
        <v>23.4</v>
      </c>
      <c r="O99" s="293" t="s">
        <v>1178</v>
      </c>
      <c r="P99" s="290" t="s">
        <v>344</v>
      </c>
      <c r="Q99" s="290" t="s">
        <v>52</v>
      </c>
      <c r="R99" s="290" t="s">
        <v>55</v>
      </c>
      <c r="S99" s="290"/>
      <c r="T99" s="314"/>
      <c r="U99" s="291" t="s">
        <v>141</v>
      </c>
      <c r="V99" s="290" t="s">
        <v>141</v>
      </c>
      <c r="W99" s="290">
        <v>64</v>
      </c>
      <c r="X99" s="290" t="s">
        <v>602</v>
      </c>
      <c r="Y99" s="274"/>
      <c r="Z99" s="289" t="s">
        <v>66</v>
      </c>
      <c r="AA99" s="284">
        <v>1040</v>
      </c>
      <c r="AB99" s="284">
        <v>1050</v>
      </c>
      <c r="AC99" s="285"/>
      <c r="AD99" s="281"/>
      <c r="AE99" s="281"/>
      <c r="AF99" s="284"/>
      <c r="AG99" s="281"/>
      <c r="AH99" s="281"/>
      <c r="AI99" s="307"/>
    </row>
    <row r="100" spans="1:35" ht="63">
      <c r="A100" s="306"/>
      <c r="B100" s="317"/>
      <c r="C100" s="316" t="s">
        <v>1177</v>
      </c>
      <c r="D100" s="299" t="s">
        <v>1176</v>
      </c>
      <c r="E100" s="289" t="s">
        <v>58</v>
      </c>
      <c r="F100" s="290" t="s">
        <v>1167</v>
      </c>
      <c r="G100" s="290">
        <v>1.496</v>
      </c>
      <c r="H100" s="290" t="s">
        <v>719</v>
      </c>
      <c r="I100" s="290">
        <v>1140</v>
      </c>
      <c r="J100" s="298">
        <v>5</v>
      </c>
      <c r="K100" s="304">
        <v>27.8</v>
      </c>
      <c r="L100" s="303">
        <f t="shared" ref="L100:L131" si="3">IF(K100&gt;0,1/K100*34.6*67.1,"")</f>
        <v>83.512949640287772</v>
      </c>
      <c r="M100" s="295">
        <v>18.7</v>
      </c>
      <c r="N100" s="294">
        <v>21.8</v>
      </c>
      <c r="O100" s="293" t="s">
        <v>744</v>
      </c>
      <c r="P100" s="290" t="s">
        <v>1040</v>
      </c>
      <c r="Q100" s="290" t="s">
        <v>790</v>
      </c>
      <c r="R100" s="290" t="s">
        <v>45</v>
      </c>
      <c r="S100" s="290"/>
      <c r="T100" s="314" t="s">
        <v>716</v>
      </c>
      <c r="U100" s="291">
        <v>148</v>
      </c>
      <c r="V100" s="290">
        <v>127</v>
      </c>
      <c r="W100" s="290">
        <v>104</v>
      </c>
      <c r="X100" s="290" t="s">
        <v>800</v>
      </c>
      <c r="Y100" s="274"/>
      <c r="Z100" s="289" t="s">
        <v>58</v>
      </c>
      <c r="AA100" s="284">
        <v>1140</v>
      </c>
      <c r="AB100" s="284"/>
      <c r="AC100" s="285"/>
      <c r="AD100" s="281"/>
      <c r="AE100" s="281"/>
      <c r="AF100" s="284"/>
      <c r="AG100" s="281"/>
      <c r="AH100" s="281"/>
      <c r="AI100" s="307"/>
    </row>
    <row r="101" spans="1:35" ht="63">
      <c r="A101" s="306"/>
      <c r="B101" s="279"/>
      <c r="C101" s="305"/>
      <c r="D101" s="299" t="s">
        <v>1175</v>
      </c>
      <c r="E101" s="289" t="s">
        <v>58</v>
      </c>
      <c r="F101" s="290" t="s">
        <v>1164</v>
      </c>
      <c r="G101" s="290">
        <v>1.496</v>
      </c>
      <c r="H101" s="290" t="s">
        <v>740</v>
      </c>
      <c r="I101" s="290">
        <v>1090</v>
      </c>
      <c r="J101" s="298">
        <v>5</v>
      </c>
      <c r="K101" s="304">
        <v>19.8</v>
      </c>
      <c r="L101" s="303">
        <f t="shared" si="3"/>
        <v>117.25555555555556</v>
      </c>
      <c r="M101" s="295">
        <v>18.7</v>
      </c>
      <c r="N101" s="294">
        <v>21.8</v>
      </c>
      <c r="O101" s="293" t="s">
        <v>748</v>
      </c>
      <c r="P101" s="290" t="s">
        <v>1161</v>
      </c>
      <c r="Q101" s="290" t="s">
        <v>790</v>
      </c>
      <c r="R101" s="290" t="s">
        <v>45</v>
      </c>
      <c r="S101" s="290"/>
      <c r="T101" s="314" t="s">
        <v>653</v>
      </c>
      <c r="U101" s="291">
        <v>105</v>
      </c>
      <c r="V101" s="290"/>
      <c r="W101" s="290">
        <v>73</v>
      </c>
      <c r="X101" s="290" t="s">
        <v>1160</v>
      </c>
      <c r="Y101" s="274"/>
      <c r="Z101" s="289" t="s">
        <v>58</v>
      </c>
      <c r="AA101" s="284">
        <v>1090</v>
      </c>
      <c r="AB101" s="284"/>
      <c r="AC101" s="285"/>
      <c r="AD101" s="281"/>
      <c r="AE101" s="281"/>
      <c r="AF101" s="284"/>
      <c r="AG101" s="281"/>
      <c r="AH101" s="281"/>
      <c r="AI101" s="307"/>
    </row>
    <row r="102" spans="1:35" ht="31.5">
      <c r="A102" s="306"/>
      <c r="B102" s="279"/>
      <c r="C102" s="305"/>
      <c r="D102" s="299" t="s">
        <v>1174</v>
      </c>
      <c r="E102" s="289" t="s">
        <v>170</v>
      </c>
      <c r="F102" s="290" t="s">
        <v>1154</v>
      </c>
      <c r="G102" s="290">
        <v>1.496</v>
      </c>
      <c r="H102" s="290" t="s">
        <v>740</v>
      </c>
      <c r="I102" s="290">
        <v>1090</v>
      </c>
      <c r="J102" s="298">
        <v>5</v>
      </c>
      <c r="K102" s="310">
        <v>17.600000000000001</v>
      </c>
      <c r="L102" s="309">
        <f t="shared" si="3"/>
        <v>131.91249999999999</v>
      </c>
      <c r="M102" s="295">
        <v>18.7</v>
      </c>
      <c r="N102" s="294">
        <v>21.8</v>
      </c>
      <c r="O102" s="293" t="s">
        <v>748</v>
      </c>
      <c r="P102" s="290" t="s">
        <v>754</v>
      </c>
      <c r="Q102" s="290" t="s">
        <v>790</v>
      </c>
      <c r="R102" s="290" t="s">
        <v>45</v>
      </c>
      <c r="S102" s="290"/>
      <c r="T102" s="333"/>
      <c r="U102" s="291"/>
      <c r="V102" s="290"/>
      <c r="W102" s="290">
        <v>65</v>
      </c>
      <c r="X102" s="290" t="s">
        <v>197</v>
      </c>
      <c r="Y102" s="274"/>
      <c r="Z102" s="289" t="s">
        <v>170</v>
      </c>
      <c r="AA102" s="284">
        <v>1090</v>
      </c>
      <c r="AB102" s="284"/>
      <c r="AC102" s="285"/>
      <c r="AD102" s="281"/>
      <c r="AE102" s="281"/>
      <c r="AF102" s="284"/>
      <c r="AG102" s="281"/>
      <c r="AH102" s="281"/>
      <c r="AI102" s="307"/>
    </row>
    <row r="103" spans="1:35" ht="31.5">
      <c r="A103" s="306"/>
      <c r="B103" s="279"/>
      <c r="C103" s="305"/>
      <c r="D103" s="299" t="s">
        <v>1174</v>
      </c>
      <c r="E103" s="289" t="s">
        <v>1172</v>
      </c>
      <c r="F103" s="290" t="s">
        <v>1154</v>
      </c>
      <c r="G103" s="290">
        <v>1.496</v>
      </c>
      <c r="H103" s="290" t="s">
        <v>515</v>
      </c>
      <c r="I103" s="290">
        <v>1070</v>
      </c>
      <c r="J103" s="298">
        <v>5</v>
      </c>
      <c r="K103" s="304">
        <v>17.2</v>
      </c>
      <c r="L103" s="303">
        <f t="shared" si="3"/>
        <v>134.98023255813953</v>
      </c>
      <c r="M103" s="295">
        <v>20.5</v>
      </c>
      <c r="N103" s="294">
        <v>23.4</v>
      </c>
      <c r="O103" s="293" t="s">
        <v>1173</v>
      </c>
      <c r="P103" s="290" t="s">
        <v>1156</v>
      </c>
      <c r="Q103" s="290" t="s">
        <v>790</v>
      </c>
      <c r="R103" s="290" t="s">
        <v>45</v>
      </c>
      <c r="S103" s="290"/>
      <c r="T103" s="314"/>
      <c r="U103" s="291"/>
      <c r="V103" s="290"/>
      <c r="W103" s="290">
        <v>63</v>
      </c>
      <c r="X103" s="290" t="s">
        <v>602</v>
      </c>
      <c r="Y103" s="274"/>
      <c r="Z103" s="289" t="s">
        <v>1172</v>
      </c>
      <c r="AA103" s="284">
        <v>1070</v>
      </c>
      <c r="AB103" s="284"/>
      <c r="AC103" s="285"/>
      <c r="AD103" s="281"/>
      <c r="AE103" s="281"/>
      <c r="AF103" s="284"/>
      <c r="AG103" s="281"/>
      <c r="AH103" s="281"/>
      <c r="AI103" s="307"/>
    </row>
    <row r="104" spans="1:35" ht="42">
      <c r="A104" s="306"/>
      <c r="B104" s="345"/>
      <c r="C104" s="344"/>
      <c r="D104" s="299" t="s">
        <v>1171</v>
      </c>
      <c r="E104" s="289" t="s">
        <v>58</v>
      </c>
      <c r="F104" s="290" t="s">
        <v>1154</v>
      </c>
      <c r="G104" s="290">
        <v>1.496</v>
      </c>
      <c r="H104" s="290" t="s">
        <v>740</v>
      </c>
      <c r="I104" s="290">
        <v>1170</v>
      </c>
      <c r="J104" s="298">
        <v>5</v>
      </c>
      <c r="K104" s="304">
        <v>15.6</v>
      </c>
      <c r="L104" s="303">
        <f t="shared" si="3"/>
        <v>148.824358974359</v>
      </c>
      <c r="M104" s="295">
        <v>18.7</v>
      </c>
      <c r="N104" s="294">
        <v>21.8</v>
      </c>
      <c r="O104" s="293" t="s">
        <v>1170</v>
      </c>
      <c r="P104" s="290" t="s">
        <v>1151</v>
      </c>
      <c r="Q104" s="290" t="s">
        <v>790</v>
      </c>
      <c r="R104" s="290" t="s">
        <v>604</v>
      </c>
      <c r="S104" s="290"/>
      <c r="T104" s="314"/>
      <c r="U104" s="291"/>
      <c r="V104" s="290"/>
      <c r="W104" s="290">
        <v>59</v>
      </c>
      <c r="X104" s="290" t="s">
        <v>140</v>
      </c>
      <c r="Y104" s="274"/>
      <c r="Z104" s="289" t="s">
        <v>58</v>
      </c>
      <c r="AA104" s="284">
        <v>1170</v>
      </c>
      <c r="AB104" s="284"/>
      <c r="AC104" s="285"/>
      <c r="AD104" s="281"/>
      <c r="AE104" s="281"/>
      <c r="AF104" s="284"/>
      <c r="AG104" s="281"/>
      <c r="AH104" s="281"/>
      <c r="AI104" s="307"/>
    </row>
    <row r="105" spans="1:35" ht="63">
      <c r="A105" s="306"/>
      <c r="B105" s="317"/>
      <c r="C105" s="316" t="s">
        <v>1169</v>
      </c>
      <c r="D105" s="299" t="s">
        <v>1168</v>
      </c>
      <c r="E105" s="289" t="s">
        <v>636</v>
      </c>
      <c r="F105" s="290" t="s">
        <v>1167</v>
      </c>
      <c r="G105" s="290">
        <v>1.496</v>
      </c>
      <c r="H105" s="290" t="s">
        <v>719</v>
      </c>
      <c r="I105" s="290">
        <v>1170</v>
      </c>
      <c r="J105" s="298">
        <v>5</v>
      </c>
      <c r="K105" s="304">
        <v>27.8</v>
      </c>
      <c r="L105" s="303">
        <f t="shared" si="3"/>
        <v>83.512949640287772</v>
      </c>
      <c r="M105" s="295">
        <v>18.7</v>
      </c>
      <c r="N105" s="294">
        <v>21.8</v>
      </c>
      <c r="O105" s="293" t="s">
        <v>1166</v>
      </c>
      <c r="P105" s="290" t="s">
        <v>1040</v>
      </c>
      <c r="Q105" s="290" t="s">
        <v>790</v>
      </c>
      <c r="R105" s="290" t="s">
        <v>45</v>
      </c>
      <c r="S105" s="290"/>
      <c r="T105" s="314" t="s">
        <v>716</v>
      </c>
      <c r="U105" s="291">
        <v>148</v>
      </c>
      <c r="V105" s="290">
        <v>127</v>
      </c>
      <c r="W105" s="290">
        <v>105</v>
      </c>
      <c r="X105" s="290" t="s">
        <v>240</v>
      </c>
      <c r="Y105" s="274"/>
      <c r="Z105" s="289" t="s">
        <v>636</v>
      </c>
      <c r="AA105" s="284">
        <v>1170</v>
      </c>
      <c r="AB105" s="284"/>
      <c r="AC105" s="285"/>
      <c r="AD105" s="281"/>
      <c r="AE105" s="281"/>
      <c r="AF105" s="284"/>
      <c r="AG105" s="281"/>
      <c r="AH105" s="281"/>
      <c r="AI105" s="307"/>
    </row>
    <row r="106" spans="1:35" ht="63">
      <c r="A106" s="306"/>
      <c r="B106" s="279"/>
      <c r="C106" s="305"/>
      <c r="D106" s="299" t="s">
        <v>1165</v>
      </c>
      <c r="E106" s="289" t="s">
        <v>636</v>
      </c>
      <c r="F106" s="290" t="s">
        <v>1164</v>
      </c>
      <c r="G106" s="290">
        <v>1.496</v>
      </c>
      <c r="H106" s="290" t="s">
        <v>740</v>
      </c>
      <c r="I106" s="290" t="s">
        <v>1163</v>
      </c>
      <c r="J106" s="298">
        <v>5</v>
      </c>
      <c r="K106" s="304">
        <v>19.8</v>
      </c>
      <c r="L106" s="303">
        <f t="shared" si="3"/>
        <v>117.25555555555556</v>
      </c>
      <c r="M106" s="295">
        <v>18.7</v>
      </c>
      <c r="N106" s="294">
        <v>21.8</v>
      </c>
      <c r="O106" s="293" t="s">
        <v>1162</v>
      </c>
      <c r="P106" s="290" t="s">
        <v>1161</v>
      </c>
      <c r="Q106" s="290" t="s">
        <v>790</v>
      </c>
      <c r="R106" s="290" t="s">
        <v>45</v>
      </c>
      <c r="S106" s="290"/>
      <c r="T106" s="314" t="s">
        <v>653</v>
      </c>
      <c r="U106" s="291">
        <v>105</v>
      </c>
      <c r="V106" s="290"/>
      <c r="W106" s="290">
        <v>74</v>
      </c>
      <c r="X106" s="290" t="s">
        <v>1160</v>
      </c>
      <c r="Y106" s="274"/>
      <c r="Z106" s="289" t="s">
        <v>636</v>
      </c>
      <c r="AA106" s="284">
        <v>1120</v>
      </c>
      <c r="AB106" s="284"/>
      <c r="AC106" s="285"/>
      <c r="AD106" s="281"/>
      <c r="AE106" s="281"/>
      <c r="AF106" s="284"/>
      <c r="AG106" s="281"/>
      <c r="AH106" s="281"/>
      <c r="AI106" s="307"/>
    </row>
    <row r="107" spans="1:35" ht="31.5">
      <c r="A107" s="306"/>
      <c r="B107" s="279"/>
      <c r="C107" s="305"/>
      <c r="D107" s="299" t="s">
        <v>1159</v>
      </c>
      <c r="E107" s="289" t="s">
        <v>636</v>
      </c>
      <c r="F107" s="290" t="s">
        <v>1154</v>
      </c>
      <c r="G107" s="290">
        <v>1.496</v>
      </c>
      <c r="H107" s="290" t="s">
        <v>515</v>
      </c>
      <c r="I107" s="290" t="s">
        <v>1158</v>
      </c>
      <c r="J107" s="298">
        <v>5</v>
      </c>
      <c r="K107" s="304">
        <v>17.2</v>
      </c>
      <c r="L107" s="303">
        <f t="shared" si="3"/>
        <v>134.98023255813953</v>
      </c>
      <c r="M107" s="295">
        <v>18.7</v>
      </c>
      <c r="N107" s="294">
        <v>21.8</v>
      </c>
      <c r="O107" s="293" t="s">
        <v>1157</v>
      </c>
      <c r="P107" s="290" t="s">
        <v>1156</v>
      </c>
      <c r="Q107" s="290" t="s">
        <v>790</v>
      </c>
      <c r="R107" s="290" t="s">
        <v>45</v>
      </c>
      <c r="S107" s="290"/>
      <c r="T107" s="314"/>
      <c r="U107" s="291"/>
      <c r="V107" s="290"/>
      <c r="W107" s="290">
        <v>64</v>
      </c>
      <c r="X107" s="290" t="s">
        <v>602</v>
      </c>
      <c r="Y107" s="274"/>
      <c r="Z107" s="289" t="s">
        <v>636</v>
      </c>
      <c r="AA107" s="284">
        <v>1100</v>
      </c>
      <c r="AB107" s="284"/>
      <c r="AC107" s="285"/>
      <c r="AD107" s="281"/>
      <c r="AE107" s="281"/>
      <c r="AF107" s="284"/>
      <c r="AG107" s="281"/>
      <c r="AH107" s="281"/>
      <c r="AI107" s="307"/>
    </row>
    <row r="108" spans="1:35" ht="42">
      <c r="A108" s="306"/>
      <c r="B108" s="345"/>
      <c r="C108" s="344"/>
      <c r="D108" s="299" t="s">
        <v>1155</v>
      </c>
      <c r="E108" s="289" t="s">
        <v>636</v>
      </c>
      <c r="F108" s="290" t="s">
        <v>1154</v>
      </c>
      <c r="G108" s="290">
        <v>1.496</v>
      </c>
      <c r="H108" s="290" t="s">
        <v>740</v>
      </c>
      <c r="I108" s="290" t="s">
        <v>1153</v>
      </c>
      <c r="J108" s="298">
        <v>5</v>
      </c>
      <c r="K108" s="304">
        <v>15.6</v>
      </c>
      <c r="L108" s="303">
        <f t="shared" si="3"/>
        <v>148.824358974359</v>
      </c>
      <c r="M108" s="295">
        <v>18.7</v>
      </c>
      <c r="N108" s="294">
        <v>21.8</v>
      </c>
      <c r="O108" s="293" t="s">
        <v>1152</v>
      </c>
      <c r="P108" s="290" t="s">
        <v>1151</v>
      </c>
      <c r="Q108" s="290" t="s">
        <v>790</v>
      </c>
      <c r="R108" s="290" t="s">
        <v>604</v>
      </c>
      <c r="S108" s="290"/>
      <c r="T108" s="314"/>
      <c r="U108" s="291"/>
      <c r="V108" s="290"/>
      <c r="W108" s="290">
        <v>59</v>
      </c>
      <c r="X108" s="290" t="s">
        <v>140</v>
      </c>
      <c r="Y108" s="274"/>
      <c r="Z108" s="289" t="s">
        <v>636</v>
      </c>
      <c r="AA108" s="284">
        <v>1180</v>
      </c>
      <c r="AB108" s="284"/>
      <c r="AC108" s="285"/>
      <c r="AD108" s="281"/>
      <c r="AE108" s="281"/>
      <c r="AF108" s="284"/>
      <c r="AG108" s="281"/>
      <c r="AH108" s="281"/>
      <c r="AI108" s="307"/>
    </row>
    <row r="109" spans="1:35" ht="73.5">
      <c r="A109" s="306"/>
      <c r="B109" s="312"/>
      <c r="C109" s="311" t="s">
        <v>1150</v>
      </c>
      <c r="D109" s="299" t="s">
        <v>1145</v>
      </c>
      <c r="E109" s="289" t="s">
        <v>1146</v>
      </c>
      <c r="F109" s="290" t="s">
        <v>916</v>
      </c>
      <c r="G109" s="290">
        <v>2.4870000000000001</v>
      </c>
      <c r="H109" s="290" t="s">
        <v>719</v>
      </c>
      <c r="I109" s="290" t="s">
        <v>1149</v>
      </c>
      <c r="J109" s="298">
        <v>5</v>
      </c>
      <c r="K109" s="310">
        <v>27.1</v>
      </c>
      <c r="L109" s="309">
        <f t="shared" si="3"/>
        <v>85.670110701107006</v>
      </c>
      <c r="M109" s="295">
        <v>13.2</v>
      </c>
      <c r="N109" s="294">
        <v>16.5</v>
      </c>
      <c r="O109" s="293" t="s">
        <v>1148</v>
      </c>
      <c r="P109" s="290" t="s">
        <v>791</v>
      </c>
      <c r="Q109" s="290" t="s">
        <v>790</v>
      </c>
      <c r="R109" s="290" t="s">
        <v>45</v>
      </c>
      <c r="S109" s="290"/>
      <c r="T109" s="333" t="s">
        <v>716</v>
      </c>
      <c r="U109" s="291">
        <v>205</v>
      </c>
      <c r="V109" s="290">
        <v>164</v>
      </c>
      <c r="W109" s="290">
        <v>115</v>
      </c>
      <c r="X109" s="290" t="s">
        <v>1147</v>
      </c>
      <c r="Y109" s="274"/>
      <c r="Z109" s="289" t="s">
        <v>1146</v>
      </c>
      <c r="AA109" s="284">
        <v>1540</v>
      </c>
      <c r="AB109" s="284"/>
      <c r="AC109" s="285"/>
      <c r="AD109" s="281"/>
      <c r="AE109" s="281"/>
      <c r="AF109" s="284"/>
      <c r="AG109" s="281"/>
      <c r="AH109" s="281"/>
      <c r="AI109" s="307"/>
    </row>
    <row r="110" spans="1:35" ht="73.5">
      <c r="A110" s="306"/>
      <c r="B110" s="279"/>
      <c r="C110" s="305"/>
      <c r="D110" s="299" t="s">
        <v>1145</v>
      </c>
      <c r="E110" s="289" t="s">
        <v>1142</v>
      </c>
      <c r="F110" s="290" t="s">
        <v>916</v>
      </c>
      <c r="G110" s="290">
        <v>2.4870000000000001</v>
      </c>
      <c r="H110" s="290" t="s">
        <v>719</v>
      </c>
      <c r="I110" s="290" t="s">
        <v>1144</v>
      </c>
      <c r="J110" s="298">
        <v>5</v>
      </c>
      <c r="K110" s="304">
        <v>24.3</v>
      </c>
      <c r="L110" s="303">
        <f t="shared" si="3"/>
        <v>95.541563786008226</v>
      </c>
      <c r="M110" s="295">
        <v>13.2</v>
      </c>
      <c r="N110" s="294">
        <v>16.5</v>
      </c>
      <c r="O110" s="293" t="s">
        <v>1143</v>
      </c>
      <c r="P110" s="290" t="s">
        <v>791</v>
      </c>
      <c r="Q110" s="290" t="s">
        <v>790</v>
      </c>
      <c r="R110" s="290" t="s">
        <v>45</v>
      </c>
      <c r="S110" s="290"/>
      <c r="T110" s="314" t="s">
        <v>716</v>
      </c>
      <c r="U110" s="291">
        <v>184</v>
      </c>
      <c r="V110" s="290">
        <v>147</v>
      </c>
      <c r="W110" s="290" t="s">
        <v>788</v>
      </c>
      <c r="X110" s="290" t="s">
        <v>240</v>
      </c>
      <c r="Y110" s="274"/>
      <c r="Z110" s="289" t="s">
        <v>1142</v>
      </c>
      <c r="AA110" s="284">
        <v>1580</v>
      </c>
      <c r="AB110" s="284"/>
      <c r="AC110" s="285"/>
      <c r="AD110" s="281"/>
      <c r="AE110" s="281"/>
      <c r="AF110" s="284"/>
      <c r="AG110" s="281"/>
      <c r="AH110" s="281"/>
      <c r="AI110" s="307"/>
    </row>
    <row r="111" spans="1:35" ht="73.5">
      <c r="A111" s="306"/>
      <c r="B111" s="279"/>
      <c r="C111" s="305"/>
      <c r="D111" s="299" t="s">
        <v>1138</v>
      </c>
      <c r="E111" s="289" t="s">
        <v>1139</v>
      </c>
      <c r="F111" s="290" t="s">
        <v>1137</v>
      </c>
      <c r="G111" s="290">
        <v>2.4870000000000001</v>
      </c>
      <c r="H111" s="290" t="s">
        <v>719</v>
      </c>
      <c r="I111" s="290" t="s">
        <v>1141</v>
      </c>
      <c r="J111" s="298">
        <v>5</v>
      </c>
      <c r="K111" s="304">
        <v>21.6</v>
      </c>
      <c r="L111" s="303">
        <f t="shared" si="3"/>
        <v>107.48425925925925</v>
      </c>
      <c r="M111" s="295">
        <v>13.2</v>
      </c>
      <c r="N111" s="294">
        <v>16.5</v>
      </c>
      <c r="O111" s="293" t="s">
        <v>1140</v>
      </c>
      <c r="P111" s="290" t="s">
        <v>791</v>
      </c>
      <c r="Q111" s="290" t="s">
        <v>790</v>
      </c>
      <c r="R111" s="290" t="s">
        <v>604</v>
      </c>
      <c r="S111" s="290"/>
      <c r="T111" s="314" t="s">
        <v>716</v>
      </c>
      <c r="U111" s="291">
        <v>163</v>
      </c>
      <c r="V111" s="290">
        <v>130</v>
      </c>
      <c r="W111" s="290">
        <v>94</v>
      </c>
      <c r="X111" s="290" t="s">
        <v>901</v>
      </c>
      <c r="Y111" s="274"/>
      <c r="Z111" s="289" t="s">
        <v>1139</v>
      </c>
      <c r="AA111" s="284">
        <v>1610</v>
      </c>
      <c r="AB111" s="284"/>
      <c r="AC111" s="285"/>
      <c r="AD111" s="281"/>
      <c r="AE111" s="281"/>
      <c r="AF111" s="284"/>
      <c r="AG111" s="281"/>
      <c r="AH111" s="281"/>
      <c r="AI111" s="307"/>
    </row>
    <row r="112" spans="1:35" ht="73.5">
      <c r="A112" s="306"/>
      <c r="B112" s="301"/>
      <c r="C112" s="300"/>
      <c r="D112" s="299" t="s">
        <v>1138</v>
      </c>
      <c r="E112" s="289" t="s">
        <v>1135</v>
      </c>
      <c r="F112" s="290" t="s">
        <v>1137</v>
      </c>
      <c r="G112" s="290">
        <v>2.4870000000000001</v>
      </c>
      <c r="H112" s="290" t="s">
        <v>719</v>
      </c>
      <c r="I112" s="290" t="s">
        <v>922</v>
      </c>
      <c r="J112" s="298">
        <v>5</v>
      </c>
      <c r="K112" s="304">
        <v>21.6</v>
      </c>
      <c r="L112" s="303">
        <f t="shared" si="3"/>
        <v>107.48425925925925</v>
      </c>
      <c r="M112" s="295">
        <v>12.2</v>
      </c>
      <c r="N112" s="294">
        <v>15.4</v>
      </c>
      <c r="O112" s="293" t="s">
        <v>921</v>
      </c>
      <c r="P112" s="290" t="s">
        <v>791</v>
      </c>
      <c r="Q112" s="290" t="s">
        <v>790</v>
      </c>
      <c r="R112" s="290" t="s">
        <v>604</v>
      </c>
      <c r="S112" s="290"/>
      <c r="T112" s="314" t="s">
        <v>716</v>
      </c>
      <c r="U112" s="291">
        <v>177</v>
      </c>
      <c r="V112" s="290">
        <v>140</v>
      </c>
      <c r="W112" s="290" t="s">
        <v>1136</v>
      </c>
      <c r="X112" s="290" t="s">
        <v>229</v>
      </c>
      <c r="Y112" s="274"/>
      <c r="Z112" s="289" t="s">
        <v>1135</v>
      </c>
      <c r="AA112" s="284">
        <v>1660</v>
      </c>
      <c r="AB112" s="284"/>
      <c r="AC112" s="285"/>
      <c r="AD112" s="281"/>
      <c r="AE112" s="281"/>
      <c r="AF112" s="284"/>
      <c r="AG112" s="281"/>
      <c r="AH112" s="281"/>
      <c r="AI112" s="307"/>
    </row>
    <row r="113" spans="1:35" ht="63">
      <c r="A113" s="306"/>
      <c r="B113" s="279"/>
      <c r="C113" s="311" t="s">
        <v>1134</v>
      </c>
      <c r="D113" s="299" t="s">
        <v>1133</v>
      </c>
      <c r="E113" s="289" t="s">
        <v>1121</v>
      </c>
      <c r="F113" s="290" t="s">
        <v>1055</v>
      </c>
      <c r="G113" s="290">
        <v>1.7969999999999999</v>
      </c>
      <c r="H113" s="290" t="s">
        <v>719</v>
      </c>
      <c r="I113" s="290" t="s">
        <v>1132</v>
      </c>
      <c r="J113" s="298">
        <v>5</v>
      </c>
      <c r="K113" s="304">
        <v>26.4</v>
      </c>
      <c r="L113" s="303">
        <f t="shared" si="3"/>
        <v>87.941666666666677</v>
      </c>
      <c r="M113" s="295">
        <v>15.8</v>
      </c>
      <c r="N113" s="294">
        <v>19</v>
      </c>
      <c r="O113" s="293" t="s">
        <v>1129</v>
      </c>
      <c r="P113" s="290" t="s">
        <v>1040</v>
      </c>
      <c r="Q113" s="290" t="s">
        <v>790</v>
      </c>
      <c r="R113" s="290" t="s">
        <v>45</v>
      </c>
      <c r="S113" s="290"/>
      <c r="T113" s="314" t="s">
        <v>716</v>
      </c>
      <c r="U113" s="291">
        <v>167</v>
      </c>
      <c r="V113" s="290">
        <v>138</v>
      </c>
      <c r="W113" s="290" t="s">
        <v>1131</v>
      </c>
      <c r="X113" s="290" t="s">
        <v>240</v>
      </c>
      <c r="Y113" s="313"/>
      <c r="Z113" s="289" t="s">
        <v>1121</v>
      </c>
      <c r="AA113" s="284">
        <v>1370</v>
      </c>
      <c r="AB113" s="284"/>
      <c r="AC113" s="285"/>
      <c r="AD113" s="281"/>
      <c r="AE113" s="281"/>
      <c r="AF113" s="284"/>
      <c r="AG113" s="281"/>
      <c r="AH113" s="281"/>
      <c r="AI113" s="307"/>
    </row>
    <row r="114" spans="1:35" ht="63">
      <c r="A114" s="306"/>
      <c r="B114" s="348"/>
      <c r="C114" s="305"/>
      <c r="D114" s="299" t="s">
        <v>1126</v>
      </c>
      <c r="E114" s="289" t="s">
        <v>1127</v>
      </c>
      <c r="F114" s="290" t="s">
        <v>1102</v>
      </c>
      <c r="G114" s="290">
        <v>1.7969999999999999</v>
      </c>
      <c r="H114" s="290" t="s">
        <v>719</v>
      </c>
      <c r="I114" s="290" t="s">
        <v>1130</v>
      </c>
      <c r="J114" s="298">
        <v>5</v>
      </c>
      <c r="K114" s="304">
        <v>26.2</v>
      </c>
      <c r="L114" s="303">
        <f t="shared" si="3"/>
        <v>88.612977099236645</v>
      </c>
      <c r="M114" s="295">
        <v>15.8</v>
      </c>
      <c r="N114" s="294">
        <v>19</v>
      </c>
      <c r="O114" s="293" t="s">
        <v>1129</v>
      </c>
      <c r="P114" s="290" t="s">
        <v>1040</v>
      </c>
      <c r="Q114" s="290" t="s">
        <v>790</v>
      </c>
      <c r="R114" s="290" t="s">
        <v>45</v>
      </c>
      <c r="S114" s="290"/>
      <c r="T114" s="314" t="s">
        <v>716</v>
      </c>
      <c r="U114" s="291">
        <v>165</v>
      </c>
      <c r="V114" s="290">
        <v>137</v>
      </c>
      <c r="W114" s="290" t="s">
        <v>1128</v>
      </c>
      <c r="X114" s="290" t="s">
        <v>240</v>
      </c>
      <c r="Y114" s="274"/>
      <c r="Z114" s="289" t="s">
        <v>1127</v>
      </c>
      <c r="AA114" s="284">
        <v>1380</v>
      </c>
      <c r="AB114" s="284"/>
      <c r="AC114" s="285"/>
      <c r="AD114" s="281"/>
      <c r="AE114" s="281"/>
      <c r="AF114" s="284"/>
      <c r="AG114" s="281"/>
      <c r="AH114" s="281"/>
      <c r="AI114" s="307"/>
    </row>
    <row r="115" spans="1:35" ht="63">
      <c r="A115" s="306"/>
      <c r="B115" s="279"/>
      <c r="C115" s="305"/>
      <c r="D115" s="299" t="s">
        <v>1126</v>
      </c>
      <c r="E115" s="289" t="s">
        <v>58</v>
      </c>
      <c r="F115" s="290" t="s">
        <v>1102</v>
      </c>
      <c r="G115" s="290">
        <v>1.7969999999999999</v>
      </c>
      <c r="H115" s="290" t="s">
        <v>719</v>
      </c>
      <c r="I115" s="290">
        <v>1430</v>
      </c>
      <c r="J115" s="298">
        <v>5</v>
      </c>
      <c r="K115" s="304">
        <v>26.2</v>
      </c>
      <c r="L115" s="303">
        <f t="shared" si="3"/>
        <v>88.612977099236645</v>
      </c>
      <c r="M115" s="295">
        <v>14.4</v>
      </c>
      <c r="N115" s="294">
        <v>17.600000000000001</v>
      </c>
      <c r="O115" s="293" t="s">
        <v>1125</v>
      </c>
      <c r="P115" s="290" t="s">
        <v>1040</v>
      </c>
      <c r="Q115" s="290" t="s">
        <v>790</v>
      </c>
      <c r="R115" s="290" t="s">
        <v>45</v>
      </c>
      <c r="S115" s="290"/>
      <c r="T115" s="314" t="s">
        <v>716</v>
      </c>
      <c r="U115" s="291">
        <v>181</v>
      </c>
      <c r="V115" s="290">
        <v>148</v>
      </c>
      <c r="W115" s="290">
        <v>107</v>
      </c>
      <c r="X115" s="290" t="s">
        <v>240</v>
      </c>
      <c r="Y115" s="274"/>
      <c r="Z115" s="289" t="s">
        <v>58</v>
      </c>
      <c r="AA115" s="284">
        <v>1430</v>
      </c>
      <c r="AB115" s="284"/>
      <c r="AC115" s="285"/>
      <c r="AD115" s="281"/>
      <c r="AE115" s="281"/>
      <c r="AF115" s="284"/>
      <c r="AG115" s="281"/>
      <c r="AH115" s="281"/>
      <c r="AI115" s="307"/>
    </row>
    <row r="116" spans="1:35" ht="63">
      <c r="A116" s="306"/>
      <c r="B116" s="279"/>
      <c r="C116" s="305"/>
      <c r="D116" s="383" t="s">
        <v>1124</v>
      </c>
      <c r="E116" s="289" t="s">
        <v>1121</v>
      </c>
      <c r="F116" s="290" t="s">
        <v>1041</v>
      </c>
      <c r="G116" s="290">
        <v>1.7969999999999999</v>
      </c>
      <c r="H116" s="290" t="s">
        <v>719</v>
      </c>
      <c r="I116" s="290" t="s">
        <v>1123</v>
      </c>
      <c r="J116" s="298">
        <v>5</v>
      </c>
      <c r="K116" s="382">
        <v>24.5</v>
      </c>
      <c r="L116" s="381">
        <f t="shared" si="3"/>
        <v>94.761632653061199</v>
      </c>
      <c r="M116" s="295">
        <v>14.4</v>
      </c>
      <c r="N116" s="294">
        <v>17.600000000000001</v>
      </c>
      <c r="O116" s="293" t="s">
        <v>1122</v>
      </c>
      <c r="P116" s="290" t="s">
        <v>1040</v>
      </c>
      <c r="Q116" s="290" t="s">
        <v>790</v>
      </c>
      <c r="R116" s="290" t="s">
        <v>604</v>
      </c>
      <c r="S116" s="290"/>
      <c r="T116" s="314" t="s">
        <v>716</v>
      </c>
      <c r="U116" s="291">
        <v>170</v>
      </c>
      <c r="V116" s="290">
        <v>139</v>
      </c>
      <c r="W116" s="290" t="s">
        <v>1116</v>
      </c>
      <c r="X116" s="290" t="s">
        <v>800</v>
      </c>
      <c r="Y116" s="313"/>
      <c r="Z116" s="289" t="s">
        <v>1121</v>
      </c>
      <c r="AA116" s="284">
        <v>1470</v>
      </c>
      <c r="AB116" s="284"/>
      <c r="AC116" s="285"/>
      <c r="AD116" s="281"/>
      <c r="AE116" s="281"/>
      <c r="AF116" s="284"/>
      <c r="AG116" s="281"/>
      <c r="AH116" s="281"/>
      <c r="AI116" s="307"/>
    </row>
    <row r="117" spans="1:35" ht="63">
      <c r="A117" s="306"/>
      <c r="B117" s="279"/>
      <c r="C117" s="305"/>
      <c r="D117" s="299" t="s">
        <v>1120</v>
      </c>
      <c r="E117" s="289" t="s">
        <v>1107</v>
      </c>
      <c r="F117" s="290" t="s">
        <v>1119</v>
      </c>
      <c r="G117" s="290">
        <v>1.7969999999999999</v>
      </c>
      <c r="H117" s="290" t="s">
        <v>719</v>
      </c>
      <c r="I117" s="290" t="s">
        <v>1118</v>
      </c>
      <c r="J117" s="298">
        <v>5</v>
      </c>
      <c r="K117" s="380">
        <v>24.2</v>
      </c>
      <c r="L117" s="379">
        <f t="shared" si="3"/>
        <v>95.936363636363637</v>
      </c>
      <c r="M117" s="295">
        <v>14.4</v>
      </c>
      <c r="N117" s="294">
        <v>17.600000000000001</v>
      </c>
      <c r="O117" s="293" t="s">
        <v>1117</v>
      </c>
      <c r="P117" s="290" t="s">
        <v>1040</v>
      </c>
      <c r="Q117" s="290" t="s">
        <v>790</v>
      </c>
      <c r="R117" s="290" t="s">
        <v>604</v>
      </c>
      <c r="S117" s="290"/>
      <c r="T117" s="314" t="s">
        <v>716</v>
      </c>
      <c r="U117" s="291">
        <v>168</v>
      </c>
      <c r="V117" s="290">
        <v>137</v>
      </c>
      <c r="W117" s="290" t="s">
        <v>1116</v>
      </c>
      <c r="X117" s="290" t="s">
        <v>800</v>
      </c>
      <c r="Y117" s="274"/>
      <c r="Z117" s="289" t="s">
        <v>1107</v>
      </c>
      <c r="AA117" s="284">
        <v>1490</v>
      </c>
      <c r="AB117" s="284"/>
      <c r="AC117" s="285"/>
      <c r="AD117" s="281"/>
      <c r="AE117" s="281"/>
      <c r="AF117" s="284"/>
      <c r="AG117" s="281"/>
      <c r="AH117" s="281"/>
      <c r="AI117" s="307"/>
    </row>
    <row r="118" spans="1:35" ht="42">
      <c r="A118" s="306"/>
      <c r="B118" s="279"/>
      <c r="C118" s="305"/>
      <c r="D118" s="299" t="s">
        <v>1115</v>
      </c>
      <c r="E118" s="289" t="s">
        <v>981</v>
      </c>
      <c r="F118" s="290" t="s">
        <v>472</v>
      </c>
      <c r="G118" s="290">
        <v>1.986</v>
      </c>
      <c r="H118" s="290" t="s">
        <v>740</v>
      </c>
      <c r="I118" s="290" t="s">
        <v>1114</v>
      </c>
      <c r="J118" s="298">
        <v>5</v>
      </c>
      <c r="K118" s="310">
        <v>16.600000000000001</v>
      </c>
      <c r="L118" s="309">
        <f t="shared" si="3"/>
        <v>139.85903614457828</v>
      </c>
      <c r="M118" s="295">
        <v>15.8</v>
      </c>
      <c r="N118" s="294">
        <v>19</v>
      </c>
      <c r="O118" s="293" t="s">
        <v>1113</v>
      </c>
      <c r="P118" s="290" t="s">
        <v>737</v>
      </c>
      <c r="Q118" s="290" t="s">
        <v>790</v>
      </c>
      <c r="R118" s="290" t="s">
        <v>45</v>
      </c>
      <c r="S118" s="290"/>
      <c r="T118" s="333" t="s">
        <v>708</v>
      </c>
      <c r="U118" s="291">
        <v>105</v>
      </c>
      <c r="V118" s="290"/>
      <c r="W118" s="290" t="s">
        <v>1019</v>
      </c>
      <c r="X118" s="290" t="s">
        <v>197</v>
      </c>
      <c r="Y118" s="313"/>
      <c r="Z118" s="289" t="s">
        <v>981</v>
      </c>
      <c r="AA118" s="284">
        <v>1360</v>
      </c>
      <c r="AB118" s="284"/>
      <c r="AC118" s="285"/>
      <c r="AD118" s="281"/>
      <c r="AE118" s="281"/>
      <c r="AF118" s="284"/>
      <c r="AG118" s="281"/>
      <c r="AH118" s="281"/>
      <c r="AI118" s="307"/>
    </row>
    <row r="119" spans="1:35" ht="31.5">
      <c r="A119" s="306"/>
      <c r="B119" s="345"/>
      <c r="C119" s="344"/>
      <c r="D119" s="299" t="s">
        <v>1112</v>
      </c>
      <c r="E119" s="289" t="s">
        <v>1107</v>
      </c>
      <c r="F119" s="290" t="s">
        <v>1111</v>
      </c>
      <c r="G119" s="290">
        <v>1.7969999999999999</v>
      </c>
      <c r="H119" s="290" t="s">
        <v>740</v>
      </c>
      <c r="I119" s="290" t="s">
        <v>1110</v>
      </c>
      <c r="J119" s="298">
        <v>5</v>
      </c>
      <c r="K119" s="310">
        <v>14.4</v>
      </c>
      <c r="L119" s="309">
        <f t="shared" si="3"/>
        <v>161.22638888888889</v>
      </c>
      <c r="M119" s="295">
        <v>15.8</v>
      </c>
      <c r="N119" s="294">
        <v>19</v>
      </c>
      <c r="O119" s="293" t="s">
        <v>1109</v>
      </c>
      <c r="P119" s="290" t="s">
        <v>754</v>
      </c>
      <c r="Q119" s="290" t="s">
        <v>52</v>
      </c>
      <c r="R119" s="290" t="s">
        <v>45</v>
      </c>
      <c r="S119" s="290"/>
      <c r="T119" s="333"/>
      <c r="U119" s="291"/>
      <c r="V119" s="290"/>
      <c r="W119" s="290" t="s">
        <v>1108</v>
      </c>
      <c r="X119" s="290" t="s">
        <v>140</v>
      </c>
      <c r="Y119" s="274"/>
      <c r="Z119" s="289" t="s">
        <v>1107</v>
      </c>
      <c r="AA119" s="284">
        <v>1330</v>
      </c>
      <c r="AB119" s="284"/>
      <c r="AC119" s="285"/>
      <c r="AD119" s="281"/>
      <c r="AE119" s="281"/>
      <c r="AF119" s="284"/>
      <c r="AG119" s="281"/>
      <c r="AH119" s="281"/>
      <c r="AI119" s="307"/>
    </row>
    <row r="120" spans="1:35" ht="63">
      <c r="A120" s="306"/>
      <c r="B120" s="312"/>
      <c r="C120" s="311" t="s">
        <v>1106</v>
      </c>
      <c r="D120" s="299" t="s">
        <v>1103</v>
      </c>
      <c r="E120" s="289" t="s">
        <v>1104</v>
      </c>
      <c r="F120" s="290" t="s">
        <v>1102</v>
      </c>
      <c r="G120" s="290">
        <v>1.7969999999999999</v>
      </c>
      <c r="H120" s="290" t="s">
        <v>719</v>
      </c>
      <c r="I120" s="290">
        <v>1440</v>
      </c>
      <c r="J120" s="298">
        <v>5</v>
      </c>
      <c r="K120" s="304">
        <v>25.8</v>
      </c>
      <c r="L120" s="303">
        <f t="shared" si="3"/>
        <v>89.986821705426351</v>
      </c>
      <c r="M120" s="295">
        <v>14.4</v>
      </c>
      <c r="N120" s="294">
        <v>17.600000000000001</v>
      </c>
      <c r="O120" s="293" t="s">
        <v>1105</v>
      </c>
      <c r="P120" s="290" t="s">
        <v>1040</v>
      </c>
      <c r="Q120" s="290" t="s">
        <v>790</v>
      </c>
      <c r="R120" s="290" t="s">
        <v>45</v>
      </c>
      <c r="S120" s="290"/>
      <c r="T120" s="314" t="s">
        <v>716</v>
      </c>
      <c r="U120" s="291">
        <v>179</v>
      </c>
      <c r="V120" s="290">
        <v>146</v>
      </c>
      <c r="W120" s="290">
        <v>106</v>
      </c>
      <c r="X120" s="290" t="s">
        <v>240</v>
      </c>
      <c r="Y120" s="274"/>
      <c r="Z120" s="289" t="s">
        <v>1104</v>
      </c>
      <c r="AA120" s="284">
        <v>1440</v>
      </c>
      <c r="AB120" s="284"/>
      <c r="AC120" s="285"/>
      <c r="AD120" s="281"/>
      <c r="AE120" s="281"/>
      <c r="AF120" s="284"/>
      <c r="AG120" s="281"/>
      <c r="AH120" s="281"/>
      <c r="AI120" s="307"/>
    </row>
    <row r="121" spans="1:35" ht="63">
      <c r="A121" s="306"/>
      <c r="B121" s="279"/>
      <c r="C121" s="305"/>
      <c r="D121" s="299" t="s">
        <v>1103</v>
      </c>
      <c r="E121" s="289" t="s">
        <v>169</v>
      </c>
      <c r="F121" s="290" t="s">
        <v>1102</v>
      </c>
      <c r="G121" s="290">
        <v>1.7969999999999999</v>
      </c>
      <c r="H121" s="290" t="s">
        <v>719</v>
      </c>
      <c r="I121" s="290">
        <v>1450</v>
      </c>
      <c r="J121" s="298">
        <v>5</v>
      </c>
      <c r="K121" s="377">
        <v>25</v>
      </c>
      <c r="L121" s="376">
        <f t="shared" si="3"/>
        <v>92.866399999999999</v>
      </c>
      <c r="M121" s="295">
        <v>14.4</v>
      </c>
      <c r="N121" s="294">
        <v>17.600000000000001</v>
      </c>
      <c r="O121" s="293" t="s">
        <v>1101</v>
      </c>
      <c r="P121" s="290" t="s">
        <v>1040</v>
      </c>
      <c r="Q121" s="290" t="s">
        <v>790</v>
      </c>
      <c r="R121" s="290" t="s">
        <v>45</v>
      </c>
      <c r="S121" s="290"/>
      <c r="T121" s="375" t="s">
        <v>716</v>
      </c>
      <c r="U121" s="291">
        <v>173</v>
      </c>
      <c r="V121" s="290">
        <v>142</v>
      </c>
      <c r="W121" s="290">
        <v>103</v>
      </c>
      <c r="X121" s="290" t="s">
        <v>800</v>
      </c>
      <c r="Y121" s="274"/>
      <c r="Z121" s="289" t="s">
        <v>169</v>
      </c>
      <c r="AA121" s="284">
        <v>1450</v>
      </c>
      <c r="AB121" s="284"/>
      <c r="AC121" s="285"/>
      <c r="AD121" s="281"/>
      <c r="AE121" s="281"/>
      <c r="AF121" s="284"/>
      <c r="AG121" s="281"/>
      <c r="AH121" s="281"/>
      <c r="AI121" s="307"/>
    </row>
    <row r="122" spans="1:35" ht="52.5">
      <c r="A122" s="306"/>
      <c r="B122" s="279"/>
      <c r="C122" s="305"/>
      <c r="D122" s="299" t="s">
        <v>1096</v>
      </c>
      <c r="E122" s="289" t="s">
        <v>1097</v>
      </c>
      <c r="F122" s="290" t="s">
        <v>1092</v>
      </c>
      <c r="G122" s="290">
        <v>1.196</v>
      </c>
      <c r="H122" s="290" t="s">
        <v>48</v>
      </c>
      <c r="I122" s="290" t="s">
        <v>1100</v>
      </c>
      <c r="J122" s="298">
        <v>5</v>
      </c>
      <c r="K122" s="304">
        <v>15.4</v>
      </c>
      <c r="L122" s="303">
        <f t="shared" si="3"/>
        <v>150.75714285714284</v>
      </c>
      <c r="M122" s="295">
        <v>15.8</v>
      </c>
      <c r="N122" s="294">
        <v>19</v>
      </c>
      <c r="O122" s="293" t="s">
        <v>1099</v>
      </c>
      <c r="P122" s="290" t="s">
        <v>1098</v>
      </c>
      <c r="Q122" s="290" t="s">
        <v>52</v>
      </c>
      <c r="R122" s="290" t="s">
        <v>45</v>
      </c>
      <c r="S122" s="290"/>
      <c r="T122" s="333"/>
      <c r="U122" s="291"/>
      <c r="V122" s="290"/>
      <c r="W122" s="290">
        <v>62</v>
      </c>
      <c r="X122" s="290" t="s">
        <v>602</v>
      </c>
      <c r="Y122" s="274"/>
      <c r="Z122" s="289" t="s">
        <v>1097</v>
      </c>
      <c r="AA122" s="284">
        <v>1390</v>
      </c>
      <c r="AB122" s="284"/>
      <c r="AC122" s="285"/>
      <c r="AD122" s="281"/>
      <c r="AE122" s="281"/>
      <c r="AF122" s="284"/>
      <c r="AG122" s="281"/>
      <c r="AH122" s="281"/>
      <c r="AI122" s="307"/>
    </row>
    <row r="123" spans="1:35" ht="63">
      <c r="A123" s="306"/>
      <c r="B123" s="279"/>
      <c r="C123" s="305"/>
      <c r="D123" s="299" t="s">
        <v>1096</v>
      </c>
      <c r="E123" s="289" t="s">
        <v>919</v>
      </c>
      <c r="F123" s="290" t="s">
        <v>1092</v>
      </c>
      <c r="G123" s="290">
        <v>1.196</v>
      </c>
      <c r="H123" s="290" t="s">
        <v>740</v>
      </c>
      <c r="I123" s="290" t="s">
        <v>1095</v>
      </c>
      <c r="J123" s="298">
        <v>5</v>
      </c>
      <c r="K123" s="304">
        <v>14.9</v>
      </c>
      <c r="L123" s="303">
        <f t="shared" si="3"/>
        <v>155.81610738255031</v>
      </c>
      <c r="M123" s="295">
        <v>15.8</v>
      </c>
      <c r="N123" s="294">
        <v>19</v>
      </c>
      <c r="O123" s="293" t="s">
        <v>1094</v>
      </c>
      <c r="P123" s="290" t="s">
        <v>1091</v>
      </c>
      <c r="Q123" s="290" t="s">
        <v>52</v>
      </c>
      <c r="R123" s="290" t="s">
        <v>45</v>
      </c>
      <c r="S123" s="290"/>
      <c r="T123" s="314"/>
      <c r="U123" s="291"/>
      <c r="V123" s="290"/>
      <c r="W123" s="290">
        <v>60</v>
      </c>
      <c r="X123" s="290" t="s">
        <v>602</v>
      </c>
      <c r="Y123" s="274"/>
      <c r="Z123" s="289" t="s">
        <v>919</v>
      </c>
      <c r="AA123" s="284">
        <v>1400</v>
      </c>
      <c r="AB123" s="284"/>
      <c r="AC123" s="285"/>
      <c r="AD123" s="281"/>
      <c r="AE123" s="281"/>
      <c r="AF123" s="284"/>
      <c r="AG123" s="281"/>
      <c r="AH123" s="281"/>
      <c r="AI123" s="307"/>
    </row>
    <row r="124" spans="1:35" ht="63">
      <c r="A124" s="306"/>
      <c r="B124" s="279"/>
      <c r="C124" s="305"/>
      <c r="D124" s="299" t="s">
        <v>1093</v>
      </c>
      <c r="E124" s="289" t="s">
        <v>1090</v>
      </c>
      <c r="F124" s="290" t="s">
        <v>1092</v>
      </c>
      <c r="G124" s="290">
        <v>1.196</v>
      </c>
      <c r="H124" s="290" t="s">
        <v>740</v>
      </c>
      <c r="I124" s="290" t="s">
        <v>711</v>
      </c>
      <c r="J124" s="298">
        <v>5</v>
      </c>
      <c r="K124" s="304">
        <v>14.3</v>
      </c>
      <c r="L124" s="303">
        <f t="shared" si="3"/>
        <v>162.35384615384615</v>
      </c>
      <c r="M124" s="295">
        <v>14.4</v>
      </c>
      <c r="N124" s="294">
        <v>17.600000000000001</v>
      </c>
      <c r="O124" s="293" t="s">
        <v>710</v>
      </c>
      <c r="P124" s="290" t="s">
        <v>1091</v>
      </c>
      <c r="Q124" s="290" t="s">
        <v>52</v>
      </c>
      <c r="R124" s="290" t="s">
        <v>604</v>
      </c>
      <c r="S124" s="290"/>
      <c r="T124" s="314"/>
      <c r="U124" s="291"/>
      <c r="V124" s="290"/>
      <c r="W124" s="290">
        <v>59</v>
      </c>
      <c r="X124" s="290" t="s">
        <v>140</v>
      </c>
      <c r="Y124" s="274"/>
      <c r="Z124" s="289" t="s">
        <v>1090</v>
      </c>
      <c r="AA124" s="284">
        <v>1470</v>
      </c>
      <c r="AB124" s="284"/>
      <c r="AC124" s="285"/>
      <c r="AD124" s="281"/>
      <c r="AE124" s="281"/>
      <c r="AF124" s="284"/>
      <c r="AG124" s="281"/>
      <c r="AH124" s="281"/>
      <c r="AI124" s="307"/>
    </row>
    <row r="125" spans="1:35" ht="63">
      <c r="A125" s="306"/>
      <c r="B125" s="312"/>
      <c r="C125" s="311" t="s">
        <v>1089</v>
      </c>
      <c r="D125" s="299" t="s">
        <v>1060</v>
      </c>
      <c r="E125" s="289" t="s">
        <v>1088</v>
      </c>
      <c r="F125" s="290" t="s">
        <v>1055</v>
      </c>
      <c r="G125" s="290">
        <v>1.7969999999999999</v>
      </c>
      <c r="H125" s="290" t="s">
        <v>719</v>
      </c>
      <c r="I125" s="290" t="s">
        <v>1065</v>
      </c>
      <c r="J125" s="298">
        <v>7</v>
      </c>
      <c r="K125" s="310">
        <v>23.6</v>
      </c>
      <c r="L125" s="309">
        <f t="shared" si="3"/>
        <v>98.375423728813558</v>
      </c>
      <c r="M125" s="295">
        <v>13.2</v>
      </c>
      <c r="N125" s="294">
        <v>16.5</v>
      </c>
      <c r="O125" s="293" t="s">
        <v>1064</v>
      </c>
      <c r="P125" s="290" t="s">
        <v>1040</v>
      </c>
      <c r="Q125" s="290" t="s">
        <v>790</v>
      </c>
      <c r="R125" s="290" t="s">
        <v>45</v>
      </c>
      <c r="S125" s="290"/>
      <c r="T125" s="333" t="s">
        <v>716</v>
      </c>
      <c r="U125" s="291">
        <v>178</v>
      </c>
      <c r="V125" s="290">
        <v>143</v>
      </c>
      <c r="W125" s="290" t="s">
        <v>873</v>
      </c>
      <c r="X125" s="290" t="s">
        <v>800</v>
      </c>
      <c r="Y125" s="274"/>
      <c r="Z125" s="289" t="s">
        <v>1088</v>
      </c>
      <c r="AA125" s="284">
        <v>1610</v>
      </c>
      <c r="AB125" s="284"/>
      <c r="AC125" s="285"/>
      <c r="AD125" s="281"/>
      <c r="AE125" s="281"/>
      <c r="AF125" s="284"/>
      <c r="AG125" s="281"/>
      <c r="AH125" s="281"/>
      <c r="AI125" s="307"/>
    </row>
    <row r="126" spans="1:35" ht="63">
      <c r="A126" s="306"/>
      <c r="B126" s="279"/>
      <c r="C126" s="305"/>
      <c r="D126" s="299" t="s">
        <v>1060</v>
      </c>
      <c r="E126" s="289" t="s">
        <v>1087</v>
      </c>
      <c r="F126" s="290" t="s">
        <v>1055</v>
      </c>
      <c r="G126" s="290">
        <v>1.7969999999999999</v>
      </c>
      <c r="H126" s="290" t="s">
        <v>719</v>
      </c>
      <c r="I126" s="290" t="s">
        <v>1025</v>
      </c>
      <c r="J126" s="298" t="s">
        <v>842</v>
      </c>
      <c r="K126" s="304">
        <v>23.4</v>
      </c>
      <c r="L126" s="303">
        <f t="shared" si="3"/>
        <v>99.21623931623931</v>
      </c>
      <c r="M126" s="295">
        <v>13.2</v>
      </c>
      <c r="N126" s="294">
        <v>16.5</v>
      </c>
      <c r="O126" s="293" t="s">
        <v>1024</v>
      </c>
      <c r="P126" s="290" t="s">
        <v>1040</v>
      </c>
      <c r="Q126" s="290" t="s">
        <v>790</v>
      </c>
      <c r="R126" s="290" t="s">
        <v>45</v>
      </c>
      <c r="S126" s="290"/>
      <c r="T126" s="314" t="s">
        <v>716</v>
      </c>
      <c r="U126" s="291">
        <v>177</v>
      </c>
      <c r="V126" s="290">
        <v>141</v>
      </c>
      <c r="W126" s="290" t="s">
        <v>873</v>
      </c>
      <c r="X126" s="290" t="s">
        <v>800</v>
      </c>
      <c r="Y126" s="274"/>
      <c r="Z126" s="289" t="s">
        <v>1087</v>
      </c>
      <c r="AA126" s="284">
        <v>1630</v>
      </c>
      <c r="AB126" s="284"/>
      <c r="AC126" s="285"/>
      <c r="AD126" s="281"/>
      <c r="AE126" s="281"/>
      <c r="AF126" s="284"/>
      <c r="AG126" s="281"/>
      <c r="AH126" s="281"/>
      <c r="AI126" s="307"/>
    </row>
    <row r="127" spans="1:35" ht="63">
      <c r="A127" s="306"/>
      <c r="B127" s="279"/>
      <c r="C127" s="305"/>
      <c r="D127" s="299" t="s">
        <v>1060</v>
      </c>
      <c r="E127" s="289" t="s">
        <v>1084</v>
      </c>
      <c r="F127" s="290" t="s">
        <v>1055</v>
      </c>
      <c r="G127" s="290">
        <v>1.7969999999999999</v>
      </c>
      <c r="H127" s="290" t="s">
        <v>719</v>
      </c>
      <c r="I127" s="290" t="s">
        <v>1086</v>
      </c>
      <c r="J127" s="298" t="s">
        <v>842</v>
      </c>
      <c r="K127" s="304">
        <v>23.4</v>
      </c>
      <c r="L127" s="303">
        <f t="shared" si="3"/>
        <v>99.21623931623931</v>
      </c>
      <c r="M127" s="295">
        <v>12.2</v>
      </c>
      <c r="N127" s="294">
        <v>15.4</v>
      </c>
      <c r="O127" s="293" t="s">
        <v>1085</v>
      </c>
      <c r="P127" s="290" t="s">
        <v>1040</v>
      </c>
      <c r="Q127" s="290" t="s">
        <v>790</v>
      </c>
      <c r="R127" s="290" t="s">
        <v>45</v>
      </c>
      <c r="S127" s="290"/>
      <c r="T127" s="314" t="s">
        <v>716</v>
      </c>
      <c r="U127" s="291">
        <v>191</v>
      </c>
      <c r="V127" s="290">
        <v>151</v>
      </c>
      <c r="W127" s="290">
        <v>104</v>
      </c>
      <c r="X127" s="290" t="s">
        <v>800</v>
      </c>
      <c r="Y127" s="274"/>
      <c r="Z127" s="289" t="s">
        <v>1084</v>
      </c>
      <c r="AA127" s="284">
        <v>1660</v>
      </c>
      <c r="AB127" s="284"/>
      <c r="AC127" s="285"/>
      <c r="AD127" s="281"/>
      <c r="AE127" s="281"/>
      <c r="AF127" s="284"/>
      <c r="AG127" s="281"/>
      <c r="AH127" s="281"/>
      <c r="AI127" s="307"/>
    </row>
    <row r="128" spans="1:35" ht="63">
      <c r="A128" s="306"/>
      <c r="B128" s="279"/>
      <c r="C128" s="305"/>
      <c r="D128" s="299" t="s">
        <v>1060</v>
      </c>
      <c r="E128" s="289" t="s">
        <v>1082</v>
      </c>
      <c r="F128" s="290" t="s">
        <v>1055</v>
      </c>
      <c r="G128" s="290">
        <v>1.7969999999999999</v>
      </c>
      <c r="H128" s="290" t="s">
        <v>719</v>
      </c>
      <c r="I128" s="290" t="s">
        <v>1065</v>
      </c>
      <c r="J128" s="298" t="s">
        <v>842</v>
      </c>
      <c r="K128" s="304">
        <v>23.2</v>
      </c>
      <c r="L128" s="303">
        <f t="shared" si="3"/>
        <v>100.07155172413793</v>
      </c>
      <c r="M128" s="295">
        <v>13.2</v>
      </c>
      <c r="N128" s="294">
        <v>16.5</v>
      </c>
      <c r="O128" s="293" t="s">
        <v>1064</v>
      </c>
      <c r="P128" s="290" t="s">
        <v>1040</v>
      </c>
      <c r="Q128" s="290" t="s">
        <v>790</v>
      </c>
      <c r="R128" s="290" t="s">
        <v>45</v>
      </c>
      <c r="S128" s="290"/>
      <c r="T128" s="314" t="s">
        <v>716</v>
      </c>
      <c r="U128" s="291">
        <v>175</v>
      </c>
      <c r="V128" s="290">
        <v>140</v>
      </c>
      <c r="W128" s="290" t="s">
        <v>1083</v>
      </c>
      <c r="X128" s="290" t="s">
        <v>800</v>
      </c>
      <c r="Y128" s="274"/>
      <c r="Z128" s="289" t="s">
        <v>1082</v>
      </c>
      <c r="AA128" s="284">
        <v>1610</v>
      </c>
      <c r="AB128" s="284"/>
      <c r="AC128" s="285"/>
      <c r="AD128" s="281"/>
      <c r="AE128" s="281"/>
      <c r="AF128" s="284"/>
      <c r="AG128" s="281"/>
      <c r="AH128" s="281"/>
      <c r="AI128" s="307"/>
    </row>
    <row r="129" spans="1:35" ht="63">
      <c r="A129" s="306"/>
      <c r="B129" s="279"/>
      <c r="C129" s="305"/>
      <c r="D129" s="299" t="s">
        <v>1060</v>
      </c>
      <c r="E129" s="289" t="s">
        <v>1081</v>
      </c>
      <c r="F129" s="290" t="s">
        <v>1055</v>
      </c>
      <c r="G129" s="290">
        <v>1.7969999999999999</v>
      </c>
      <c r="H129" s="290" t="s">
        <v>719</v>
      </c>
      <c r="I129" s="290" t="s">
        <v>922</v>
      </c>
      <c r="J129" s="298" t="s">
        <v>842</v>
      </c>
      <c r="K129" s="304">
        <v>23.2</v>
      </c>
      <c r="L129" s="303">
        <f t="shared" si="3"/>
        <v>100.07155172413793</v>
      </c>
      <c r="M129" s="295">
        <v>12.2</v>
      </c>
      <c r="N129" s="294">
        <v>15.4</v>
      </c>
      <c r="O129" s="293" t="s">
        <v>921</v>
      </c>
      <c r="P129" s="290" t="s">
        <v>1040</v>
      </c>
      <c r="Q129" s="290" t="s">
        <v>790</v>
      </c>
      <c r="R129" s="290" t="s">
        <v>45</v>
      </c>
      <c r="S129" s="290"/>
      <c r="T129" s="314" t="s">
        <v>716</v>
      </c>
      <c r="U129" s="291">
        <v>190</v>
      </c>
      <c r="V129" s="290">
        <v>150</v>
      </c>
      <c r="W129" s="290" t="s">
        <v>873</v>
      </c>
      <c r="X129" s="290" t="s">
        <v>800</v>
      </c>
      <c r="Y129" s="274"/>
      <c r="Z129" s="289" t="s">
        <v>1081</v>
      </c>
      <c r="AA129" s="284">
        <v>1660</v>
      </c>
      <c r="AB129" s="284"/>
      <c r="AC129" s="285"/>
      <c r="AD129" s="281"/>
      <c r="AE129" s="281"/>
      <c r="AF129" s="284"/>
      <c r="AG129" s="281"/>
      <c r="AH129" s="281"/>
      <c r="AI129" s="307"/>
    </row>
    <row r="130" spans="1:35" ht="42">
      <c r="A130" s="306"/>
      <c r="B130" s="279"/>
      <c r="C130" s="305"/>
      <c r="D130" s="299" t="s">
        <v>1028</v>
      </c>
      <c r="E130" s="289" t="s">
        <v>1078</v>
      </c>
      <c r="F130" s="290" t="s">
        <v>472</v>
      </c>
      <c r="G130" s="290">
        <v>1.986</v>
      </c>
      <c r="H130" s="290" t="s">
        <v>740</v>
      </c>
      <c r="I130" s="290" t="s">
        <v>1080</v>
      </c>
      <c r="J130" s="298">
        <v>7</v>
      </c>
      <c r="K130" s="304">
        <v>15.3</v>
      </c>
      <c r="L130" s="303">
        <f t="shared" si="3"/>
        <v>151.74248366013074</v>
      </c>
      <c r="M130" s="295">
        <v>13.2</v>
      </c>
      <c r="N130" s="294">
        <v>16.5</v>
      </c>
      <c r="O130" s="293" t="s">
        <v>1079</v>
      </c>
      <c r="P130" s="290" t="s">
        <v>737</v>
      </c>
      <c r="Q130" s="290" t="s">
        <v>790</v>
      </c>
      <c r="R130" s="290" t="s">
        <v>45</v>
      </c>
      <c r="S130" s="290"/>
      <c r="T130" s="314" t="s">
        <v>716</v>
      </c>
      <c r="U130" s="291">
        <v>115</v>
      </c>
      <c r="V130" s="290"/>
      <c r="W130" s="290">
        <v>66</v>
      </c>
      <c r="X130" s="290" t="s">
        <v>197</v>
      </c>
      <c r="Y130" s="274"/>
      <c r="Z130" s="289" t="s">
        <v>1078</v>
      </c>
      <c r="AA130" s="284">
        <v>1580</v>
      </c>
      <c r="AB130" s="284"/>
      <c r="AC130" s="285"/>
      <c r="AD130" s="281"/>
      <c r="AE130" s="281"/>
      <c r="AF130" s="284"/>
      <c r="AG130" s="281"/>
      <c r="AH130" s="281"/>
      <c r="AI130" s="307"/>
    </row>
    <row r="131" spans="1:35" ht="42">
      <c r="A131" s="306"/>
      <c r="B131" s="279"/>
      <c r="C131" s="305"/>
      <c r="D131" s="299" t="s">
        <v>1028</v>
      </c>
      <c r="E131" s="289" t="s">
        <v>1075</v>
      </c>
      <c r="F131" s="290" t="s">
        <v>472</v>
      </c>
      <c r="G131" s="290">
        <v>1.986</v>
      </c>
      <c r="H131" s="290" t="s">
        <v>740</v>
      </c>
      <c r="I131" s="290" t="s">
        <v>1077</v>
      </c>
      <c r="J131" s="298" t="s">
        <v>842</v>
      </c>
      <c r="K131" s="304">
        <v>15.1</v>
      </c>
      <c r="L131" s="303">
        <f t="shared" si="3"/>
        <v>153.75231788079469</v>
      </c>
      <c r="M131" s="295">
        <v>13.2</v>
      </c>
      <c r="N131" s="294">
        <v>16.5</v>
      </c>
      <c r="O131" s="293" t="s">
        <v>1076</v>
      </c>
      <c r="P131" s="290" t="s">
        <v>737</v>
      </c>
      <c r="Q131" s="290" t="s">
        <v>790</v>
      </c>
      <c r="R131" s="290" t="s">
        <v>45</v>
      </c>
      <c r="S131" s="290"/>
      <c r="T131" s="314" t="s">
        <v>716</v>
      </c>
      <c r="U131" s="291">
        <v>114</v>
      </c>
      <c r="V131" s="290"/>
      <c r="W131" s="290" t="s">
        <v>1032</v>
      </c>
      <c r="X131" s="290" t="s">
        <v>197</v>
      </c>
      <c r="Y131" s="274"/>
      <c r="Z131" s="289" t="s">
        <v>1075</v>
      </c>
      <c r="AA131" s="284">
        <v>1580</v>
      </c>
      <c r="AB131" s="284"/>
      <c r="AC131" s="285"/>
      <c r="AD131" s="281"/>
      <c r="AE131" s="281"/>
      <c r="AF131" s="284"/>
      <c r="AG131" s="281"/>
      <c r="AH131" s="281"/>
      <c r="AI131" s="307"/>
    </row>
    <row r="132" spans="1:35" ht="42">
      <c r="A132" s="306"/>
      <c r="B132" s="279"/>
      <c r="C132" s="305"/>
      <c r="D132" s="299" t="s">
        <v>1006</v>
      </c>
      <c r="E132" s="289" t="s">
        <v>1074</v>
      </c>
      <c r="F132" s="290" t="s">
        <v>472</v>
      </c>
      <c r="G132" s="290">
        <v>1.986</v>
      </c>
      <c r="H132" s="290" t="s">
        <v>740</v>
      </c>
      <c r="I132" s="290">
        <v>1650</v>
      </c>
      <c r="J132" s="298">
        <v>7</v>
      </c>
      <c r="K132" s="304">
        <v>14.4</v>
      </c>
      <c r="L132" s="303">
        <f t="shared" ref="L132:L163" si="4">IF(K132&gt;0,1/K132*34.6*67.1,"")</f>
        <v>161.22638888888889</v>
      </c>
      <c r="M132" s="295">
        <v>13.2</v>
      </c>
      <c r="N132" s="294">
        <v>16.5</v>
      </c>
      <c r="O132" s="293" t="s">
        <v>1017</v>
      </c>
      <c r="P132" s="290" t="s">
        <v>737</v>
      </c>
      <c r="Q132" s="290" t="s">
        <v>790</v>
      </c>
      <c r="R132" s="290" t="s">
        <v>604</v>
      </c>
      <c r="S132" s="290"/>
      <c r="T132" s="314" t="s">
        <v>716</v>
      </c>
      <c r="U132" s="291">
        <v>109</v>
      </c>
      <c r="V132" s="290"/>
      <c r="W132" s="290">
        <v>64</v>
      </c>
      <c r="X132" s="290" t="s">
        <v>602</v>
      </c>
      <c r="Y132" s="274"/>
      <c r="Z132" s="289" t="s">
        <v>1074</v>
      </c>
      <c r="AA132" s="284">
        <v>1650</v>
      </c>
      <c r="AB132" s="284"/>
      <c r="AC132" s="285"/>
      <c r="AD132" s="281"/>
      <c r="AE132" s="281"/>
      <c r="AF132" s="284"/>
      <c r="AG132" s="281"/>
      <c r="AH132" s="281"/>
      <c r="AI132" s="307"/>
    </row>
    <row r="133" spans="1:35" ht="42">
      <c r="A133" s="306"/>
      <c r="B133" s="279"/>
      <c r="C133" s="305"/>
      <c r="D133" s="299" t="s">
        <v>1006</v>
      </c>
      <c r="E133" s="289" t="s">
        <v>1073</v>
      </c>
      <c r="F133" s="290" t="s">
        <v>472</v>
      </c>
      <c r="G133" s="290">
        <v>1.986</v>
      </c>
      <c r="H133" s="290" t="s">
        <v>740</v>
      </c>
      <c r="I133" s="290" t="s">
        <v>1027</v>
      </c>
      <c r="J133" s="298" t="s">
        <v>842</v>
      </c>
      <c r="K133" s="304">
        <v>14.4</v>
      </c>
      <c r="L133" s="303">
        <f t="shared" si="4"/>
        <v>161.22638888888889</v>
      </c>
      <c r="M133" s="295">
        <v>12.2</v>
      </c>
      <c r="N133" s="294">
        <v>15.4</v>
      </c>
      <c r="O133" s="293" t="s">
        <v>921</v>
      </c>
      <c r="P133" s="290" t="s">
        <v>737</v>
      </c>
      <c r="Q133" s="290" t="s">
        <v>790</v>
      </c>
      <c r="R133" s="290" t="s">
        <v>604</v>
      </c>
      <c r="S133" s="290"/>
      <c r="T133" s="314" t="s">
        <v>716</v>
      </c>
      <c r="U133" s="291">
        <v>118</v>
      </c>
      <c r="V133" s="290"/>
      <c r="W133" s="290">
        <v>64</v>
      </c>
      <c r="X133" s="290" t="s">
        <v>602</v>
      </c>
      <c r="Y133" s="274"/>
      <c r="Z133" s="289" t="s">
        <v>1073</v>
      </c>
      <c r="AA133" s="284">
        <v>1660</v>
      </c>
      <c r="AB133" s="284"/>
      <c r="AC133" s="285"/>
      <c r="AD133" s="281"/>
      <c r="AE133" s="281"/>
      <c r="AF133" s="284"/>
      <c r="AG133" s="281"/>
      <c r="AH133" s="281"/>
      <c r="AI133" s="307"/>
    </row>
    <row r="134" spans="1:35" ht="42">
      <c r="A134" s="306"/>
      <c r="B134" s="279"/>
      <c r="C134" s="305"/>
      <c r="D134" s="299" t="s">
        <v>1006</v>
      </c>
      <c r="E134" s="289" t="s">
        <v>1071</v>
      </c>
      <c r="F134" s="290" t="s">
        <v>472</v>
      </c>
      <c r="G134" s="290">
        <v>1.986</v>
      </c>
      <c r="H134" s="290" t="s">
        <v>740</v>
      </c>
      <c r="I134" s="290">
        <v>1700</v>
      </c>
      <c r="J134" s="298" t="s">
        <v>842</v>
      </c>
      <c r="K134" s="304">
        <v>14.4</v>
      </c>
      <c r="L134" s="303">
        <f t="shared" si="4"/>
        <v>161.22638888888889</v>
      </c>
      <c r="M134" s="295">
        <v>12.2</v>
      </c>
      <c r="N134" s="294">
        <v>15.4</v>
      </c>
      <c r="O134" s="293" t="s">
        <v>1072</v>
      </c>
      <c r="P134" s="290" t="s">
        <v>737</v>
      </c>
      <c r="Q134" s="290" t="s">
        <v>790</v>
      </c>
      <c r="R134" s="290" t="s">
        <v>604</v>
      </c>
      <c r="S134" s="290"/>
      <c r="T134" s="314" t="s">
        <v>716</v>
      </c>
      <c r="U134" s="291">
        <v>118</v>
      </c>
      <c r="V134" s="290"/>
      <c r="W134" s="290">
        <v>65</v>
      </c>
      <c r="X134" s="290" t="s">
        <v>197</v>
      </c>
      <c r="Y134" s="274"/>
      <c r="Z134" s="289" t="s">
        <v>1071</v>
      </c>
      <c r="AA134" s="284">
        <v>1700</v>
      </c>
      <c r="AB134" s="284"/>
      <c r="AC134" s="285"/>
      <c r="AD134" s="281"/>
      <c r="AE134" s="281"/>
      <c r="AF134" s="284"/>
      <c r="AG134" s="281"/>
      <c r="AH134" s="281"/>
      <c r="AI134" s="307"/>
    </row>
    <row r="135" spans="1:35" ht="42">
      <c r="A135" s="306"/>
      <c r="B135" s="279"/>
      <c r="C135" s="305"/>
      <c r="D135" s="299" t="s">
        <v>1068</v>
      </c>
      <c r="E135" s="289" t="s">
        <v>1070</v>
      </c>
      <c r="F135" s="290" t="s">
        <v>472</v>
      </c>
      <c r="G135" s="290">
        <v>1.986</v>
      </c>
      <c r="H135" s="290" t="s">
        <v>740</v>
      </c>
      <c r="I135" s="290" t="s">
        <v>1047</v>
      </c>
      <c r="J135" s="298">
        <v>7</v>
      </c>
      <c r="K135" s="304">
        <v>14.1</v>
      </c>
      <c r="L135" s="303">
        <f t="shared" si="4"/>
        <v>164.65673758865248</v>
      </c>
      <c r="M135" s="295">
        <v>12.2</v>
      </c>
      <c r="N135" s="294">
        <v>15.4</v>
      </c>
      <c r="O135" s="293" t="s">
        <v>1046</v>
      </c>
      <c r="P135" s="290" t="s">
        <v>737</v>
      </c>
      <c r="Q135" s="290" t="s">
        <v>790</v>
      </c>
      <c r="R135" s="290" t="s">
        <v>604</v>
      </c>
      <c r="S135" s="290"/>
      <c r="T135" s="314" t="s">
        <v>716</v>
      </c>
      <c r="U135" s="291">
        <v>115</v>
      </c>
      <c r="V135" s="290"/>
      <c r="W135" s="290">
        <v>64</v>
      </c>
      <c r="X135" s="290" t="s">
        <v>602</v>
      </c>
      <c r="Y135" s="274"/>
      <c r="Z135" s="289" t="s">
        <v>1070</v>
      </c>
      <c r="AA135" s="284">
        <v>1710</v>
      </c>
      <c r="AB135" s="284"/>
      <c r="AC135" s="285"/>
      <c r="AD135" s="281"/>
      <c r="AE135" s="281"/>
      <c r="AF135" s="284"/>
      <c r="AG135" s="281"/>
      <c r="AH135" s="281"/>
      <c r="AI135" s="307"/>
    </row>
    <row r="136" spans="1:35" ht="42">
      <c r="A136" s="306"/>
      <c r="B136" s="279"/>
      <c r="C136" s="305"/>
      <c r="D136" s="299" t="s">
        <v>1068</v>
      </c>
      <c r="E136" s="289" t="s">
        <v>1069</v>
      </c>
      <c r="F136" s="290" t="s">
        <v>472</v>
      </c>
      <c r="G136" s="290">
        <v>1.986</v>
      </c>
      <c r="H136" s="290" t="s">
        <v>740</v>
      </c>
      <c r="I136" s="290" t="s">
        <v>1005</v>
      </c>
      <c r="J136" s="298">
        <v>7</v>
      </c>
      <c r="K136" s="304">
        <v>14.1</v>
      </c>
      <c r="L136" s="303">
        <f t="shared" si="4"/>
        <v>164.65673758865248</v>
      </c>
      <c r="M136" s="295">
        <v>12.2</v>
      </c>
      <c r="N136" s="294">
        <v>15.4</v>
      </c>
      <c r="O136" s="293" t="s">
        <v>939</v>
      </c>
      <c r="P136" s="290" t="s">
        <v>737</v>
      </c>
      <c r="Q136" s="290" t="s">
        <v>790</v>
      </c>
      <c r="R136" s="290" t="s">
        <v>604</v>
      </c>
      <c r="S136" s="290"/>
      <c r="T136" s="314" t="s">
        <v>716</v>
      </c>
      <c r="U136" s="291">
        <v>115</v>
      </c>
      <c r="V136" s="290"/>
      <c r="W136" s="290">
        <v>65</v>
      </c>
      <c r="X136" s="290" t="s">
        <v>197</v>
      </c>
      <c r="Y136" s="274"/>
      <c r="Z136" s="289" t="s">
        <v>1069</v>
      </c>
      <c r="AA136" s="284">
        <v>1750</v>
      </c>
      <c r="AB136" s="284"/>
      <c r="AC136" s="285"/>
      <c r="AD136" s="281"/>
      <c r="AE136" s="281"/>
      <c r="AF136" s="284"/>
      <c r="AG136" s="281"/>
      <c r="AH136" s="281"/>
      <c r="AI136" s="307"/>
    </row>
    <row r="137" spans="1:35" ht="42">
      <c r="A137" s="306"/>
      <c r="B137" s="345"/>
      <c r="C137" s="344"/>
      <c r="D137" s="299" t="s">
        <v>1068</v>
      </c>
      <c r="E137" s="289" t="s">
        <v>1067</v>
      </c>
      <c r="F137" s="290" t="s">
        <v>472</v>
      </c>
      <c r="G137" s="290">
        <v>1.986</v>
      </c>
      <c r="H137" s="290" t="s">
        <v>740</v>
      </c>
      <c r="I137" s="290">
        <v>1770</v>
      </c>
      <c r="J137" s="298">
        <v>7</v>
      </c>
      <c r="K137" s="304">
        <v>14.1</v>
      </c>
      <c r="L137" s="303">
        <f t="shared" si="4"/>
        <v>164.65673758865248</v>
      </c>
      <c r="M137" s="295">
        <v>11.1</v>
      </c>
      <c r="N137" s="294">
        <v>14.4</v>
      </c>
      <c r="O137" s="293" t="s">
        <v>936</v>
      </c>
      <c r="P137" s="290" t="s">
        <v>737</v>
      </c>
      <c r="Q137" s="290" t="s">
        <v>790</v>
      </c>
      <c r="R137" s="290" t="s">
        <v>604</v>
      </c>
      <c r="S137" s="290"/>
      <c r="T137" s="314" t="s">
        <v>716</v>
      </c>
      <c r="U137" s="291">
        <v>127</v>
      </c>
      <c r="V137" s="290"/>
      <c r="W137" s="290">
        <v>65</v>
      </c>
      <c r="X137" s="290" t="s">
        <v>197</v>
      </c>
      <c r="Y137" s="274"/>
      <c r="Z137" s="289" t="s">
        <v>1067</v>
      </c>
      <c r="AA137" s="284">
        <v>1770</v>
      </c>
      <c r="AB137" s="284"/>
      <c r="AC137" s="285"/>
      <c r="AD137" s="281"/>
      <c r="AE137" s="281"/>
      <c r="AF137" s="284"/>
      <c r="AG137" s="281"/>
      <c r="AH137" s="281"/>
      <c r="AI137" s="307"/>
    </row>
    <row r="138" spans="1:35" ht="63">
      <c r="A138" s="306"/>
      <c r="B138" s="317"/>
      <c r="C138" s="316" t="s">
        <v>1066</v>
      </c>
      <c r="D138" s="299" t="s">
        <v>1060</v>
      </c>
      <c r="E138" s="289" t="s">
        <v>1062</v>
      </c>
      <c r="F138" s="290" t="s">
        <v>1055</v>
      </c>
      <c r="G138" s="290">
        <v>1.7969999999999999</v>
      </c>
      <c r="H138" s="290" t="s">
        <v>719</v>
      </c>
      <c r="I138" s="290" t="s">
        <v>1065</v>
      </c>
      <c r="J138" s="298" t="s">
        <v>842</v>
      </c>
      <c r="K138" s="304">
        <v>23</v>
      </c>
      <c r="L138" s="303">
        <f t="shared" si="4"/>
        <v>100.94173913043477</v>
      </c>
      <c r="M138" s="295">
        <v>13.2</v>
      </c>
      <c r="N138" s="294">
        <v>16.5</v>
      </c>
      <c r="O138" s="293" t="s">
        <v>1064</v>
      </c>
      <c r="P138" s="290" t="s">
        <v>1040</v>
      </c>
      <c r="Q138" s="290" t="s">
        <v>790</v>
      </c>
      <c r="R138" s="290" t="s">
        <v>45</v>
      </c>
      <c r="S138" s="290"/>
      <c r="T138" s="314" t="s">
        <v>716</v>
      </c>
      <c r="U138" s="291">
        <v>174</v>
      </c>
      <c r="V138" s="290">
        <v>139</v>
      </c>
      <c r="W138" s="290" t="s">
        <v>1063</v>
      </c>
      <c r="X138" s="290" t="s">
        <v>800</v>
      </c>
      <c r="Y138" s="274"/>
      <c r="Z138" s="289" t="s">
        <v>1062</v>
      </c>
      <c r="AA138" s="284">
        <v>1610</v>
      </c>
      <c r="AB138" s="284"/>
      <c r="AC138" s="285"/>
      <c r="AD138" s="281"/>
      <c r="AE138" s="281"/>
      <c r="AF138" s="284"/>
      <c r="AG138" s="281"/>
      <c r="AH138" s="281"/>
      <c r="AI138" s="307"/>
    </row>
    <row r="139" spans="1:35" ht="73.5">
      <c r="A139" s="306"/>
      <c r="B139" s="279"/>
      <c r="C139" s="305"/>
      <c r="D139" s="299" t="s">
        <v>1060</v>
      </c>
      <c r="E139" s="289" t="s">
        <v>1061</v>
      </c>
      <c r="F139" s="290" t="s">
        <v>1055</v>
      </c>
      <c r="G139" s="290">
        <v>1.7969999999999999</v>
      </c>
      <c r="H139" s="290" t="s">
        <v>719</v>
      </c>
      <c r="I139" s="290" t="s">
        <v>1021</v>
      </c>
      <c r="J139" s="298" t="s">
        <v>842</v>
      </c>
      <c r="K139" s="304">
        <v>23</v>
      </c>
      <c r="L139" s="303">
        <f t="shared" si="4"/>
        <v>100.94173913043477</v>
      </c>
      <c r="M139" s="295">
        <v>12.2</v>
      </c>
      <c r="N139" s="294">
        <v>15.4</v>
      </c>
      <c r="O139" s="293" t="s">
        <v>1020</v>
      </c>
      <c r="P139" s="290" t="s">
        <v>1040</v>
      </c>
      <c r="Q139" s="290" t="s">
        <v>790</v>
      </c>
      <c r="R139" s="290" t="s">
        <v>45</v>
      </c>
      <c r="S139" s="290"/>
      <c r="T139" s="314" t="s">
        <v>716</v>
      </c>
      <c r="U139" s="291">
        <v>188</v>
      </c>
      <c r="V139" s="290">
        <v>149</v>
      </c>
      <c r="W139" s="290" t="s">
        <v>808</v>
      </c>
      <c r="X139" s="290" t="s">
        <v>800</v>
      </c>
      <c r="Y139" s="274"/>
      <c r="Z139" s="289" t="s">
        <v>1061</v>
      </c>
      <c r="AA139" s="284">
        <v>1660</v>
      </c>
      <c r="AB139" s="284"/>
      <c r="AC139" s="285"/>
      <c r="AD139" s="281"/>
      <c r="AE139" s="281"/>
      <c r="AF139" s="284"/>
      <c r="AG139" s="281"/>
      <c r="AH139" s="281"/>
      <c r="AI139" s="307"/>
    </row>
    <row r="140" spans="1:35" ht="73.5">
      <c r="A140" s="306"/>
      <c r="B140" s="279"/>
      <c r="C140" s="305"/>
      <c r="D140" s="299" t="s">
        <v>1060</v>
      </c>
      <c r="E140" s="289" t="s">
        <v>1057</v>
      </c>
      <c r="F140" s="290" t="s">
        <v>1055</v>
      </c>
      <c r="G140" s="290">
        <v>1.7969999999999999</v>
      </c>
      <c r="H140" s="290" t="s">
        <v>719</v>
      </c>
      <c r="I140" s="290" t="s">
        <v>1059</v>
      </c>
      <c r="J140" s="298">
        <v>7</v>
      </c>
      <c r="K140" s="304">
        <v>22.7</v>
      </c>
      <c r="L140" s="303">
        <f t="shared" si="4"/>
        <v>102.27577092511012</v>
      </c>
      <c r="M140" s="295">
        <v>12.2</v>
      </c>
      <c r="N140" s="294">
        <v>15.4</v>
      </c>
      <c r="O140" s="293" t="s">
        <v>1058</v>
      </c>
      <c r="P140" s="290" t="s">
        <v>1040</v>
      </c>
      <c r="Q140" s="290" t="s">
        <v>790</v>
      </c>
      <c r="R140" s="290" t="s">
        <v>45</v>
      </c>
      <c r="S140" s="290"/>
      <c r="T140" s="314" t="s">
        <v>716</v>
      </c>
      <c r="U140" s="291">
        <v>186</v>
      </c>
      <c r="V140" s="290">
        <v>147</v>
      </c>
      <c r="W140" s="290" t="s">
        <v>808</v>
      </c>
      <c r="X140" s="290" t="s">
        <v>800</v>
      </c>
      <c r="Y140" s="274"/>
      <c r="Z140" s="289" t="s">
        <v>1057</v>
      </c>
      <c r="AA140" s="284">
        <v>1680</v>
      </c>
      <c r="AB140" s="284"/>
      <c r="AC140" s="285"/>
      <c r="AD140" s="281"/>
      <c r="AE140" s="281"/>
      <c r="AF140" s="284"/>
      <c r="AG140" s="281"/>
      <c r="AH140" s="281"/>
      <c r="AI140" s="307"/>
    </row>
    <row r="141" spans="1:35" ht="63">
      <c r="A141" s="306"/>
      <c r="B141" s="279"/>
      <c r="C141" s="305"/>
      <c r="D141" s="299" t="s">
        <v>1056</v>
      </c>
      <c r="E141" s="289" t="s">
        <v>1051</v>
      </c>
      <c r="F141" s="290" t="s">
        <v>1055</v>
      </c>
      <c r="G141" s="290">
        <v>1.7969999999999999</v>
      </c>
      <c r="H141" s="290" t="s">
        <v>719</v>
      </c>
      <c r="I141" s="290" t="s">
        <v>1054</v>
      </c>
      <c r="J141" s="298">
        <v>7</v>
      </c>
      <c r="K141" s="304">
        <v>22.7</v>
      </c>
      <c r="L141" s="303">
        <f t="shared" si="4"/>
        <v>102.27577092511012</v>
      </c>
      <c r="M141" s="295">
        <v>12.2</v>
      </c>
      <c r="N141" s="294">
        <v>15.4</v>
      </c>
      <c r="O141" s="293" t="s">
        <v>1053</v>
      </c>
      <c r="P141" s="290" t="s">
        <v>1040</v>
      </c>
      <c r="Q141" s="290" t="s">
        <v>790</v>
      </c>
      <c r="R141" s="290" t="s">
        <v>45</v>
      </c>
      <c r="S141" s="290"/>
      <c r="T141" s="314" t="s">
        <v>716</v>
      </c>
      <c r="U141" s="291">
        <v>186</v>
      </c>
      <c r="V141" s="290">
        <v>147</v>
      </c>
      <c r="W141" s="290" t="s">
        <v>1052</v>
      </c>
      <c r="X141" s="290" t="s">
        <v>800</v>
      </c>
      <c r="Y141" s="274"/>
      <c r="Z141" s="289" t="s">
        <v>1051</v>
      </c>
      <c r="AA141" s="284">
        <v>1670</v>
      </c>
      <c r="AB141" s="284"/>
      <c r="AC141" s="285"/>
      <c r="AD141" s="281"/>
      <c r="AE141" s="281"/>
      <c r="AF141" s="284"/>
      <c r="AG141" s="281"/>
      <c r="AH141" s="281"/>
      <c r="AI141" s="307"/>
    </row>
    <row r="142" spans="1:35" ht="105">
      <c r="A142" s="306"/>
      <c r="B142" s="279"/>
      <c r="C142" s="305"/>
      <c r="D142" s="299" t="s">
        <v>1042</v>
      </c>
      <c r="E142" s="289" t="s">
        <v>1048</v>
      </c>
      <c r="F142" s="290" t="s">
        <v>1041</v>
      </c>
      <c r="G142" s="290">
        <v>1.7969999999999999</v>
      </c>
      <c r="H142" s="290" t="s">
        <v>719</v>
      </c>
      <c r="I142" s="290" t="s">
        <v>1050</v>
      </c>
      <c r="J142" s="298">
        <v>7</v>
      </c>
      <c r="K142" s="304">
        <v>22</v>
      </c>
      <c r="L142" s="303">
        <f t="shared" si="4"/>
        <v>105.52999999999999</v>
      </c>
      <c r="M142" s="295">
        <v>12.2</v>
      </c>
      <c r="N142" s="294">
        <v>15.4</v>
      </c>
      <c r="O142" s="293" t="s">
        <v>1049</v>
      </c>
      <c r="P142" s="290" t="s">
        <v>1040</v>
      </c>
      <c r="Q142" s="290" t="s">
        <v>790</v>
      </c>
      <c r="R142" s="290" t="s">
        <v>604</v>
      </c>
      <c r="S142" s="290"/>
      <c r="T142" s="314" t="s">
        <v>716</v>
      </c>
      <c r="U142" s="291">
        <v>180</v>
      </c>
      <c r="V142" s="290">
        <v>142</v>
      </c>
      <c r="W142" s="290">
        <v>99</v>
      </c>
      <c r="X142" s="290" t="s">
        <v>229</v>
      </c>
      <c r="Y142" s="274"/>
      <c r="Z142" s="289" t="s">
        <v>1048</v>
      </c>
      <c r="AA142" s="284">
        <v>1680</v>
      </c>
      <c r="AB142" s="284"/>
      <c r="AC142" s="285"/>
      <c r="AD142" s="281"/>
      <c r="AE142" s="281"/>
      <c r="AF142" s="284"/>
      <c r="AG142" s="281"/>
      <c r="AH142" s="281"/>
      <c r="AI142" s="307"/>
    </row>
    <row r="143" spans="1:35" ht="157.5">
      <c r="A143" s="306"/>
      <c r="B143" s="279"/>
      <c r="C143" s="305"/>
      <c r="D143" s="299" t="s">
        <v>1042</v>
      </c>
      <c r="E143" s="289" t="s">
        <v>1045</v>
      </c>
      <c r="F143" s="290" t="s">
        <v>1041</v>
      </c>
      <c r="G143" s="290">
        <v>1.7969999999999999</v>
      </c>
      <c r="H143" s="290" t="s">
        <v>719</v>
      </c>
      <c r="I143" s="290" t="s">
        <v>1047</v>
      </c>
      <c r="J143" s="298">
        <v>7</v>
      </c>
      <c r="K143" s="304">
        <v>22</v>
      </c>
      <c r="L143" s="303">
        <f t="shared" si="4"/>
        <v>105.52999999999999</v>
      </c>
      <c r="M143" s="295">
        <v>12.2</v>
      </c>
      <c r="N143" s="294">
        <v>15.4</v>
      </c>
      <c r="O143" s="293" t="s">
        <v>1046</v>
      </c>
      <c r="P143" s="290" t="s">
        <v>1040</v>
      </c>
      <c r="Q143" s="290" t="s">
        <v>790</v>
      </c>
      <c r="R143" s="290" t="s">
        <v>604</v>
      </c>
      <c r="S143" s="290"/>
      <c r="T143" s="314" t="s">
        <v>716</v>
      </c>
      <c r="U143" s="291">
        <v>180</v>
      </c>
      <c r="V143" s="290">
        <v>142</v>
      </c>
      <c r="W143" s="290" t="s">
        <v>946</v>
      </c>
      <c r="X143" s="290" t="s">
        <v>800</v>
      </c>
      <c r="Y143" s="274"/>
      <c r="Z143" s="289" t="s">
        <v>1045</v>
      </c>
      <c r="AA143" s="284">
        <v>1710</v>
      </c>
      <c r="AB143" s="284"/>
      <c r="AC143" s="285"/>
      <c r="AD143" s="281"/>
      <c r="AE143" s="281"/>
      <c r="AF143" s="284"/>
      <c r="AG143" s="281"/>
      <c r="AH143" s="281"/>
      <c r="AI143" s="307"/>
    </row>
    <row r="144" spans="1:35" ht="136.5">
      <c r="A144" s="306"/>
      <c r="B144" s="279"/>
      <c r="C144" s="305"/>
      <c r="D144" s="299" t="s">
        <v>1042</v>
      </c>
      <c r="E144" s="289" t="s">
        <v>1043</v>
      </c>
      <c r="F144" s="290" t="s">
        <v>1041</v>
      </c>
      <c r="G144" s="290">
        <v>1.7969999999999999</v>
      </c>
      <c r="H144" s="290" t="s">
        <v>719</v>
      </c>
      <c r="I144" s="290" t="s">
        <v>948</v>
      </c>
      <c r="J144" s="298">
        <v>7</v>
      </c>
      <c r="K144" s="304">
        <v>21.9</v>
      </c>
      <c r="L144" s="303">
        <f t="shared" si="4"/>
        <v>106.01187214611873</v>
      </c>
      <c r="M144" s="295">
        <v>12.2</v>
      </c>
      <c r="N144" s="294">
        <v>15.4</v>
      </c>
      <c r="O144" s="293" t="s">
        <v>947</v>
      </c>
      <c r="P144" s="290" t="s">
        <v>1040</v>
      </c>
      <c r="Q144" s="290" t="s">
        <v>790</v>
      </c>
      <c r="R144" s="290" t="s">
        <v>604</v>
      </c>
      <c r="S144" s="290"/>
      <c r="T144" s="314" t="s">
        <v>716</v>
      </c>
      <c r="U144" s="291">
        <v>179</v>
      </c>
      <c r="V144" s="290">
        <v>142</v>
      </c>
      <c r="W144" s="290" t="s">
        <v>1044</v>
      </c>
      <c r="X144" s="290" t="s">
        <v>229</v>
      </c>
      <c r="Y144" s="274"/>
      <c r="Z144" s="289" t="s">
        <v>1043</v>
      </c>
      <c r="AA144" s="284">
        <v>1680</v>
      </c>
      <c r="AB144" s="284"/>
      <c r="AC144" s="285"/>
      <c r="AD144" s="281"/>
      <c r="AE144" s="281"/>
      <c r="AF144" s="284"/>
      <c r="AG144" s="281"/>
      <c r="AH144" s="281"/>
      <c r="AI144" s="307"/>
    </row>
    <row r="145" spans="1:35" ht="84">
      <c r="A145" s="306"/>
      <c r="B145" s="279"/>
      <c r="C145" s="305"/>
      <c r="D145" s="299" t="s">
        <v>1042</v>
      </c>
      <c r="E145" s="289" t="s">
        <v>1039</v>
      </c>
      <c r="F145" s="290" t="s">
        <v>1041</v>
      </c>
      <c r="G145" s="290">
        <v>1.7969999999999999</v>
      </c>
      <c r="H145" s="290" t="s">
        <v>719</v>
      </c>
      <c r="I145" s="290" t="s">
        <v>1008</v>
      </c>
      <c r="J145" s="298">
        <v>7</v>
      </c>
      <c r="K145" s="304">
        <v>21.9</v>
      </c>
      <c r="L145" s="303">
        <f t="shared" si="4"/>
        <v>106.01187214611873</v>
      </c>
      <c r="M145" s="295">
        <v>12.2</v>
      </c>
      <c r="N145" s="294">
        <v>15.4</v>
      </c>
      <c r="O145" s="293" t="s">
        <v>943</v>
      </c>
      <c r="P145" s="290" t="s">
        <v>1040</v>
      </c>
      <c r="Q145" s="290" t="s">
        <v>790</v>
      </c>
      <c r="R145" s="290" t="s">
        <v>604</v>
      </c>
      <c r="S145" s="290"/>
      <c r="T145" s="314" t="s">
        <v>716</v>
      </c>
      <c r="U145" s="291">
        <v>179</v>
      </c>
      <c r="V145" s="290">
        <v>142</v>
      </c>
      <c r="W145" s="290">
        <v>100</v>
      </c>
      <c r="X145" s="290" t="s">
        <v>800</v>
      </c>
      <c r="Y145" s="274"/>
      <c r="Z145" s="289" t="s">
        <v>1039</v>
      </c>
      <c r="AA145" s="284">
        <v>1720</v>
      </c>
      <c r="AB145" s="284"/>
      <c r="AC145" s="285"/>
      <c r="AD145" s="281"/>
      <c r="AE145" s="281"/>
      <c r="AF145" s="284"/>
      <c r="AG145" s="281"/>
      <c r="AH145" s="281"/>
      <c r="AI145" s="307"/>
    </row>
    <row r="146" spans="1:35" ht="42">
      <c r="A146" s="306"/>
      <c r="B146" s="279"/>
      <c r="C146" s="305"/>
      <c r="D146" s="299" t="s">
        <v>1028</v>
      </c>
      <c r="E146" s="289" t="s">
        <v>1036</v>
      </c>
      <c r="F146" s="290" t="s">
        <v>472</v>
      </c>
      <c r="G146" s="290">
        <v>1.986</v>
      </c>
      <c r="H146" s="290" t="s">
        <v>740</v>
      </c>
      <c r="I146" s="290" t="s">
        <v>1038</v>
      </c>
      <c r="J146" s="298">
        <v>7</v>
      </c>
      <c r="K146" s="304">
        <v>15</v>
      </c>
      <c r="L146" s="303">
        <f t="shared" si="4"/>
        <v>154.77733333333333</v>
      </c>
      <c r="M146" s="295">
        <v>13.2</v>
      </c>
      <c r="N146" s="294">
        <v>16.5</v>
      </c>
      <c r="O146" s="293" t="s">
        <v>1037</v>
      </c>
      <c r="P146" s="290" t="s">
        <v>737</v>
      </c>
      <c r="Q146" s="290" t="s">
        <v>790</v>
      </c>
      <c r="R146" s="290" t="s">
        <v>45</v>
      </c>
      <c r="S146" s="290"/>
      <c r="T146" s="314" t="s">
        <v>716</v>
      </c>
      <c r="U146" s="291">
        <v>113</v>
      </c>
      <c r="V146" s="290"/>
      <c r="W146" s="290">
        <v>64</v>
      </c>
      <c r="X146" s="290" t="s">
        <v>602</v>
      </c>
      <c r="Y146" s="274"/>
      <c r="Z146" s="289" t="s">
        <v>1036</v>
      </c>
      <c r="AA146" s="284">
        <v>1580</v>
      </c>
      <c r="AB146" s="284"/>
      <c r="AC146" s="285"/>
      <c r="AD146" s="281"/>
      <c r="AE146" s="281"/>
      <c r="AF146" s="284"/>
      <c r="AG146" s="281"/>
      <c r="AH146" s="281"/>
      <c r="AI146" s="307"/>
    </row>
    <row r="147" spans="1:35" ht="73.5">
      <c r="A147" s="306"/>
      <c r="B147" s="279"/>
      <c r="C147" s="305"/>
      <c r="D147" s="299" t="s">
        <v>1028</v>
      </c>
      <c r="E147" s="289" t="s">
        <v>1031</v>
      </c>
      <c r="F147" s="290" t="s">
        <v>472</v>
      </c>
      <c r="G147" s="290">
        <v>1.986</v>
      </c>
      <c r="H147" s="290" t="s">
        <v>740</v>
      </c>
      <c r="I147" s="290" t="s">
        <v>1035</v>
      </c>
      <c r="J147" s="298" t="s">
        <v>842</v>
      </c>
      <c r="K147" s="304">
        <v>15</v>
      </c>
      <c r="L147" s="303">
        <f t="shared" si="4"/>
        <v>154.77733333333333</v>
      </c>
      <c r="M147" s="295">
        <v>13.2</v>
      </c>
      <c r="N147" s="294">
        <v>16.5</v>
      </c>
      <c r="O147" s="293" t="s">
        <v>1034</v>
      </c>
      <c r="P147" s="290" t="s">
        <v>737</v>
      </c>
      <c r="Q147" s="290" t="s">
        <v>790</v>
      </c>
      <c r="R147" s="290" t="s">
        <v>45</v>
      </c>
      <c r="S147" s="372" t="s">
        <v>1033</v>
      </c>
      <c r="T147" s="314" t="s">
        <v>716</v>
      </c>
      <c r="U147" s="291">
        <v>113</v>
      </c>
      <c r="V147" s="290"/>
      <c r="W147" s="290" t="s">
        <v>1032</v>
      </c>
      <c r="X147" s="290" t="s">
        <v>197</v>
      </c>
      <c r="Y147" s="274"/>
      <c r="Z147" s="289" t="s">
        <v>1031</v>
      </c>
      <c r="AA147" s="284">
        <v>1600</v>
      </c>
      <c r="AB147" s="284"/>
      <c r="AC147" s="285"/>
      <c r="AD147" s="281"/>
      <c r="AE147" s="281"/>
      <c r="AF147" s="284"/>
      <c r="AG147" s="281"/>
      <c r="AH147" s="281"/>
      <c r="AI147" s="307"/>
    </row>
    <row r="148" spans="1:35" ht="42">
      <c r="A148" s="306"/>
      <c r="B148" s="279"/>
      <c r="C148" s="305"/>
      <c r="D148" s="299" t="s">
        <v>1028</v>
      </c>
      <c r="E148" s="289" t="s">
        <v>1030</v>
      </c>
      <c r="F148" s="290" t="s">
        <v>472</v>
      </c>
      <c r="G148" s="290">
        <v>1.986</v>
      </c>
      <c r="H148" s="290" t="s">
        <v>740</v>
      </c>
      <c r="I148" s="290" t="s">
        <v>922</v>
      </c>
      <c r="J148" s="298">
        <v>7</v>
      </c>
      <c r="K148" s="304">
        <v>15</v>
      </c>
      <c r="L148" s="303">
        <f t="shared" si="4"/>
        <v>154.77733333333333</v>
      </c>
      <c r="M148" s="295">
        <v>12.2</v>
      </c>
      <c r="N148" s="294">
        <v>15.4</v>
      </c>
      <c r="O148" s="293" t="s">
        <v>921</v>
      </c>
      <c r="P148" s="290" t="s">
        <v>737</v>
      </c>
      <c r="Q148" s="290" t="s">
        <v>790</v>
      </c>
      <c r="R148" s="290" t="s">
        <v>45</v>
      </c>
      <c r="S148" s="290"/>
      <c r="T148" s="314" t="s">
        <v>716</v>
      </c>
      <c r="U148" s="291">
        <v>122</v>
      </c>
      <c r="V148" s="290"/>
      <c r="W148" s="290" t="s">
        <v>932</v>
      </c>
      <c r="X148" s="290" t="s">
        <v>197</v>
      </c>
      <c r="Y148" s="274"/>
      <c r="Z148" s="289" t="s">
        <v>1030</v>
      </c>
      <c r="AA148" s="284">
        <v>1660</v>
      </c>
      <c r="AB148" s="284"/>
      <c r="AC148" s="285"/>
      <c r="AD148" s="281"/>
      <c r="AE148" s="281"/>
      <c r="AF148" s="284"/>
      <c r="AG148" s="281"/>
      <c r="AH148" s="281"/>
      <c r="AI148" s="307"/>
    </row>
    <row r="149" spans="1:35" ht="42">
      <c r="A149" s="306"/>
      <c r="B149" s="279"/>
      <c r="C149" s="305"/>
      <c r="D149" s="299" t="s">
        <v>1028</v>
      </c>
      <c r="E149" s="289" t="s">
        <v>1029</v>
      </c>
      <c r="F149" s="290" t="s">
        <v>472</v>
      </c>
      <c r="G149" s="290">
        <v>1.986</v>
      </c>
      <c r="H149" s="290" t="s">
        <v>740</v>
      </c>
      <c r="I149" s="290">
        <v>1650</v>
      </c>
      <c r="J149" s="298">
        <v>7</v>
      </c>
      <c r="K149" s="304">
        <v>14.8</v>
      </c>
      <c r="L149" s="303">
        <f t="shared" si="4"/>
        <v>156.86891891891889</v>
      </c>
      <c r="M149" s="295">
        <v>13.2</v>
      </c>
      <c r="N149" s="294">
        <v>16.5</v>
      </c>
      <c r="O149" s="293" t="s">
        <v>1017</v>
      </c>
      <c r="P149" s="290" t="s">
        <v>737</v>
      </c>
      <c r="Q149" s="290" t="s">
        <v>790</v>
      </c>
      <c r="R149" s="290" t="s">
        <v>45</v>
      </c>
      <c r="S149" s="290"/>
      <c r="T149" s="314" t="s">
        <v>716</v>
      </c>
      <c r="U149" s="291">
        <v>112</v>
      </c>
      <c r="V149" s="290"/>
      <c r="W149" s="290">
        <v>65</v>
      </c>
      <c r="X149" s="290" t="s">
        <v>197</v>
      </c>
      <c r="Y149" s="274"/>
      <c r="Z149" s="289" t="s">
        <v>1029</v>
      </c>
      <c r="AA149" s="284">
        <v>1650</v>
      </c>
      <c r="AB149" s="284"/>
      <c r="AC149" s="285"/>
      <c r="AD149" s="281"/>
      <c r="AE149" s="281"/>
      <c r="AF149" s="284"/>
      <c r="AG149" s="281"/>
      <c r="AH149" s="281"/>
      <c r="AI149" s="307"/>
    </row>
    <row r="150" spans="1:35" ht="42">
      <c r="A150" s="306"/>
      <c r="B150" s="279"/>
      <c r="C150" s="305"/>
      <c r="D150" s="299" t="s">
        <v>1028</v>
      </c>
      <c r="E150" s="289" t="s">
        <v>1026</v>
      </c>
      <c r="F150" s="290" t="s">
        <v>472</v>
      </c>
      <c r="G150" s="290">
        <v>1.986</v>
      </c>
      <c r="H150" s="290" t="s">
        <v>740</v>
      </c>
      <c r="I150" s="290" t="s">
        <v>1027</v>
      </c>
      <c r="J150" s="298">
        <v>7</v>
      </c>
      <c r="K150" s="304">
        <v>14.8</v>
      </c>
      <c r="L150" s="303">
        <f t="shared" si="4"/>
        <v>156.86891891891889</v>
      </c>
      <c r="M150" s="295">
        <v>12.2</v>
      </c>
      <c r="N150" s="294">
        <v>15.4</v>
      </c>
      <c r="O150" s="293" t="s">
        <v>921</v>
      </c>
      <c r="P150" s="290" t="s">
        <v>737</v>
      </c>
      <c r="Q150" s="290" t="s">
        <v>790</v>
      </c>
      <c r="R150" s="290" t="s">
        <v>45</v>
      </c>
      <c r="S150" s="290"/>
      <c r="T150" s="314" t="s">
        <v>716</v>
      </c>
      <c r="U150" s="291">
        <v>121</v>
      </c>
      <c r="V150" s="290"/>
      <c r="W150" s="290">
        <v>66</v>
      </c>
      <c r="X150" s="290" t="s">
        <v>197</v>
      </c>
      <c r="Y150" s="274"/>
      <c r="Z150" s="289" t="s">
        <v>1026</v>
      </c>
      <c r="AA150" s="284">
        <v>1660</v>
      </c>
      <c r="AB150" s="284"/>
      <c r="AC150" s="285"/>
      <c r="AD150" s="281"/>
      <c r="AE150" s="281"/>
      <c r="AF150" s="284"/>
      <c r="AG150" s="281"/>
      <c r="AH150" s="281"/>
      <c r="AI150" s="307"/>
    </row>
    <row r="151" spans="1:35" ht="52.5">
      <c r="A151" s="306"/>
      <c r="B151" s="279"/>
      <c r="C151" s="305"/>
      <c r="D151" s="299" t="s">
        <v>1022</v>
      </c>
      <c r="E151" s="289" t="s">
        <v>1023</v>
      </c>
      <c r="F151" s="290" t="s">
        <v>472</v>
      </c>
      <c r="G151" s="290">
        <v>1.986</v>
      </c>
      <c r="H151" s="290" t="s">
        <v>740</v>
      </c>
      <c r="I151" s="290" t="s">
        <v>1025</v>
      </c>
      <c r="J151" s="298">
        <v>7</v>
      </c>
      <c r="K151" s="304">
        <v>14.8</v>
      </c>
      <c r="L151" s="303">
        <f t="shared" si="4"/>
        <v>156.86891891891889</v>
      </c>
      <c r="M151" s="295">
        <v>13.2</v>
      </c>
      <c r="N151" s="294">
        <v>16.5</v>
      </c>
      <c r="O151" s="293" t="s">
        <v>1024</v>
      </c>
      <c r="P151" s="290" t="s">
        <v>737</v>
      </c>
      <c r="Q151" s="290" t="s">
        <v>790</v>
      </c>
      <c r="R151" s="290" t="s">
        <v>45</v>
      </c>
      <c r="S151" s="290"/>
      <c r="T151" s="314" t="s">
        <v>716</v>
      </c>
      <c r="U151" s="291">
        <v>112</v>
      </c>
      <c r="V151" s="290"/>
      <c r="W151" s="290">
        <v>65</v>
      </c>
      <c r="X151" s="290" t="s">
        <v>197</v>
      </c>
      <c r="Y151" s="274"/>
      <c r="Z151" s="289" t="s">
        <v>1023</v>
      </c>
      <c r="AA151" s="284">
        <v>1630</v>
      </c>
      <c r="AB151" s="284"/>
      <c r="AC151" s="285"/>
      <c r="AD151" s="281"/>
      <c r="AE151" s="281"/>
      <c r="AF151" s="284"/>
      <c r="AG151" s="281"/>
      <c r="AH151" s="281"/>
      <c r="AI151" s="307"/>
    </row>
    <row r="152" spans="1:35" ht="52.5">
      <c r="A152" s="306"/>
      <c r="B152" s="279"/>
      <c r="C152" s="305"/>
      <c r="D152" s="299" t="s">
        <v>1022</v>
      </c>
      <c r="E152" s="289" t="s">
        <v>1018</v>
      </c>
      <c r="F152" s="290" t="s">
        <v>472</v>
      </c>
      <c r="G152" s="290">
        <v>1.986</v>
      </c>
      <c r="H152" s="290" t="s">
        <v>740</v>
      </c>
      <c r="I152" s="290" t="s">
        <v>1021</v>
      </c>
      <c r="J152" s="298" t="s">
        <v>842</v>
      </c>
      <c r="K152" s="304">
        <v>14.8</v>
      </c>
      <c r="L152" s="303">
        <f t="shared" si="4"/>
        <v>156.86891891891889</v>
      </c>
      <c r="M152" s="295">
        <v>12.2</v>
      </c>
      <c r="N152" s="294">
        <v>15.4</v>
      </c>
      <c r="O152" s="293" t="s">
        <v>1020</v>
      </c>
      <c r="P152" s="290" t="s">
        <v>737</v>
      </c>
      <c r="Q152" s="290" t="s">
        <v>790</v>
      </c>
      <c r="R152" s="290" t="s">
        <v>45</v>
      </c>
      <c r="S152" s="290"/>
      <c r="T152" s="314" t="s">
        <v>716</v>
      </c>
      <c r="U152" s="291">
        <v>121</v>
      </c>
      <c r="V152" s="290"/>
      <c r="W152" s="290" t="s">
        <v>1019</v>
      </c>
      <c r="X152" s="290" t="s">
        <v>197</v>
      </c>
      <c r="Y152" s="274"/>
      <c r="Z152" s="289" t="s">
        <v>1018</v>
      </c>
      <c r="AA152" s="284">
        <v>1660</v>
      </c>
      <c r="AB152" s="284"/>
      <c r="AC152" s="285"/>
      <c r="AD152" s="281"/>
      <c r="AE152" s="281"/>
      <c r="AF152" s="284"/>
      <c r="AG152" s="281"/>
      <c r="AH152" s="281"/>
      <c r="AI152" s="307"/>
    </row>
    <row r="153" spans="1:35" ht="42">
      <c r="A153" s="306"/>
      <c r="B153" s="279"/>
      <c r="C153" s="305"/>
      <c r="D153" s="299" t="s">
        <v>1006</v>
      </c>
      <c r="E153" s="289" t="s">
        <v>1016</v>
      </c>
      <c r="F153" s="290" t="s">
        <v>472</v>
      </c>
      <c r="G153" s="290">
        <v>1.986</v>
      </c>
      <c r="H153" s="290" t="s">
        <v>740</v>
      </c>
      <c r="I153" s="290">
        <v>1650</v>
      </c>
      <c r="J153" s="298">
        <v>7</v>
      </c>
      <c r="K153" s="304">
        <v>14.3</v>
      </c>
      <c r="L153" s="303">
        <f t="shared" si="4"/>
        <v>162.35384615384615</v>
      </c>
      <c r="M153" s="295">
        <v>13.2</v>
      </c>
      <c r="N153" s="294">
        <v>16.5</v>
      </c>
      <c r="O153" s="293" t="s">
        <v>1017</v>
      </c>
      <c r="P153" s="290" t="s">
        <v>737</v>
      </c>
      <c r="Q153" s="290" t="s">
        <v>790</v>
      </c>
      <c r="R153" s="290" t="s">
        <v>604</v>
      </c>
      <c r="S153" s="290"/>
      <c r="T153" s="314" t="s">
        <v>716</v>
      </c>
      <c r="U153" s="291">
        <v>108</v>
      </c>
      <c r="V153" s="290"/>
      <c r="W153" s="290">
        <v>63</v>
      </c>
      <c r="X153" s="290" t="s">
        <v>602</v>
      </c>
      <c r="Y153" s="274"/>
      <c r="Z153" s="289" t="s">
        <v>1016</v>
      </c>
      <c r="AA153" s="284">
        <v>1650</v>
      </c>
      <c r="AB153" s="284"/>
      <c r="AC153" s="285"/>
      <c r="AD153" s="281"/>
      <c r="AE153" s="281"/>
      <c r="AF153" s="284"/>
      <c r="AG153" s="281"/>
      <c r="AH153" s="281"/>
      <c r="AI153" s="307"/>
    </row>
    <row r="154" spans="1:35" ht="94.5">
      <c r="A154" s="306"/>
      <c r="B154" s="279"/>
      <c r="C154" s="305"/>
      <c r="D154" s="299" t="s">
        <v>1006</v>
      </c>
      <c r="E154" s="289" t="s">
        <v>1012</v>
      </c>
      <c r="F154" s="290" t="s">
        <v>472</v>
      </c>
      <c r="G154" s="290">
        <v>1.986</v>
      </c>
      <c r="H154" s="290" t="s">
        <v>740</v>
      </c>
      <c r="I154" s="290" t="s">
        <v>1015</v>
      </c>
      <c r="J154" s="298" t="s">
        <v>842</v>
      </c>
      <c r="K154" s="304">
        <v>14.3</v>
      </c>
      <c r="L154" s="303">
        <f t="shared" si="4"/>
        <v>162.35384615384615</v>
      </c>
      <c r="M154" s="295">
        <v>12.2</v>
      </c>
      <c r="N154" s="294">
        <v>15.4</v>
      </c>
      <c r="O154" s="293" t="s">
        <v>1014</v>
      </c>
      <c r="P154" s="290" t="s">
        <v>737</v>
      </c>
      <c r="Q154" s="290" t="s">
        <v>790</v>
      </c>
      <c r="R154" s="290" t="s">
        <v>604</v>
      </c>
      <c r="S154" s="290"/>
      <c r="T154" s="314" t="s">
        <v>716</v>
      </c>
      <c r="U154" s="291">
        <v>117</v>
      </c>
      <c r="V154" s="290"/>
      <c r="W154" s="290" t="s">
        <v>1013</v>
      </c>
      <c r="X154" s="290" t="s">
        <v>602</v>
      </c>
      <c r="Y154" s="274"/>
      <c r="Z154" s="289" t="s">
        <v>1012</v>
      </c>
      <c r="AA154" s="284">
        <v>1660</v>
      </c>
      <c r="AB154" s="284"/>
      <c r="AC154" s="285"/>
      <c r="AD154" s="281"/>
      <c r="AE154" s="281"/>
      <c r="AF154" s="284"/>
      <c r="AG154" s="281"/>
      <c r="AH154" s="281"/>
      <c r="AI154" s="307"/>
    </row>
    <row r="155" spans="1:35" ht="84">
      <c r="A155" s="306"/>
      <c r="B155" s="279"/>
      <c r="C155" s="305"/>
      <c r="D155" s="299" t="s">
        <v>1006</v>
      </c>
      <c r="E155" s="289" t="s">
        <v>1009</v>
      </c>
      <c r="F155" s="290" t="s">
        <v>472</v>
      </c>
      <c r="G155" s="290">
        <v>1.986</v>
      </c>
      <c r="H155" s="290" t="s">
        <v>740</v>
      </c>
      <c r="I155" s="290" t="s">
        <v>1011</v>
      </c>
      <c r="J155" s="298" t="s">
        <v>842</v>
      </c>
      <c r="K155" s="304">
        <v>14.3</v>
      </c>
      <c r="L155" s="303">
        <f t="shared" si="4"/>
        <v>162.35384615384615</v>
      </c>
      <c r="M155" s="295">
        <v>12.2</v>
      </c>
      <c r="N155" s="294">
        <v>15.4</v>
      </c>
      <c r="O155" s="293" t="s">
        <v>1010</v>
      </c>
      <c r="P155" s="290" t="s">
        <v>737</v>
      </c>
      <c r="Q155" s="290" t="s">
        <v>790</v>
      </c>
      <c r="R155" s="290" t="s">
        <v>604</v>
      </c>
      <c r="S155" s="290"/>
      <c r="T155" s="314" t="s">
        <v>716</v>
      </c>
      <c r="U155" s="291">
        <v>117</v>
      </c>
      <c r="V155" s="290"/>
      <c r="W155" s="290">
        <v>65</v>
      </c>
      <c r="X155" s="290" t="s">
        <v>197</v>
      </c>
      <c r="Y155" s="274"/>
      <c r="Z155" s="289" t="s">
        <v>1009</v>
      </c>
      <c r="AA155" s="284">
        <v>1710</v>
      </c>
      <c r="AB155" s="284"/>
      <c r="AC155" s="285"/>
      <c r="AD155" s="281"/>
      <c r="AE155" s="281"/>
      <c r="AF155" s="284"/>
      <c r="AG155" s="281"/>
      <c r="AH155" s="281"/>
      <c r="AI155" s="307"/>
    </row>
    <row r="156" spans="1:35" ht="42">
      <c r="A156" s="306"/>
      <c r="B156" s="279"/>
      <c r="C156" s="305"/>
      <c r="D156" s="299" t="s">
        <v>1006</v>
      </c>
      <c r="E156" s="289" t="s">
        <v>1007</v>
      </c>
      <c r="F156" s="290" t="s">
        <v>472</v>
      </c>
      <c r="G156" s="290">
        <v>1.986</v>
      </c>
      <c r="H156" s="290" t="s">
        <v>740</v>
      </c>
      <c r="I156" s="290" t="s">
        <v>1008</v>
      </c>
      <c r="J156" s="298">
        <v>7</v>
      </c>
      <c r="K156" s="304">
        <v>14.1</v>
      </c>
      <c r="L156" s="303">
        <f t="shared" si="4"/>
        <v>164.65673758865248</v>
      </c>
      <c r="M156" s="295">
        <v>12.2</v>
      </c>
      <c r="N156" s="294">
        <v>15.4</v>
      </c>
      <c r="O156" s="293" t="s">
        <v>943</v>
      </c>
      <c r="P156" s="290" t="s">
        <v>737</v>
      </c>
      <c r="Q156" s="290" t="s">
        <v>790</v>
      </c>
      <c r="R156" s="290" t="s">
        <v>604</v>
      </c>
      <c r="S156" s="290"/>
      <c r="T156" s="314" t="s">
        <v>716</v>
      </c>
      <c r="U156" s="291">
        <v>115</v>
      </c>
      <c r="V156" s="290"/>
      <c r="W156" s="290">
        <v>64</v>
      </c>
      <c r="X156" s="290" t="s">
        <v>602</v>
      </c>
      <c r="Y156" s="274"/>
      <c r="Z156" s="289" t="s">
        <v>1007</v>
      </c>
      <c r="AA156" s="284">
        <v>1720</v>
      </c>
      <c r="AB156" s="284"/>
      <c r="AC156" s="285"/>
      <c r="AD156" s="281"/>
      <c r="AE156" s="281"/>
      <c r="AF156" s="284"/>
      <c r="AG156" s="281"/>
      <c r="AH156" s="281"/>
      <c r="AI156" s="307"/>
    </row>
    <row r="157" spans="1:35" ht="42">
      <c r="A157" s="306"/>
      <c r="B157" s="301"/>
      <c r="C157" s="300"/>
      <c r="D157" s="299" t="s">
        <v>1006</v>
      </c>
      <c r="E157" s="289" t="s">
        <v>1004</v>
      </c>
      <c r="F157" s="290" t="s">
        <v>472</v>
      </c>
      <c r="G157" s="290">
        <v>1.986</v>
      </c>
      <c r="H157" s="290" t="s">
        <v>740</v>
      </c>
      <c r="I157" s="290" t="s">
        <v>1005</v>
      </c>
      <c r="J157" s="298">
        <v>7</v>
      </c>
      <c r="K157" s="304">
        <v>14.1</v>
      </c>
      <c r="L157" s="303">
        <f t="shared" si="4"/>
        <v>164.65673758865248</v>
      </c>
      <c r="M157" s="295">
        <v>12.2</v>
      </c>
      <c r="N157" s="294">
        <v>15.4</v>
      </c>
      <c r="O157" s="293" t="s">
        <v>939</v>
      </c>
      <c r="P157" s="290" t="s">
        <v>737</v>
      </c>
      <c r="Q157" s="290" t="s">
        <v>790</v>
      </c>
      <c r="R157" s="290" t="s">
        <v>604</v>
      </c>
      <c r="S157" s="290"/>
      <c r="T157" s="314" t="s">
        <v>716</v>
      </c>
      <c r="U157" s="291">
        <v>115</v>
      </c>
      <c r="V157" s="290"/>
      <c r="W157" s="290">
        <v>65</v>
      </c>
      <c r="X157" s="290" t="s">
        <v>197</v>
      </c>
      <c r="Y157" s="274"/>
      <c r="Z157" s="289" t="s">
        <v>1004</v>
      </c>
      <c r="AA157" s="284">
        <v>1750</v>
      </c>
      <c r="AB157" s="284"/>
      <c r="AC157" s="285"/>
      <c r="AD157" s="281"/>
      <c r="AE157" s="281"/>
      <c r="AF157" s="284"/>
      <c r="AG157" s="281"/>
      <c r="AH157" s="281"/>
      <c r="AI157" s="307"/>
    </row>
    <row r="158" spans="1:35" ht="73.5">
      <c r="A158" s="306"/>
      <c r="B158" s="279"/>
      <c r="C158" s="311" t="s">
        <v>1003</v>
      </c>
      <c r="D158" s="299" t="s">
        <v>989</v>
      </c>
      <c r="E158" s="289" t="s">
        <v>1000</v>
      </c>
      <c r="F158" s="290" t="s">
        <v>906</v>
      </c>
      <c r="G158" s="290">
        <v>2.4870000000000001</v>
      </c>
      <c r="H158" s="290" t="s">
        <v>719</v>
      </c>
      <c r="I158" s="290" t="s">
        <v>1002</v>
      </c>
      <c r="J158" s="298">
        <v>5</v>
      </c>
      <c r="K158" s="304">
        <v>22.4</v>
      </c>
      <c r="L158" s="303">
        <f t="shared" si="4"/>
        <v>103.64553571428571</v>
      </c>
      <c r="M158" s="295">
        <v>12.2</v>
      </c>
      <c r="N158" s="294">
        <v>15.4</v>
      </c>
      <c r="O158" s="293" t="s">
        <v>1001</v>
      </c>
      <c r="P158" s="290" t="s">
        <v>791</v>
      </c>
      <c r="Q158" s="290" t="s">
        <v>790</v>
      </c>
      <c r="R158" s="290" t="s">
        <v>604</v>
      </c>
      <c r="S158" s="372" t="s">
        <v>996</v>
      </c>
      <c r="T158" s="314" t="s">
        <v>716</v>
      </c>
      <c r="U158" s="291">
        <v>183</v>
      </c>
      <c r="V158" s="290">
        <v>145</v>
      </c>
      <c r="W158" s="290" t="s">
        <v>873</v>
      </c>
      <c r="X158" s="290" t="s">
        <v>800</v>
      </c>
      <c r="Y158" s="274"/>
      <c r="Z158" s="289" t="s">
        <v>1000</v>
      </c>
      <c r="AA158" s="284">
        <v>1740</v>
      </c>
      <c r="AB158" s="284"/>
      <c r="AC158" s="285"/>
      <c r="AD158" s="281"/>
      <c r="AE158" s="281"/>
      <c r="AF158" s="284"/>
      <c r="AG158" s="281"/>
      <c r="AH158" s="281"/>
      <c r="AI158" s="307"/>
    </row>
    <row r="159" spans="1:35" ht="73.5">
      <c r="A159" s="306"/>
      <c r="B159" s="279"/>
      <c r="C159" s="305"/>
      <c r="D159" s="299" t="s">
        <v>989</v>
      </c>
      <c r="E159" s="289" t="s">
        <v>999</v>
      </c>
      <c r="F159" s="290" t="s">
        <v>906</v>
      </c>
      <c r="G159" s="290">
        <v>2.4870000000000001</v>
      </c>
      <c r="H159" s="290" t="s">
        <v>719</v>
      </c>
      <c r="I159" s="290">
        <v>1770</v>
      </c>
      <c r="J159" s="298">
        <v>5</v>
      </c>
      <c r="K159" s="304">
        <v>22.4</v>
      </c>
      <c r="L159" s="303">
        <f t="shared" si="4"/>
        <v>103.64553571428571</v>
      </c>
      <c r="M159" s="295">
        <v>11.1</v>
      </c>
      <c r="N159" s="294">
        <v>14.4</v>
      </c>
      <c r="O159" s="293" t="s">
        <v>936</v>
      </c>
      <c r="P159" s="290" t="s">
        <v>791</v>
      </c>
      <c r="Q159" s="290" t="s">
        <v>790</v>
      </c>
      <c r="R159" s="290" t="s">
        <v>604</v>
      </c>
      <c r="S159" s="372" t="s">
        <v>996</v>
      </c>
      <c r="T159" s="314" t="s">
        <v>716</v>
      </c>
      <c r="U159" s="291">
        <v>201</v>
      </c>
      <c r="V159" s="290">
        <v>155</v>
      </c>
      <c r="W159" s="290">
        <v>104</v>
      </c>
      <c r="X159" s="290" t="s">
        <v>800</v>
      </c>
      <c r="Y159" s="274"/>
      <c r="Z159" s="289" t="s">
        <v>999</v>
      </c>
      <c r="AA159" s="284">
        <v>1770</v>
      </c>
      <c r="AB159" s="284"/>
      <c r="AC159" s="285"/>
      <c r="AD159" s="281"/>
      <c r="AE159" s="281"/>
      <c r="AF159" s="284"/>
      <c r="AG159" s="281"/>
      <c r="AH159" s="281"/>
      <c r="AI159" s="307"/>
    </row>
    <row r="160" spans="1:35" ht="73.5">
      <c r="A160" s="306"/>
      <c r="B160" s="279"/>
      <c r="C160" s="305"/>
      <c r="D160" s="299" t="s">
        <v>989</v>
      </c>
      <c r="E160" s="289" t="s">
        <v>995</v>
      </c>
      <c r="F160" s="290" t="s">
        <v>906</v>
      </c>
      <c r="G160" s="290">
        <v>2.4870000000000001</v>
      </c>
      <c r="H160" s="290" t="s">
        <v>719</v>
      </c>
      <c r="I160" s="290" t="s">
        <v>998</v>
      </c>
      <c r="J160" s="298">
        <v>5</v>
      </c>
      <c r="K160" s="304">
        <v>22.4</v>
      </c>
      <c r="L160" s="303">
        <f t="shared" si="4"/>
        <v>103.64553571428571</v>
      </c>
      <c r="M160" s="295">
        <v>11.1</v>
      </c>
      <c r="N160" s="294">
        <v>14.4</v>
      </c>
      <c r="O160" s="293" t="s">
        <v>997</v>
      </c>
      <c r="P160" s="290" t="s">
        <v>791</v>
      </c>
      <c r="Q160" s="290" t="s">
        <v>790</v>
      </c>
      <c r="R160" s="290" t="s">
        <v>604</v>
      </c>
      <c r="S160" s="372" t="s">
        <v>996</v>
      </c>
      <c r="T160" s="314" t="s">
        <v>716</v>
      </c>
      <c r="U160" s="291">
        <v>201</v>
      </c>
      <c r="V160" s="290">
        <v>155</v>
      </c>
      <c r="W160" s="290">
        <v>105</v>
      </c>
      <c r="X160" s="290" t="s">
        <v>240</v>
      </c>
      <c r="Y160" s="274"/>
      <c r="Z160" s="289" t="s">
        <v>995</v>
      </c>
      <c r="AA160" s="284">
        <v>1780</v>
      </c>
      <c r="AB160" s="284"/>
      <c r="AC160" s="285"/>
      <c r="AD160" s="281"/>
      <c r="AE160" s="281"/>
      <c r="AF160" s="284"/>
      <c r="AG160" s="281"/>
      <c r="AH160" s="281"/>
      <c r="AI160" s="307"/>
    </row>
    <row r="161" spans="1:35" ht="73.5">
      <c r="A161" s="306"/>
      <c r="B161" s="279"/>
      <c r="C161" s="305"/>
      <c r="D161" s="299" t="s">
        <v>989</v>
      </c>
      <c r="E161" s="289" t="s">
        <v>513</v>
      </c>
      <c r="F161" s="290" t="s">
        <v>906</v>
      </c>
      <c r="G161" s="290">
        <v>2.4870000000000001</v>
      </c>
      <c r="H161" s="290" t="s">
        <v>719</v>
      </c>
      <c r="I161" s="290">
        <v>1760</v>
      </c>
      <c r="J161" s="298">
        <v>5</v>
      </c>
      <c r="K161" s="304">
        <v>22.2</v>
      </c>
      <c r="L161" s="303">
        <f t="shared" si="4"/>
        <v>104.57927927927929</v>
      </c>
      <c r="M161" s="295">
        <v>12.2</v>
      </c>
      <c r="N161" s="294">
        <v>15.4</v>
      </c>
      <c r="O161" s="293" t="s">
        <v>994</v>
      </c>
      <c r="P161" s="290" t="s">
        <v>791</v>
      </c>
      <c r="Q161" s="290" t="s">
        <v>790</v>
      </c>
      <c r="R161" s="290" t="s">
        <v>604</v>
      </c>
      <c r="S161" s="372" t="s">
        <v>991</v>
      </c>
      <c r="T161" s="314" t="s">
        <v>716</v>
      </c>
      <c r="U161" s="291">
        <v>181</v>
      </c>
      <c r="V161" s="290">
        <v>144</v>
      </c>
      <c r="W161" s="290">
        <v>103</v>
      </c>
      <c r="X161" s="290" t="s">
        <v>800</v>
      </c>
      <c r="Y161" s="274"/>
      <c r="Z161" s="289" t="s">
        <v>513</v>
      </c>
      <c r="AA161" s="284">
        <v>1760</v>
      </c>
      <c r="AB161" s="284"/>
      <c r="AC161" s="285"/>
      <c r="AD161" s="281"/>
      <c r="AE161" s="281"/>
      <c r="AF161" s="284"/>
      <c r="AG161" s="281"/>
      <c r="AH161" s="281"/>
      <c r="AI161" s="307"/>
    </row>
    <row r="162" spans="1:35" ht="73.5">
      <c r="A162" s="306"/>
      <c r="B162" s="279"/>
      <c r="C162" s="305"/>
      <c r="D162" s="299" t="s">
        <v>989</v>
      </c>
      <c r="E162" s="289" t="s">
        <v>990</v>
      </c>
      <c r="F162" s="290" t="s">
        <v>906</v>
      </c>
      <c r="G162" s="290">
        <v>2.4870000000000001</v>
      </c>
      <c r="H162" s="290" t="s">
        <v>719</v>
      </c>
      <c r="I162" s="290" t="s">
        <v>993</v>
      </c>
      <c r="J162" s="298">
        <v>5</v>
      </c>
      <c r="K162" s="304">
        <v>22.2</v>
      </c>
      <c r="L162" s="303">
        <f t="shared" si="4"/>
        <v>104.57927927927929</v>
      </c>
      <c r="M162" s="295">
        <v>11.1</v>
      </c>
      <c r="N162" s="294">
        <v>14.4</v>
      </c>
      <c r="O162" s="293" t="s">
        <v>992</v>
      </c>
      <c r="P162" s="290" t="s">
        <v>791</v>
      </c>
      <c r="Q162" s="290" t="s">
        <v>790</v>
      </c>
      <c r="R162" s="290" t="s">
        <v>604</v>
      </c>
      <c r="S162" s="372" t="s">
        <v>991</v>
      </c>
      <c r="T162" s="314" t="s">
        <v>716</v>
      </c>
      <c r="U162" s="291">
        <v>200</v>
      </c>
      <c r="V162" s="290">
        <v>154</v>
      </c>
      <c r="W162" s="290" t="s">
        <v>873</v>
      </c>
      <c r="X162" s="290" t="s">
        <v>800</v>
      </c>
      <c r="Y162" s="274"/>
      <c r="Z162" s="289" t="s">
        <v>990</v>
      </c>
      <c r="AA162" s="284">
        <v>1770</v>
      </c>
      <c r="AB162" s="284"/>
      <c r="AC162" s="285"/>
      <c r="AD162" s="281"/>
      <c r="AE162" s="281"/>
      <c r="AF162" s="284"/>
      <c r="AG162" s="281"/>
      <c r="AH162" s="281"/>
      <c r="AI162" s="307"/>
    </row>
    <row r="163" spans="1:35" ht="73.5">
      <c r="A163" s="306"/>
      <c r="B163" s="279"/>
      <c r="C163" s="305"/>
      <c r="D163" s="299" t="s">
        <v>989</v>
      </c>
      <c r="E163" s="289" t="s">
        <v>986</v>
      </c>
      <c r="F163" s="290" t="s">
        <v>906</v>
      </c>
      <c r="G163" s="290">
        <v>2.4870000000000001</v>
      </c>
      <c r="H163" s="290" t="s">
        <v>719</v>
      </c>
      <c r="I163" s="290" t="s">
        <v>988</v>
      </c>
      <c r="J163" s="298">
        <v>5</v>
      </c>
      <c r="K163" s="304">
        <v>22.2</v>
      </c>
      <c r="L163" s="303">
        <f t="shared" si="4"/>
        <v>104.57927927927929</v>
      </c>
      <c r="M163" s="295">
        <v>11.1</v>
      </c>
      <c r="N163" s="294">
        <v>14.4</v>
      </c>
      <c r="O163" s="293" t="s">
        <v>987</v>
      </c>
      <c r="P163" s="290" t="s">
        <v>791</v>
      </c>
      <c r="Q163" s="290" t="s">
        <v>790</v>
      </c>
      <c r="R163" s="290" t="s">
        <v>604</v>
      </c>
      <c r="S163" s="290"/>
      <c r="T163" s="314" t="s">
        <v>716</v>
      </c>
      <c r="U163" s="291">
        <v>200</v>
      </c>
      <c r="V163" s="290">
        <v>154</v>
      </c>
      <c r="W163" s="290" t="s">
        <v>788</v>
      </c>
      <c r="X163" s="290" t="s">
        <v>240</v>
      </c>
      <c r="Y163" s="274"/>
      <c r="Z163" s="289" t="s">
        <v>986</v>
      </c>
      <c r="AA163" s="284">
        <v>1800</v>
      </c>
      <c r="AB163" s="284"/>
      <c r="AC163" s="285"/>
      <c r="AD163" s="281"/>
      <c r="AE163" s="281"/>
      <c r="AF163" s="284"/>
      <c r="AG163" s="281"/>
      <c r="AH163" s="281"/>
      <c r="AI163" s="307"/>
    </row>
    <row r="164" spans="1:35" ht="73.5">
      <c r="A164" s="306"/>
      <c r="B164" s="279"/>
      <c r="C164" s="305"/>
      <c r="D164" s="299" t="s">
        <v>985</v>
      </c>
      <c r="E164" s="289" t="s">
        <v>981</v>
      </c>
      <c r="F164" s="290" t="s">
        <v>906</v>
      </c>
      <c r="G164" s="290">
        <v>2.4870000000000001</v>
      </c>
      <c r="H164" s="290" t="s">
        <v>719</v>
      </c>
      <c r="I164" s="290" t="s">
        <v>984</v>
      </c>
      <c r="J164" s="298">
        <v>5</v>
      </c>
      <c r="K164" s="310">
        <v>21.3</v>
      </c>
      <c r="L164" s="309">
        <f t="shared" ref="L164:L195" si="5">IF(K164&gt;0,1/K164*34.6*67.1,"")</f>
        <v>108.99812206572769</v>
      </c>
      <c r="M164" s="295">
        <v>11.1</v>
      </c>
      <c r="N164" s="294">
        <v>14.4</v>
      </c>
      <c r="O164" s="293" t="s">
        <v>983</v>
      </c>
      <c r="P164" s="290" t="s">
        <v>791</v>
      </c>
      <c r="Q164" s="290" t="s">
        <v>790</v>
      </c>
      <c r="R164" s="290" t="s">
        <v>604</v>
      </c>
      <c r="S164" s="290"/>
      <c r="T164" s="333" t="s">
        <v>716</v>
      </c>
      <c r="U164" s="291">
        <v>191</v>
      </c>
      <c r="V164" s="290">
        <v>147</v>
      </c>
      <c r="W164" s="290" t="s">
        <v>982</v>
      </c>
      <c r="X164" s="290" t="s">
        <v>800</v>
      </c>
      <c r="Y164" s="313"/>
      <c r="Z164" s="289" t="s">
        <v>981</v>
      </c>
      <c r="AA164" s="284">
        <v>1800</v>
      </c>
      <c r="AB164" s="284"/>
      <c r="AC164" s="285"/>
      <c r="AD164" s="281"/>
      <c r="AE164" s="281"/>
      <c r="AF164" s="284"/>
      <c r="AG164" s="281"/>
      <c r="AH164" s="281"/>
      <c r="AI164" s="307"/>
    </row>
    <row r="165" spans="1:35" ht="63">
      <c r="A165" s="306"/>
      <c r="B165" s="279"/>
      <c r="C165" s="305"/>
      <c r="D165" s="299" t="s">
        <v>978</v>
      </c>
      <c r="E165" s="289" t="s">
        <v>167</v>
      </c>
      <c r="F165" s="290" t="s">
        <v>977</v>
      </c>
      <c r="G165" s="290">
        <v>2.4870000000000001</v>
      </c>
      <c r="H165" s="290" t="s">
        <v>719</v>
      </c>
      <c r="I165" s="290">
        <v>1980</v>
      </c>
      <c r="J165" s="298">
        <v>5</v>
      </c>
      <c r="K165" s="310">
        <v>18.3</v>
      </c>
      <c r="L165" s="309">
        <f t="shared" si="5"/>
        <v>126.86666666666666</v>
      </c>
      <c r="M165" s="295">
        <v>10.199999999999999</v>
      </c>
      <c r="N165" s="294">
        <v>13.5</v>
      </c>
      <c r="O165" s="293" t="s">
        <v>980</v>
      </c>
      <c r="P165" s="290" t="s">
        <v>974</v>
      </c>
      <c r="Q165" s="290" t="s">
        <v>790</v>
      </c>
      <c r="R165" s="290" t="s">
        <v>80</v>
      </c>
      <c r="S165" s="290"/>
      <c r="T165" s="333" t="s">
        <v>716</v>
      </c>
      <c r="U165" s="291">
        <v>179</v>
      </c>
      <c r="V165" s="290">
        <v>135</v>
      </c>
      <c r="W165" s="290">
        <v>94</v>
      </c>
      <c r="X165" s="290" t="s">
        <v>901</v>
      </c>
      <c r="Y165" s="313"/>
      <c r="Z165" s="289" t="s">
        <v>167</v>
      </c>
      <c r="AA165" s="397">
        <v>1980</v>
      </c>
      <c r="AB165" s="378"/>
      <c r="AC165" s="285"/>
      <c r="AD165" s="281"/>
      <c r="AE165" s="281"/>
      <c r="AF165" s="284"/>
      <c r="AG165" s="281"/>
      <c r="AH165" s="281"/>
      <c r="AI165" s="307"/>
    </row>
    <row r="166" spans="1:35" ht="63">
      <c r="A166" s="306"/>
      <c r="B166" s="279"/>
      <c r="C166" s="305"/>
      <c r="D166" s="299" t="s">
        <v>978</v>
      </c>
      <c r="E166" s="289" t="s">
        <v>69</v>
      </c>
      <c r="F166" s="290" t="s">
        <v>977</v>
      </c>
      <c r="G166" s="290">
        <v>2.4870000000000001</v>
      </c>
      <c r="H166" s="290" t="s">
        <v>719</v>
      </c>
      <c r="I166" s="290">
        <v>2010</v>
      </c>
      <c r="J166" s="298">
        <v>5</v>
      </c>
      <c r="K166" s="304">
        <v>18</v>
      </c>
      <c r="L166" s="303">
        <f t="shared" si="5"/>
        <v>128.98111111111109</v>
      </c>
      <c r="M166" s="295">
        <v>9.4</v>
      </c>
      <c r="N166" s="294">
        <v>12.7</v>
      </c>
      <c r="O166" s="293" t="s">
        <v>979</v>
      </c>
      <c r="P166" s="290" t="s">
        <v>974</v>
      </c>
      <c r="Q166" s="290" t="s">
        <v>790</v>
      </c>
      <c r="R166" s="290" t="s">
        <v>80</v>
      </c>
      <c r="S166" s="290"/>
      <c r="T166" s="314" t="s">
        <v>716</v>
      </c>
      <c r="U166" s="291">
        <v>191</v>
      </c>
      <c r="V166" s="290">
        <v>141</v>
      </c>
      <c r="W166" s="290">
        <v>94</v>
      </c>
      <c r="X166" s="290" t="s">
        <v>901</v>
      </c>
      <c r="Y166" s="313"/>
      <c r="Z166" s="289" t="s">
        <v>69</v>
      </c>
      <c r="AA166" s="397">
        <v>2010</v>
      </c>
      <c r="AB166" s="378"/>
      <c r="AC166" s="285"/>
      <c r="AD166" s="281"/>
      <c r="AE166" s="281"/>
      <c r="AF166" s="284"/>
      <c r="AG166" s="281"/>
      <c r="AH166" s="281"/>
      <c r="AI166" s="307"/>
    </row>
    <row r="167" spans="1:35" ht="63" customHeight="1">
      <c r="A167" s="306"/>
      <c r="B167" s="279"/>
      <c r="C167" s="305"/>
      <c r="D167" s="299" t="s">
        <v>978</v>
      </c>
      <c r="E167" s="289" t="s">
        <v>972</v>
      </c>
      <c r="F167" s="290" t="s">
        <v>977</v>
      </c>
      <c r="G167" s="290">
        <v>2.4870000000000001</v>
      </c>
      <c r="H167" s="290" t="s">
        <v>719</v>
      </c>
      <c r="I167" s="290" t="s">
        <v>976</v>
      </c>
      <c r="J167" s="298">
        <v>5</v>
      </c>
      <c r="K167" s="304">
        <v>18</v>
      </c>
      <c r="L167" s="303">
        <f t="shared" si="5"/>
        <v>128.98111111111109</v>
      </c>
      <c r="M167" s="295">
        <v>9.4</v>
      </c>
      <c r="N167" s="294">
        <v>12.7</v>
      </c>
      <c r="O167" s="293" t="s">
        <v>975</v>
      </c>
      <c r="P167" s="290" t="s">
        <v>974</v>
      </c>
      <c r="Q167" s="290" t="s">
        <v>790</v>
      </c>
      <c r="R167" s="290" t="s">
        <v>80</v>
      </c>
      <c r="S167" s="290"/>
      <c r="T167" s="314" t="s">
        <v>716</v>
      </c>
      <c r="U167" s="291">
        <v>191</v>
      </c>
      <c r="V167" s="290">
        <v>141</v>
      </c>
      <c r="W167" s="290" t="s">
        <v>973</v>
      </c>
      <c r="X167" s="290" t="s">
        <v>229</v>
      </c>
      <c r="Y167" s="313"/>
      <c r="Z167" s="289" t="s">
        <v>972</v>
      </c>
      <c r="AA167" s="397">
        <v>2020</v>
      </c>
      <c r="AB167" s="378"/>
      <c r="AC167" s="285"/>
      <c r="AD167" s="281"/>
      <c r="AE167" s="281"/>
      <c r="AF167" s="284"/>
      <c r="AG167" s="281"/>
      <c r="AH167" s="281"/>
      <c r="AI167" s="307"/>
    </row>
    <row r="168" spans="1:35" ht="63" customHeight="1">
      <c r="A168" s="306"/>
      <c r="B168" s="279"/>
      <c r="C168" s="305"/>
      <c r="D168" s="299" t="s">
        <v>971</v>
      </c>
      <c r="E168" s="289" t="s">
        <v>968</v>
      </c>
      <c r="F168" s="290" t="s">
        <v>970</v>
      </c>
      <c r="G168" s="290">
        <v>2.4870000000000001</v>
      </c>
      <c r="H168" s="290" t="s">
        <v>719</v>
      </c>
      <c r="I168" s="290">
        <v>1840</v>
      </c>
      <c r="J168" s="298">
        <v>5</v>
      </c>
      <c r="K168" s="377">
        <v>18.2</v>
      </c>
      <c r="L168" s="376">
        <f t="shared" si="5"/>
        <v>127.56373626373626</v>
      </c>
      <c r="M168" s="295">
        <v>11.1</v>
      </c>
      <c r="N168" s="294">
        <v>14.4</v>
      </c>
      <c r="O168" s="293" t="s">
        <v>969</v>
      </c>
      <c r="P168" s="290" t="s">
        <v>791</v>
      </c>
      <c r="Q168" s="290" t="s">
        <v>790</v>
      </c>
      <c r="R168" s="290" t="s">
        <v>604</v>
      </c>
      <c r="S168" s="290"/>
      <c r="T168" s="375" t="s">
        <v>716</v>
      </c>
      <c r="U168" s="291">
        <v>163</v>
      </c>
      <c r="V168" s="290">
        <v>126</v>
      </c>
      <c r="W168" s="290">
        <v>87</v>
      </c>
      <c r="X168" s="290" t="s">
        <v>267</v>
      </c>
      <c r="Y168" s="274"/>
      <c r="Z168" s="289" t="s">
        <v>968</v>
      </c>
      <c r="AA168" s="284">
        <v>1840</v>
      </c>
      <c r="AB168" s="284"/>
      <c r="AC168" s="285"/>
      <c r="AD168" s="281"/>
      <c r="AE168" s="281"/>
      <c r="AF168" s="284"/>
      <c r="AG168" s="281"/>
      <c r="AH168" s="281"/>
      <c r="AI168" s="307"/>
    </row>
    <row r="169" spans="1:35" ht="63">
      <c r="A169" s="306"/>
      <c r="B169" s="279"/>
      <c r="C169" s="305"/>
      <c r="D169" s="299" t="s">
        <v>962</v>
      </c>
      <c r="E169" s="289" t="s">
        <v>963</v>
      </c>
      <c r="F169" s="290" t="s">
        <v>961</v>
      </c>
      <c r="G169" s="290">
        <v>2.3929999999999998</v>
      </c>
      <c r="H169" s="290" t="s">
        <v>960</v>
      </c>
      <c r="I169" s="290" t="s">
        <v>967</v>
      </c>
      <c r="J169" s="298">
        <v>5</v>
      </c>
      <c r="K169" s="304">
        <v>15.7</v>
      </c>
      <c r="L169" s="303">
        <f t="shared" si="5"/>
        <v>147.87643312101909</v>
      </c>
      <c r="M169" s="295">
        <v>10.199999999999999</v>
      </c>
      <c r="N169" s="294">
        <v>13.5</v>
      </c>
      <c r="O169" s="293" t="s">
        <v>966</v>
      </c>
      <c r="P169" s="290" t="s">
        <v>958</v>
      </c>
      <c r="Q169" s="290" t="s">
        <v>52</v>
      </c>
      <c r="R169" s="290" t="s">
        <v>604</v>
      </c>
      <c r="S169" s="290"/>
      <c r="T169" s="333" t="s">
        <v>653</v>
      </c>
      <c r="U169" s="291">
        <v>153</v>
      </c>
      <c r="V169" s="290">
        <v>116</v>
      </c>
      <c r="W169" s="290" t="s">
        <v>965</v>
      </c>
      <c r="X169" s="290" t="s">
        <v>964</v>
      </c>
      <c r="Y169" s="274"/>
      <c r="Z169" s="289" t="s">
        <v>963</v>
      </c>
      <c r="AA169" s="284">
        <v>1880</v>
      </c>
      <c r="AB169" s="284"/>
      <c r="AC169" s="285"/>
      <c r="AD169" s="281"/>
      <c r="AE169" s="281"/>
      <c r="AF169" s="284"/>
      <c r="AG169" s="281"/>
      <c r="AH169" s="281"/>
      <c r="AI169" s="307"/>
    </row>
    <row r="170" spans="1:35" ht="63">
      <c r="A170" s="306"/>
      <c r="B170" s="279"/>
      <c r="C170" s="305"/>
      <c r="D170" s="299" t="s">
        <v>962</v>
      </c>
      <c r="E170" s="289" t="s">
        <v>957</v>
      </c>
      <c r="F170" s="290" t="s">
        <v>961</v>
      </c>
      <c r="G170" s="290">
        <v>2.3929999999999998</v>
      </c>
      <c r="H170" s="290" t="s">
        <v>960</v>
      </c>
      <c r="I170" s="290">
        <v>1950</v>
      </c>
      <c r="J170" s="298">
        <v>5</v>
      </c>
      <c r="K170" s="304">
        <v>15.7</v>
      </c>
      <c r="L170" s="303">
        <f t="shared" si="5"/>
        <v>147.87643312101909</v>
      </c>
      <c r="M170" s="295">
        <v>10.199999999999999</v>
      </c>
      <c r="N170" s="294">
        <v>13.5</v>
      </c>
      <c r="O170" s="293" t="s">
        <v>959</v>
      </c>
      <c r="P170" s="290" t="s">
        <v>958</v>
      </c>
      <c r="Q170" s="290" t="s">
        <v>52</v>
      </c>
      <c r="R170" s="290" t="s">
        <v>604</v>
      </c>
      <c r="S170" s="290"/>
      <c r="T170" s="314" t="s">
        <v>653</v>
      </c>
      <c r="U170" s="291">
        <v>153</v>
      </c>
      <c r="V170" s="290">
        <v>116</v>
      </c>
      <c r="W170" s="290">
        <v>80</v>
      </c>
      <c r="X170" s="290" t="s">
        <v>715</v>
      </c>
      <c r="Y170" s="274"/>
      <c r="Z170" s="289" t="s">
        <v>957</v>
      </c>
      <c r="AA170" s="284">
        <v>1950</v>
      </c>
      <c r="AB170" s="284"/>
      <c r="AC170" s="285"/>
      <c r="AD170" s="281"/>
      <c r="AE170" s="281"/>
      <c r="AF170" s="284"/>
      <c r="AG170" s="281"/>
      <c r="AH170" s="281"/>
      <c r="AI170" s="307"/>
    </row>
    <row r="171" spans="1:35" ht="42">
      <c r="A171" s="306"/>
      <c r="B171" s="345"/>
      <c r="C171" s="344"/>
      <c r="D171" s="299" t="s">
        <v>956</v>
      </c>
      <c r="E171" s="289" t="s">
        <v>951</v>
      </c>
      <c r="F171" s="290" t="s">
        <v>955</v>
      </c>
      <c r="G171" s="290">
        <v>1.998</v>
      </c>
      <c r="H171" s="290" t="s">
        <v>657</v>
      </c>
      <c r="I171" s="290" t="s">
        <v>954</v>
      </c>
      <c r="J171" s="298">
        <v>5</v>
      </c>
      <c r="K171" s="310">
        <v>11.8</v>
      </c>
      <c r="L171" s="309">
        <f t="shared" si="5"/>
        <v>196.75084745762712</v>
      </c>
      <c r="M171" s="295">
        <v>12.2</v>
      </c>
      <c r="N171" s="294">
        <v>15.4</v>
      </c>
      <c r="O171" s="293" t="s">
        <v>953</v>
      </c>
      <c r="P171" s="290" t="s">
        <v>952</v>
      </c>
      <c r="Q171" s="290" t="s">
        <v>52</v>
      </c>
      <c r="R171" s="290" t="s">
        <v>80</v>
      </c>
      <c r="S171" s="290"/>
      <c r="T171" s="333"/>
      <c r="U171" s="291"/>
      <c r="V171" s="290"/>
      <c r="W171" s="290"/>
      <c r="X171" s="290"/>
      <c r="Y171" s="274"/>
      <c r="Z171" s="289" t="s">
        <v>951</v>
      </c>
      <c r="AA171" s="284">
        <v>1720</v>
      </c>
      <c r="AB171" s="284"/>
      <c r="AC171" s="285"/>
      <c r="AD171" s="281"/>
      <c r="AE171" s="281"/>
      <c r="AF171" s="284"/>
      <c r="AG171" s="281"/>
      <c r="AH171" s="281"/>
      <c r="AI171" s="307"/>
    </row>
    <row r="172" spans="1:35" ht="73.5">
      <c r="A172" s="306"/>
      <c r="B172" s="312"/>
      <c r="C172" s="311" t="s">
        <v>950</v>
      </c>
      <c r="D172" s="299" t="s">
        <v>949</v>
      </c>
      <c r="E172" s="289" t="s">
        <v>927</v>
      </c>
      <c r="F172" s="290" t="s">
        <v>916</v>
      </c>
      <c r="G172" s="290">
        <v>2.4870000000000001</v>
      </c>
      <c r="H172" s="290" t="s">
        <v>719</v>
      </c>
      <c r="I172" s="290">
        <v>1650</v>
      </c>
      <c r="J172" s="298">
        <v>5</v>
      </c>
      <c r="K172" s="310">
        <v>22.3</v>
      </c>
      <c r="L172" s="309">
        <f t="shared" si="5"/>
        <v>104.11031390134528</v>
      </c>
      <c r="M172" s="295">
        <v>13.2</v>
      </c>
      <c r="N172" s="294">
        <v>16.5</v>
      </c>
      <c r="O172" s="293" t="s">
        <v>924</v>
      </c>
      <c r="P172" s="290" t="s">
        <v>791</v>
      </c>
      <c r="Q172" s="290" t="s">
        <v>790</v>
      </c>
      <c r="R172" s="290" t="s">
        <v>45</v>
      </c>
      <c r="S172" s="290"/>
      <c r="T172" s="374" t="s">
        <v>716</v>
      </c>
      <c r="U172" s="291">
        <v>168</v>
      </c>
      <c r="V172" s="290">
        <v>135</v>
      </c>
      <c r="W172" s="290">
        <v>99</v>
      </c>
      <c r="X172" s="290" t="s">
        <v>229</v>
      </c>
      <c r="Y172" s="313"/>
      <c r="Z172" s="289" t="s">
        <v>927</v>
      </c>
      <c r="AA172" s="284">
        <v>1650</v>
      </c>
      <c r="AB172" s="284"/>
      <c r="AC172" s="285"/>
      <c r="AD172" s="281"/>
      <c r="AE172" s="281"/>
      <c r="AF172" s="284"/>
      <c r="AG172" s="281"/>
      <c r="AH172" s="281"/>
      <c r="AI172" s="307"/>
    </row>
    <row r="173" spans="1:35" ht="73.5">
      <c r="A173" s="306"/>
      <c r="B173" s="279"/>
      <c r="C173" s="305"/>
      <c r="D173" s="299" t="s">
        <v>949</v>
      </c>
      <c r="E173" s="289" t="s">
        <v>945</v>
      </c>
      <c r="F173" s="290" t="s">
        <v>916</v>
      </c>
      <c r="G173" s="290">
        <v>2.4870000000000001</v>
      </c>
      <c r="H173" s="290" t="s">
        <v>719</v>
      </c>
      <c r="I173" s="290" t="s">
        <v>948</v>
      </c>
      <c r="J173" s="298">
        <v>5</v>
      </c>
      <c r="K173" s="304">
        <v>22.3</v>
      </c>
      <c r="L173" s="303">
        <f t="shared" si="5"/>
        <v>104.11031390134528</v>
      </c>
      <c r="M173" s="295">
        <v>12.2</v>
      </c>
      <c r="N173" s="294">
        <v>15.4</v>
      </c>
      <c r="O173" s="293" t="s">
        <v>947</v>
      </c>
      <c r="P173" s="290" t="s">
        <v>791</v>
      </c>
      <c r="Q173" s="290" t="s">
        <v>790</v>
      </c>
      <c r="R173" s="290" t="s">
        <v>45</v>
      </c>
      <c r="S173" s="290"/>
      <c r="T173" s="314" t="s">
        <v>716</v>
      </c>
      <c r="U173" s="291">
        <v>182</v>
      </c>
      <c r="V173" s="290">
        <v>144</v>
      </c>
      <c r="W173" s="290" t="s">
        <v>946</v>
      </c>
      <c r="X173" s="290" t="s">
        <v>800</v>
      </c>
      <c r="Y173" s="274"/>
      <c r="Z173" s="289" t="s">
        <v>945</v>
      </c>
      <c r="AA173" s="284">
        <v>1680</v>
      </c>
      <c r="AB173" s="284"/>
      <c r="AC173" s="285"/>
      <c r="AD173" s="281"/>
      <c r="AE173" s="281"/>
      <c r="AF173" s="284"/>
      <c r="AG173" s="281"/>
      <c r="AH173" s="281"/>
      <c r="AI173" s="307"/>
    </row>
    <row r="174" spans="1:35" ht="73.5">
      <c r="A174" s="306"/>
      <c r="B174" s="279"/>
      <c r="C174" s="305"/>
      <c r="D174" s="299" t="s">
        <v>937</v>
      </c>
      <c r="E174" s="289" t="s">
        <v>941</v>
      </c>
      <c r="F174" s="290" t="s">
        <v>906</v>
      </c>
      <c r="G174" s="290">
        <v>2.4870000000000001</v>
      </c>
      <c r="H174" s="290" t="s">
        <v>719</v>
      </c>
      <c r="I174" s="290" t="s">
        <v>944</v>
      </c>
      <c r="J174" s="298">
        <v>5</v>
      </c>
      <c r="K174" s="304">
        <v>21.6</v>
      </c>
      <c r="L174" s="303">
        <f t="shared" si="5"/>
        <v>107.48425925925925</v>
      </c>
      <c r="M174" s="295">
        <v>12.2</v>
      </c>
      <c r="N174" s="294">
        <v>15.4</v>
      </c>
      <c r="O174" s="293" t="s">
        <v>943</v>
      </c>
      <c r="P174" s="290" t="s">
        <v>791</v>
      </c>
      <c r="Q174" s="290" t="s">
        <v>790</v>
      </c>
      <c r="R174" s="290" t="s">
        <v>604</v>
      </c>
      <c r="S174" s="290"/>
      <c r="T174" s="373" t="s">
        <v>716</v>
      </c>
      <c r="U174" s="291">
        <v>177</v>
      </c>
      <c r="V174" s="290">
        <v>140</v>
      </c>
      <c r="W174" s="290" t="s">
        <v>942</v>
      </c>
      <c r="X174" s="290" t="s">
        <v>229</v>
      </c>
      <c r="Y174" s="313"/>
      <c r="Z174" s="289" t="s">
        <v>941</v>
      </c>
      <c r="AA174" s="284">
        <v>1720</v>
      </c>
      <c r="AB174" s="284"/>
      <c r="AC174" s="285"/>
      <c r="AD174" s="281"/>
      <c r="AE174" s="281"/>
      <c r="AF174" s="284"/>
      <c r="AG174" s="281"/>
      <c r="AH174" s="281"/>
      <c r="AI174" s="307"/>
    </row>
    <row r="175" spans="1:35" ht="73.5">
      <c r="A175" s="306"/>
      <c r="B175" s="279"/>
      <c r="C175" s="305"/>
      <c r="D175" s="299" t="s">
        <v>937</v>
      </c>
      <c r="E175" s="289" t="s">
        <v>938</v>
      </c>
      <c r="F175" s="290" t="s">
        <v>906</v>
      </c>
      <c r="G175" s="290">
        <v>2.4870000000000001</v>
      </c>
      <c r="H175" s="290" t="s">
        <v>719</v>
      </c>
      <c r="I175" s="290" t="s">
        <v>940</v>
      </c>
      <c r="J175" s="298">
        <v>5</v>
      </c>
      <c r="K175" s="304">
        <v>21.6</v>
      </c>
      <c r="L175" s="303">
        <f t="shared" si="5"/>
        <v>107.48425925925925</v>
      </c>
      <c r="M175" s="295">
        <v>12.2</v>
      </c>
      <c r="N175" s="294">
        <v>15.4</v>
      </c>
      <c r="O175" s="293" t="s">
        <v>939</v>
      </c>
      <c r="P175" s="290" t="s">
        <v>791</v>
      </c>
      <c r="Q175" s="290" t="s">
        <v>790</v>
      </c>
      <c r="R175" s="290" t="s">
        <v>604</v>
      </c>
      <c r="S175" s="290"/>
      <c r="T175" s="314" t="s">
        <v>716</v>
      </c>
      <c r="U175" s="291">
        <v>177</v>
      </c>
      <c r="V175" s="290">
        <v>140</v>
      </c>
      <c r="W175" s="290">
        <v>100</v>
      </c>
      <c r="X175" s="290" t="s">
        <v>800</v>
      </c>
      <c r="Y175" s="274"/>
      <c r="Z175" s="289" t="s">
        <v>938</v>
      </c>
      <c r="AA175" s="284">
        <v>1750</v>
      </c>
      <c r="AB175" s="284"/>
      <c r="AC175" s="285"/>
      <c r="AD175" s="281"/>
      <c r="AE175" s="281"/>
      <c r="AF175" s="284"/>
      <c r="AG175" s="281"/>
      <c r="AH175" s="281"/>
      <c r="AI175" s="307"/>
    </row>
    <row r="176" spans="1:35" ht="73.5">
      <c r="A176" s="306"/>
      <c r="B176" s="279"/>
      <c r="C176" s="305"/>
      <c r="D176" s="299" t="s">
        <v>937</v>
      </c>
      <c r="E176" s="289" t="s">
        <v>935</v>
      </c>
      <c r="F176" s="290" t="s">
        <v>906</v>
      </c>
      <c r="G176" s="290">
        <v>2.4870000000000001</v>
      </c>
      <c r="H176" s="290" t="s">
        <v>719</v>
      </c>
      <c r="I176" s="290">
        <v>1770</v>
      </c>
      <c r="J176" s="298">
        <v>5</v>
      </c>
      <c r="K176" s="304">
        <v>21.6</v>
      </c>
      <c r="L176" s="303">
        <f t="shared" si="5"/>
        <v>107.48425925925925</v>
      </c>
      <c r="M176" s="295">
        <v>11.1</v>
      </c>
      <c r="N176" s="294">
        <v>14.4</v>
      </c>
      <c r="O176" s="293" t="s">
        <v>936</v>
      </c>
      <c r="P176" s="290" t="s">
        <v>791</v>
      </c>
      <c r="Q176" s="290" t="s">
        <v>790</v>
      </c>
      <c r="R176" s="290" t="s">
        <v>604</v>
      </c>
      <c r="S176" s="290"/>
      <c r="T176" s="314" t="s">
        <v>716</v>
      </c>
      <c r="U176" s="291">
        <v>194</v>
      </c>
      <c r="V176" s="290">
        <v>150</v>
      </c>
      <c r="W176" s="290">
        <v>100</v>
      </c>
      <c r="X176" s="290" t="s">
        <v>800</v>
      </c>
      <c r="Y176" s="274"/>
      <c r="Z176" s="289" t="s">
        <v>935</v>
      </c>
      <c r="AA176" s="284">
        <v>1770</v>
      </c>
      <c r="AB176" s="284"/>
      <c r="AC176" s="285"/>
      <c r="AD176" s="281"/>
      <c r="AE176" s="281"/>
      <c r="AF176" s="284"/>
      <c r="AG176" s="281"/>
      <c r="AH176" s="281"/>
      <c r="AI176" s="307"/>
    </row>
    <row r="177" spans="1:35" ht="42">
      <c r="A177" s="306"/>
      <c r="B177" s="279"/>
      <c r="C177" s="305"/>
      <c r="D177" s="299" t="s">
        <v>930</v>
      </c>
      <c r="E177" s="289" t="s">
        <v>931</v>
      </c>
      <c r="F177" s="290" t="s">
        <v>472</v>
      </c>
      <c r="G177" s="290">
        <v>1.986</v>
      </c>
      <c r="H177" s="290" t="s">
        <v>740</v>
      </c>
      <c r="I177" s="290" t="s">
        <v>934</v>
      </c>
      <c r="J177" s="298">
        <v>5</v>
      </c>
      <c r="K177" s="304">
        <v>15.4</v>
      </c>
      <c r="L177" s="303">
        <f t="shared" si="5"/>
        <v>150.75714285714284</v>
      </c>
      <c r="M177" s="295">
        <v>13.2</v>
      </c>
      <c r="N177" s="294">
        <v>16.5</v>
      </c>
      <c r="O177" s="293" t="s">
        <v>933</v>
      </c>
      <c r="P177" s="290" t="s">
        <v>737</v>
      </c>
      <c r="Q177" s="290" t="s">
        <v>790</v>
      </c>
      <c r="R177" s="290" t="s">
        <v>45</v>
      </c>
      <c r="S177" s="290"/>
      <c r="T177" s="314" t="s">
        <v>716</v>
      </c>
      <c r="U177" s="291">
        <v>116</v>
      </c>
      <c r="V177" s="290"/>
      <c r="W177" s="290" t="s">
        <v>932</v>
      </c>
      <c r="X177" s="290" t="s">
        <v>197</v>
      </c>
      <c r="Y177" s="274"/>
      <c r="Z177" s="289" t="s">
        <v>931</v>
      </c>
      <c r="AA177" s="284">
        <v>1570</v>
      </c>
      <c r="AB177" s="284"/>
      <c r="AC177" s="285"/>
      <c r="AD177" s="281"/>
      <c r="AE177" s="281"/>
      <c r="AF177" s="284"/>
      <c r="AG177" s="281"/>
      <c r="AH177" s="281"/>
      <c r="AI177" s="307"/>
    </row>
    <row r="178" spans="1:35" ht="42">
      <c r="A178" s="306"/>
      <c r="B178" s="279"/>
      <c r="C178" s="305"/>
      <c r="D178" s="299" t="s">
        <v>930</v>
      </c>
      <c r="E178" s="289" t="s">
        <v>928</v>
      </c>
      <c r="F178" s="290" t="s">
        <v>472</v>
      </c>
      <c r="G178" s="290">
        <v>1.986</v>
      </c>
      <c r="H178" s="290" t="s">
        <v>740</v>
      </c>
      <c r="I178" s="290">
        <v>1530</v>
      </c>
      <c r="J178" s="298">
        <v>5</v>
      </c>
      <c r="K178" s="304">
        <v>15.4</v>
      </c>
      <c r="L178" s="303">
        <f t="shared" si="5"/>
        <v>150.75714285714284</v>
      </c>
      <c r="M178" s="295">
        <v>14.4</v>
      </c>
      <c r="N178" s="294">
        <v>17.600000000000001</v>
      </c>
      <c r="O178" s="293" t="s">
        <v>929</v>
      </c>
      <c r="P178" s="290" t="s">
        <v>737</v>
      </c>
      <c r="Q178" s="290" t="s">
        <v>790</v>
      </c>
      <c r="R178" s="290" t="s">
        <v>45</v>
      </c>
      <c r="S178" s="290"/>
      <c r="T178" s="314" t="s">
        <v>716</v>
      </c>
      <c r="U178" s="291">
        <v>106</v>
      </c>
      <c r="V178" s="290"/>
      <c r="W178" s="290">
        <v>65</v>
      </c>
      <c r="X178" s="290" t="s">
        <v>197</v>
      </c>
      <c r="Y178" s="274"/>
      <c r="Z178" s="289" t="s">
        <v>928</v>
      </c>
      <c r="AA178" s="284">
        <v>1530</v>
      </c>
      <c r="AB178" s="284"/>
      <c r="AC178" s="285"/>
      <c r="AD178" s="281"/>
      <c r="AE178" s="281"/>
      <c r="AF178" s="284"/>
      <c r="AG178" s="281"/>
      <c r="AH178" s="281"/>
      <c r="AI178" s="307"/>
    </row>
    <row r="179" spans="1:35" ht="42">
      <c r="A179" s="306"/>
      <c r="B179" s="279"/>
      <c r="C179" s="305"/>
      <c r="D179" s="299" t="s">
        <v>923</v>
      </c>
      <c r="E179" s="289" t="s">
        <v>927</v>
      </c>
      <c r="F179" s="290" t="s">
        <v>472</v>
      </c>
      <c r="G179" s="290">
        <v>1.986</v>
      </c>
      <c r="H179" s="290" t="s">
        <v>740</v>
      </c>
      <c r="I179" s="290">
        <v>1630</v>
      </c>
      <c r="J179" s="298">
        <v>5</v>
      </c>
      <c r="K179" s="304">
        <v>14.7</v>
      </c>
      <c r="L179" s="303">
        <f t="shared" si="5"/>
        <v>157.93605442176872</v>
      </c>
      <c r="M179" s="295">
        <v>13.2</v>
      </c>
      <c r="N179" s="294">
        <v>16.5</v>
      </c>
      <c r="O179" s="293" t="s">
        <v>926</v>
      </c>
      <c r="P179" s="290" t="s">
        <v>737</v>
      </c>
      <c r="Q179" s="290" t="s">
        <v>790</v>
      </c>
      <c r="R179" s="290" t="s">
        <v>604</v>
      </c>
      <c r="S179" s="290"/>
      <c r="T179" s="373" t="s">
        <v>716</v>
      </c>
      <c r="U179" s="291">
        <v>111</v>
      </c>
      <c r="V179" s="290"/>
      <c r="W179" s="290">
        <v>64</v>
      </c>
      <c r="X179" s="290" t="s">
        <v>602</v>
      </c>
      <c r="Y179" s="313"/>
      <c r="Z179" s="289" t="s">
        <v>925</v>
      </c>
      <c r="AA179" s="284">
        <v>1630</v>
      </c>
      <c r="AB179" s="284"/>
      <c r="AC179" s="285"/>
      <c r="AD179" s="281"/>
      <c r="AE179" s="281"/>
      <c r="AF179" s="284"/>
      <c r="AG179" s="281"/>
      <c r="AH179" s="281"/>
      <c r="AI179" s="307"/>
    </row>
    <row r="180" spans="1:35" ht="42">
      <c r="A180" s="306"/>
      <c r="B180" s="279"/>
      <c r="C180" s="305"/>
      <c r="D180" s="299" t="s">
        <v>923</v>
      </c>
      <c r="E180" s="289" t="s">
        <v>652</v>
      </c>
      <c r="F180" s="290" t="s">
        <v>472</v>
      </c>
      <c r="G180" s="290">
        <v>1.986</v>
      </c>
      <c r="H180" s="290" t="s">
        <v>740</v>
      </c>
      <c r="I180" s="290">
        <v>1650</v>
      </c>
      <c r="J180" s="298">
        <v>5</v>
      </c>
      <c r="K180" s="304">
        <v>14.7</v>
      </c>
      <c r="L180" s="303">
        <f t="shared" si="5"/>
        <v>157.93605442176872</v>
      </c>
      <c r="M180" s="295">
        <v>13.2</v>
      </c>
      <c r="N180" s="294">
        <v>16.5</v>
      </c>
      <c r="O180" s="293" t="s">
        <v>924</v>
      </c>
      <c r="P180" s="290" t="s">
        <v>737</v>
      </c>
      <c r="Q180" s="290" t="s">
        <v>790</v>
      </c>
      <c r="R180" s="290" t="s">
        <v>604</v>
      </c>
      <c r="S180" s="290"/>
      <c r="T180" s="314" t="s">
        <v>716</v>
      </c>
      <c r="U180" s="291">
        <v>111</v>
      </c>
      <c r="V180" s="290"/>
      <c r="W180" s="290">
        <v>65</v>
      </c>
      <c r="X180" s="290" t="s">
        <v>197</v>
      </c>
      <c r="Y180" s="274"/>
      <c r="Z180" s="289" t="s">
        <v>652</v>
      </c>
      <c r="AA180" s="284">
        <v>1650</v>
      </c>
      <c r="AB180" s="284"/>
      <c r="AC180" s="285"/>
      <c r="AD180" s="281"/>
      <c r="AE180" s="281"/>
      <c r="AF180" s="284"/>
      <c r="AG180" s="281"/>
      <c r="AH180" s="281"/>
      <c r="AI180" s="307"/>
    </row>
    <row r="181" spans="1:35" ht="42">
      <c r="A181" s="306"/>
      <c r="B181" s="301"/>
      <c r="C181" s="300"/>
      <c r="D181" s="299" t="s">
        <v>923</v>
      </c>
      <c r="E181" s="289" t="s">
        <v>919</v>
      </c>
      <c r="F181" s="290" t="s">
        <v>472</v>
      </c>
      <c r="G181" s="290">
        <v>1.986</v>
      </c>
      <c r="H181" s="290" t="s">
        <v>740</v>
      </c>
      <c r="I181" s="290" t="s">
        <v>922</v>
      </c>
      <c r="J181" s="298">
        <v>5</v>
      </c>
      <c r="K181" s="304">
        <v>14.7</v>
      </c>
      <c r="L181" s="303">
        <f t="shared" si="5"/>
        <v>157.93605442176872</v>
      </c>
      <c r="M181" s="295">
        <v>12.2</v>
      </c>
      <c r="N181" s="294">
        <v>15.4</v>
      </c>
      <c r="O181" s="293" t="s">
        <v>921</v>
      </c>
      <c r="P181" s="290" t="s">
        <v>737</v>
      </c>
      <c r="Q181" s="290" t="s">
        <v>790</v>
      </c>
      <c r="R181" s="290" t="s">
        <v>604</v>
      </c>
      <c r="S181" s="290"/>
      <c r="T181" s="314" t="s">
        <v>716</v>
      </c>
      <c r="U181" s="291">
        <v>120</v>
      </c>
      <c r="V181" s="290"/>
      <c r="W181" s="290" t="s">
        <v>920</v>
      </c>
      <c r="X181" s="290" t="s">
        <v>197</v>
      </c>
      <c r="Y181" s="274"/>
      <c r="Z181" s="289" t="s">
        <v>919</v>
      </c>
      <c r="AA181" s="284">
        <v>1660</v>
      </c>
      <c r="AB181" s="284"/>
      <c r="AC181" s="285"/>
      <c r="AD181" s="281"/>
      <c r="AE181" s="281"/>
      <c r="AF181" s="284"/>
      <c r="AG181" s="281"/>
      <c r="AH181" s="281"/>
      <c r="AI181" s="307"/>
    </row>
    <row r="182" spans="1:35" ht="73.5">
      <c r="A182" s="306"/>
      <c r="B182" s="312"/>
      <c r="C182" s="311" t="s">
        <v>918</v>
      </c>
      <c r="D182" s="299" t="s">
        <v>917</v>
      </c>
      <c r="E182" s="289" t="s">
        <v>671</v>
      </c>
      <c r="F182" s="290" t="s">
        <v>916</v>
      </c>
      <c r="G182" s="290">
        <v>2.4870000000000001</v>
      </c>
      <c r="H182" s="290" t="s">
        <v>719</v>
      </c>
      <c r="I182" s="290" t="s">
        <v>915</v>
      </c>
      <c r="J182" s="298">
        <v>5</v>
      </c>
      <c r="K182" s="310">
        <v>21.4</v>
      </c>
      <c r="L182" s="309">
        <f t="shared" si="5"/>
        <v>108.48878504672898</v>
      </c>
      <c r="M182" s="295">
        <v>13.2</v>
      </c>
      <c r="N182" s="294">
        <v>16.5</v>
      </c>
      <c r="O182" s="293" t="s">
        <v>914</v>
      </c>
      <c r="P182" s="290" t="s">
        <v>791</v>
      </c>
      <c r="Q182" s="290" t="s">
        <v>790</v>
      </c>
      <c r="R182" s="290" t="s">
        <v>45</v>
      </c>
      <c r="S182" s="290"/>
      <c r="T182" s="333" t="s">
        <v>716</v>
      </c>
      <c r="U182" s="291">
        <v>162</v>
      </c>
      <c r="V182" s="290">
        <v>129</v>
      </c>
      <c r="W182" s="290" t="s">
        <v>913</v>
      </c>
      <c r="X182" s="290" t="s">
        <v>901</v>
      </c>
      <c r="Y182" s="274"/>
      <c r="Z182" s="289" t="s">
        <v>671</v>
      </c>
      <c r="AA182" s="284">
        <v>1620</v>
      </c>
      <c r="AB182" s="284"/>
      <c r="AC182" s="285"/>
      <c r="AD182" s="281"/>
      <c r="AE182" s="281"/>
      <c r="AF182" s="284"/>
      <c r="AG182" s="281"/>
      <c r="AH182" s="281"/>
      <c r="AI182" s="307"/>
    </row>
    <row r="183" spans="1:35" ht="73.5">
      <c r="A183" s="306"/>
      <c r="B183" s="279"/>
      <c r="C183" s="305"/>
      <c r="D183" s="299" t="s">
        <v>907</v>
      </c>
      <c r="E183" s="289" t="s">
        <v>908</v>
      </c>
      <c r="F183" s="290" t="s">
        <v>906</v>
      </c>
      <c r="G183" s="290">
        <v>2.4870000000000001</v>
      </c>
      <c r="H183" s="290" t="s">
        <v>719</v>
      </c>
      <c r="I183" s="290" t="s">
        <v>912</v>
      </c>
      <c r="J183" s="298">
        <v>5</v>
      </c>
      <c r="K183" s="304">
        <v>20.6</v>
      </c>
      <c r="L183" s="303">
        <f t="shared" si="5"/>
        <v>112.70194174757282</v>
      </c>
      <c r="M183" s="295">
        <v>12.2</v>
      </c>
      <c r="N183" s="294">
        <v>15.4</v>
      </c>
      <c r="O183" s="293" t="s">
        <v>911</v>
      </c>
      <c r="P183" s="290" t="s">
        <v>791</v>
      </c>
      <c r="Q183" s="290" t="s">
        <v>790</v>
      </c>
      <c r="R183" s="290" t="s">
        <v>604</v>
      </c>
      <c r="S183" s="372" t="s">
        <v>910</v>
      </c>
      <c r="T183" s="314" t="s">
        <v>716</v>
      </c>
      <c r="U183" s="291">
        <v>168</v>
      </c>
      <c r="V183" s="290">
        <v>133</v>
      </c>
      <c r="W183" s="290" t="s">
        <v>909</v>
      </c>
      <c r="X183" s="290" t="s">
        <v>901</v>
      </c>
      <c r="Y183" s="274"/>
      <c r="Z183" s="289" t="s">
        <v>908</v>
      </c>
      <c r="AA183" s="284">
        <v>1670</v>
      </c>
      <c r="AB183" s="284"/>
      <c r="AC183" s="285"/>
      <c r="AD183" s="281"/>
      <c r="AE183" s="281"/>
      <c r="AF183" s="284"/>
      <c r="AG183" s="281"/>
      <c r="AH183" s="281"/>
      <c r="AI183" s="307"/>
    </row>
    <row r="184" spans="1:35" ht="73.5">
      <c r="A184" s="306"/>
      <c r="B184" s="279"/>
      <c r="C184" s="305"/>
      <c r="D184" s="299" t="s">
        <v>907</v>
      </c>
      <c r="E184" s="289" t="s">
        <v>900</v>
      </c>
      <c r="F184" s="290" t="s">
        <v>906</v>
      </c>
      <c r="G184" s="290">
        <v>2.4870000000000001</v>
      </c>
      <c r="H184" s="290" t="s">
        <v>719</v>
      </c>
      <c r="I184" s="290" t="s">
        <v>905</v>
      </c>
      <c r="J184" s="298">
        <v>5</v>
      </c>
      <c r="K184" s="304">
        <v>20.3</v>
      </c>
      <c r="L184" s="303">
        <f t="shared" si="5"/>
        <v>114.36748768472904</v>
      </c>
      <c r="M184" s="295">
        <v>12.2</v>
      </c>
      <c r="N184" s="294">
        <v>15.4</v>
      </c>
      <c r="O184" s="293" t="s">
        <v>904</v>
      </c>
      <c r="P184" s="290" t="s">
        <v>791</v>
      </c>
      <c r="Q184" s="290" t="s">
        <v>790</v>
      </c>
      <c r="R184" s="290" t="s">
        <v>604</v>
      </c>
      <c r="S184" s="372" t="s">
        <v>903</v>
      </c>
      <c r="T184" s="314" t="s">
        <v>716</v>
      </c>
      <c r="U184" s="291">
        <v>166</v>
      </c>
      <c r="V184" s="290">
        <v>131</v>
      </c>
      <c r="W184" s="290" t="s">
        <v>902</v>
      </c>
      <c r="X184" s="290" t="s">
        <v>901</v>
      </c>
      <c r="Y184" s="274"/>
      <c r="Z184" s="289" t="s">
        <v>900</v>
      </c>
      <c r="AA184" s="284">
        <v>1690</v>
      </c>
      <c r="AB184" s="284"/>
      <c r="AC184" s="285"/>
      <c r="AD184" s="281"/>
      <c r="AE184" s="281"/>
      <c r="AF184" s="284"/>
      <c r="AG184" s="281"/>
      <c r="AH184" s="281"/>
      <c r="AI184" s="307"/>
    </row>
    <row r="185" spans="1:35" ht="42">
      <c r="A185" s="306"/>
      <c r="B185" s="279"/>
      <c r="C185" s="305"/>
      <c r="D185" s="299" t="s">
        <v>899</v>
      </c>
      <c r="E185" s="289" t="s">
        <v>641</v>
      </c>
      <c r="F185" s="290" t="s">
        <v>472</v>
      </c>
      <c r="G185" s="290">
        <v>1.986</v>
      </c>
      <c r="H185" s="290" t="s">
        <v>740</v>
      </c>
      <c r="I185" s="290" t="s">
        <v>898</v>
      </c>
      <c r="J185" s="298">
        <v>5</v>
      </c>
      <c r="K185" s="304">
        <v>15.8</v>
      </c>
      <c r="L185" s="303">
        <f t="shared" si="5"/>
        <v>146.9405063291139</v>
      </c>
      <c r="M185" s="295">
        <v>14.4</v>
      </c>
      <c r="N185" s="294">
        <v>17.600000000000001</v>
      </c>
      <c r="O185" s="293" t="s">
        <v>897</v>
      </c>
      <c r="P185" s="290" t="s">
        <v>737</v>
      </c>
      <c r="Q185" s="290" t="s">
        <v>790</v>
      </c>
      <c r="R185" s="290" t="s">
        <v>45</v>
      </c>
      <c r="S185" s="290"/>
      <c r="T185" s="314" t="s">
        <v>716</v>
      </c>
      <c r="U185" s="291">
        <v>109</v>
      </c>
      <c r="V185" s="290"/>
      <c r="W185" s="290">
        <v>66</v>
      </c>
      <c r="X185" s="290" t="s">
        <v>197</v>
      </c>
      <c r="Y185" s="274"/>
      <c r="Z185" s="289" t="s">
        <v>641</v>
      </c>
      <c r="AA185" s="284">
        <v>1500</v>
      </c>
      <c r="AB185" s="284"/>
      <c r="AC185" s="285"/>
      <c r="AD185" s="281"/>
      <c r="AE185" s="281"/>
      <c r="AF185" s="284"/>
      <c r="AG185" s="281"/>
      <c r="AH185" s="281"/>
      <c r="AI185" s="307"/>
    </row>
    <row r="186" spans="1:35" ht="42">
      <c r="A186" s="306"/>
      <c r="B186" s="301"/>
      <c r="C186" s="300"/>
      <c r="D186" s="299" t="s">
        <v>896</v>
      </c>
      <c r="E186" s="289" t="s">
        <v>892</v>
      </c>
      <c r="F186" s="290" t="s">
        <v>472</v>
      </c>
      <c r="G186" s="290">
        <v>1.986</v>
      </c>
      <c r="H186" s="290" t="s">
        <v>740</v>
      </c>
      <c r="I186" s="290" t="s">
        <v>895</v>
      </c>
      <c r="J186" s="298">
        <v>5</v>
      </c>
      <c r="K186" s="304">
        <v>15.2</v>
      </c>
      <c r="L186" s="303">
        <f t="shared" si="5"/>
        <v>152.74078947368417</v>
      </c>
      <c r="M186" s="295">
        <v>13.2</v>
      </c>
      <c r="N186" s="294">
        <v>16.5</v>
      </c>
      <c r="O186" s="293" t="s">
        <v>894</v>
      </c>
      <c r="P186" s="290" t="s">
        <v>737</v>
      </c>
      <c r="Q186" s="290" t="s">
        <v>790</v>
      </c>
      <c r="R186" s="290" t="s">
        <v>604</v>
      </c>
      <c r="S186" s="290"/>
      <c r="T186" s="314" t="s">
        <v>716</v>
      </c>
      <c r="U186" s="291">
        <v>115</v>
      </c>
      <c r="V186" s="290"/>
      <c r="W186" s="290" t="s">
        <v>893</v>
      </c>
      <c r="X186" s="290" t="s">
        <v>197</v>
      </c>
      <c r="Y186" s="274"/>
      <c r="Z186" s="289" t="s">
        <v>892</v>
      </c>
      <c r="AA186" s="284">
        <v>1570</v>
      </c>
      <c r="AB186" s="284"/>
      <c r="AC186" s="285"/>
      <c r="AD186" s="281"/>
      <c r="AE186" s="281"/>
      <c r="AF186" s="284"/>
      <c r="AG186" s="281"/>
      <c r="AH186" s="281"/>
      <c r="AI186" s="307"/>
    </row>
    <row r="187" spans="1:35" ht="73.5">
      <c r="A187" s="306"/>
      <c r="B187" s="312"/>
      <c r="C187" s="311" t="s">
        <v>891</v>
      </c>
      <c r="D187" s="299" t="s">
        <v>890</v>
      </c>
      <c r="E187" s="289" t="s">
        <v>886</v>
      </c>
      <c r="F187" s="290" t="s">
        <v>814</v>
      </c>
      <c r="G187" s="290">
        <v>2.4870000000000001</v>
      </c>
      <c r="H187" s="290" t="s">
        <v>719</v>
      </c>
      <c r="I187" s="290" t="s">
        <v>889</v>
      </c>
      <c r="J187" s="298" t="s">
        <v>842</v>
      </c>
      <c r="K187" s="304">
        <v>18.899999999999999</v>
      </c>
      <c r="L187" s="303">
        <f t="shared" si="5"/>
        <v>122.83915343915345</v>
      </c>
      <c r="M187" s="295">
        <v>8.6999999999999993</v>
      </c>
      <c r="N187" s="294">
        <v>11.9</v>
      </c>
      <c r="O187" s="293" t="s">
        <v>888</v>
      </c>
      <c r="P187" s="290" t="s">
        <v>791</v>
      </c>
      <c r="Q187" s="290" t="s">
        <v>790</v>
      </c>
      <c r="R187" s="290" t="s">
        <v>45</v>
      </c>
      <c r="S187" s="315" t="s">
        <v>874</v>
      </c>
      <c r="T187" s="314" t="s">
        <v>716</v>
      </c>
      <c r="U187" s="291">
        <v>217</v>
      </c>
      <c r="V187" s="290">
        <v>158</v>
      </c>
      <c r="W187" s="290" t="s">
        <v>887</v>
      </c>
      <c r="X187" s="290" t="s">
        <v>240</v>
      </c>
      <c r="Y187" s="313"/>
      <c r="Z187" s="289" t="s">
        <v>886</v>
      </c>
      <c r="AA187" s="284">
        <v>2130</v>
      </c>
      <c r="AB187" s="284"/>
      <c r="AC187" s="285"/>
      <c r="AD187" s="281"/>
      <c r="AE187" s="281"/>
      <c r="AF187" s="284"/>
      <c r="AG187" s="281"/>
      <c r="AH187" s="281"/>
      <c r="AI187" s="307"/>
    </row>
    <row r="188" spans="1:35" ht="73.5">
      <c r="A188" s="306"/>
      <c r="B188" s="279"/>
      <c r="C188" s="305"/>
      <c r="D188" s="299" t="s">
        <v>815</v>
      </c>
      <c r="E188" s="289" t="s">
        <v>882</v>
      </c>
      <c r="F188" s="290" t="s">
        <v>814</v>
      </c>
      <c r="G188" s="290">
        <v>2.4870000000000001</v>
      </c>
      <c r="H188" s="290" t="s">
        <v>719</v>
      </c>
      <c r="I188" s="290" t="s">
        <v>885</v>
      </c>
      <c r="J188" s="298">
        <v>7</v>
      </c>
      <c r="K188" s="304">
        <v>18.7</v>
      </c>
      <c r="L188" s="303">
        <f t="shared" si="5"/>
        <v>124.15294117647058</v>
      </c>
      <c r="M188" s="295">
        <v>8.6999999999999993</v>
      </c>
      <c r="N188" s="294">
        <v>11.9</v>
      </c>
      <c r="O188" s="293" t="s">
        <v>884</v>
      </c>
      <c r="P188" s="290" t="s">
        <v>791</v>
      </c>
      <c r="Q188" s="290" t="s">
        <v>790</v>
      </c>
      <c r="R188" s="290" t="s">
        <v>45</v>
      </c>
      <c r="S188" s="315" t="s">
        <v>866</v>
      </c>
      <c r="T188" s="314" t="s">
        <v>716</v>
      </c>
      <c r="U188" s="291">
        <v>214</v>
      </c>
      <c r="V188" s="290">
        <v>157</v>
      </c>
      <c r="W188" s="290" t="s">
        <v>883</v>
      </c>
      <c r="X188" s="290" t="s">
        <v>240</v>
      </c>
      <c r="Y188" s="313"/>
      <c r="Z188" s="289" t="s">
        <v>882</v>
      </c>
      <c r="AA188" s="284">
        <v>2160</v>
      </c>
      <c r="AB188" s="284"/>
      <c r="AC188" s="285"/>
      <c r="AD188" s="281"/>
      <c r="AE188" s="281"/>
      <c r="AF188" s="284"/>
      <c r="AG188" s="281"/>
      <c r="AH188" s="281"/>
      <c r="AI188" s="307"/>
    </row>
    <row r="189" spans="1:35" ht="73.5">
      <c r="A189" s="306"/>
      <c r="B189" s="279"/>
      <c r="C189" s="305"/>
      <c r="D189" s="299" t="s">
        <v>815</v>
      </c>
      <c r="E189" s="289" t="s">
        <v>242</v>
      </c>
      <c r="F189" s="290" t="s">
        <v>814</v>
      </c>
      <c r="G189" s="290">
        <v>2.4870000000000001</v>
      </c>
      <c r="H189" s="290" t="s">
        <v>719</v>
      </c>
      <c r="I189" s="290">
        <v>2200</v>
      </c>
      <c r="J189" s="298">
        <v>7</v>
      </c>
      <c r="K189" s="304">
        <v>18.7</v>
      </c>
      <c r="L189" s="303">
        <f t="shared" si="5"/>
        <v>124.15294117647058</v>
      </c>
      <c r="M189" s="295">
        <v>8.6999999999999993</v>
      </c>
      <c r="N189" s="294">
        <v>11.9</v>
      </c>
      <c r="O189" s="293" t="s">
        <v>881</v>
      </c>
      <c r="P189" s="290" t="s">
        <v>791</v>
      </c>
      <c r="Q189" s="290" t="s">
        <v>790</v>
      </c>
      <c r="R189" s="290" t="s">
        <v>45</v>
      </c>
      <c r="S189" s="315" t="s">
        <v>866</v>
      </c>
      <c r="T189" s="314" t="s">
        <v>716</v>
      </c>
      <c r="U189" s="291">
        <v>214</v>
      </c>
      <c r="V189" s="290">
        <v>157</v>
      </c>
      <c r="W189" s="290">
        <v>111</v>
      </c>
      <c r="X189" s="290" t="s">
        <v>823</v>
      </c>
      <c r="Y189" s="313"/>
      <c r="Z189" s="289" t="s">
        <v>242</v>
      </c>
      <c r="AA189" s="284">
        <v>2200</v>
      </c>
      <c r="AB189" s="284"/>
      <c r="AC189" s="285"/>
      <c r="AD189" s="281"/>
      <c r="AE189" s="281"/>
      <c r="AF189" s="284"/>
      <c r="AG189" s="281"/>
      <c r="AH189" s="281"/>
      <c r="AI189" s="307"/>
    </row>
    <row r="190" spans="1:35" ht="73.5">
      <c r="A190" s="306"/>
      <c r="B190" s="279"/>
      <c r="C190" s="305"/>
      <c r="D190" s="299" t="s">
        <v>815</v>
      </c>
      <c r="E190" s="289" t="s">
        <v>777</v>
      </c>
      <c r="F190" s="290" t="s">
        <v>814</v>
      </c>
      <c r="G190" s="290">
        <v>2.4870000000000001</v>
      </c>
      <c r="H190" s="290" t="s">
        <v>719</v>
      </c>
      <c r="I190" s="290">
        <v>2160</v>
      </c>
      <c r="J190" s="298">
        <v>7</v>
      </c>
      <c r="K190" s="304">
        <v>18</v>
      </c>
      <c r="L190" s="303">
        <f t="shared" si="5"/>
        <v>128.98111111111109</v>
      </c>
      <c r="M190" s="295">
        <v>8.6999999999999993</v>
      </c>
      <c r="N190" s="294">
        <v>11.9</v>
      </c>
      <c r="O190" s="293" t="s">
        <v>880</v>
      </c>
      <c r="P190" s="290" t="s">
        <v>791</v>
      </c>
      <c r="Q190" s="290" t="s">
        <v>790</v>
      </c>
      <c r="R190" s="290" t="s">
        <v>45</v>
      </c>
      <c r="S190" s="315" t="s">
        <v>859</v>
      </c>
      <c r="T190" s="314" t="s">
        <v>716</v>
      </c>
      <c r="U190" s="291">
        <v>206</v>
      </c>
      <c r="V190" s="290">
        <v>151</v>
      </c>
      <c r="W190" s="290">
        <v>104</v>
      </c>
      <c r="X190" s="290" t="s">
        <v>800</v>
      </c>
      <c r="Y190" s="313"/>
      <c r="Z190" s="289" t="s">
        <v>777</v>
      </c>
      <c r="AA190" s="284">
        <v>2160</v>
      </c>
      <c r="AB190" s="284"/>
      <c r="AC190" s="285"/>
      <c r="AD190" s="281"/>
      <c r="AE190" s="281"/>
      <c r="AF190" s="284"/>
      <c r="AG190" s="281"/>
      <c r="AH190" s="281"/>
      <c r="AI190" s="307"/>
    </row>
    <row r="191" spans="1:35" ht="73.5">
      <c r="A191" s="306"/>
      <c r="B191" s="279"/>
      <c r="C191" s="305"/>
      <c r="D191" s="299" t="s">
        <v>815</v>
      </c>
      <c r="E191" s="289" t="s">
        <v>876</v>
      </c>
      <c r="F191" s="290" t="s">
        <v>814</v>
      </c>
      <c r="G191" s="290">
        <v>2.4870000000000001</v>
      </c>
      <c r="H191" s="290" t="s">
        <v>719</v>
      </c>
      <c r="I191" s="290" t="s">
        <v>879</v>
      </c>
      <c r="J191" s="298">
        <v>7</v>
      </c>
      <c r="K191" s="304">
        <v>18</v>
      </c>
      <c r="L191" s="303">
        <f t="shared" si="5"/>
        <v>128.98111111111109</v>
      </c>
      <c r="M191" s="295">
        <v>8.6999999999999993</v>
      </c>
      <c r="N191" s="294">
        <v>11.9</v>
      </c>
      <c r="O191" s="293" t="s">
        <v>878</v>
      </c>
      <c r="P191" s="290" t="s">
        <v>791</v>
      </c>
      <c r="Q191" s="290" t="s">
        <v>790</v>
      </c>
      <c r="R191" s="290" t="s">
        <v>45</v>
      </c>
      <c r="S191" s="315" t="s">
        <v>859</v>
      </c>
      <c r="T191" s="314" t="s">
        <v>716</v>
      </c>
      <c r="U191" s="291">
        <v>206</v>
      </c>
      <c r="V191" s="290">
        <v>151</v>
      </c>
      <c r="W191" s="290" t="s">
        <v>877</v>
      </c>
      <c r="X191" s="290" t="s">
        <v>240</v>
      </c>
      <c r="Y191" s="313"/>
      <c r="Z191" s="289" t="s">
        <v>876</v>
      </c>
      <c r="AA191" s="284">
        <v>2180</v>
      </c>
      <c r="AB191" s="284"/>
      <c r="AC191" s="285"/>
      <c r="AD191" s="281"/>
      <c r="AE191" s="281"/>
      <c r="AF191" s="284"/>
      <c r="AG191" s="281"/>
      <c r="AH191" s="281"/>
      <c r="AI191" s="307"/>
    </row>
    <row r="192" spans="1:35" ht="73.5">
      <c r="A192" s="306"/>
      <c r="B192" s="279"/>
      <c r="C192" s="305"/>
      <c r="D192" s="299" t="s">
        <v>875</v>
      </c>
      <c r="E192" s="289" t="s">
        <v>872</v>
      </c>
      <c r="F192" s="290" t="s">
        <v>794</v>
      </c>
      <c r="G192" s="290">
        <v>2.4870000000000001</v>
      </c>
      <c r="H192" s="290" t="s">
        <v>719</v>
      </c>
      <c r="I192" s="290" t="s">
        <v>826</v>
      </c>
      <c r="J192" s="298" t="s">
        <v>842</v>
      </c>
      <c r="K192" s="304">
        <v>17.5</v>
      </c>
      <c r="L192" s="303">
        <f t="shared" si="5"/>
        <v>132.66628571428569</v>
      </c>
      <c r="M192" s="295">
        <v>8.6999999999999993</v>
      </c>
      <c r="N192" s="294">
        <v>11.9</v>
      </c>
      <c r="O192" s="293" t="s">
        <v>825</v>
      </c>
      <c r="P192" s="290" t="s">
        <v>791</v>
      </c>
      <c r="Q192" s="290" t="s">
        <v>790</v>
      </c>
      <c r="R192" s="290" t="s">
        <v>604</v>
      </c>
      <c r="S192" s="315" t="s">
        <v>874</v>
      </c>
      <c r="T192" s="314" t="s">
        <v>716</v>
      </c>
      <c r="U192" s="291">
        <v>201</v>
      </c>
      <c r="V192" s="290">
        <v>147</v>
      </c>
      <c r="W192" s="290" t="s">
        <v>873</v>
      </c>
      <c r="X192" s="290" t="s">
        <v>800</v>
      </c>
      <c r="Y192" s="313"/>
      <c r="Z192" s="289" t="s">
        <v>872</v>
      </c>
      <c r="AA192" s="284">
        <v>2190</v>
      </c>
      <c r="AB192" s="284"/>
      <c r="AC192" s="285"/>
      <c r="AD192" s="281"/>
      <c r="AE192" s="281"/>
      <c r="AF192" s="284"/>
      <c r="AG192" s="281"/>
      <c r="AH192" s="281"/>
      <c r="AI192" s="307"/>
    </row>
    <row r="193" spans="1:35" ht="73.5">
      <c r="A193" s="306"/>
      <c r="B193" s="279"/>
      <c r="C193" s="305"/>
      <c r="D193" s="299" t="s">
        <v>795</v>
      </c>
      <c r="E193" s="289" t="s">
        <v>58</v>
      </c>
      <c r="F193" s="290" t="s">
        <v>794</v>
      </c>
      <c r="G193" s="290">
        <v>2.4870000000000001</v>
      </c>
      <c r="H193" s="290" t="s">
        <v>719</v>
      </c>
      <c r="I193" s="290">
        <v>2220</v>
      </c>
      <c r="J193" s="298">
        <v>7</v>
      </c>
      <c r="K193" s="304">
        <v>17.5</v>
      </c>
      <c r="L193" s="303">
        <f t="shared" si="5"/>
        <v>132.66628571428569</v>
      </c>
      <c r="M193" s="295">
        <v>8.6999999999999993</v>
      </c>
      <c r="N193" s="294">
        <v>11.9</v>
      </c>
      <c r="O193" s="293" t="s">
        <v>870</v>
      </c>
      <c r="P193" s="290" t="s">
        <v>791</v>
      </c>
      <c r="Q193" s="290" t="s">
        <v>790</v>
      </c>
      <c r="R193" s="290" t="s">
        <v>604</v>
      </c>
      <c r="S193" s="315" t="s">
        <v>871</v>
      </c>
      <c r="T193" s="314" t="s">
        <v>716</v>
      </c>
      <c r="U193" s="291">
        <v>201</v>
      </c>
      <c r="V193" s="290">
        <v>147</v>
      </c>
      <c r="W193" s="290">
        <v>105</v>
      </c>
      <c r="X193" s="290" t="s">
        <v>240</v>
      </c>
      <c r="Y193" s="313"/>
      <c r="Z193" s="289" t="s">
        <v>58</v>
      </c>
      <c r="AA193" s="284">
        <v>2220</v>
      </c>
      <c r="AB193" s="284"/>
      <c r="AC193" s="285"/>
      <c r="AD193" s="281"/>
      <c r="AE193" s="281"/>
      <c r="AF193" s="284"/>
      <c r="AG193" s="281"/>
      <c r="AH193" s="281"/>
      <c r="AI193" s="307"/>
    </row>
    <row r="194" spans="1:35" ht="73.5">
      <c r="A194" s="306"/>
      <c r="B194" s="279"/>
      <c r="C194" s="305"/>
      <c r="D194" s="299" t="s">
        <v>795</v>
      </c>
      <c r="E194" s="289" t="s">
        <v>869</v>
      </c>
      <c r="F194" s="290" t="s">
        <v>794</v>
      </c>
      <c r="G194" s="290">
        <v>2.4870000000000001</v>
      </c>
      <c r="H194" s="290" t="s">
        <v>719</v>
      </c>
      <c r="I194" s="290">
        <v>2220</v>
      </c>
      <c r="J194" s="298">
        <v>7</v>
      </c>
      <c r="K194" s="304">
        <v>17.3</v>
      </c>
      <c r="L194" s="303">
        <f t="shared" si="5"/>
        <v>134.19999999999999</v>
      </c>
      <c r="M194" s="295">
        <v>8.6999999999999993</v>
      </c>
      <c r="N194" s="294">
        <v>11.9</v>
      </c>
      <c r="O194" s="293" t="s">
        <v>870</v>
      </c>
      <c r="P194" s="290" t="s">
        <v>791</v>
      </c>
      <c r="Q194" s="290" t="s">
        <v>790</v>
      </c>
      <c r="R194" s="290" t="s">
        <v>604</v>
      </c>
      <c r="S194" s="315" t="s">
        <v>866</v>
      </c>
      <c r="T194" s="314" t="s">
        <v>716</v>
      </c>
      <c r="U194" s="291">
        <v>198</v>
      </c>
      <c r="V194" s="290">
        <v>145</v>
      </c>
      <c r="W194" s="290">
        <v>104</v>
      </c>
      <c r="X194" s="290" t="s">
        <v>800</v>
      </c>
      <c r="Y194" s="313"/>
      <c r="Z194" s="289" t="s">
        <v>869</v>
      </c>
      <c r="AA194" s="284">
        <v>2220</v>
      </c>
      <c r="AB194" s="284"/>
      <c r="AC194" s="285"/>
      <c r="AD194" s="281"/>
      <c r="AE194" s="281"/>
      <c r="AF194" s="284"/>
      <c r="AG194" s="281"/>
      <c r="AH194" s="281"/>
      <c r="AI194" s="307"/>
    </row>
    <row r="195" spans="1:35" ht="73.5">
      <c r="A195" s="306"/>
      <c r="B195" s="279"/>
      <c r="C195" s="305"/>
      <c r="D195" s="299" t="s">
        <v>795</v>
      </c>
      <c r="E195" s="289" t="s">
        <v>864</v>
      </c>
      <c r="F195" s="290" t="s">
        <v>794</v>
      </c>
      <c r="G195" s="290">
        <v>2.4870000000000001</v>
      </c>
      <c r="H195" s="290" t="s">
        <v>719</v>
      </c>
      <c r="I195" s="290" t="s">
        <v>868</v>
      </c>
      <c r="J195" s="298">
        <v>7</v>
      </c>
      <c r="K195" s="304">
        <v>17.3</v>
      </c>
      <c r="L195" s="303">
        <f t="shared" si="5"/>
        <v>134.19999999999999</v>
      </c>
      <c r="M195" s="295">
        <v>8.6999999999999993</v>
      </c>
      <c r="N195" s="294">
        <v>11.9</v>
      </c>
      <c r="O195" s="293" t="s">
        <v>867</v>
      </c>
      <c r="P195" s="290" t="s">
        <v>791</v>
      </c>
      <c r="Q195" s="290" t="s">
        <v>790</v>
      </c>
      <c r="R195" s="290" t="s">
        <v>604</v>
      </c>
      <c r="S195" s="315" t="s">
        <v>866</v>
      </c>
      <c r="T195" s="314" t="s">
        <v>716</v>
      </c>
      <c r="U195" s="291">
        <v>198</v>
      </c>
      <c r="V195" s="290">
        <v>145</v>
      </c>
      <c r="W195" s="290" t="s">
        <v>865</v>
      </c>
      <c r="X195" s="290" t="s">
        <v>240</v>
      </c>
      <c r="Y195" s="313"/>
      <c r="Z195" s="289" t="s">
        <v>864</v>
      </c>
      <c r="AA195" s="284">
        <v>2240</v>
      </c>
      <c r="AB195" s="284"/>
      <c r="AC195" s="285"/>
      <c r="AD195" s="281"/>
      <c r="AE195" s="281"/>
      <c r="AF195" s="284"/>
      <c r="AG195" s="281"/>
      <c r="AH195" s="281"/>
      <c r="AI195" s="307"/>
    </row>
    <row r="196" spans="1:35" ht="73.5">
      <c r="A196" s="306"/>
      <c r="B196" s="279"/>
      <c r="C196" s="305"/>
      <c r="D196" s="299" t="s">
        <v>795</v>
      </c>
      <c r="E196" s="289" t="s">
        <v>861</v>
      </c>
      <c r="F196" s="290" t="s">
        <v>794</v>
      </c>
      <c r="G196" s="290">
        <v>2.4870000000000001</v>
      </c>
      <c r="H196" s="290" t="s">
        <v>719</v>
      </c>
      <c r="I196" s="290" t="s">
        <v>863</v>
      </c>
      <c r="J196" s="298">
        <v>7</v>
      </c>
      <c r="K196" s="304">
        <v>17</v>
      </c>
      <c r="L196" s="303">
        <f t="shared" ref="L196:L227" si="6">IF(K196&gt;0,1/K196*34.6*67.1,"")</f>
        <v>136.56823529411761</v>
      </c>
      <c r="M196" s="295">
        <v>8.6999999999999993</v>
      </c>
      <c r="N196" s="294">
        <v>11.9</v>
      </c>
      <c r="O196" s="293" t="s">
        <v>862</v>
      </c>
      <c r="P196" s="290" t="s">
        <v>791</v>
      </c>
      <c r="Q196" s="290" t="s">
        <v>790</v>
      </c>
      <c r="R196" s="290" t="s">
        <v>604</v>
      </c>
      <c r="S196" s="315" t="s">
        <v>859</v>
      </c>
      <c r="T196" s="314" t="s">
        <v>716</v>
      </c>
      <c r="U196" s="291">
        <v>195</v>
      </c>
      <c r="V196" s="290">
        <v>142</v>
      </c>
      <c r="W196" s="290" t="s">
        <v>808</v>
      </c>
      <c r="X196" s="290" t="s">
        <v>800</v>
      </c>
      <c r="Y196" s="313"/>
      <c r="Z196" s="289" t="s">
        <v>861</v>
      </c>
      <c r="AA196" s="284">
        <v>2220</v>
      </c>
      <c r="AB196" s="284"/>
      <c r="AC196" s="285"/>
      <c r="AD196" s="281"/>
      <c r="AE196" s="281"/>
      <c r="AF196" s="284"/>
      <c r="AG196" s="281"/>
      <c r="AH196" s="281"/>
      <c r="AI196" s="307"/>
    </row>
    <row r="197" spans="1:35" ht="73.5">
      <c r="A197" s="306"/>
      <c r="B197" s="279"/>
      <c r="C197" s="305"/>
      <c r="D197" s="299" t="s">
        <v>795</v>
      </c>
      <c r="E197" s="289" t="s">
        <v>858</v>
      </c>
      <c r="F197" s="290" t="s">
        <v>794</v>
      </c>
      <c r="G197" s="290">
        <v>2.4870000000000001</v>
      </c>
      <c r="H197" s="290" t="s">
        <v>719</v>
      </c>
      <c r="I197" s="290">
        <v>2260</v>
      </c>
      <c r="J197" s="298">
        <v>7</v>
      </c>
      <c r="K197" s="304">
        <v>17</v>
      </c>
      <c r="L197" s="303">
        <f t="shared" si="6"/>
        <v>136.56823529411761</v>
      </c>
      <c r="M197" s="295">
        <v>8.6999999999999993</v>
      </c>
      <c r="N197" s="294">
        <v>11.9</v>
      </c>
      <c r="O197" s="293" t="s">
        <v>860</v>
      </c>
      <c r="P197" s="290" t="s">
        <v>791</v>
      </c>
      <c r="Q197" s="290" t="s">
        <v>790</v>
      </c>
      <c r="R197" s="290" t="s">
        <v>604</v>
      </c>
      <c r="S197" s="315" t="s">
        <v>859</v>
      </c>
      <c r="T197" s="314" t="s">
        <v>716</v>
      </c>
      <c r="U197" s="291">
        <v>195</v>
      </c>
      <c r="V197" s="290">
        <v>142</v>
      </c>
      <c r="W197" s="290">
        <v>105</v>
      </c>
      <c r="X197" s="290" t="s">
        <v>240</v>
      </c>
      <c r="Y197" s="313"/>
      <c r="Z197" s="289" t="s">
        <v>858</v>
      </c>
      <c r="AA197" s="284">
        <v>2260</v>
      </c>
      <c r="AB197" s="284"/>
      <c r="AC197" s="285"/>
      <c r="AD197" s="281"/>
      <c r="AE197" s="281"/>
      <c r="AF197" s="284"/>
      <c r="AG197" s="281"/>
      <c r="AH197" s="281"/>
      <c r="AI197" s="307"/>
    </row>
    <row r="198" spans="1:35" ht="31.5">
      <c r="A198" s="306"/>
      <c r="B198" s="279"/>
      <c r="C198" s="305"/>
      <c r="D198" s="299" t="s">
        <v>857</v>
      </c>
      <c r="E198" s="289" t="s">
        <v>839</v>
      </c>
      <c r="F198" s="290" t="s">
        <v>757</v>
      </c>
      <c r="G198" s="290">
        <v>2.4929999999999999</v>
      </c>
      <c r="H198" s="290" t="s">
        <v>740</v>
      </c>
      <c r="I198" s="290" t="s">
        <v>856</v>
      </c>
      <c r="J198" s="298" t="s">
        <v>842</v>
      </c>
      <c r="K198" s="310">
        <v>11.1</v>
      </c>
      <c r="L198" s="309">
        <f t="shared" si="6"/>
        <v>209.15855855855858</v>
      </c>
      <c r="M198" s="295">
        <v>9.4</v>
      </c>
      <c r="N198" s="294">
        <v>12.7</v>
      </c>
      <c r="O198" s="293" t="s">
        <v>855</v>
      </c>
      <c r="P198" s="290" t="s">
        <v>754</v>
      </c>
      <c r="Q198" s="290" t="s">
        <v>52</v>
      </c>
      <c r="R198" s="290" t="s">
        <v>45</v>
      </c>
      <c r="S198" s="315" t="s">
        <v>840</v>
      </c>
      <c r="T198" s="333"/>
      <c r="U198" s="291">
        <v>118</v>
      </c>
      <c r="V198" s="290"/>
      <c r="W198" s="290" t="s">
        <v>764</v>
      </c>
      <c r="X198" s="290" t="s">
        <v>140</v>
      </c>
      <c r="Y198" s="313"/>
      <c r="Z198" s="289" t="s">
        <v>839</v>
      </c>
      <c r="AA198" s="284">
        <v>2020</v>
      </c>
      <c r="AB198" s="284"/>
      <c r="AC198" s="285"/>
      <c r="AD198" s="281"/>
      <c r="AE198" s="281"/>
      <c r="AF198" s="284"/>
      <c r="AG198" s="281"/>
      <c r="AH198" s="281"/>
      <c r="AI198" s="307"/>
    </row>
    <row r="199" spans="1:35" ht="31.5">
      <c r="A199" s="306"/>
      <c r="B199" s="279"/>
      <c r="C199" s="305"/>
      <c r="D199" s="299" t="s">
        <v>773</v>
      </c>
      <c r="E199" s="289" t="s">
        <v>513</v>
      </c>
      <c r="F199" s="290" t="s">
        <v>757</v>
      </c>
      <c r="G199" s="290">
        <v>2.4929999999999999</v>
      </c>
      <c r="H199" s="290" t="s">
        <v>740</v>
      </c>
      <c r="I199" s="290">
        <v>2050</v>
      </c>
      <c r="J199" s="298">
        <v>7</v>
      </c>
      <c r="K199" s="304">
        <v>11.1</v>
      </c>
      <c r="L199" s="303">
        <f t="shared" si="6"/>
        <v>209.15855855855858</v>
      </c>
      <c r="M199" s="295">
        <v>9.4</v>
      </c>
      <c r="N199" s="294">
        <v>12.7</v>
      </c>
      <c r="O199" s="293" t="s">
        <v>854</v>
      </c>
      <c r="P199" s="290" t="s">
        <v>754</v>
      </c>
      <c r="Q199" s="290" t="s">
        <v>52</v>
      </c>
      <c r="R199" s="290" t="s">
        <v>45</v>
      </c>
      <c r="S199" s="315" t="s">
        <v>838</v>
      </c>
      <c r="T199" s="314"/>
      <c r="U199" s="291">
        <v>118</v>
      </c>
      <c r="V199" s="290"/>
      <c r="W199" s="290">
        <v>60</v>
      </c>
      <c r="X199" s="290" t="s">
        <v>602</v>
      </c>
      <c r="Y199" s="313"/>
      <c r="Z199" s="289" t="s">
        <v>513</v>
      </c>
      <c r="AA199" s="284">
        <v>2050</v>
      </c>
      <c r="AB199" s="284"/>
      <c r="AC199" s="285"/>
      <c r="AD199" s="281"/>
      <c r="AE199" s="281"/>
      <c r="AF199" s="284"/>
      <c r="AG199" s="281"/>
      <c r="AH199" s="281"/>
      <c r="AI199" s="307"/>
    </row>
    <row r="200" spans="1:35" ht="31.5">
      <c r="A200" s="306"/>
      <c r="B200" s="279"/>
      <c r="C200" s="305"/>
      <c r="D200" s="299" t="s">
        <v>773</v>
      </c>
      <c r="E200" s="289" t="s">
        <v>853</v>
      </c>
      <c r="F200" s="290" t="s">
        <v>757</v>
      </c>
      <c r="G200" s="290">
        <v>2.4929999999999999</v>
      </c>
      <c r="H200" s="290" t="s">
        <v>740</v>
      </c>
      <c r="I200" s="290">
        <v>2050</v>
      </c>
      <c r="J200" s="298">
        <v>7</v>
      </c>
      <c r="K200" s="304">
        <v>11</v>
      </c>
      <c r="L200" s="303">
        <f t="shared" si="6"/>
        <v>211.05999999999997</v>
      </c>
      <c r="M200" s="295">
        <v>9.4</v>
      </c>
      <c r="N200" s="294">
        <v>12.7</v>
      </c>
      <c r="O200" s="293" t="s">
        <v>854</v>
      </c>
      <c r="P200" s="290" t="s">
        <v>754</v>
      </c>
      <c r="Q200" s="290" t="s">
        <v>52</v>
      </c>
      <c r="R200" s="290" t="s">
        <v>45</v>
      </c>
      <c r="S200" s="315" t="s">
        <v>850</v>
      </c>
      <c r="T200" s="314"/>
      <c r="U200" s="291">
        <v>117</v>
      </c>
      <c r="V200" s="290"/>
      <c r="W200" s="290">
        <v>59</v>
      </c>
      <c r="X200" s="290" t="s">
        <v>140</v>
      </c>
      <c r="Y200" s="313"/>
      <c r="Z200" s="289" t="s">
        <v>853</v>
      </c>
      <c r="AA200" s="284">
        <v>2050</v>
      </c>
      <c r="AB200" s="284"/>
      <c r="AC200" s="285"/>
      <c r="AD200" s="281"/>
      <c r="AE200" s="281"/>
      <c r="AF200" s="284"/>
      <c r="AG200" s="281"/>
      <c r="AH200" s="281"/>
      <c r="AI200" s="307"/>
    </row>
    <row r="201" spans="1:35" ht="31.5">
      <c r="A201" s="306"/>
      <c r="B201" s="279"/>
      <c r="C201" s="305"/>
      <c r="D201" s="299" t="s">
        <v>773</v>
      </c>
      <c r="E201" s="289" t="s">
        <v>849</v>
      </c>
      <c r="F201" s="290" t="s">
        <v>757</v>
      </c>
      <c r="G201" s="290">
        <v>2.4929999999999999</v>
      </c>
      <c r="H201" s="290" t="s">
        <v>740</v>
      </c>
      <c r="I201" s="290" t="s">
        <v>852</v>
      </c>
      <c r="J201" s="298">
        <v>7</v>
      </c>
      <c r="K201" s="304">
        <v>11</v>
      </c>
      <c r="L201" s="303">
        <f t="shared" si="6"/>
        <v>211.05999999999997</v>
      </c>
      <c r="M201" s="295">
        <v>9.4</v>
      </c>
      <c r="N201" s="294">
        <v>12.7</v>
      </c>
      <c r="O201" s="293" t="s">
        <v>851</v>
      </c>
      <c r="P201" s="290" t="s">
        <v>754</v>
      </c>
      <c r="Q201" s="290" t="s">
        <v>52</v>
      </c>
      <c r="R201" s="290" t="s">
        <v>45</v>
      </c>
      <c r="S201" s="315" t="s">
        <v>850</v>
      </c>
      <c r="T201" s="314"/>
      <c r="U201" s="291">
        <v>117</v>
      </c>
      <c r="V201" s="290"/>
      <c r="W201" s="290">
        <v>60</v>
      </c>
      <c r="X201" s="290" t="s">
        <v>602</v>
      </c>
      <c r="Y201" s="313"/>
      <c r="Z201" s="289" t="s">
        <v>849</v>
      </c>
      <c r="AA201" s="284">
        <v>2070</v>
      </c>
      <c r="AB201" s="284"/>
      <c r="AC201" s="285"/>
      <c r="AD201" s="281"/>
      <c r="AE201" s="281"/>
      <c r="AF201" s="284"/>
      <c r="AG201" s="281"/>
      <c r="AH201" s="281"/>
      <c r="AI201" s="307"/>
    </row>
    <row r="202" spans="1:35" ht="31.5">
      <c r="A202" s="306"/>
      <c r="B202" s="279"/>
      <c r="C202" s="305"/>
      <c r="D202" s="299" t="s">
        <v>773</v>
      </c>
      <c r="E202" s="289" t="s">
        <v>845</v>
      </c>
      <c r="F202" s="290" t="s">
        <v>757</v>
      </c>
      <c r="G202" s="290">
        <v>2.4929999999999999</v>
      </c>
      <c r="H202" s="290" t="s">
        <v>740</v>
      </c>
      <c r="I202" s="290" t="s">
        <v>848</v>
      </c>
      <c r="J202" s="298">
        <v>7</v>
      </c>
      <c r="K202" s="304">
        <v>10.8</v>
      </c>
      <c r="L202" s="303">
        <f t="shared" si="6"/>
        <v>214.96851851851849</v>
      </c>
      <c r="M202" s="295">
        <v>9.4</v>
      </c>
      <c r="N202" s="294">
        <v>12.7</v>
      </c>
      <c r="O202" s="293" t="s">
        <v>847</v>
      </c>
      <c r="P202" s="290" t="s">
        <v>754</v>
      </c>
      <c r="Q202" s="290" t="s">
        <v>52</v>
      </c>
      <c r="R202" s="290" t="s">
        <v>45</v>
      </c>
      <c r="S202" s="315" t="s">
        <v>846</v>
      </c>
      <c r="T202" s="314"/>
      <c r="U202" s="291">
        <v>114</v>
      </c>
      <c r="V202" s="290"/>
      <c r="W202" s="290" t="s">
        <v>764</v>
      </c>
      <c r="X202" s="290" t="s">
        <v>140</v>
      </c>
      <c r="Y202" s="313"/>
      <c r="Z202" s="289" t="s">
        <v>845</v>
      </c>
      <c r="AA202" s="284">
        <v>2050</v>
      </c>
      <c r="AB202" s="284"/>
      <c r="AC202" s="285"/>
      <c r="AD202" s="281"/>
      <c r="AE202" s="281"/>
      <c r="AF202" s="284"/>
      <c r="AG202" s="281"/>
      <c r="AH202" s="281"/>
      <c r="AI202" s="307"/>
    </row>
    <row r="203" spans="1:35" ht="31.5">
      <c r="A203" s="306"/>
      <c r="B203" s="279"/>
      <c r="C203" s="305"/>
      <c r="D203" s="299" t="s">
        <v>844</v>
      </c>
      <c r="E203" s="289" t="s">
        <v>839</v>
      </c>
      <c r="F203" s="290" t="s">
        <v>757</v>
      </c>
      <c r="G203" s="290">
        <v>2.4929999999999999</v>
      </c>
      <c r="H203" s="290" t="s">
        <v>740</v>
      </c>
      <c r="I203" s="290" t="s">
        <v>843</v>
      </c>
      <c r="J203" s="298" t="s">
        <v>842</v>
      </c>
      <c r="K203" s="304">
        <v>10.6</v>
      </c>
      <c r="L203" s="303">
        <f t="shared" si="6"/>
        <v>219.02452830188679</v>
      </c>
      <c r="M203" s="295">
        <v>9.4</v>
      </c>
      <c r="N203" s="294">
        <v>12.7</v>
      </c>
      <c r="O203" s="293" t="s">
        <v>841</v>
      </c>
      <c r="P203" s="290" t="s">
        <v>754</v>
      </c>
      <c r="Q203" s="290" t="s">
        <v>52</v>
      </c>
      <c r="R203" s="290" t="s">
        <v>604</v>
      </c>
      <c r="S203" s="315" t="s">
        <v>840</v>
      </c>
      <c r="T203" s="314"/>
      <c r="U203" s="291">
        <v>112</v>
      </c>
      <c r="V203" s="290"/>
      <c r="W203" s="290">
        <v>58</v>
      </c>
      <c r="X203" s="290" t="s">
        <v>140</v>
      </c>
      <c r="Y203" s="313"/>
      <c r="Z203" s="289" t="s">
        <v>839</v>
      </c>
      <c r="AA203" s="284">
        <v>2080</v>
      </c>
      <c r="AB203" s="284"/>
      <c r="AC203" s="285"/>
      <c r="AD203" s="281"/>
      <c r="AE203" s="281"/>
      <c r="AF203" s="284"/>
      <c r="AG203" s="281"/>
      <c r="AH203" s="281"/>
      <c r="AI203" s="307"/>
    </row>
    <row r="204" spans="1:35" ht="31.5">
      <c r="A204" s="306"/>
      <c r="B204" s="279"/>
      <c r="C204" s="305"/>
      <c r="D204" s="299" t="s">
        <v>758</v>
      </c>
      <c r="E204" s="289" t="s">
        <v>513</v>
      </c>
      <c r="F204" s="290" t="s">
        <v>757</v>
      </c>
      <c r="G204" s="290">
        <v>2.4929999999999999</v>
      </c>
      <c r="H204" s="290" t="s">
        <v>740</v>
      </c>
      <c r="I204" s="290">
        <v>2110</v>
      </c>
      <c r="J204" s="298">
        <v>7</v>
      </c>
      <c r="K204" s="304">
        <v>10.6</v>
      </c>
      <c r="L204" s="303">
        <f t="shared" si="6"/>
        <v>219.02452830188679</v>
      </c>
      <c r="M204" s="295">
        <v>8.6999999999999993</v>
      </c>
      <c r="N204" s="294">
        <v>11.9</v>
      </c>
      <c r="O204" s="293" t="s">
        <v>779</v>
      </c>
      <c r="P204" s="290" t="s">
        <v>754</v>
      </c>
      <c r="Q204" s="290" t="s">
        <v>52</v>
      </c>
      <c r="R204" s="290" t="s">
        <v>604</v>
      </c>
      <c r="S204" s="315" t="s">
        <v>838</v>
      </c>
      <c r="T204" s="314"/>
      <c r="U204" s="291">
        <v>121</v>
      </c>
      <c r="V204" s="290"/>
      <c r="W204" s="290">
        <v>59</v>
      </c>
      <c r="X204" s="290" t="s">
        <v>140</v>
      </c>
      <c r="Y204" s="313"/>
      <c r="Z204" s="289" t="s">
        <v>513</v>
      </c>
      <c r="AA204" s="284">
        <v>2110</v>
      </c>
      <c r="AB204" s="284"/>
      <c r="AC204" s="285"/>
      <c r="AD204" s="281"/>
      <c r="AE204" s="281"/>
      <c r="AF204" s="284"/>
      <c r="AG204" s="281"/>
      <c r="AH204" s="281"/>
      <c r="AI204" s="307"/>
    </row>
    <row r="205" spans="1:35" ht="31.5">
      <c r="A205" s="306"/>
      <c r="B205" s="279"/>
      <c r="C205" s="305"/>
      <c r="D205" s="299" t="s">
        <v>758</v>
      </c>
      <c r="E205" s="289" t="s">
        <v>835</v>
      </c>
      <c r="F205" s="290" t="s">
        <v>757</v>
      </c>
      <c r="G205" s="290">
        <v>2.4929999999999999</v>
      </c>
      <c r="H205" s="290" t="s">
        <v>740</v>
      </c>
      <c r="I205" s="290" t="s">
        <v>837</v>
      </c>
      <c r="J205" s="298">
        <v>7</v>
      </c>
      <c r="K205" s="304">
        <v>10.5</v>
      </c>
      <c r="L205" s="303">
        <f t="shared" si="6"/>
        <v>221.11047619047616</v>
      </c>
      <c r="M205" s="295">
        <v>8.6999999999999993</v>
      </c>
      <c r="N205" s="294">
        <v>11.9</v>
      </c>
      <c r="O205" s="293" t="s">
        <v>836</v>
      </c>
      <c r="P205" s="290" t="s">
        <v>754</v>
      </c>
      <c r="Q205" s="290" t="s">
        <v>52</v>
      </c>
      <c r="R205" s="290" t="s">
        <v>604</v>
      </c>
      <c r="S205" s="315" t="s">
        <v>833</v>
      </c>
      <c r="T205" s="314"/>
      <c r="U205" s="291">
        <v>120</v>
      </c>
      <c r="V205" s="290"/>
      <c r="W205" s="290" t="s">
        <v>764</v>
      </c>
      <c r="X205" s="290" t="s">
        <v>140</v>
      </c>
      <c r="Y205" s="313"/>
      <c r="Z205" s="289" t="s">
        <v>835</v>
      </c>
      <c r="AA205" s="284">
        <v>2110</v>
      </c>
      <c r="AB205" s="284"/>
      <c r="AC205" s="285"/>
      <c r="AD205" s="281"/>
      <c r="AE205" s="281"/>
      <c r="AF205" s="284"/>
      <c r="AG205" s="281"/>
      <c r="AH205" s="281"/>
      <c r="AI205" s="307"/>
    </row>
    <row r="206" spans="1:35" ht="31.5">
      <c r="A206" s="306"/>
      <c r="B206" s="279"/>
      <c r="C206" s="305"/>
      <c r="D206" s="299" t="s">
        <v>758</v>
      </c>
      <c r="E206" s="289" t="s">
        <v>241</v>
      </c>
      <c r="F206" s="290" t="s">
        <v>757</v>
      </c>
      <c r="G206" s="290">
        <v>2.4929999999999999</v>
      </c>
      <c r="H206" s="290" t="s">
        <v>740</v>
      </c>
      <c r="I206" s="290">
        <v>2150</v>
      </c>
      <c r="J206" s="298">
        <v>7</v>
      </c>
      <c r="K206" s="304">
        <v>10.5</v>
      </c>
      <c r="L206" s="303">
        <f t="shared" si="6"/>
        <v>221.11047619047616</v>
      </c>
      <c r="M206" s="295">
        <v>8.6999999999999993</v>
      </c>
      <c r="N206" s="294">
        <v>11.9</v>
      </c>
      <c r="O206" s="293" t="s">
        <v>834</v>
      </c>
      <c r="P206" s="290" t="s">
        <v>754</v>
      </c>
      <c r="Q206" s="290" t="s">
        <v>52</v>
      </c>
      <c r="R206" s="290" t="s">
        <v>604</v>
      </c>
      <c r="S206" s="315" t="s">
        <v>833</v>
      </c>
      <c r="T206" s="314"/>
      <c r="U206" s="291">
        <v>120</v>
      </c>
      <c r="V206" s="290"/>
      <c r="W206" s="290">
        <v>60</v>
      </c>
      <c r="X206" s="290" t="s">
        <v>602</v>
      </c>
      <c r="Y206" s="313"/>
      <c r="Z206" s="289" t="s">
        <v>241</v>
      </c>
      <c r="AA206" s="284">
        <v>2150</v>
      </c>
      <c r="AB206" s="284"/>
      <c r="AC206" s="285"/>
      <c r="AD206" s="281"/>
      <c r="AE206" s="281"/>
      <c r="AF206" s="284"/>
      <c r="AG206" s="281"/>
      <c r="AH206" s="281"/>
      <c r="AI206" s="307"/>
    </row>
    <row r="207" spans="1:35" ht="73.5">
      <c r="A207" s="306"/>
      <c r="B207" s="312"/>
      <c r="C207" s="311" t="s">
        <v>832</v>
      </c>
      <c r="D207" s="299" t="s">
        <v>815</v>
      </c>
      <c r="E207" s="289" t="s">
        <v>828</v>
      </c>
      <c r="F207" s="290" t="s">
        <v>814</v>
      </c>
      <c r="G207" s="290">
        <v>2.4870000000000001</v>
      </c>
      <c r="H207" s="290" t="s">
        <v>719</v>
      </c>
      <c r="I207" s="290" t="s">
        <v>831</v>
      </c>
      <c r="J207" s="298">
        <v>7</v>
      </c>
      <c r="K207" s="304">
        <v>18.600000000000001</v>
      </c>
      <c r="L207" s="303">
        <f t="shared" si="6"/>
        <v>124.82043010752686</v>
      </c>
      <c r="M207" s="295">
        <v>8.6999999999999993</v>
      </c>
      <c r="N207" s="294">
        <v>11.9</v>
      </c>
      <c r="O207" s="293" t="s">
        <v>830</v>
      </c>
      <c r="P207" s="290" t="s">
        <v>791</v>
      </c>
      <c r="Q207" s="290" t="s">
        <v>790</v>
      </c>
      <c r="R207" s="290" t="s">
        <v>45</v>
      </c>
      <c r="S207" s="315" t="s">
        <v>806</v>
      </c>
      <c r="T207" s="314" t="s">
        <v>716</v>
      </c>
      <c r="U207" s="291">
        <v>213</v>
      </c>
      <c r="V207" s="290">
        <v>156</v>
      </c>
      <c r="W207" s="290" t="s">
        <v>829</v>
      </c>
      <c r="X207" s="290" t="s">
        <v>240</v>
      </c>
      <c r="Y207" s="313"/>
      <c r="Z207" s="289" t="s">
        <v>828</v>
      </c>
      <c r="AA207" s="284">
        <v>2150</v>
      </c>
      <c r="AB207" s="284"/>
      <c r="AC207" s="285"/>
      <c r="AD207" s="281"/>
      <c r="AE207" s="281"/>
      <c r="AF207" s="284"/>
      <c r="AG207" s="281"/>
      <c r="AH207" s="281"/>
      <c r="AI207" s="307"/>
    </row>
    <row r="208" spans="1:35" ht="73.5">
      <c r="A208" s="306"/>
      <c r="B208" s="279"/>
      <c r="C208" s="305"/>
      <c r="D208" s="299" t="s">
        <v>815</v>
      </c>
      <c r="E208" s="289" t="s">
        <v>827</v>
      </c>
      <c r="F208" s="290" t="s">
        <v>814</v>
      </c>
      <c r="G208" s="290">
        <v>2.4870000000000001</v>
      </c>
      <c r="H208" s="290" t="s">
        <v>719</v>
      </c>
      <c r="I208" s="290" t="s">
        <v>826</v>
      </c>
      <c r="J208" s="298">
        <v>7</v>
      </c>
      <c r="K208" s="304">
        <v>18.600000000000001</v>
      </c>
      <c r="L208" s="303">
        <f t="shared" si="6"/>
        <v>124.82043010752686</v>
      </c>
      <c r="M208" s="295">
        <v>8.6999999999999993</v>
      </c>
      <c r="N208" s="294">
        <v>11.9</v>
      </c>
      <c r="O208" s="293" t="s">
        <v>825</v>
      </c>
      <c r="P208" s="290" t="s">
        <v>791</v>
      </c>
      <c r="Q208" s="290" t="s">
        <v>790</v>
      </c>
      <c r="R208" s="290" t="s">
        <v>45</v>
      </c>
      <c r="S208" s="315" t="s">
        <v>806</v>
      </c>
      <c r="T208" s="314" t="s">
        <v>716</v>
      </c>
      <c r="U208" s="291">
        <v>213</v>
      </c>
      <c r="V208" s="290">
        <v>156</v>
      </c>
      <c r="W208" s="290" t="s">
        <v>824</v>
      </c>
      <c r="X208" s="290" t="s">
        <v>823</v>
      </c>
      <c r="Y208" s="313"/>
      <c r="Z208" s="289" t="s">
        <v>822</v>
      </c>
      <c r="AA208" s="284">
        <v>2190</v>
      </c>
      <c r="AB208" s="284"/>
      <c r="AC208" s="285"/>
      <c r="AD208" s="281"/>
      <c r="AE208" s="281"/>
      <c r="AF208" s="284"/>
      <c r="AG208" s="281"/>
      <c r="AH208" s="281"/>
      <c r="AI208" s="307"/>
    </row>
    <row r="209" spans="1:35" ht="73.5">
      <c r="A209" s="306"/>
      <c r="B209" s="279"/>
      <c r="C209" s="305"/>
      <c r="D209" s="299" t="s">
        <v>815</v>
      </c>
      <c r="E209" s="289" t="s">
        <v>821</v>
      </c>
      <c r="F209" s="290" t="s">
        <v>814</v>
      </c>
      <c r="G209" s="290">
        <v>2.4870000000000001</v>
      </c>
      <c r="H209" s="290" t="s">
        <v>719</v>
      </c>
      <c r="I209" s="290" t="s">
        <v>681</v>
      </c>
      <c r="J209" s="298">
        <v>7</v>
      </c>
      <c r="K209" s="304">
        <v>17.7</v>
      </c>
      <c r="L209" s="303">
        <f t="shared" si="6"/>
        <v>131.16723163841806</v>
      </c>
      <c r="M209" s="295">
        <v>8.6999999999999993</v>
      </c>
      <c r="N209" s="294">
        <v>11.9</v>
      </c>
      <c r="O209" s="293" t="s">
        <v>680</v>
      </c>
      <c r="P209" s="290" t="s">
        <v>791</v>
      </c>
      <c r="Q209" s="290" t="s">
        <v>790</v>
      </c>
      <c r="R209" s="290" t="s">
        <v>45</v>
      </c>
      <c r="S209" s="315" t="s">
        <v>802</v>
      </c>
      <c r="T209" s="314" t="s">
        <v>716</v>
      </c>
      <c r="U209" s="291">
        <v>203</v>
      </c>
      <c r="V209" s="290">
        <v>148</v>
      </c>
      <c r="W209" s="290" t="s">
        <v>808</v>
      </c>
      <c r="X209" s="290" t="s">
        <v>800</v>
      </c>
      <c r="Y209" s="313"/>
      <c r="Z209" s="289" t="s">
        <v>820</v>
      </c>
      <c r="AA209" s="284">
        <v>2160</v>
      </c>
      <c r="AB209" s="284"/>
      <c r="AC209" s="285"/>
      <c r="AD209" s="281"/>
      <c r="AE209" s="281"/>
      <c r="AF209" s="284"/>
      <c r="AG209" s="281"/>
      <c r="AH209" s="281"/>
      <c r="AI209" s="307"/>
    </row>
    <row r="210" spans="1:35" ht="73.5">
      <c r="A210" s="306"/>
      <c r="B210" s="279"/>
      <c r="C210" s="305"/>
      <c r="D210" s="299" t="s">
        <v>815</v>
      </c>
      <c r="E210" s="289" t="s">
        <v>816</v>
      </c>
      <c r="F210" s="290" t="s">
        <v>814</v>
      </c>
      <c r="G210" s="290">
        <v>2.4870000000000001</v>
      </c>
      <c r="H210" s="290" t="s">
        <v>719</v>
      </c>
      <c r="I210" s="290" t="s">
        <v>819</v>
      </c>
      <c r="J210" s="298">
        <v>7</v>
      </c>
      <c r="K210" s="304">
        <v>17.7</v>
      </c>
      <c r="L210" s="303">
        <f t="shared" si="6"/>
        <v>131.16723163841806</v>
      </c>
      <c r="M210" s="295">
        <v>8.6999999999999993</v>
      </c>
      <c r="N210" s="294">
        <v>11.9</v>
      </c>
      <c r="O210" s="293" t="s">
        <v>818</v>
      </c>
      <c r="P210" s="290" t="s">
        <v>791</v>
      </c>
      <c r="Q210" s="290" t="s">
        <v>790</v>
      </c>
      <c r="R210" s="290" t="s">
        <v>45</v>
      </c>
      <c r="S210" s="315" t="s">
        <v>802</v>
      </c>
      <c r="T210" s="314" t="s">
        <v>716</v>
      </c>
      <c r="U210" s="291">
        <v>203</v>
      </c>
      <c r="V210" s="290">
        <v>148</v>
      </c>
      <c r="W210" s="290" t="s">
        <v>817</v>
      </c>
      <c r="X210" s="290" t="s">
        <v>240</v>
      </c>
      <c r="Y210" s="313"/>
      <c r="Z210" s="289" t="s">
        <v>816</v>
      </c>
      <c r="AA210" s="284">
        <v>2200</v>
      </c>
      <c r="AB210" s="284"/>
      <c r="AC210" s="285"/>
      <c r="AD210" s="281"/>
      <c r="AE210" s="281"/>
      <c r="AF210" s="284"/>
      <c r="AG210" s="281"/>
      <c r="AH210" s="281"/>
      <c r="AI210" s="307"/>
    </row>
    <row r="211" spans="1:35" ht="73.5">
      <c r="A211" s="306"/>
      <c r="B211" s="279"/>
      <c r="C211" s="305"/>
      <c r="D211" s="299" t="s">
        <v>815</v>
      </c>
      <c r="E211" s="289" t="s">
        <v>787</v>
      </c>
      <c r="F211" s="290" t="s">
        <v>814</v>
      </c>
      <c r="G211" s="290">
        <v>2.4870000000000001</v>
      </c>
      <c r="H211" s="290" t="s">
        <v>719</v>
      </c>
      <c r="I211" s="290" t="s">
        <v>813</v>
      </c>
      <c r="J211" s="298">
        <v>7</v>
      </c>
      <c r="K211" s="304">
        <v>17.5</v>
      </c>
      <c r="L211" s="303">
        <f t="shared" si="6"/>
        <v>132.66628571428569</v>
      </c>
      <c r="M211" s="295">
        <v>8.6999999999999993</v>
      </c>
      <c r="N211" s="294">
        <v>11.9</v>
      </c>
      <c r="O211" s="293" t="s">
        <v>812</v>
      </c>
      <c r="P211" s="290" t="s">
        <v>791</v>
      </c>
      <c r="Q211" s="290" t="s">
        <v>790</v>
      </c>
      <c r="R211" s="290" t="s">
        <v>45</v>
      </c>
      <c r="S211" s="315" t="s">
        <v>789</v>
      </c>
      <c r="T211" s="314" t="s">
        <v>716</v>
      </c>
      <c r="U211" s="291">
        <v>201</v>
      </c>
      <c r="V211" s="290">
        <v>147</v>
      </c>
      <c r="W211" s="290" t="s">
        <v>811</v>
      </c>
      <c r="X211" s="290" t="s">
        <v>240</v>
      </c>
      <c r="Y211" s="313"/>
      <c r="Z211" s="289" t="s">
        <v>787</v>
      </c>
      <c r="AA211" s="284">
        <v>2230</v>
      </c>
      <c r="AB211" s="284"/>
      <c r="AC211" s="285"/>
      <c r="AD211" s="281"/>
      <c r="AE211" s="281"/>
      <c r="AF211" s="284"/>
      <c r="AG211" s="281"/>
      <c r="AH211" s="281"/>
      <c r="AI211" s="307"/>
    </row>
    <row r="212" spans="1:35" ht="73.5">
      <c r="A212" s="306"/>
      <c r="B212" s="279"/>
      <c r="C212" s="305"/>
      <c r="D212" s="299" t="s">
        <v>795</v>
      </c>
      <c r="E212" s="289" t="s">
        <v>807</v>
      </c>
      <c r="F212" s="290" t="s">
        <v>794</v>
      </c>
      <c r="G212" s="290">
        <v>2.4870000000000001</v>
      </c>
      <c r="H212" s="290" t="s">
        <v>719</v>
      </c>
      <c r="I212" s="290" t="s">
        <v>810</v>
      </c>
      <c r="J212" s="298">
        <v>7</v>
      </c>
      <c r="K212" s="304">
        <v>17.2</v>
      </c>
      <c r="L212" s="303">
        <f t="shared" si="6"/>
        <v>134.98023255813953</v>
      </c>
      <c r="M212" s="295">
        <v>8.6999999999999993</v>
      </c>
      <c r="N212" s="294">
        <v>11.9</v>
      </c>
      <c r="O212" s="293" t="s">
        <v>809</v>
      </c>
      <c r="P212" s="290" t="s">
        <v>791</v>
      </c>
      <c r="Q212" s="290" t="s">
        <v>790</v>
      </c>
      <c r="R212" s="290" t="s">
        <v>604</v>
      </c>
      <c r="S212" s="315" t="s">
        <v>806</v>
      </c>
      <c r="T212" s="314" t="s">
        <v>716</v>
      </c>
      <c r="U212" s="291">
        <v>197</v>
      </c>
      <c r="V212" s="290">
        <v>144</v>
      </c>
      <c r="W212" s="290" t="s">
        <v>808</v>
      </c>
      <c r="X212" s="290" t="s">
        <v>800</v>
      </c>
      <c r="Y212" s="313"/>
      <c r="Z212" s="289" t="s">
        <v>807</v>
      </c>
      <c r="AA212" s="284">
        <v>2210</v>
      </c>
      <c r="AB212" s="284"/>
      <c r="AC212" s="285"/>
      <c r="AD212" s="281"/>
      <c r="AE212" s="281"/>
      <c r="AF212" s="284"/>
      <c r="AG212" s="281"/>
      <c r="AH212" s="281"/>
      <c r="AI212" s="307"/>
    </row>
    <row r="213" spans="1:35" ht="73.5">
      <c r="A213" s="306"/>
      <c r="B213" s="279"/>
      <c r="C213" s="305"/>
      <c r="D213" s="299" t="s">
        <v>795</v>
      </c>
      <c r="E213" s="289" t="s">
        <v>805</v>
      </c>
      <c r="F213" s="290" t="s">
        <v>794</v>
      </c>
      <c r="G213" s="290">
        <v>2.4870000000000001</v>
      </c>
      <c r="H213" s="290" t="s">
        <v>719</v>
      </c>
      <c r="I213" s="290" t="s">
        <v>664</v>
      </c>
      <c r="J213" s="298">
        <v>7</v>
      </c>
      <c r="K213" s="304">
        <v>17.2</v>
      </c>
      <c r="L213" s="303">
        <f t="shared" si="6"/>
        <v>134.98023255813953</v>
      </c>
      <c r="M213" s="295">
        <v>8.6999999999999993</v>
      </c>
      <c r="N213" s="294">
        <v>11.9</v>
      </c>
      <c r="O213" s="293" t="s">
        <v>663</v>
      </c>
      <c r="P213" s="290" t="s">
        <v>791</v>
      </c>
      <c r="Q213" s="290" t="s">
        <v>790</v>
      </c>
      <c r="R213" s="290" t="s">
        <v>604</v>
      </c>
      <c r="S213" s="315" t="s">
        <v>806</v>
      </c>
      <c r="T213" s="314" t="s">
        <v>716</v>
      </c>
      <c r="U213" s="291">
        <v>197</v>
      </c>
      <c r="V213" s="290">
        <v>144</v>
      </c>
      <c r="W213" s="290" t="s">
        <v>788</v>
      </c>
      <c r="X213" s="290" t="s">
        <v>240</v>
      </c>
      <c r="Y213" s="313"/>
      <c r="Z213" s="289" t="s">
        <v>805</v>
      </c>
      <c r="AA213" s="284">
        <v>2240</v>
      </c>
      <c r="AB213" s="284"/>
      <c r="AC213" s="285"/>
      <c r="AD213" s="281"/>
      <c r="AE213" s="281"/>
      <c r="AF213" s="284"/>
      <c r="AG213" s="281"/>
      <c r="AH213" s="281"/>
      <c r="AI213" s="307"/>
    </row>
    <row r="214" spans="1:35" ht="73.5">
      <c r="A214" s="306"/>
      <c r="B214" s="279"/>
      <c r="C214" s="305"/>
      <c r="D214" s="299" t="s">
        <v>795</v>
      </c>
      <c r="E214" s="289" t="s">
        <v>799</v>
      </c>
      <c r="F214" s="290" t="s">
        <v>794</v>
      </c>
      <c r="G214" s="290">
        <v>2.4870000000000001</v>
      </c>
      <c r="H214" s="290" t="s">
        <v>719</v>
      </c>
      <c r="I214" s="290" t="s">
        <v>804</v>
      </c>
      <c r="J214" s="298">
        <v>7</v>
      </c>
      <c r="K214" s="304">
        <v>16.7</v>
      </c>
      <c r="L214" s="303">
        <f t="shared" si="6"/>
        <v>139.02155688622753</v>
      </c>
      <c r="M214" s="295">
        <v>8.6999999999999993</v>
      </c>
      <c r="N214" s="294">
        <v>11.9</v>
      </c>
      <c r="O214" s="293" t="s">
        <v>803</v>
      </c>
      <c r="P214" s="290" t="s">
        <v>791</v>
      </c>
      <c r="Q214" s="290" t="s">
        <v>790</v>
      </c>
      <c r="R214" s="290" t="s">
        <v>604</v>
      </c>
      <c r="S214" s="315" t="s">
        <v>802</v>
      </c>
      <c r="T214" s="314" t="s">
        <v>716</v>
      </c>
      <c r="U214" s="291">
        <v>191</v>
      </c>
      <c r="V214" s="290">
        <v>140</v>
      </c>
      <c r="W214" s="290" t="s">
        <v>801</v>
      </c>
      <c r="X214" s="290" t="s">
        <v>800</v>
      </c>
      <c r="Y214" s="313"/>
      <c r="Z214" s="289" t="s">
        <v>799</v>
      </c>
      <c r="AA214" s="284">
        <v>2220</v>
      </c>
      <c r="AB214" s="284"/>
      <c r="AC214" s="285"/>
      <c r="AD214" s="281"/>
      <c r="AE214" s="281"/>
      <c r="AF214" s="284"/>
      <c r="AG214" s="281"/>
      <c r="AH214" s="281"/>
      <c r="AI214" s="307"/>
    </row>
    <row r="215" spans="1:35" ht="73.5">
      <c r="A215" s="306"/>
      <c r="B215" s="279"/>
      <c r="C215" s="305"/>
      <c r="D215" s="299" t="s">
        <v>795</v>
      </c>
      <c r="E215" s="289" t="s">
        <v>796</v>
      </c>
      <c r="F215" s="290" t="s">
        <v>794</v>
      </c>
      <c r="G215" s="290">
        <v>2.4870000000000001</v>
      </c>
      <c r="H215" s="290" t="s">
        <v>719</v>
      </c>
      <c r="I215" s="290">
        <v>2280</v>
      </c>
      <c r="J215" s="298">
        <v>7</v>
      </c>
      <c r="K215" s="304">
        <v>16.7</v>
      </c>
      <c r="L215" s="303">
        <f t="shared" si="6"/>
        <v>139.02155688622753</v>
      </c>
      <c r="M215" s="295">
        <v>7.4</v>
      </c>
      <c r="N215" s="294">
        <v>10.6</v>
      </c>
      <c r="O215" s="293" t="s">
        <v>798</v>
      </c>
      <c r="P215" s="290" t="s">
        <v>791</v>
      </c>
      <c r="Q215" s="290" t="s">
        <v>790</v>
      </c>
      <c r="R215" s="290" t="s">
        <v>604</v>
      </c>
      <c r="S215" s="315" t="s">
        <v>797</v>
      </c>
      <c r="T215" s="314" t="s">
        <v>716</v>
      </c>
      <c r="U215" s="291">
        <v>225</v>
      </c>
      <c r="V215" s="290">
        <v>157</v>
      </c>
      <c r="W215" s="290">
        <v>105</v>
      </c>
      <c r="X215" s="290" t="s">
        <v>240</v>
      </c>
      <c r="Y215" s="313"/>
      <c r="Z215" s="289" t="s">
        <v>796</v>
      </c>
      <c r="AA215" s="284">
        <v>2280</v>
      </c>
      <c r="AB215" s="284"/>
      <c r="AC215" s="285"/>
      <c r="AD215" s="281"/>
      <c r="AE215" s="281"/>
      <c r="AF215" s="284"/>
      <c r="AG215" s="281"/>
      <c r="AH215" s="281"/>
      <c r="AI215" s="307"/>
    </row>
    <row r="216" spans="1:35" ht="73.5">
      <c r="A216" s="306"/>
      <c r="B216" s="279"/>
      <c r="C216" s="305"/>
      <c r="D216" s="299" t="s">
        <v>795</v>
      </c>
      <c r="E216" s="289" t="s">
        <v>787</v>
      </c>
      <c r="F216" s="290" t="s">
        <v>794</v>
      </c>
      <c r="G216" s="290">
        <v>2.4870000000000001</v>
      </c>
      <c r="H216" s="290" t="s">
        <v>719</v>
      </c>
      <c r="I216" s="290" t="s">
        <v>793</v>
      </c>
      <c r="J216" s="298">
        <v>7</v>
      </c>
      <c r="K216" s="304">
        <v>16.5</v>
      </c>
      <c r="L216" s="303">
        <f t="shared" si="6"/>
        <v>140.70666666666668</v>
      </c>
      <c r="M216" s="295">
        <v>7.4</v>
      </c>
      <c r="N216" s="294">
        <v>10.6</v>
      </c>
      <c r="O216" s="293" t="s">
        <v>792</v>
      </c>
      <c r="P216" s="290" t="s">
        <v>791</v>
      </c>
      <c r="Q216" s="290" t="s">
        <v>790</v>
      </c>
      <c r="R216" s="290" t="s">
        <v>604</v>
      </c>
      <c r="S216" s="315" t="s">
        <v>789</v>
      </c>
      <c r="T216" s="314" t="s">
        <v>716</v>
      </c>
      <c r="U216" s="291">
        <v>222</v>
      </c>
      <c r="V216" s="290">
        <v>155</v>
      </c>
      <c r="W216" s="290" t="s">
        <v>788</v>
      </c>
      <c r="X216" s="290" t="s">
        <v>240</v>
      </c>
      <c r="Y216" s="313"/>
      <c r="Z216" s="289" t="s">
        <v>787</v>
      </c>
      <c r="AA216" s="284">
        <v>2290</v>
      </c>
      <c r="AB216" s="284"/>
      <c r="AC216" s="285"/>
      <c r="AD216" s="281"/>
      <c r="AE216" s="281"/>
      <c r="AF216" s="284"/>
      <c r="AG216" s="281"/>
      <c r="AH216" s="281"/>
      <c r="AI216" s="307"/>
    </row>
    <row r="217" spans="1:35" ht="42">
      <c r="A217" s="306"/>
      <c r="B217" s="279"/>
      <c r="C217" s="305"/>
      <c r="D217" s="299" t="s">
        <v>773</v>
      </c>
      <c r="E217" s="289" t="s">
        <v>784</v>
      </c>
      <c r="F217" s="290" t="s">
        <v>757</v>
      </c>
      <c r="G217" s="290">
        <v>2.4929999999999999</v>
      </c>
      <c r="H217" s="290" t="s">
        <v>740</v>
      </c>
      <c r="I217" s="290" t="s">
        <v>786</v>
      </c>
      <c r="J217" s="298">
        <v>7</v>
      </c>
      <c r="K217" s="304">
        <v>10.9</v>
      </c>
      <c r="L217" s="303">
        <f t="shared" si="6"/>
        <v>212.99633027522933</v>
      </c>
      <c r="M217" s="295">
        <v>9.4</v>
      </c>
      <c r="N217" s="294">
        <v>12.7</v>
      </c>
      <c r="O217" s="293" t="s">
        <v>785</v>
      </c>
      <c r="P217" s="290" t="s">
        <v>754</v>
      </c>
      <c r="Q217" s="290" t="s">
        <v>52</v>
      </c>
      <c r="R217" s="290" t="s">
        <v>45</v>
      </c>
      <c r="S217" s="315" t="s">
        <v>781</v>
      </c>
      <c r="T217" s="314"/>
      <c r="U217" s="291">
        <v>115</v>
      </c>
      <c r="V217" s="290"/>
      <c r="W217" s="290" t="s">
        <v>764</v>
      </c>
      <c r="X217" s="290" t="s">
        <v>140</v>
      </c>
      <c r="Y217" s="313"/>
      <c r="Z217" s="289" t="s">
        <v>784</v>
      </c>
      <c r="AA217" s="284">
        <v>2050</v>
      </c>
      <c r="AB217" s="284"/>
      <c r="AC217" s="285"/>
      <c r="AD217" s="281"/>
      <c r="AE217" s="281"/>
      <c r="AF217" s="284"/>
      <c r="AG217" s="281"/>
      <c r="AH217" s="281"/>
      <c r="AI217" s="307"/>
    </row>
    <row r="218" spans="1:35" ht="31.5">
      <c r="A218" s="306"/>
      <c r="B218" s="279"/>
      <c r="C218" s="305"/>
      <c r="D218" s="299" t="s">
        <v>773</v>
      </c>
      <c r="E218" s="289" t="s">
        <v>780</v>
      </c>
      <c r="F218" s="290" t="s">
        <v>757</v>
      </c>
      <c r="G218" s="290">
        <v>2.4929999999999999</v>
      </c>
      <c r="H218" s="290" t="s">
        <v>740</v>
      </c>
      <c r="I218" s="290" t="s">
        <v>783</v>
      </c>
      <c r="J218" s="298">
        <v>7</v>
      </c>
      <c r="K218" s="304">
        <v>10.9</v>
      </c>
      <c r="L218" s="303">
        <f t="shared" si="6"/>
        <v>212.99633027522933</v>
      </c>
      <c r="M218" s="295">
        <v>9.4</v>
      </c>
      <c r="N218" s="294">
        <v>12.7</v>
      </c>
      <c r="O218" s="293" t="s">
        <v>782</v>
      </c>
      <c r="P218" s="290" t="s">
        <v>754</v>
      </c>
      <c r="Q218" s="290" t="s">
        <v>52</v>
      </c>
      <c r="R218" s="290" t="s">
        <v>45</v>
      </c>
      <c r="S218" s="315" t="s">
        <v>781</v>
      </c>
      <c r="T218" s="314"/>
      <c r="U218" s="291">
        <v>115</v>
      </c>
      <c r="V218" s="290"/>
      <c r="W218" s="290">
        <v>60</v>
      </c>
      <c r="X218" s="290" t="s">
        <v>602</v>
      </c>
      <c r="Y218" s="313"/>
      <c r="Z218" s="289" t="s">
        <v>780</v>
      </c>
      <c r="AA218" s="284">
        <v>2090</v>
      </c>
      <c r="AB218" s="284"/>
      <c r="AC218" s="285"/>
      <c r="AD218" s="281"/>
      <c r="AE218" s="281"/>
      <c r="AF218" s="284"/>
      <c r="AG218" s="281"/>
      <c r="AH218" s="281"/>
      <c r="AI218" s="307"/>
    </row>
    <row r="219" spans="1:35" ht="31.5">
      <c r="A219" s="306"/>
      <c r="B219" s="279"/>
      <c r="C219" s="305"/>
      <c r="D219" s="299" t="s">
        <v>773</v>
      </c>
      <c r="E219" s="289" t="s">
        <v>777</v>
      </c>
      <c r="F219" s="290" t="s">
        <v>757</v>
      </c>
      <c r="G219" s="290">
        <v>2.4929999999999999</v>
      </c>
      <c r="H219" s="290" t="s">
        <v>740</v>
      </c>
      <c r="I219" s="290">
        <v>2110</v>
      </c>
      <c r="J219" s="298">
        <v>7</v>
      </c>
      <c r="K219" s="304">
        <v>10.9</v>
      </c>
      <c r="L219" s="303">
        <f t="shared" si="6"/>
        <v>212.99633027522933</v>
      </c>
      <c r="M219" s="295">
        <v>8.6999999999999993</v>
      </c>
      <c r="N219" s="294">
        <v>11.9</v>
      </c>
      <c r="O219" s="293" t="s">
        <v>779</v>
      </c>
      <c r="P219" s="290" t="s">
        <v>754</v>
      </c>
      <c r="Q219" s="290" t="s">
        <v>52</v>
      </c>
      <c r="R219" s="290" t="s">
        <v>45</v>
      </c>
      <c r="S219" s="315" t="s">
        <v>778</v>
      </c>
      <c r="T219" s="314"/>
      <c r="U219" s="291">
        <v>125</v>
      </c>
      <c r="V219" s="290"/>
      <c r="W219" s="290">
        <v>60</v>
      </c>
      <c r="X219" s="290" t="s">
        <v>602</v>
      </c>
      <c r="Y219" s="313"/>
      <c r="Z219" s="289" t="s">
        <v>777</v>
      </c>
      <c r="AA219" s="284">
        <v>2110</v>
      </c>
      <c r="AB219" s="284"/>
      <c r="AC219" s="285"/>
      <c r="AD219" s="281"/>
      <c r="AE219" s="281"/>
      <c r="AF219" s="284"/>
      <c r="AG219" s="281"/>
      <c r="AH219" s="281"/>
      <c r="AI219" s="307"/>
    </row>
    <row r="220" spans="1:35" ht="63">
      <c r="A220" s="306"/>
      <c r="B220" s="279"/>
      <c r="C220" s="305"/>
      <c r="D220" s="299" t="s">
        <v>773</v>
      </c>
      <c r="E220" s="289" t="s">
        <v>774</v>
      </c>
      <c r="F220" s="290" t="s">
        <v>757</v>
      </c>
      <c r="G220" s="290">
        <v>2.4929999999999999</v>
      </c>
      <c r="H220" s="290" t="s">
        <v>740</v>
      </c>
      <c r="I220" s="290" t="s">
        <v>634</v>
      </c>
      <c r="J220" s="298">
        <v>7</v>
      </c>
      <c r="K220" s="304">
        <v>10.6</v>
      </c>
      <c r="L220" s="303">
        <f t="shared" si="6"/>
        <v>219.02452830188679</v>
      </c>
      <c r="M220" s="295">
        <v>9.4</v>
      </c>
      <c r="N220" s="294">
        <v>12.7</v>
      </c>
      <c r="O220" s="293" t="s">
        <v>633</v>
      </c>
      <c r="P220" s="290" t="s">
        <v>754</v>
      </c>
      <c r="Q220" s="290" t="s">
        <v>52</v>
      </c>
      <c r="R220" s="290" t="s">
        <v>45</v>
      </c>
      <c r="S220" s="315" t="s">
        <v>776</v>
      </c>
      <c r="T220" s="314"/>
      <c r="U220" s="291">
        <v>112</v>
      </c>
      <c r="V220" s="290"/>
      <c r="W220" s="290" t="s">
        <v>775</v>
      </c>
      <c r="X220" s="290" t="s">
        <v>140</v>
      </c>
      <c r="Y220" s="313"/>
      <c r="Z220" s="289" t="s">
        <v>774</v>
      </c>
      <c r="AA220" s="284">
        <v>2050</v>
      </c>
      <c r="AB220" s="284"/>
      <c r="AC220" s="285"/>
      <c r="AD220" s="281"/>
      <c r="AE220" s="281"/>
      <c r="AF220" s="284"/>
      <c r="AG220" s="281"/>
      <c r="AH220" s="281"/>
      <c r="AI220" s="307"/>
    </row>
    <row r="221" spans="1:35" ht="31.5">
      <c r="A221" s="306"/>
      <c r="B221" s="279"/>
      <c r="C221" s="305"/>
      <c r="D221" s="299" t="s">
        <v>773</v>
      </c>
      <c r="E221" s="289" t="s">
        <v>769</v>
      </c>
      <c r="F221" s="290" t="s">
        <v>757</v>
      </c>
      <c r="G221" s="290">
        <v>2.4929999999999999</v>
      </c>
      <c r="H221" s="290" t="s">
        <v>740</v>
      </c>
      <c r="I221" s="290" t="s">
        <v>772</v>
      </c>
      <c r="J221" s="298">
        <v>7</v>
      </c>
      <c r="K221" s="304">
        <v>10.6</v>
      </c>
      <c r="L221" s="303">
        <f t="shared" si="6"/>
        <v>219.02452830188679</v>
      </c>
      <c r="M221" s="295">
        <v>8.6999999999999993</v>
      </c>
      <c r="N221" s="294">
        <v>11.9</v>
      </c>
      <c r="O221" s="293" t="s">
        <v>771</v>
      </c>
      <c r="P221" s="290" t="s">
        <v>754</v>
      </c>
      <c r="Q221" s="290" t="s">
        <v>52</v>
      </c>
      <c r="R221" s="290" t="s">
        <v>45</v>
      </c>
      <c r="S221" s="315" t="s">
        <v>770</v>
      </c>
      <c r="T221" s="314"/>
      <c r="U221" s="291">
        <v>121</v>
      </c>
      <c r="V221" s="290"/>
      <c r="W221" s="290">
        <v>59</v>
      </c>
      <c r="X221" s="290" t="s">
        <v>140</v>
      </c>
      <c r="Y221" s="313"/>
      <c r="Z221" s="289" t="s">
        <v>769</v>
      </c>
      <c r="AA221" s="284">
        <v>2110</v>
      </c>
      <c r="AB221" s="284"/>
      <c r="AC221" s="285"/>
      <c r="AD221" s="281"/>
      <c r="AE221" s="281"/>
      <c r="AF221" s="284"/>
      <c r="AG221" s="281"/>
      <c r="AH221" s="281"/>
      <c r="AI221" s="307"/>
    </row>
    <row r="222" spans="1:35" ht="73.5">
      <c r="A222" s="306"/>
      <c r="B222" s="279"/>
      <c r="C222" s="305"/>
      <c r="D222" s="299" t="s">
        <v>758</v>
      </c>
      <c r="E222" s="289" t="s">
        <v>768</v>
      </c>
      <c r="F222" s="290" t="s">
        <v>757</v>
      </c>
      <c r="G222" s="290">
        <v>2.4929999999999999</v>
      </c>
      <c r="H222" s="290" t="s">
        <v>740</v>
      </c>
      <c r="I222" s="290" t="s">
        <v>767</v>
      </c>
      <c r="J222" s="298">
        <v>7</v>
      </c>
      <c r="K222" s="304">
        <v>10.4</v>
      </c>
      <c r="L222" s="303">
        <f t="shared" si="6"/>
        <v>223.23653846153843</v>
      </c>
      <c r="M222" s="295">
        <v>8.6999999999999993</v>
      </c>
      <c r="N222" s="294">
        <v>11.9</v>
      </c>
      <c r="O222" s="293" t="s">
        <v>766</v>
      </c>
      <c r="P222" s="290" t="s">
        <v>754</v>
      </c>
      <c r="Q222" s="290" t="s">
        <v>52</v>
      </c>
      <c r="R222" s="290" t="s">
        <v>604</v>
      </c>
      <c r="S222" s="315" t="s">
        <v>765</v>
      </c>
      <c r="T222" s="314"/>
      <c r="U222" s="291">
        <v>119</v>
      </c>
      <c r="V222" s="290"/>
      <c r="W222" s="290" t="s">
        <v>764</v>
      </c>
      <c r="X222" s="290" t="s">
        <v>140</v>
      </c>
      <c r="Y222" s="313"/>
      <c r="Z222" s="289" t="s">
        <v>763</v>
      </c>
      <c r="AA222" s="284">
        <v>2110</v>
      </c>
      <c r="AB222" s="284"/>
      <c r="AC222" s="285"/>
      <c r="AD222" s="281"/>
      <c r="AE222" s="281"/>
      <c r="AF222" s="284"/>
      <c r="AG222" s="281"/>
      <c r="AH222" s="281"/>
      <c r="AI222" s="307"/>
    </row>
    <row r="223" spans="1:35" ht="31.5">
      <c r="A223" s="306"/>
      <c r="B223" s="279"/>
      <c r="C223" s="305"/>
      <c r="D223" s="299" t="s">
        <v>758</v>
      </c>
      <c r="E223" s="289" t="s">
        <v>759</v>
      </c>
      <c r="F223" s="290" t="s">
        <v>757</v>
      </c>
      <c r="G223" s="290">
        <v>2.4929999999999999</v>
      </c>
      <c r="H223" s="290" t="s">
        <v>740</v>
      </c>
      <c r="I223" s="290" t="s">
        <v>762</v>
      </c>
      <c r="J223" s="298">
        <v>7</v>
      </c>
      <c r="K223" s="304">
        <v>10.4</v>
      </c>
      <c r="L223" s="303">
        <f t="shared" si="6"/>
        <v>223.23653846153843</v>
      </c>
      <c r="M223" s="295">
        <v>8.6999999999999993</v>
      </c>
      <c r="N223" s="294">
        <v>11.9</v>
      </c>
      <c r="O223" s="293" t="s">
        <v>761</v>
      </c>
      <c r="P223" s="290" t="s">
        <v>754</v>
      </c>
      <c r="Q223" s="290" t="s">
        <v>52</v>
      </c>
      <c r="R223" s="290" t="s">
        <v>604</v>
      </c>
      <c r="S223" s="315" t="s">
        <v>760</v>
      </c>
      <c r="T223" s="314"/>
      <c r="U223" s="291">
        <v>119</v>
      </c>
      <c r="V223" s="290"/>
      <c r="W223" s="290">
        <v>60</v>
      </c>
      <c r="X223" s="290" t="s">
        <v>602</v>
      </c>
      <c r="Y223" s="313"/>
      <c r="Z223" s="289" t="s">
        <v>759</v>
      </c>
      <c r="AA223" s="284">
        <v>2160</v>
      </c>
      <c r="AB223" s="284"/>
      <c r="AC223" s="285"/>
      <c r="AD223" s="281"/>
      <c r="AE223" s="281"/>
      <c r="AF223" s="284"/>
      <c r="AG223" s="281"/>
      <c r="AH223" s="281"/>
      <c r="AI223" s="307"/>
    </row>
    <row r="224" spans="1:35" ht="73.5">
      <c r="A224" s="306"/>
      <c r="B224" s="279"/>
      <c r="C224" s="305"/>
      <c r="D224" s="299" t="s">
        <v>758</v>
      </c>
      <c r="E224" s="289" t="s">
        <v>751</v>
      </c>
      <c r="F224" s="290" t="s">
        <v>757</v>
      </c>
      <c r="G224" s="290">
        <v>2.4929999999999999</v>
      </c>
      <c r="H224" s="290" t="s">
        <v>740</v>
      </c>
      <c r="I224" s="290" t="s">
        <v>756</v>
      </c>
      <c r="J224" s="298">
        <v>7</v>
      </c>
      <c r="K224" s="304">
        <v>10.3</v>
      </c>
      <c r="L224" s="303">
        <f t="shared" si="6"/>
        <v>225.40388349514564</v>
      </c>
      <c r="M224" s="295">
        <v>8.6999999999999993</v>
      </c>
      <c r="N224" s="294">
        <v>11.9</v>
      </c>
      <c r="O224" s="293" t="s">
        <v>755</v>
      </c>
      <c r="P224" s="290" t="s">
        <v>754</v>
      </c>
      <c r="Q224" s="290" t="s">
        <v>52</v>
      </c>
      <c r="R224" s="290" t="s">
        <v>604</v>
      </c>
      <c r="S224" s="315" t="s">
        <v>753</v>
      </c>
      <c r="T224" s="314"/>
      <c r="U224" s="291">
        <v>118</v>
      </c>
      <c r="V224" s="290"/>
      <c r="W224" s="290" t="s">
        <v>752</v>
      </c>
      <c r="X224" s="290" t="s">
        <v>140</v>
      </c>
      <c r="Y224" s="313"/>
      <c r="Z224" s="289" t="s">
        <v>751</v>
      </c>
      <c r="AA224" s="284">
        <v>2110</v>
      </c>
      <c r="AB224" s="284"/>
      <c r="AC224" s="285"/>
      <c r="AD224" s="281"/>
      <c r="AE224" s="281"/>
      <c r="AF224" s="284"/>
      <c r="AG224" s="281"/>
      <c r="AH224" s="281"/>
      <c r="AI224" s="307"/>
    </row>
    <row r="225" spans="1:35" ht="38.450000000000003" customHeight="1">
      <c r="A225" s="306"/>
      <c r="B225" s="371" t="s">
        <v>348</v>
      </c>
      <c r="C225" s="370" t="s">
        <v>750</v>
      </c>
      <c r="D225" s="365" t="s">
        <v>749</v>
      </c>
      <c r="E225" s="350" t="s">
        <v>69</v>
      </c>
      <c r="F225" s="363" t="s">
        <v>360</v>
      </c>
      <c r="G225" s="364">
        <v>0.996</v>
      </c>
      <c r="H225" s="363" t="s">
        <v>144</v>
      </c>
      <c r="I225" s="362">
        <v>1080</v>
      </c>
      <c r="J225" s="361">
        <v>5</v>
      </c>
      <c r="K225" s="359">
        <v>18.399999999999999</v>
      </c>
      <c r="L225" s="360">
        <v>126.17717391304349</v>
      </c>
      <c r="M225" s="359">
        <v>20.5</v>
      </c>
      <c r="N225" s="358">
        <v>23.4</v>
      </c>
      <c r="O225" s="357" t="s">
        <v>748</v>
      </c>
      <c r="P225" s="355" t="s">
        <v>580</v>
      </c>
      <c r="Q225" s="356" t="s">
        <v>133</v>
      </c>
      <c r="R225" s="355" t="s">
        <v>45</v>
      </c>
      <c r="S225" s="354"/>
      <c r="T225" s="318" t="s">
        <v>46</v>
      </c>
      <c r="U225" s="353" t="s">
        <v>141</v>
      </c>
      <c r="V225" s="352" t="s">
        <v>141</v>
      </c>
      <c r="W225" s="352">
        <v>68</v>
      </c>
      <c r="X225" s="351" t="s">
        <v>197</v>
      </c>
      <c r="Y225" s="313"/>
      <c r="Z225" s="350" t="s">
        <v>69</v>
      </c>
      <c r="AA225" s="284">
        <v>1080</v>
      </c>
      <c r="AB225" s="349"/>
      <c r="AC225" s="285"/>
      <c r="AD225" s="281"/>
      <c r="AE225" s="281"/>
      <c r="AF225" s="284"/>
      <c r="AG225" s="281"/>
      <c r="AH225" s="281"/>
      <c r="AI225" s="307"/>
    </row>
    <row r="226" spans="1:35" ht="38.450000000000003" customHeight="1">
      <c r="A226" s="306"/>
      <c r="B226" s="369"/>
      <c r="C226" s="368"/>
      <c r="D226" s="365" t="s">
        <v>749</v>
      </c>
      <c r="E226" s="350" t="s">
        <v>583</v>
      </c>
      <c r="F226" s="363" t="s">
        <v>360</v>
      </c>
      <c r="G226" s="364">
        <v>0.996</v>
      </c>
      <c r="H226" s="363" t="s">
        <v>144</v>
      </c>
      <c r="I226" s="362">
        <v>1090</v>
      </c>
      <c r="J226" s="361">
        <v>5</v>
      </c>
      <c r="K226" s="359">
        <v>18.399999999999999</v>
      </c>
      <c r="L226" s="360">
        <v>126.17717391304349</v>
      </c>
      <c r="M226" s="359">
        <v>18.7</v>
      </c>
      <c r="N226" s="358">
        <v>21.8</v>
      </c>
      <c r="O226" s="357" t="s">
        <v>748</v>
      </c>
      <c r="P226" s="355" t="s">
        <v>580</v>
      </c>
      <c r="Q226" s="356" t="s">
        <v>133</v>
      </c>
      <c r="R226" s="355" t="s">
        <v>45</v>
      </c>
      <c r="S226" s="354"/>
      <c r="T226" s="318" t="s">
        <v>46</v>
      </c>
      <c r="U226" s="353" t="s">
        <v>141</v>
      </c>
      <c r="V226" s="352" t="s">
        <v>141</v>
      </c>
      <c r="W226" s="352">
        <v>68</v>
      </c>
      <c r="X226" s="351" t="s">
        <v>197</v>
      </c>
      <c r="Y226" s="313"/>
      <c r="Z226" s="350" t="s">
        <v>583</v>
      </c>
      <c r="AA226" s="284">
        <v>1090</v>
      </c>
      <c r="AB226" s="349"/>
      <c r="AC226" s="285"/>
      <c r="AD226" s="281"/>
      <c r="AE226" s="281"/>
      <c r="AF226" s="284"/>
      <c r="AG226" s="281"/>
      <c r="AH226" s="281"/>
      <c r="AI226" s="307"/>
    </row>
    <row r="227" spans="1:35" ht="38.450000000000003" customHeight="1">
      <c r="A227" s="306"/>
      <c r="B227" s="369"/>
      <c r="C227" s="368"/>
      <c r="D227" s="365" t="s">
        <v>747</v>
      </c>
      <c r="E227" s="350" t="s">
        <v>524</v>
      </c>
      <c r="F227" s="363" t="s">
        <v>360</v>
      </c>
      <c r="G227" s="364">
        <v>0.996</v>
      </c>
      <c r="H227" s="363" t="s">
        <v>144</v>
      </c>
      <c r="I227" s="362">
        <v>1110</v>
      </c>
      <c r="J227" s="361">
        <v>5</v>
      </c>
      <c r="K227" s="359">
        <v>16.8</v>
      </c>
      <c r="L227" s="360">
        <v>138.19404761904758</v>
      </c>
      <c r="M227" s="359">
        <v>18.7</v>
      </c>
      <c r="N227" s="358">
        <v>21.8</v>
      </c>
      <c r="O227" s="357" t="s">
        <v>746</v>
      </c>
      <c r="P227" s="355" t="s">
        <v>580</v>
      </c>
      <c r="Q227" s="356" t="s">
        <v>52</v>
      </c>
      <c r="R227" s="355" t="s">
        <v>45</v>
      </c>
      <c r="S227" s="354"/>
      <c r="T227" s="318" t="s">
        <v>60</v>
      </c>
      <c r="U227" s="353" t="s">
        <v>141</v>
      </c>
      <c r="V227" s="352" t="s">
        <v>141</v>
      </c>
      <c r="W227" s="352">
        <v>62</v>
      </c>
      <c r="X227" s="351" t="s">
        <v>602</v>
      </c>
      <c r="Y227" s="313"/>
      <c r="Z227" s="350" t="s">
        <v>524</v>
      </c>
      <c r="AA227" s="284">
        <v>1110</v>
      </c>
      <c r="AB227" s="349"/>
      <c r="AC227" s="285"/>
      <c r="AD227" s="281"/>
      <c r="AE227" s="281"/>
      <c r="AF227" s="284"/>
      <c r="AG227" s="281"/>
      <c r="AH227" s="281"/>
      <c r="AI227" s="307"/>
    </row>
    <row r="228" spans="1:35" ht="38.450000000000003" customHeight="1">
      <c r="A228" s="306"/>
      <c r="B228" s="367"/>
      <c r="C228" s="366"/>
      <c r="D228" s="365" t="s">
        <v>745</v>
      </c>
      <c r="E228" s="350" t="s">
        <v>500</v>
      </c>
      <c r="F228" s="363" t="s">
        <v>360</v>
      </c>
      <c r="G228" s="364">
        <v>0.996</v>
      </c>
      <c r="H228" s="363" t="s">
        <v>144</v>
      </c>
      <c r="I228" s="362">
        <v>1140</v>
      </c>
      <c r="J228" s="361">
        <v>5</v>
      </c>
      <c r="K228" s="359">
        <v>16.8</v>
      </c>
      <c r="L228" s="360">
        <v>138.19404761904758</v>
      </c>
      <c r="M228" s="359">
        <v>18.7</v>
      </c>
      <c r="N228" s="358">
        <v>21.8</v>
      </c>
      <c r="O228" s="357" t="s">
        <v>744</v>
      </c>
      <c r="P228" s="355" t="s">
        <v>580</v>
      </c>
      <c r="Q228" s="356" t="s">
        <v>133</v>
      </c>
      <c r="R228" s="355" t="s">
        <v>55</v>
      </c>
      <c r="S228" s="354"/>
      <c r="T228" s="318" t="s">
        <v>46</v>
      </c>
      <c r="U228" s="353" t="s">
        <v>141</v>
      </c>
      <c r="V228" s="352" t="s">
        <v>141</v>
      </c>
      <c r="W228" s="352">
        <v>63</v>
      </c>
      <c r="X228" s="351" t="s">
        <v>602</v>
      </c>
      <c r="Y228" s="313"/>
      <c r="Z228" s="350" t="s">
        <v>500</v>
      </c>
      <c r="AA228" s="284">
        <v>1140</v>
      </c>
      <c r="AB228" s="349"/>
      <c r="AC228" s="285"/>
      <c r="AD228" s="281"/>
      <c r="AE228" s="281"/>
      <c r="AF228" s="284"/>
      <c r="AG228" s="281"/>
      <c r="AH228" s="281"/>
      <c r="AI228" s="307"/>
    </row>
    <row r="229" spans="1:35" ht="42">
      <c r="A229" s="306"/>
      <c r="B229" s="312"/>
      <c r="C229" s="311" t="s">
        <v>743</v>
      </c>
      <c r="D229" s="299" t="s">
        <v>742</v>
      </c>
      <c r="E229" s="289" t="s">
        <v>736</v>
      </c>
      <c r="F229" s="290" t="s">
        <v>741</v>
      </c>
      <c r="G229" s="290">
        <v>1.49</v>
      </c>
      <c r="H229" s="290" t="s">
        <v>740</v>
      </c>
      <c r="I229" s="290" t="s">
        <v>739</v>
      </c>
      <c r="J229" s="298">
        <v>4</v>
      </c>
      <c r="K229" s="304">
        <v>18.2</v>
      </c>
      <c r="L229" s="303">
        <f>IF(K229&gt;0,1/K229*34.6*67.1,"")</f>
        <v>127.56373626373626</v>
      </c>
      <c r="M229" s="295">
        <v>18.7</v>
      </c>
      <c r="N229" s="294">
        <v>21.8</v>
      </c>
      <c r="O229" s="293" t="s">
        <v>738</v>
      </c>
      <c r="P229" s="290" t="s">
        <v>737</v>
      </c>
      <c r="Q229" s="290" t="s">
        <v>52</v>
      </c>
      <c r="R229" s="290" t="s">
        <v>45</v>
      </c>
      <c r="S229" s="290"/>
      <c r="T229" s="314" t="s">
        <v>653</v>
      </c>
      <c r="U229" s="291"/>
      <c r="V229" s="290"/>
      <c r="W229" s="290">
        <v>68</v>
      </c>
      <c r="X229" s="290" t="s">
        <v>197</v>
      </c>
      <c r="Y229" s="274"/>
      <c r="Z229" s="289" t="s">
        <v>736</v>
      </c>
      <c r="AA229" s="284">
        <v>1110</v>
      </c>
      <c r="AB229" s="284"/>
      <c r="AC229" s="285"/>
      <c r="AD229" s="281"/>
      <c r="AE229" s="281"/>
      <c r="AF229" s="284"/>
      <c r="AG229" s="281"/>
      <c r="AH229" s="281"/>
      <c r="AI229" s="307"/>
    </row>
    <row r="230" spans="1:35" ht="52.5">
      <c r="A230" s="306"/>
      <c r="B230" s="345"/>
      <c r="C230" s="344"/>
      <c r="D230" s="299" t="s">
        <v>735</v>
      </c>
      <c r="E230" s="289" t="s">
        <v>641</v>
      </c>
      <c r="F230" s="290" t="s">
        <v>712</v>
      </c>
      <c r="G230" s="290">
        <v>1.6180000000000001</v>
      </c>
      <c r="H230" s="290" t="s">
        <v>48</v>
      </c>
      <c r="I230" s="290" t="s">
        <v>734</v>
      </c>
      <c r="J230" s="298">
        <v>4</v>
      </c>
      <c r="K230" s="310">
        <v>13.6</v>
      </c>
      <c r="L230" s="309">
        <f>IF(K230&gt;0,1/K230*34.6*67.1,"")</f>
        <v>170.71029411764707</v>
      </c>
      <c r="M230" s="295">
        <v>17.2</v>
      </c>
      <c r="N230" s="294">
        <v>20.3</v>
      </c>
      <c r="O230" s="293" t="s">
        <v>733</v>
      </c>
      <c r="P230" s="290" t="s">
        <v>655</v>
      </c>
      <c r="Q230" s="290" t="s">
        <v>52</v>
      </c>
      <c r="R230" s="290" t="s">
        <v>604</v>
      </c>
      <c r="S230" s="290"/>
      <c r="T230" s="333" t="s">
        <v>708</v>
      </c>
      <c r="U230" s="291"/>
      <c r="V230" s="290"/>
      <c r="W230" s="290"/>
      <c r="X230" s="290"/>
      <c r="Y230" s="274"/>
      <c r="Z230" s="289" t="s">
        <v>641</v>
      </c>
      <c r="AA230" s="284">
        <v>1250</v>
      </c>
      <c r="AB230" s="284"/>
      <c r="AC230" s="285"/>
      <c r="AD230" s="281"/>
      <c r="AE230" s="281"/>
      <c r="AF230" s="284"/>
      <c r="AG230" s="281"/>
      <c r="AH230" s="281"/>
      <c r="AI230" s="307"/>
    </row>
    <row r="231" spans="1:35" ht="31.5">
      <c r="A231" s="306"/>
      <c r="B231" s="279" t="s">
        <v>706</v>
      </c>
      <c r="C231" s="305">
        <v>86</v>
      </c>
      <c r="D231" s="299" t="s">
        <v>726</v>
      </c>
      <c r="E231" s="289" t="s">
        <v>730</v>
      </c>
      <c r="F231" s="290" t="s">
        <v>372</v>
      </c>
      <c r="G231" s="290">
        <v>1.998</v>
      </c>
      <c r="H231" s="290" t="s">
        <v>48</v>
      </c>
      <c r="I231" s="290" t="s">
        <v>732</v>
      </c>
      <c r="J231" s="298">
        <v>4</v>
      </c>
      <c r="K231" s="347">
        <v>12.8</v>
      </c>
      <c r="L231" s="346">
        <v>181.37968749999999</v>
      </c>
      <c r="M231" s="295">
        <v>17.2</v>
      </c>
      <c r="N231" s="294">
        <v>20.3</v>
      </c>
      <c r="O231" s="293" t="s">
        <v>731</v>
      </c>
      <c r="P231" s="290" t="s">
        <v>686</v>
      </c>
      <c r="Q231" s="290" t="s">
        <v>52</v>
      </c>
      <c r="R231" s="290" t="s">
        <v>80</v>
      </c>
      <c r="S231" s="290"/>
      <c r="T231" s="341" t="s">
        <v>60</v>
      </c>
      <c r="U231" s="291" t="s">
        <v>141</v>
      </c>
      <c r="V231" s="290" t="s">
        <v>141</v>
      </c>
      <c r="W231" s="290" t="s">
        <v>141</v>
      </c>
      <c r="X231" s="290" t="s">
        <v>141</v>
      </c>
      <c r="Y231" s="274"/>
      <c r="Z231" s="289" t="s">
        <v>730</v>
      </c>
      <c r="AA231" s="284">
        <v>1210</v>
      </c>
      <c r="AB231" s="284">
        <v>1260</v>
      </c>
      <c r="AC231" s="285"/>
      <c r="AD231" s="281"/>
      <c r="AE231" s="281"/>
      <c r="AF231" s="284"/>
      <c r="AG231" s="281"/>
      <c r="AH231" s="281"/>
      <c r="AI231" s="307"/>
    </row>
    <row r="232" spans="1:35" ht="31.5">
      <c r="A232" s="306"/>
      <c r="B232" s="348"/>
      <c r="C232" s="305"/>
      <c r="D232" s="299" t="s">
        <v>726</v>
      </c>
      <c r="E232" s="289" t="s">
        <v>390</v>
      </c>
      <c r="F232" s="290" t="s">
        <v>372</v>
      </c>
      <c r="G232" s="290">
        <v>1.998</v>
      </c>
      <c r="H232" s="290" t="s">
        <v>378</v>
      </c>
      <c r="I232" s="290" t="s">
        <v>729</v>
      </c>
      <c r="J232" s="298">
        <v>4</v>
      </c>
      <c r="K232" s="347">
        <v>12</v>
      </c>
      <c r="L232" s="346">
        <v>193.47166666666664</v>
      </c>
      <c r="M232" s="295">
        <v>17.2</v>
      </c>
      <c r="N232" s="294">
        <v>20.3</v>
      </c>
      <c r="O232" s="293" t="s">
        <v>728</v>
      </c>
      <c r="P232" s="290" t="s">
        <v>686</v>
      </c>
      <c r="Q232" s="290" t="s">
        <v>52</v>
      </c>
      <c r="R232" s="290" t="s">
        <v>80</v>
      </c>
      <c r="S232" s="290" t="s">
        <v>727</v>
      </c>
      <c r="T232" s="341" t="s">
        <v>60</v>
      </c>
      <c r="U232" s="291" t="s">
        <v>141</v>
      </c>
      <c r="V232" s="290" t="s">
        <v>141</v>
      </c>
      <c r="W232" s="290" t="s">
        <v>141</v>
      </c>
      <c r="X232" s="290" t="s">
        <v>141</v>
      </c>
      <c r="Y232" s="274"/>
      <c r="Z232" s="289" t="s">
        <v>390</v>
      </c>
      <c r="AA232" s="284">
        <v>1230</v>
      </c>
      <c r="AB232" s="284">
        <v>1250</v>
      </c>
      <c r="AC232" s="285"/>
      <c r="AD232" s="281"/>
      <c r="AE232" s="281"/>
      <c r="AF232" s="284"/>
      <c r="AG232" s="281"/>
      <c r="AH232" s="281"/>
      <c r="AI232" s="307"/>
    </row>
    <row r="233" spans="1:35" ht="31.5">
      <c r="A233" s="306"/>
      <c r="B233" s="345"/>
      <c r="C233" s="344"/>
      <c r="D233" s="299" t="s">
        <v>726</v>
      </c>
      <c r="E233" s="289" t="s">
        <v>723</v>
      </c>
      <c r="F233" s="290" t="s">
        <v>372</v>
      </c>
      <c r="G233" s="290">
        <v>1.998</v>
      </c>
      <c r="H233" s="290" t="s">
        <v>378</v>
      </c>
      <c r="I233" s="290" t="s">
        <v>725</v>
      </c>
      <c r="J233" s="298">
        <v>4</v>
      </c>
      <c r="K233" s="343">
        <v>11.8</v>
      </c>
      <c r="L233" s="342">
        <v>196.75084745762712</v>
      </c>
      <c r="M233" s="295">
        <v>17.2</v>
      </c>
      <c r="N233" s="294">
        <v>20.3</v>
      </c>
      <c r="O233" s="293" t="s">
        <v>724</v>
      </c>
      <c r="P233" s="290" t="s">
        <v>686</v>
      </c>
      <c r="Q233" s="290" t="s">
        <v>52</v>
      </c>
      <c r="R233" s="290" t="s">
        <v>80</v>
      </c>
      <c r="S233" s="290" t="s">
        <v>692</v>
      </c>
      <c r="T233" s="341" t="s">
        <v>60</v>
      </c>
      <c r="U233" s="291" t="s">
        <v>141</v>
      </c>
      <c r="V233" s="290" t="s">
        <v>141</v>
      </c>
      <c r="W233" s="290" t="s">
        <v>141</v>
      </c>
      <c r="X233" s="290" t="s">
        <v>141</v>
      </c>
      <c r="Y233" s="274"/>
      <c r="Z233" s="289" t="s">
        <v>723</v>
      </c>
      <c r="AA233" s="284">
        <v>1240</v>
      </c>
      <c r="AB233" s="284">
        <v>1280</v>
      </c>
      <c r="AC233" s="285"/>
      <c r="AD233" s="281"/>
      <c r="AE233" s="281"/>
      <c r="AF233" s="284"/>
      <c r="AG233" s="281"/>
      <c r="AH233" s="281"/>
      <c r="AI233" s="307"/>
    </row>
    <row r="234" spans="1:35" ht="63">
      <c r="A234" s="306"/>
      <c r="B234" s="340"/>
      <c r="C234" s="339" t="s">
        <v>722</v>
      </c>
      <c r="D234" s="299" t="s">
        <v>721</v>
      </c>
      <c r="E234" s="289" t="s">
        <v>58</v>
      </c>
      <c r="F234" s="290" t="s">
        <v>720</v>
      </c>
      <c r="G234" s="290">
        <v>4.968</v>
      </c>
      <c r="H234" s="290" t="s">
        <v>719</v>
      </c>
      <c r="I234" s="290">
        <v>2370</v>
      </c>
      <c r="J234" s="298">
        <v>5</v>
      </c>
      <c r="K234" s="338">
        <v>12.4</v>
      </c>
      <c r="L234" s="337">
        <f t="shared" ref="L234:L255" si="7">IF(K234&gt;0,1/K234*34.6*67.1,"")</f>
        <v>187.23064516129031</v>
      </c>
      <c r="M234" s="295">
        <v>7.4</v>
      </c>
      <c r="N234" s="294">
        <v>10.6</v>
      </c>
      <c r="O234" s="293" t="s">
        <v>718</v>
      </c>
      <c r="P234" s="290" t="s">
        <v>717</v>
      </c>
      <c r="Q234" s="290" t="s">
        <v>52</v>
      </c>
      <c r="R234" s="290" t="s">
        <v>80</v>
      </c>
      <c r="S234" s="290"/>
      <c r="T234" s="336" t="s">
        <v>716</v>
      </c>
      <c r="U234" s="291">
        <v>167</v>
      </c>
      <c r="V234" s="290">
        <v>116</v>
      </c>
      <c r="W234" s="290">
        <v>83</v>
      </c>
      <c r="X234" s="290" t="s">
        <v>715</v>
      </c>
      <c r="Y234" s="274"/>
      <c r="Z234" s="289" t="s">
        <v>58</v>
      </c>
      <c r="AA234" s="284">
        <v>2370</v>
      </c>
      <c r="AB234" s="284"/>
      <c r="AC234" s="285"/>
      <c r="AD234" s="281"/>
      <c r="AE234" s="281"/>
      <c r="AF234" s="284"/>
      <c r="AG234" s="281"/>
      <c r="AH234" s="281"/>
      <c r="AI234" s="307"/>
    </row>
    <row r="235" spans="1:35" ht="31.5">
      <c r="A235" s="306"/>
      <c r="B235" s="335"/>
      <c r="C235" s="334" t="s">
        <v>714</v>
      </c>
      <c r="D235" s="299" t="s">
        <v>713</v>
      </c>
      <c r="E235" s="289" t="s">
        <v>707</v>
      </c>
      <c r="F235" s="290" t="s">
        <v>712</v>
      </c>
      <c r="G235" s="290">
        <v>1.6180000000000001</v>
      </c>
      <c r="H235" s="290" t="s">
        <v>48</v>
      </c>
      <c r="I235" s="290" t="s">
        <v>711</v>
      </c>
      <c r="J235" s="298">
        <v>5</v>
      </c>
      <c r="K235" s="304">
        <v>12.4</v>
      </c>
      <c r="L235" s="303">
        <f t="shared" si="7"/>
        <v>187.23064516129031</v>
      </c>
      <c r="M235" s="295">
        <v>14.4</v>
      </c>
      <c r="N235" s="294">
        <v>17.600000000000001</v>
      </c>
      <c r="O235" s="293" t="s">
        <v>710</v>
      </c>
      <c r="P235" s="290" t="s">
        <v>709</v>
      </c>
      <c r="Q235" s="290" t="s">
        <v>52</v>
      </c>
      <c r="R235" s="290" t="s">
        <v>604</v>
      </c>
      <c r="S235" s="290"/>
      <c r="T235" s="333" t="s">
        <v>708</v>
      </c>
      <c r="U235" s="291"/>
      <c r="V235" s="290"/>
      <c r="W235" s="290"/>
      <c r="X235" s="290"/>
      <c r="Y235" s="313"/>
      <c r="Z235" s="289" t="s">
        <v>707</v>
      </c>
      <c r="AA235" s="284">
        <v>1470</v>
      </c>
      <c r="AB235" s="284"/>
      <c r="AC235" s="285"/>
      <c r="AD235" s="281"/>
      <c r="AE235" s="281"/>
      <c r="AF235" s="284"/>
      <c r="AG235" s="281"/>
      <c r="AH235" s="281"/>
      <c r="AI235" s="307"/>
    </row>
    <row r="236" spans="1:35" ht="33.75">
      <c r="A236" s="306"/>
      <c r="B236" s="279" t="s">
        <v>706</v>
      </c>
      <c r="C236" s="305" t="s">
        <v>705</v>
      </c>
      <c r="D236" s="299" t="s">
        <v>690</v>
      </c>
      <c r="E236" s="330" t="s">
        <v>704</v>
      </c>
      <c r="F236" s="328" t="s">
        <v>350</v>
      </c>
      <c r="G236" s="329">
        <v>2.387</v>
      </c>
      <c r="H236" s="328" t="s">
        <v>48</v>
      </c>
      <c r="I236" s="327" t="s">
        <v>703</v>
      </c>
      <c r="J236" s="326">
        <v>4</v>
      </c>
      <c r="K236" s="332">
        <v>12</v>
      </c>
      <c r="L236" s="331">
        <f t="shared" si="7"/>
        <v>193.47166666666664</v>
      </c>
      <c r="M236" s="323">
        <v>17.2</v>
      </c>
      <c r="N236" s="322">
        <v>20.3</v>
      </c>
      <c r="O236" s="321" t="s">
        <v>702</v>
      </c>
      <c r="P236" s="320" t="s">
        <v>686</v>
      </c>
      <c r="Q236" s="320" t="s">
        <v>52</v>
      </c>
      <c r="R236" s="319" t="s">
        <v>80</v>
      </c>
      <c r="S236" s="319" t="s">
        <v>701</v>
      </c>
      <c r="T236" s="318"/>
      <c r="U236" s="291" t="s">
        <v>141</v>
      </c>
      <c r="V236" s="290" t="s">
        <v>141</v>
      </c>
      <c r="W236" s="290" t="s">
        <v>141</v>
      </c>
      <c r="X236" s="290" t="s">
        <v>141</v>
      </c>
      <c r="Y236" s="313"/>
      <c r="Z236" s="289" t="s">
        <v>700</v>
      </c>
      <c r="AA236" s="284">
        <v>1260</v>
      </c>
      <c r="AB236" s="284">
        <v>1270</v>
      </c>
      <c r="AC236" s="285"/>
      <c r="AD236" s="281"/>
      <c r="AE236" s="281"/>
      <c r="AF236" s="284"/>
      <c r="AG236" s="281"/>
      <c r="AH236" s="281"/>
      <c r="AI236" s="307"/>
    </row>
    <row r="237" spans="1:35" ht="33.75">
      <c r="A237" s="306"/>
      <c r="B237" s="279"/>
      <c r="C237" s="305"/>
      <c r="D237" s="299" t="s">
        <v>690</v>
      </c>
      <c r="E237" s="330" t="s">
        <v>699</v>
      </c>
      <c r="F237" s="328" t="s">
        <v>350</v>
      </c>
      <c r="G237" s="329">
        <v>2.387</v>
      </c>
      <c r="H237" s="328" t="s">
        <v>48</v>
      </c>
      <c r="I237" s="327" t="s">
        <v>698</v>
      </c>
      <c r="J237" s="326">
        <v>4</v>
      </c>
      <c r="K237" s="332">
        <v>11.9</v>
      </c>
      <c r="L237" s="331">
        <f t="shared" si="7"/>
        <v>195.0974789915966</v>
      </c>
      <c r="M237" s="323">
        <v>17.2</v>
      </c>
      <c r="N237" s="322">
        <v>20.3</v>
      </c>
      <c r="O237" s="321" t="s">
        <v>697</v>
      </c>
      <c r="P237" s="320" t="s">
        <v>686</v>
      </c>
      <c r="Q237" s="320" t="s">
        <v>52</v>
      </c>
      <c r="R237" s="319" t="s">
        <v>80</v>
      </c>
      <c r="S237" s="319" t="s">
        <v>685</v>
      </c>
      <c r="T237" s="318"/>
      <c r="U237" s="291" t="s">
        <v>141</v>
      </c>
      <c r="V237" s="290" t="s">
        <v>141</v>
      </c>
      <c r="W237" s="290" t="s">
        <v>141</v>
      </c>
      <c r="X237" s="290" t="s">
        <v>141</v>
      </c>
      <c r="Y237" s="313"/>
      <c r="Z237" s="289" t="s">
        <v>696</v>
      </c>
      <c r="AA237" s="284">
        <v>1270</v>
      </c>
      <c r="AB237" s="284">
        <v>1280</v>
      </c>
      <c r="AC237" s="285"/>
      <c r="AD237" s="281"/>
      <c r="AE237" s="281"/>
      <c r="AF237" s="284"/>
      <c r="AG237" s="281"/>
      <c r="AH237" s="281"/>
      <c r="AI237" s="307"/>
    </row>
    <row r="238" spans="1:35" ht="33.75">
      <c r="A238" s="306"/>
      <c r="B238" s="279"/>
      <c r="C238" s="305"/>
      <c r="D238" s="299" t="s">
        <v>690</v>
      </c>
      <c r="E238" s="330" t="s">
        <v>695</v>
      </c>
      <c r="F238" s="328" t="s">
        <v>350</v>
      </c>
      <c r="G238" s="329">
        <v>2.387</v>
      </c>
      <c r="H238" s="328" t="s">
        <v>378</v>
      </c>
      <c r="I238" s="327" t="s">
        <v>694</v>
      </c>
      <c r="J238" s="326">
        <v>4</v>
      </c>
      <c r="K238" s="332">
        <v>11.8</v>
      </c>
      <c r="L238" s="331">
        <f t="shared" si="7"/>
        <v>196.75084745762712</v>
      </c>
      <c r="M238" s="323">
        <v>17.2</v>
      </c>
      <c r="N238" s="322">
        <v>20.3</v>
      </c>
      <c r="O238" s="321" t="s">
        <v>693</v>
      </c>
      <c r="P238" s="320" t="s">
        <v>686</v>
      </c>
      <c r="Q238" s="320" t="s">
        <v>52</v>
      </c>
      <c r="R238" s="319" t="s">
        <v>80</v>
      </c>
      <c r="S238" s="319" t="s">
        <v>692</v>
      </c>
      <c r="T238" s="318"/>
      <c r="U238" s="291" t="s">
        <v>141</v>
      </c>
      <c r="V238" s="290" t="s">
        <v>141</v>
      </c>
      <c r="W238" s="290" t="s">
        <v>141</v>
      </c>
      <c r="X238" s="290" t="s">
        <v>141</v>
      </c>
      <c r="Y238" s="313"/>
      <c r="Z238" s="289" t="s">
        <v>691</v>
      </c>
      <c r="AA238" s="284">
        <v>1280</v>
      </c>
      <c r="AB238" s="284">
        <v>1290</v>
      </c>
      <c r="AC238" s="285"/>
      <c r="AD238" s="281"/>
      <c r="AE238" s="281"/>
      <c r="AF238" s="284"/>
      <c r="AG238" s="281"/>
      <c r="AH238" s="281"/>
      <c r="AI238" s="307"/>
    </row>
    <row r="239" spans="1:35" ht="34.5" thickBot="1">
      <c r="A239" s="306"/>
      <c r="B239" s="279"/>
      <c r="C239" s="305"/>
      <c r="D239" s="299" t="s">
        <v>690</v>
      </c>
      <c r="E239" s="330" t="s">
        <v>689</v>
      </c>
      <c r="F239" s="328" t="s">
        <v>350</v>
      </c>
      <c r="G239" s="329">
        <v>2.387</v>
      </c>
      <c r="H239" s="328" t="s">
        <v>378</v>
      </c>
      <c r="I239" s="327" t="s">
        <v>688</v>
      </c>
      <c r="J239" s="326">
        <v>4</v>
      </c>
      <c r="K239" s="325">
        <v>11.7</v>
      </c>
      <c r="L239" s="324">
        <f t="shared" si="7"/>
        <v>198.43247863247862</v>
      </c>
      <c r="M239" s="323">
        <v>17.2</v>
      </c>
      <c r="N239" s="322">
        <v>20.3</v>
      </c>
      <c r="O239" s="321" t="s">
        <v>687</v>
      </c>
      <c r="P239" s="320" t="s">
        <v>686</v>
      </c>
      <c r="Q239" s="320" t="s">
        <v>52</v>
      </c>
      <c r="R239" s="319" t="s">
        <v>80</v>
      </c>
      <c r="S239" s="319" t="s">
        <v>685</v>
      </c>
      <c r="T239" s="318"/>
      <c r="U239" s="291" t="s">
        <v>141</v>
      </c>
      <c r="V239" s="290" t="s">
        <v>141</v>
      </c>
      <c r="W239" s="290" t="s">
        <v>141</v>
      </c>
      <c r="X239" s="290" t="s">
        <v>141</v>
      </c>
      <c r="Y239" s="313"/>
      <c r="Z239" s="289" t="s">
        <v>684</v>
      </c>
      <c r="AA239" s="284">
        <v>1290</v>
      </c>
      <c r="AB239" s="284">
        <v>1300</v>
      </c>
      <c r="AC239" s="285"/>
      <c r="AD239" s="281"/>
      <c r="AE239" s="281"/>
      <c r="AF239" s="284"/>
      <c r="AG239" s="281"/>
      <c r="AH239" s="281"/>
      <c r="AI239" s="307"/>
    </row>
    <row r="240" spans="1:35" ht="52.5">
      <c r="A240" s="306"/>
      <c r="B240" s="317"/>
      <c r="C240" s="316" t="s">
        <v>683</v>
      </c>
      <c r="D240" s="299" t="s">
        <v>682</v>
      </c>
      <c r="E240" s="289" t="s">
        <v>665</v>
      </c>
      <c r="F240" s="290" t="s">
        <v>658</v>
      </c>
      <c r="G240" s="290">
        <v>2.3929999999999998</v>
      </c>
      <c r="H240" s="290" t="s">
        <v>657</v>
      </c>
      <c r="I240" s="290" t="s">
        <v>681</v>
      </c>
      <c r="J240" s="298">
        <v>7</v>
      </c>
      <c r="K240" s="304">
        <v>10.9</v>
      </c>
      <c r="L240" s="303">
        <f t="shared" si="7"/>
        <v>212.99633027522933</v>
      </c>
      <c r="M240" s="295">
        <v>8.6999999999999993</v>
      </c>
      <c r="N240" s="294">
        <v>11.9</v>
      </c>
      <c r="O240" s="293" t="s">
        <v>680</v>
      </c>
      <c r="P240" s="290" t="s">
        <v>655</v>
      </c>
      <c r="Q240" s="290" t="s">
        <v>52</v>
      </c>
      <c r="R240" s="290" t="s">
        <v>45</v>
      </c>
      <c r="S240" s="315" t="s">
        <v>667</v>
      </c>
      <c r="T240" s="314" t="s">
        <v>653</v>
      </c>
      <c r="U240" s="291">
        <v>125</v>
      </c>
      <c r="V240" s="290"/>
      <c r="W240" s="290" t="s">
        <v>248</v>
      </c>
      <c r="X240" s="290" t="s">
        <v>602</v>
      </c>
      <c r="Y240" s="313"/>
      <c r="Z240" s="289" t="s">
        <v>665</v>
      </c>
      <c r="AA240" s="284">
        <v>2160</v>
      </c>
      <c r="AB240" s="284"/>
      <c r="AC240" s="285"/>
      <c r="AD240" s="281"/>
      <c r="AE240" s="281"/>
      <c r="AF240" s="284"/>
      <c r="AG240" s="281"/>
      <c r="AH240" s="281"/>
      <c r="AI240" s="307"/>
    </row>
    <row r="241" spans="1:35" ht="52.5">
      <c r="A241" s="306"/>
      <c r="B241" s="279"/>
      <c r="C241" s="305"/>
      <c r="D241" s="299" t="s">
        <v>675</v>
      </c>
      <c r="E241" s="289" t="s">
        <v>676</v>
      </c>
      <c r="F241" s="290" t="s">
        <v>658</v>
      </c>
      <c r="G241" s="290">
        <v>2.3929999999999998</v>
      </c>
      <c r="H241" s="290" t="s">
        <v>657</v>
      </c>
      <c r="I241" s="290" t="s">
        <v>679</v>
      </c>
      <c r="J241" s="298">
        <v>7</v>
      </c>
      <c r="K241" s="304">
        <v>10.3</v>
      </c>
      <c r="L241" s="303">
        <f t="shared" si="7"/>
        <v>225.40388349514564</v>
      </c>
      <c r="M241" s="295">
        <v>8.6999999999999993</v>
      </c>
      <c r="N241" s="294">
        <v>11.9</v>
      </c>
      <c r="O241" s="293" t="s">
        <v>678</v>
      </c>
      <c r="P241" s="290" t="s">
        <v>655</v>
      </c>
      <c r="Q241" s="290" t="s">
        <v>52</v>
      </c>
      <c r="R241" s="290" t="s">
        <v>45</v>
      </c>
      <c r="S241" s="315" t="s">
        <v>677</v>
      </c>
      <c r="T241" s="314" t="s">
        <v>653</v>
      </c>
      <c r="U241" s="291">
        <v>118</v>
      </c>
      <c r="V241" s="290"/>
      <c r="W241" s="290" t="s">
        <v>672</v>
      </c>
      <c r="X241" s="290" t="s">
        <v>602</v>
      </c>
      <c r="Y241" s="313"/>
      <c r="Z241" s="289" t="s">
        <v>676</v>
      </c>
      <c r="AA241" s="284">
        <v>2180</v>
      </c>
      <c r="AB241" s="284"/>
      <c r="AC241" s="285"/>
      <c r="AD241" s="281"/>
      <c r="AE241" s="281"/>
      <c r="AF241" s="284"/>
      <c r="AG241" s="281"/>
      <c r="AH241" s="281"/>
      <c r="AI241" s="307"/>
    </row>
    <row r="242" spans="1:35" ht="52.5">
      <c r="A242" s="306"/>
      <c r="B242" s="279"/>
      <c r="C242" s="305"/>
      <c r="D242" s="299" t="s">
        <v>675</v>
      </c>
      <c r="E242" s="289" t="s">
        <v>671</v>
      </c>
      <c r="F242" s="290" t="s">
        <v>658</v>
      </c>
      <c r="G242" s="290">
        <v>2.3929999999999998</v>
      </c>
      <c r="H242" s="290" t="s">
        <v>657</v>
      </c>
      <c r="I242" s="290" t="s">
        <v>674</v>
      </c>
      <c r="J242" s="298">
        <v>7</v>
      </c>
      <c r="K242" s="304">
        <v>10.199999999999999</v>
      </c>
      <c r="L242" s="303">
        <f t="shared" si="7"/>
        <v>227.61372549019609</v>
      </c>
      <c r="M242" s="295">
        <v>8.6999999999999993</v>
      </c>
      <c r="N242" s="294">
        <v>11.9</v>
      </c>
      <c r="O242" s="293" t="s">
        <v>673</v>
      </c>
      <c r="P242" s="290" t="s">
        <v>655</v>
      </c>
      <c r="Q242" s="290" t="s">
        <v>52</v>
      </c>
      <c r="R242" s="290" t="s">
        <v>45</v>
      </c>
      <c r="S242" s="315" t="s">
        <v>654</v>
      </c>
      <c r="T242" s="314" t="s">
        <v>653</v>
      </c>
      <c r="U242" s="291">
        <v>117</v>
      </c>
      <c r="V242" s="290"/>
      <c r="W242" s="290" t="s">
        <v>672</v>
      </c>
      <c r="X242" s="290" t="s">
        <v>602</v>
      </c>
      <c r="Y242" s="313"/>
      <c r="Z242" s="289" t="s">
        <v>671</v>
      </c>
      <c r="AA242" s="284">
        <v>2190</v>
      </c>
      <c r="AB242" s="284"/>
      <c r="AC242" s="285"/>
      <c r="AD242" s="281"/>
      <c r="AE242" s="281"/>
      <c r="AF242" s="284"/>
      <c r="AG242" s="281"/>
      <c r="AH242" s="281"/>
      <c r="AI242" s="307"/>
    </row>
    <row r="243" spans="1:35" ht="52.5">
      <c r="A243" s="306"/>
      <c r="B243" s="279"/>
      <c r="C243" s="305"/>
      <c r="D243" s="299" t="s">
        <v>670</v>
      </c>
      <c r="E243" s="289" t="s">
        <v>665</v>
      </c>
      <c r="F243" s="290" t="s">
        <v>658</v>
      </c>
      <c r="G243" s="290">
        <v>2.3929999999999998</v>
      </c>
      <c r="H243" s="290" t="s">
        <v>657</v>
      </c>
      <c r="I243" s="290" t="s">
        <v>669</v>
      </c>
      <c r="J243" s="298">
        <v>7</v>
      </c>
      <c r="K243" s="304">
        <v>10.4</v>
      </c>
      <c r="L243" s="303">
        <f t="shared" si="7"/>
        <v>223.23653846153843</v>
      </c>
      <c r="M243" s="295">
        <v>8.6999999999999993</v>
      </c>
      <c r="N243" s="294">
        <v>11.9</v>
      </c>
      <c r="O243" s="293" t="s">
        <v>668</v>
      </c>
      <c r="P243" s="290" t="s">
        <v>655</v>
      </c>
      <c r="Q243" s="290" t="s">
        <v>52</v>
      </c>
      <c r="R243" s="290" t="s">
        <v>604</v>
      </c>
      <c r="S243" s="315" t="s">
        <v>667</v>
      </c>
      <c r="T243" s="314" t="s">
        <v>653</v>
      </c>
      <c r="U243" s="291">
        <v>119</v>
      </c>
      <c r="V243" s="290"/>
      <c r="W243" s="290" t="s">
        <v>666</v>
      </c>
      <c r="X243" s="290" t="s">
        <v>602</v>
      </c>
      <c r="Y243" s="313"/>
      <c r="Z243" s="289" t="s">
        <v>665</v>
      </c>
      <c r="AA243" s="284">
        <v>2220</v>
      </c>
      <c r="AB243" s="284"/>
      <c r="AC243" s="285"/>
      <c r="AD243" s="281"/>
      <c r="AE243" s="281"/>
      <c r="AF243" s="284"/>
      <c r="AG243" s="281"/>
      <c r="AH243" s="281"/>
      <c r="AI243" s="307"/>
    </row>
    <row r="244" spans="1:35" ht="52.5">
      <c r="A244" s="306"/>
      <c r="B244" s="279"/>
      <c r="C244" s="305"/>
      <c r="D244" s="299" t="s">
        <v>659</v>
      </c>
      <c r="E244" s="289" t="s">
        <v>660</v>
      </c>
      <c r="F244" s="290" t="s">
        <v>658</v>
      </c>
      <c r="G244" s="290">
        <v>2.3929999999999998</v>
      </c>
      <c r="H244" s="290" t="s">
        <v>657</v>
      </c>
      <c r="I244" s="290" t="s">
        <v>664</v>
      </c>
      <c r="J244" s="298">
        <v>7</v>
      </c>
      <c r="K244" s="304">
        <v>10.199999999999999</v>
      </c>
      <c r="L244" s="303">
        <f t="shared" si="7"/>
        <v>227.61372549019609</v>
      </c>
      <c r="M244" s="295">
        <v>8.6999999999999993</v>
      </c>
      <c r="N244" s="294">
        <v>11.9</v>
      </c>
      <c r="O244" s="293" t="s">
        <v>663</v>
      </c>
      <c r="P244" s="290" t="s">
        <v>655</v>
      </c>
      <c r="Q244" s="290" t="s">
        <v>52</v>
      </c>
      <c r="R244" s="290" t="s">
        <v>604</v>
      </c>
      <c r="S244" s="315" t="s">
        <v>662</v>
      </c>
      <c r="T244" s="314" t="s">
        <v>653</v>
      </c>
      <c r="U244" s="291">
        <v>117</v>
      </c>
      <c r="V244" s="290"/>
      <c r="W244" s="290" t="s">
        <v>661</v>
      </c>
      <c r="X244" s="290" t="s">
        <v>602</v>
      </c>
      <c r="Y244" s="313"/>
      <c r="Z244" s="289" t="s">
        <v>660</v>
      </c>
      <c r="AA244" s="284">
        <v>2240</v>
      </c>
      <c r="AB244" s="284"/>
      <c r="AC244" s="285"/>
      <c r="AD244" s="281"/>
      <c r="AE244" s="281"/>
      <c r="AF244" s="284"/>
      <c r="AG244" s="281"/>
      <c r="AH244" s="281"/>
      <c r="AI244" s="307"/>
    </row>
    <row r="245" spans="1:35" ht="52.5">
      <c r="A245" s="306"/>
      <c r="B245" s="301"/>
      <c r="C245" s="300"/>
      <c r="D245" s="299" t="s">
        <v>659</v>
      </c>
      <c r="E245" s="289" t="s">
        <v>652</v>
      </c>
      <c r="F245" s="290" t="s">
        <v>658</v>
      </c>
      <c r="G245" s="290">
        <v>2.3929999999999998</v>
      </c>
      <c r="H245" s="290" t="s">
        <v>657</v>
      </c>
      <c r="I245" s="290">
        <v>2290</v>
      </c>
      <c r="J245" s="298">
        <v>7</v>
      </c>
      <c r="K245" s="304">
        <v>10.199999999999999</v>
      </c>
      <c r="L245" s="303">
        <f t="shared" si="7"/>
        <v>227.61372549019609</v>
      </c>
      <c r="M245" s="295">
        <v>7.4</v>
      </c>
      <c r="N245" s="294">
        <v>10.6</v>
      </c>
      <c r="O245" s="293" t="s">
        <v>656</v>
      </c>
      <c r="P245" s="290" t="s">
        <v>655</v>
      </c>
      <c r="Q245" s="290" t="s">
        <v>52</v>
      </c>
      <c r="R245" s="290" t="s">
        <v>604</v>
      </c>
      <c r="S245" s="315" t="s">
        <v>654</v>
      </c>
      <c r="T245" s="314" t="s">
        <v>653</v>
      </c>
      <c r="U245" s="291">
        <v>137</v>
      </c>
      <c r="V245" s="290"/>
      <c r="W245" s="290">
        <v>64</v>
      </c>
      <c r="X245" s="290" t="s">
        <v>602</v>
      </c>
      <c r="Y245" s="313"/>
      <c r="Z245" s="289" t="s">
        <v>652</v>
      </c>
      <c r="AA245" s="284">
        <v>2290</v>
      </c>
      <c r="AB245" s="284"/>
      <c r="AC245" s="285"/>
      <c r="AD245" s="281"/>
      <c r="AE245" s="281"/>
      <c r="AF245" s="284"/>
      <c r="AG245" s="281"/>
      <c r="AH245" s="281"/>
      <c r="AI245" s="307"/>
    </row>
    <row r="246" spans="1:35" ht="24">
      <c r="A246" s="306"/>
      <c r="B246" s="312"/>
      <c r="C246" s="311" t="s">
        <v>651</v>
      </c>
      <c r="D246" s="299" t="s">
        <v>650</v>
      </c>
      <c r="E246" s="289" t="s">
        <v>641</v>
      </c>
      <c r="F246" s="290" t="s">
        <v>630</v>
      </c>
      <c r="G246" s="290">
        <v>2.6930000000000001</v>
      </c>
      <c r="H246" s="290" t="s">
        <v>639</v>
      </c>
      <c r="I246" s="290" t="s">
        <v>649</v>
      </c>
      <c r="J246" s="298">
        <v>10</v>
      </c>
      <c r="K246" s="310">
        <v>8.8000000000000007</v>
      </c>
      <c r="L246" s="309">
        <f t="shared" si="7"/>
        <v>263.82499999999999</v>
      </c>
      <c r="M246" s="295">
        <v>10.199999999999999</v>
      </c>
      <c r="N246" s="294">
        <v>13.5</v>
      </c>
      <c r="O246" s="293" t="s">
        <v>648</v>
      </c>
      <c r="P246" s="290" t="s">
        <v>626</v>
      </c>
      <c r="Q246" s="290" t="s">
        <v>625</v>
      </c>
      <c r="R246" s="290" t="s">
        <v>80</v>
      </c>
      <c r="S246" s="290"/>
      <c r="T246" s="308"/>
      <c r="U246" s="291"/>
      <c r="V246" s="290"/>
      <c r="W246" s="290"/>
      <c r="X246" s="290"/>
      <c r="Y246" s="274"/>
      <c r="Z246" s="289" t="s">
        <v>641</v>
      </c>
      <c r="AA246" s="284">
        <v>1930</v>
      </c>
      <c r="AB246" s="284"/>
      <c r="AC246" s="285"/>
      <c r="AD246" s="281"/>
      <c r="AE246" s="281"/>
      <c r="AF246" s="284"/>
      <c r="AG246" s="281"/>
      <c r="AH246" s="281"/>
      <c r="AI246" s="307"/>
    </row>
    <row r="247" spans="1:35" ht="24">
      <c r="A247" s="306"/>
      <c r="B247" s="279"/>
      <c r="C247" s="305"/>
      <c r="D247" s="299" t="s">
        <v>647</v>
      </c>
      <c r="E247" s="289" t="s">
        <v>636</v>
      </c>
      <c r="F247" s="290" t="s">
        <v>630</v>
      </c>
      <c r="G247" s="290">
        <v>2.6930000000000001</v>
      </c>
      <c r="H247" s="290" t="s">
        <v>639</v>
      </c>
      <c r="I247" s="290" t="s">
        <v>646</v>
      </c>
      <c r="J247" s="298">
        <v>10</v>
      </c>
      <c r="K247" s="304">
        <v>8.8000000000000007</v>
      </c>
      <c r="L247" s="303">
        <f t="shared" si="7"/>
        <v>263.82499999999999</v>
      </c>
      <c r="M247" s="295">
        <v>9.4</v>
      </c>
      <c r="N247" s="294">
        <v>12.7</v>
      </c>
      <c r="O247" s="293" t="s">
        <v>645</v>
      </c>
      <c r="P247" s="290" t="s">
        <v>626</v>
      </c>
      <c r="Q247" s="290" t="s">
        <v>625</v>
      </c>
      <c r="R247" s="290" t="s">
        <v>80</v>
      </c>
      <c r="S247" s="290"/>
      <c r="T247" s="292"/>
      <c r="U247" s="291"/>
      <c r="V247" s="290"/>
      <c r="W247" s="290"/>
      <c r="X247" s="290"/>
      <c r="Y247" s="274"/>
      <c r="Z247" s="289" t="s">
        <v>636</v>
      </c>
      <c r="AA247" s="284">
        <v>2040</v>
      </c>
      <c r="AB247" s="284"/>
      <c r="AC247" s="285"/>
      <c r="AD247" s="281"/>
      <c r="AE247" s="281"/>
      <c r="AF247" s="284"/>
      <c r="AG247" s="281"/>
      <c r="AH247" s="281"/>
      <c r="AI247" s="307"/>
    </row>
    <row r="248" spans="1:35" ht="24">
      <c r="A248" s="306"/>
      <c r="B248" s="279"/>
      <c r="C248" s="305"/>
      <c r="D248" s="299" t="s">
        <v>644</v>
      </c>
      <c r="E248" s="289" t="s">
        <v>641</v>
      </c>
      <c r="F248" s="290" t="s">
        <v>630</v>
      </c>
      <c r="G248" s="290">
        <v>2.6930000000000001</v>
      </c>
      <c r="H248" s="290" t="s">
        <v>639</v>
      </c>
      <c r="I248" s="290" t="s">
        <v>643</v>
      </c>
      <c r="J248" s="298">
        <v>10</v>
      </c>
      <c r="K248" s="304">
        <v>8.1</v>
      </c>
      <c r="L248" s="303">
        <f t="shared" si="7"/>
        <v>286.62469135802468</v>
      </c>
      <c r="M248" s="295">
        <v>9.4</v>
      </c>
      <c r="N248" s="294">
        <v>12.7</v>
      </c>
      <c r="O248" s="293" t="s">
        <v>642</v>
      </c>
      <c r="P248" s="290" t="s">
        <v>626</v>
      </c>
      <c r="Q248" s="290" t="s">
        <v>625</v>
      </c>
      <c r="R248" s="290" t="s">
        <v>604</v>
      </c>
      <c r="S248" s="290"/>
      <c r="T248" s="292"/>
      <c r="U248" s="291"/>
      <c r="V248" s="290"/>
      <c r="W248" s="290"/>
      <c r="X248" s="290"/>
      <c r="Y248" s="274"/>
      <c r="Z248" s="289" t="s">
        <v>641</v>
      </c>
      <c r="AA248" s="284">
        <v>2040</v>
      </c>
      <c r="AB248" s="284"/>
      <c r="AC248" s="285"/>
      <c r="AD248" s="281"/>
      <c r="AE248" s="281"/>
      <c r="AF248" s="284"/>
      <c r="AG248" s="281"/>
      <c r="AH248" s="281"/>
      <c r="AI248" s="307"/>
    </row>
    <row r="249" spans="1:35" ht="24">
      <c r="A249" s="306"/>
      <c r="B249" s="301"/>
      <c r="C249" s="300"/>
      <c r="D249" s="299" t="s">
        <v>640</v>
      </c>
      <c r="E249" s="289" t="s">
        <v>636</v>
      </c>
      <c r="F249" s="290" t="s">
        <v>630</v>
      </c>
      <c r="G249" s="290">
        <v>2.6930000000000001</v>
      </c>
      <c r="H249" s="290" t="s">
        <v>639</v>
      </c>
      <c r="I249" s="290" t="s">
        <v>638</v>
      </c>
      <c r="J249" s="298">
        <v>10</v>
      </c>
      <c r="K249" s="304">
        <v>8.1</v>
      </c>
      <c r="L249" s="303">
        <f t="shared" si="7"/>
        <v>286.62469135802468</v>
      </c>
      <c r="M249" s="295">
        <v>8.6999999999999993</v>
      </c>
      <c r="N249" s="294">
        <v>11.9</v>
      </c>
      <c r="O249" s="293" t="s">
        <v>637</v>
      </c>
      <c r="P249" s="290" t="s">
        <v>626</v>
      </c>
      <c r="Q249" s="290" t="s">
        <v>625</v>
      </c>
      <c r="R249" s="290" t="s">
        <v>604</v>
      </c>
      <c r="S249" s="290"/>
      <c r="T249" s="292"/>
      <c r="U249" s="291"/>
      <c r="V249" s="290"/>
      <c r="W249" s="290"/>
      <c r="X249" s="290"/>
      <c r="Y249" s="274"/>
      <c r="Z249" s="289" t="s">
        <v>636</v>
      </c>
      <c r="AA249" s="284">
        <v>2150</v>
      </c>
      <c r="AB249" s="284"/>
      <c r="AC249" s="285"/>
      <c r="AD249" s="281"/>
      <c r="AE249" s="281"/>
      <c r="AF249" s="284"/>
      <c r="AG249" s="281"/>
      <c r="AH249" s="281"/>
      <c r="AI249" s="307"/>
    </row>
    <row r="250" spans="1:35" ht="31.5">
      <c r="A250" s="306"/>
      <c r="B250" s="312"/>
      <c r="C250" s="311" t="s">
        <v>635</v>
      </c>
      <c r="D250" s="299" t="s">
        <v>631</v>
      </c>
      <c r="E250" s="289" t="s">
        <v>632</v>
      </c>
      <c r="F250" s="290" t="s">
        <v>630</v>
      </c>
      <c r="G250" s="290">
        <v>2.6930000000000001</v>
      </c>
      <c r="H250" s="290" t="s">
        <v>629</v>
      </c>
      <c r="I250" s="290" t="s">
        <v>634</v>
      </c>
      <c r="J250" s="298" t="s">
        <v>618</v>
      </c>
      <c r="K250" s="310">
        <v>8.3000000000000007</v>
      </c>
      <c r="L250" s="309">
        <f t="shared" si="7"/>
        <v>279.71807228915657</v>
      </c>
      <c r="M250" s="295">
        <v>9.4</v>
      </c>
      <c r="N250" s="294">
        <v>12.7</v>
      </c>
      <c r="O250" s="293" t="s">
        <v>633</v>
      </c>
      <c r="P250" s="290" t="s">
        <v>626</v>
      </c>
      <c r="Q250" s="290" t="s">
        <v>625</v>
      </c>
      <c r="R250" s="290" t="s">
        <v>604</v>
      </c>
      <c r="S250" s="290"/>
      <c r="T250" s="308"/>
      <c r="U250" s="291"/>
      <c r="V250" s="290"/>
      <c r="W250" s="290"/>
      <c r="X250" s="290"/>
      <c r="Y250" s="274"/>
      <c r="Z250" s="289" t="s">
        <v>632</v>
      </c>
      <c r="AA250" s="284">
        <v>2050</v>
      </c>
      <c r="AB250" s="284"/>
      <c r="AC250" s="285"/>
      <c r="AD250" s="281"/>
      <c r="AE250" s="281"/>
      <c r="AF250" s="284"/>
      <c r="AG250" s="281"/>
      <c r="AH250" s="281"/>
      <c r="AI250" s="307"/>
    </row>
    <row r="251" spans="1:35" ht="31.5">
      <c r="A251" s="306"/>
      <c r="B251" s="301"/>
      <c r="C251" s="300"/>
      <c r="D251" s="299" t="s">
        <v>631</v>
      </c>
      <c r="E251" s="289" t="s">
        <v>624</v>
      </c>
      <c r="F251" s="290" t="s">
        <v>630</v>
      </c>
      <c r="G251" s="290">
        <v>2.6930000000000001</v>
      </c>
      <c r="H251" s="290" t="s">
        <v>629</v>
      </c>
      <c r="I251" s="290" t="s">
        <v>628</v>
      </c>
      <c r="J251" s="298" t="s">
        <v>618</v>
      </c>
      <c r="K251" s="304">
        <v>8.3000000000000007</v>
      </c>
      <c r="L251" s="303">
        <f t="shared" si="7"/>
        <v>279.71807228915657</v>
      </c>
      <c r="M251" s="295">
        <v>8.6999999999999993</v>
      </c>
      <c r="N251" s="294">
        <v>11.9</v>
      </c>
      <c r="O251" s="293" t="s">
        <v>627</v>
      </c>
      <c r="P251" s="290" t="s">
        <v>626</v>
      </c>
      <c r="Q251" s="290" t="s">
        <v>625</v>
      </c>
      <c r="R251" s="290" t="s">
        <v>604</v>
      </c>
      <c r="S251" s="290"/>
      <c r="T251" s="292"/>
      <c r="U251" s="291"/>
      <c r="V251" s="290"/>
      <c r="W251" s="290"/>
      <c r="X251" s="290"/>
      <c r="Y251" s="274"/>
      <c r="Z251" s="289" t="s">
        <v>624</v>
      </c>
      <c r="AA251" s="284">
        <v>2110</v>
      </c>
      <c r="AB251" s="284"/>
      <c r="AC251" s="285"/>
      <c r="AD251" s="281"/>
      <c r="AE251" s="281"/>
      <c r="AF251" s="284"/>
      <c r="AG251" s="281"/>
      <c r="AH251" s="281"/>
      <c r="AI251" s="307"/>
    </row>
    <row r="252" spans="1:35" ht="24">
      <c r="A252" s="306"/>
      <c r="B252" s="312"/>
      <c r="C252" s="311" t="s">
        <v>623</v>
      </c>
      <c r="D252" s="299" t="s">
        <v>610</v>
      </c>
      <c r="E252" s="289" t="s">
        <v>620</v>
      </c>
      <c r="F252" s="290" t="s">
        <v>609</v>
      </c>
      <c r="G252" s="290">
        <v>3.444</v>
      </c>
      <c r="H252" s="290" t="s">
        <v>608</v>
      </c>
      <c r="I252" s="290" t="s">
        <v>622</v>
      </c>
      <c r="J252" s="298">
        <v>5</v>
      </c>
      <c r="K252" s="310">
        <v>8</v>
      </c>
      <c r="L252" s="309">
        <f t="shared" si="7"/>
        <v>290.20749999999998</v>
      </c>
      <c r="M252" s="295">
        <v>7.4</v>
      </c>
      <c r="N252" s="294">
        <v>10.6</v>
      </c>
      <c r="O252" s="293" t="s">
        <v>621</v>
      </c>
      <c r="P252" s="290" t="s">
        <v>605</v>
      </c>
      <c r="Q252" s="290" t="s">
        <v>52</v>
      </c>
      <c r="R252" s="290" t="s">
        <v>604</v>
      </c>
      <c r="S252" s="290"/>
      <c r="T252" s="308"/>
      <c r="U252" s="291">
        <v>108</v>
      </c>
      <c r="V252" s="290"/>
      <c r="W252" s="290"/>
      <c r="X252" s="290"/>
      <c r="Y252" s="274"/>
      <c r="Z252" s="289" t="s">
        <v>620</v>
      </c>
      <c r="AA252" s="284">
        <v>2360</v>
      </c>
      <c r="AB252" s="284"/>
      <c r="AC252" s="285"/>
      <c r="AD252" s="281"/>
      <c r="AE252" s="281"/>
      <c r="AF252" s="284"/>
      <c r="AG252" s="281"/>
      <c r="AH252" s="281"/>
      <c r="AI252" s="307"/>
    </row>
    <row r="253" spans="1:35" ht="24">
      <c r="A253" s="306"/>
      <c r="B253" s="279"/>
      <c r="C253" s="305"/>
      <c r="D253" s="299" t="s">
        <v>610</v>
      </c>
      <c r="E253" s="289" t="s">
        <v>615</v>
      </c>
      <c r="F253" s="290" t="s">
        <v>609</v>
      </c>
      <c r="G253" s="290">
        <v>3.444</v>
      </c>
      <c r="H253" s="290" t="s">
        <v>608</v>
      </c>
      <c r="I253" s="290" t="s">
        <v>619</v>
      </c>
      <c r="J253" s="298" t="s">
        <v>618</v>
      </c>
      <c r="K253" s="304">
        <v>8</v>
      </c>
      <c r="L253" s="303">
        <f t="shared" si="7"/>
        <v>290.20749999999998</v>
      </c>
      <c r="M253" s="295">
        <v>7.4</v>
      </c>
      <c r="N253" s="294">
        <v>10.6</v>
      </c>
      <c r="O253" s="293" t="s">
        <v>617</v>
      </c>
      <c r="P253" s="290" t="s">
        <v>605</v>
      </c>
      <c r="Q253" s="290" t="s">
        <v>52</v>
      </c>
      <c r="R253" s="290" t="s">
        <v>604</v>
      </c>
      <c r="S253" s="290"/>
      <c r="T253" s="292"/>
      <c r="U253" s="291">
        <v>108</v>
      </c>
      <c r="V253" s="290"/>
      <c r="W253" s="290" t="s">
        <v>616</v>
      </c>
      <c r="X253" s="290" t="s">
        <v>140</v>
      </c>
      <c r="Y253" s="274"/>
      <c r="Z253" s="289" t="s">
        <v>615</v>
      </c>
      <c r="AA253" s="284">
        <v>2390</v>
      </c>
      <c r="AB253" s="284"/>
      <c r="AC253" s="285"/>
      <c r="AD253" s="281"/>
      <c r="AE253" s="281"/>
      <c r="AF253" s="284"/>
      <c r="AG253" s="281"/>
      <c r="AH253" s="281"/>
      <c r="AI253" s="307"/>
    </row>
    <row r="254" spans="1:35" ht="24">
      <c r="A254" s="306"/>
      <c r="B254" s="279"/>
      <c r="C254" s="305"/>
      <c r="D254" s="299" t="s">
        <v>610</v>
      </c>
      <c r="E254" s="289" t="s">
        <v>611</v>
      </c>
      <c r="F254" s="290" t="s">
        <v>609</v>
      </c>
      <c r="G254" s="290">
        <v>3.444</v>
      </c>
      <c r="H254" s="290" t="s">
        <v>608</v>
      </c>
      <c r="I254" s="290" t="s">
        <v>614</v>
      </c>
      <c r="J254" s="298">
        <v>7</v>
      </c>
      <c r="K254" s="304">
        <v>7.9</v>
      </c>
      <c r="L254" s="303">
        <f t="shared" si="7"/>
        <v>293.8810126582278</v>
      </c>
      <c r="M254" s="295">
        <v>7.4</v>
      </c>
      <c r="N254" s="294">
        <v>10.6</v>
      </c>
      <c r="O254" s="293" t="s">
        <v>613</v>
      </c>
      <c r="P254" s="290" t="s">
        <v>605</v>
      </c>
      <c r="Q254" s="290" t="s">
        <v>52</v>
      </c>
      <c r="R254" s="290" t="s">
        <v>604</v>
      </c>
      <c r="S254" s="290"/>
      <c r="T254" s="292"/>
      <c r="U254" s="291">
        <v>106</v>
      </c>
      <c r="V254" s="290"/>
      <c r="W254" s="290" t="s">
        <v>612</v>
      </c>
      <c r="X254" s="290" t="s">
        <v>140</v>
      </c>
      <c r="Y254" s="274"/>
      <c r="Z254" s="289" t="s">
        <v>611</v>
      </c>
      <c r="AA254" s="284">
        <v>2440</v>
      </c>
      <c r="AB254" s="288"/>
      <c r="AC254" s="285"/>
      <c r="AD254" s="281"/>
      <c r="AE254" s="281"/>
      <c r="AF254" s="284"/>
      <c r="AG254" s="281"/>
      <c r="AH254" s="280"/>
      <c r="AI254" s="274"/>
    </row>
    <row r="255" spans="1:35" ht="24.75" thickBot="1">
      <c r="A255" s="302"/>
      <c r="B255" s="301"/>
      <c r="C255" s="300"/>
      <c r="D255" s="299" t="s">
        <v>610</v>
      </c>
      <c r="E255" s="289" t="s">
        <v>601</v>
      </c>
      <c r="F255" s="290" t="s">
        <v>609</v>
      </c>
      <c r="G255" s="290">
        <v>3.444</v>
      </c>
      <c r="H255" s="290" t="s">
        <v>608</v>
      </c>
      <c r="I255" s="290" t="s">
        <v>607</v>
      </c>
      <c r="J255" s="298">
        <v>7</v>
      </c>
      <c r="K255" s="297">
        <v>7.9</v>
      </c>
      <c r="L255" s="296">
        <f t="shared" si="7"/>
        <v>293.8810126582278</v>
      </c>
      <c r="M255" s="295">
        <v>7.4</v>
      </c>
      <c r="N255" s="294">
        <v>10.6</v>
      </c>
      <c r="O255" s="293" t="s">
        <v>606</v>
      </c>
      <c r="P255" s="290" t="s">
        <v>605</v>
      </c>
      <c r="Q255" s="290" t="s">
        <v>52</v>
      </c>
      <c r="R255" s="290" t="s">
        <v>604</v>
      </c>
      <c r="S255" s="290"/>
      <c r="T255" s="292"/>
      <c r="U255" s="291">
        <v>106</v>
      </c>
      <c r="V255" s="290"/>
      <c r="W255" s="290" t="s">
        <v>603</v>
      </c>
      <c r="X255" s="290" t="s">
        <v>602</v>
      </c>
      <c r="Y255" s="274"/>
      <c r="Z255" s="289" t="s">
        <v>601</v>
      </c>
      <c r="AA255" s="284">
        <v>2500</v>
      </c>
      <c r="AB255" s="288"/>
      <c r="AC255" s="285"/>
      <c r="AD255" s="281"/>
      <c r="AE255" s="281"/>
      <c r="AF255" s="284"/>
      <c r="AG255" s="281"/>
      <c r="AH255" s="280"/>
      <c r="AI255" s="274"/>
    </row>
    <row r="256" spans="1:35" ht="12">
      <c r="A256" s="279"/>
      <c r="B256" s="287" t="s">
        <v>600</v>
      </c>
      <c r="C256" s="279"/>
      <c r="D256" s="279"/>
      <c r="E256" s="273"/>
      <c r="F256" s="274"/>
      <c r="G256" s="274"/>
      <c r="H256" s="274"/>
      <c r="I256" s="274"/>
      <c r="J256" s="274"/>
      <c r="K256" s="277"/>
      <c r="L256" s="278"/>
      <c r="M256" s="277"/>
      <c r="N256" s="277"/>
      <c r="O256" s="276"/>
      <c r="P256" s="274"/>
      <c r="Q256" s="274"/>
      <c r="R256" s="274"/>
      <c r="S256" s="274"/>
      <c r="T256" s="275"/>
      <c r="U256" s="274"/>
      <c r="V256" s="274"/>
      <c r="W256" s="274"/>
      <c r="X256" s="274"/>
      <c r="Y256" s="274"/>
      <c r="Z256" s="273"/>
      <c r="AA256" s="272"/>
      <c r="AB256" s="272"/>
      <c r="AC256" s="285"/>
      <c r="AD256" s="281"/>
      <c r="AE256" s="281"/>
      <c r="AF256" s="284"/>
      <c r="AG256" s="281"/>
      <c r="AH256" s="280"/>
      <c r="AI256" s="274"/>
    </row>
    <row r="257" spans="1:35" ht="12">
      <c r="A257" s="279"/>
      <c r="B257" s="286" t="s">
        <v>599</v>
      </c>
      <c r="C257" s="279"/>
      <c r="D257" s="279"/>
      <c r="E257" s="273"/>
      <c r="F257" s="274"/>
      <c r="G257" s="274"/>
      <c r="H257" s="274"/>
      <c r="I257" s="274"/>
      <c r="J257" s="274"/>
      <c r="K257" s="277"/>
      <c r="L257" s="278"/>
      <c r="M257" s="277"/>
      <c r="N257" s="277"/>
      <c r="O257" s="276"/>
      <c r="P257" s="274"/>
      <c r="Q257" s="274"/>
      <c r="R257" s="274"/>
      <c r="S257" s="274"/>
      <c r="T257" s="275"/>
      <c r="U257" s="274"/>
      <c r="V257" s="274"/>
      <c r="W257" s="274"/>
      <c r="X257" s="274"/>
      <c r="Y257" s="274"/>
      <c r="Z257" s="273"/>
      <c r="AA257" s="272"/>
      <c r="AB257" s="272"/>
      <c r="AC257" s="285"/>
      <c r="AD257" s="281"/>
      <c r="AE257" s="281"/>
      <c r="AF257" s="284"/>
      <c r="AG257" s="281"/>
      <c r="AH257" s="280"/>
      <c r="AI257" s="274"/>
    </row>
    <row r="258" spans="1:35" ht="12">
      <c r="A258" s="279"/>
      <c r="B258" s="279"/>
      <c r="C258" s="279"/>
      <c r="D258" s="279"/>
      <c r="E258" s="273"/>
      <c r="F258" s="274"/>
      <c r="G258" s="274"/>
      <c r="H258" s="274"/>
      <c r="I258" s="274"/>
      <c r="J258" s="274"/>
      <c r="K258" s="277"/>
      <c r="L258" s="278"/>
      <c r="M258" s="277"/>
      <c r="N258" s="277"/>
      <c r="O258" s="276"/>
      <c r="P258" s="274"/>
      <c r="Q258" s="274"/>
      <c r="R258" s="274"/>
      <c r="S258" s="274"/>
      <c r="T258" s="275"/>
      <c r="U258" s="274"/>
      <c r="V258" s="274"/>
      <c r="W258" s="274"/>
      <c r="X258" s="274"/>
      <c r="Y258" s="274"/>
      <c r="Z258" s="273"/>
      <c r="AA258" s="272"/>
      <c r="AB258" s="272"/>
      <c r="AC258" s="285"/>
      <c r="AD258" s="281"/>
      <c r="AE258" s="281"/>
      <c r="AF258" s="284"/>
      <c r="AG258" s="281"/>
      <c r="AH258" s="280"/>
      <c r="AI258" s="274"/>
    </row>
    <row r="259" spans="1:35" ht="12">
      <c r="A259" s="279"/>
      <c r="B259" s="279"/>
      <c r="C259" s="279"/>
      <c r="D259" s="279"/>
      <c r="E259" s="273"/>
      <c r="F259" s="274"/>
      <c r="G259" s="274"/>
      <c r="H259" s="274"/>
      <c r="I259" s="274"/>
      <c r="J259" s="274"/>
      <c r="K259" s="277"/>
      <c r="L259" s="278"/>
      <c r="M259" s="277"/>
      <c r="N259" s="277"/>
      <c r="O259" s="276"/>
      <c r="P259" s="274"/>
      <c r="Q259" s="274"/>
      <c r="R259" s="274"/>
      <c r="S259" s="274"/>
      <c r="T259" s="275"/>
      <c r="U259" s="274"/>
      <c r="V259" s="274"/>
      <c r="W259" s="274"/>
      <c r="X259" s="274"/>
      <c r="Y259" s="274"/>
      <c r="Z259" s="273"/>
      <c r="AA259" s="272"/>
      <c r="AB259" s="272"/>
      <c r="AC259" s="285"/>
      <c r="AD259" s="281"/>
      <c r="AE259" s="281"/>
      <c r="AF259" s="284"/>
      <c r="AG259" s="281"/>
      <c r="AH259" s="280"/>
      <c r="AI259" s="274"/>
    </row>
    <row r="260" spans="1:35" ht="12">
      <c r="A260" s="279"/>
      <c r="B260" s="279"/>
      <c r="C260" s="279"/>
      <c r="D260" s="279"/>
      <c r="E260" s="273"/>
      <c r="F260" s="274"/>
      <c r="G260" s="274"/>
      <c r="H260" s="274"/>
      <c r="I260" s="274"/>
      <c r="J260" s="274"/>
      <c r="K260" s="277"/>
      <c r="L260" s="278"/>
      <c r="M260" s="277"/>
      <c r="N260" s="277"/>
      <c r="O260" s="276"/>
      <c r="P260" s="274"/>
      <c r="Q260" s="274"/>
      <c r="R260" s="274"/>
      <c r="S260" s="274"/>
      <c r="T260" s="275"/>
      <c r="U260" s="274"/>
      <c r="V260" s="274"/>
      <c r="W260" s="274"/>
      <c r="X260" s="274"/>
      <c r="Y260" s="274"/>
      <c r="Z260" s="273"/>
      <c r="AA260" s="272"/>
      <c r="AB260" s="272"/>
      <c r="AC260" s="285"/>
      <c r="AD260" s="281"/>
      <c r="AE260" s="281"/>
      <c r="AF260" s="284"/>
      <c r="AG260" s="281"/>
      <c r="AH260" s="280"/>
      <c r="AI260" s="274"/>
    </row>
    <row r="261" spans="1:35" ht="12">
      <c r="A261" s="279"/>
      <c r="B261" s="279"/>
      <c r="C261" s="279"/>
      <c r="D261" s="279"/>
      <c r="E261" s="273"/>
      <c r="F261" s="274"/>
      <c r="G261" s="274"/>
      <c r="H261" s="274"/>
      <c r="I261" s="274"/>
      <c r="J261" s="274"/>
      <c r="K261" s="277"/>
      <c r="L261" s="278"/>
      <c r="M261" s="277"/>
      <c r="N261" s="277"/>
      <c r="O261" s="276"/>
      <c r="P261" s="274"/>
      <c r="Q261" s="274"/>
      <c r="R261" s="274"/>
      <c r="S261" s="274"/>
      <c r="T261" s="275"/>
      <c r="U261" s="274"/>
      <c r="V261" s="274"/>
      <c r="W261" s="274"/>
      <c r="X261" s="274"/>
      <c r="Y261" s="274"/>
      <c r="Z261" s="273"/>
      <c r="AA261" s="272"/>
      <c r="AB261" s="272"/>
      <c r="AC261" s="285"/>
      <c r="AD261" s="281"/>
      <c r="AE261" s="281"/>
      <c r="AF261" s="284"/>
      <c r="AG261" s="281"/>
      <c r="AH261" s="280"/>
      <c r="AI261" s="274"/>
    </row>
    <row r="262" spans="1:35" ht="12">
      <c r="A262" s="279"/>
      <c r="B262" s="279"/>
      <c r="C262" s="279"/>
      <c r="D262" s="279"/>
      <c r="E262" s="273"/>
      <c r="F262" s="274"/>
      <c r="G262" s="274"/>
      <c r="H262" s="274"/>
      <c r="I262" s="274"/>
      <c r="J262" s="274"/>
      <c r="K262" s="277"/>
      <c r="L262" s="278"/>
      <c r="M262" s="277"/>
      <c r="N262" s="277"/>
      <c r="O262" s="276"/>
      <c r="P262" s="274"/>
      <c r="Q262" s="274"/>
      <c r="R262" s="274"/>
      <c r="S262" s="274"/>
      <c r="T262" s="275"/>
      <c r="U262" s="274"/>
      <c r="V262" s="274"/>
      <c r="W262" s="274"/>
      <c r="X262" s="274"/>
      <c r="Y262" s="274"/>
      <c r="Z262" s="273"/>
      <c r="AA262" s="272"/>
      <c r="AB262" s="272"/>
      <c r="AC262" s="285"/>
      <c r="AD262" s="281"/>
      <c r="AE262" s="281"/>
      <c r="AF262" s="284"/>
      <c r="AG262" s="281"/>
      <c r="AH262" s="280"/>
      <c r="AI262" s="274"/>
    </row>
    <row r="263" spans="1:35" ht="12">
      <c r="A263" s="279"/>
      <c r="B263" s="279"/>
      <c r="C263" s="279"/>
      <c r="D263" s="279"/>
      <c r="E263" s="273"/>
      <c r="F263" s="274"/>
      <c r="G263" s="274"/>
      <c r="H263" s="274"/>
      <c r="I263" s="274"/>
      <c r="J263" s="274"/>
      <c r="K263" s="277"/>
      <c r="L263" s="278"/>
      <c r="M263" s="277"/>
      <c r="N263" s="277"/>
      <c r="O263" s="276"/>
      <c r="P263" s="274"/>
      <c r="Q263" s="274"/>
      <c r="R263" s="274"/>
      <c r="S263" s="274"/>
      <c r="T263" s="275"/>
      <c r="U263" s="274"/>
      <c r="V263" s="274"/>
      <c r="W263" s="274"/>
      <c r="X263" s="274"/>
      <c r="Y263" s="274"/>
      <c r="Z263" s="273"/>
      <c r="AA263" s="272"/>
      <c r="AB263" s="272"/>
      <c r="AC263" s="285"/>
      <c r="AD263" s="281"/>
      <c r="AE263" s="281"/>
      <c r="AF263" s="284"/>
      <c r="AG263" s="281"/>
      <c r="AH263" s="280"/>
      <c r="AI263" s="274"/>
    </row>
    <row r="264" spans="1:35" ht="12">
      <c r="A264" s="279"/>
      <c r="B264" s="279"/>
      <c r="C264" s="279"/>
      <c r="D264" s="279"/>
      <c r="E264" s="273"/>
      <c r="F264" s="274"/>
      <c r="G264" s="274"/>
      <c r="H264" s="274"/>
      <c r="I264" s="274"/>
      <c r="J264" s="274"/>
      <c r="K264" s="277"/>
      <c r="L264" s="278"/>
      <c r="M264" s="277"/>
      <c r="N264" s="277"/>
      <c r="O264" s="276"/>
      <c r="P264" s="274"/>
      <c r="Q264" s="274"/>
      <c r="R264" s="274"/>
      <c r="S264" s="274"/>
      <c r="T264" s="275"/>
      <c r="U264" s="274"/>
      <c r="V264" s="274"/>
      <c r="W264" s="274"/>
      <c r="X264" s="274"/>
      <c r="Y264" s="274"/>
      <c r="Z264" s="273"/>
      <c r="AA264" s="272"/>
      <c r="AB264" s="272"/>
      <c r="AC264" s="285"/>
      <c r="AD264" s="281"/>
      <c r="AE264" s="281"/>
      <c r="AF264" s="284"/>
      <c r="AG264" s="281"/>
      <c r="AH264" s="280"/>
      <c r="AI264" s="274"/>
    </row>
    <row r="265" spans="1:35" ht="12">
      <c r="A265" s="279"/>
      <c r="B265" s="279"/>
      <c r="C265" s="279"/>
      <c r="D265" s="279"/>
      <c r="E265" s="273"/>
      <c r="F265" s="274"/>
      <c r="G265" s="274"/>
      <c r="H265" s="274"/>
      <c r="I265" s="274"/>
      <c r="J265" s="274"/>
      <c r="K265" s="277"/>
      <c r="L265" s="278"/>
      <c r="M265" s="277"/>
      <c r="N265" s="277"/>
      <c r="O265" s="276"/>
      <c r="P265" s="274"/>
      <c r="Q265" s="274"/>
      <c r="R265" s="274"/>
      <c r="S265" s="274"/>
      <c r="T265" s="275"/>
      <c r="U265" s="274"/>
      <c r="V265" s="274"/>
      <c r="W265" s="274"/>
      <c r="X265" s="274"/>
      <c r="Y265" s="274"/>
      <c r="Z265" s="273"/>
      <c r="AA265" s="272"/>
      <c r="AB265" s="272"/>
      <c r="AC265" s="285"/>
      <c r="AD265" s="281"/>
      <c r="AE265" s="281"/>
      <c r="AF265" s="284"/>
      <c r="AG265" s="281"/>
      <c r="AH265" s="280"/>
      <c r="AI265" s="274"/>
    </row>
    <row r="266" spans="1:35" ht="12">
      <c r="A266" s="279"/>
      <c r="B266" s="279"/>
      <c r="C266" s="279"/>
      <c r="D266" s="279"/>
      <c r="E266" s="273"/>
      <c r="F266" s="274"/>
      <c r="G266" s="274"/>
      <c r="H266" s="274"/>
      <c r="I266" s="274"/>
      <c r="J266" s="274"/>
      <c r="K266" s="277"/>
      <c r="L266" s="278"/>
      <c r="M266" s="277"/>
      <c r="N266" s="277"/>
      <c r="O266" s="276"/>
      <c r="P266" s="274"/>
      <c r="Q266" s="274"/>
      <c r="R266" s="274"/>
      <c r="S266" s="274"/>
      <c r="T266" s="275"/>
      <c r="U266" s="274"/>
      <c r="V266" s="274"/>
      <c r="W266" s="274"/>
      <c r="X266" s="274"/>
      <c r="Y266" s="274"/>
      <c r="Z266" s="273"/>
      <c r="AA266" s="272"/>
      <c r="AB266" s="272"/>
      <c r="AC266" s="285"/>
      <c r="AD266" s="281"/>
      <c r="AE266" s="281"/>
      <c r="AF266" s="284"/>
      <c r="AG266" s="281"/>
      <c r="AH266" s="280"/>
      <c r="AI266" s="274"/>
    </row>
    <row r="267" spans="1:35" ht="12">
      <c r="A267" s="279"/>
      <c r="B267" s="279"/>
      <c r="C267" s="279"/>
      <c r="D267" s="279"/>
      <c r="E267" s="273"/>
      <c r="F267" s="274"/>
      <c r="G267" s="274"/>
      <c r="H267" s="274"/>
      <c r="I267" s="274"/>
      <c r="J267" s="274"/>
      <c r="K267" s="277"/>
      <c r="L267" s="278"/>
      <c r="M267" s="277"/>
      <c r="N267" s="277"/>
      <c r="O267" s="276"/>
      <c r="P267" s="274"/>
      <c r="Q267" s="274"/>
      <c r="R267" s="274"/>
      <c r="S267" s="274"/>
      <c r="T267" s="275"/>
      <c r="U267" s="274"/>
      <c r="V267" s="274"/>
      <c r="W267" s="274"/>
      <c r="X267" s="274"/>
      <c r="Y267" s="274"/>
      <c r="Z267" s="273"/>
      <c r="AA267" s="272"/>
      <c r="AB267" s="272"/>
      <c r="AC267" s="285"/>
      <c r="AD267" s="281"/>
      <c r="AE267" s="281"/>
      <c r="AF267" s="284"/>
      <c r="AG267" s="281"/>
      <c r="AH267" s="280"/>
      <c r="AI267" s="274"/>
    </row>
    <row r="268" spans="1:35" ht="12">
      <c r="A268" s="279"/>
      <c r="B268" s="279"/>
      <c r="C268" s="279"/>
      <c r="D268" s="279"/>
      <c r="E268" s="273"/>
      <c r="F268" s="274"/>
      <c r="G268" s="274"/>
      <c r="H268" s="274"/>
      <c r="I268" s="274"/>
      <c r="J268" s="274"/>
      <c r="K268" s="277"/>
      <c r="L268" s="278"/>
      <c r="M268" s="277"/>
      <c r="N268" s="277"/>
      <c r="O268" s="276"/>
      <c r="P268" s="274"/>
      <c r="Q268" s="274"/>
      <c r="R268" s="274"/>
      <c r="S268" s="274"/>
      <c r="T268" s="275"/>
      <c r="U268" s="274"/>
      <c r="V268" s="274"/>
      <c r="W268" s="274"/>
      <c r="X268" s="274"/>
      <c r="Y268" s="274"/>
      <c r="Z268" s="273"/>
      <c r="AA268" s="272"/>
      <c r="AB268" s="272"/>
      <c r="AC268" s="285"/>
      <c r="AD268" s="281"/>
      <c r="AE268" s="281"/>
      <c r="AF268" s="284"/>
      <c r="AG268" s="281"/>
      <c r="AH268" s="280"/>
      <c r="AI268" s="274"/>
    </row>
    <row r="269" spans="1:35" ht="12">
      <c r="A269" s="279"/>
      <c r="B269" s="279"/>
      <c r="C269" s="279"/>
      <c r="D269" s="279"/>
      <c r="E269" s="273"/>
      <c r="F269" s="274"/>
      <c r="G269" s="274"/>
      <c r="H269" s="274"/>
      <c r="I269" s="274"/>
      <c r="J269" s="274"/>
      <c r="K269" s="277"/>
      <c r="L269" s="278"/>
      <c r="M269" s="277"/>
      <c r="N269" s="277"/>
      <c r="O269" s="276"/>
      <c r="P269" s="274"/>
      <c r="Q269" s="274"/>
      <c r="R269" s="274"/>
      <c r="S269" s="274"/>
      <c r="T269" s="275"/>
      <c r="U269" s="274"/>
      <c r="V269" s="274"/>
      <c r="W269" s="274"/>
      <c r="X269" s="274"/>
      <c r="Y269" s="274"/>
      <c r="Z269" s="273"/>
      <c r="AA269" s="272"/>
      <c r="AB269" s="272"/>
      <c r="AC269" s="285"/>
      <c r="AD269" s="281"/>
      <c r="AE269" s="281"/>
      <c r="AF269" s="284"/>
      <c r="AG269" s="281"/>
      <c r="AH269" s="280"/>
      <c r="AI269" s="274"/>
    </row>
    <row r="270" spans="1:35" ht="12">
      <c r="A270" s="279"/>
      <c r="B270" s="279"/>
      <c r="C270" s="279"/>
      <c r="D270" s="279"/>
      <c r="E270" s="273"/>
      <c r="F270" s="274"/>
      <c r="G270" s="274"/>
      <c r="H270" s="274"/>
      <c r="I270" s="274"/>
      <c r="J270" s="274"/>
      <c r="K270" s="277"/>
      <c r="L270" s="278"/>
      <c r="M270" s="277"/>
      <c r="N270" s="277"/>
      <c r="O270" s="276"/>
      <c r="P270" s="274"/>
      <c r="Q270" s="274"/>
      <c r="R270" s="274"/>
      <c r="S270" s="274"/>
      <c r="T270" s="275"/>
      <c r="U270" s="274"/>
      <c r="V270" s="274"/>
      <c r="W270" s="274"/>
      <c r="X270" s="274"/>
      <c r="Y270" s="274"/>
      <c r="Z270" s="273"/>
      <c r="AA270" s="272"/>
      <c r="AB270" s="272"/>
      <c r="AC270" s="285"/>
      <c r="AD270" s="281"/>
      <c r="AE270" s="281"/>
      <c r="AF270" s="284"/>
      <c r="AG270" s="281"/>
      <c r="AH270" s="280"/>
      <c r="AI270" s="274"/>
    </row>
    <row r="271" spans="1:35" ht="12">
      <c r="A271" s="279"/>
      <c r="B271" s="279"/>
      <c r="C271" s="279"/>
      <c r="D271" s="279"/>
      <c r="E271" s="273"/>
      <c r="F271" s="274"/>
      <c r="G271" s="274"/>
      <c r="H271" s="274"/>
      <c r="I271" s="274"/>
      <c r="J271" s="274"/>
      <c r="K271" s="277"/>
      <c r="L271" s="278"/>
      <c r="M271" s="277"/>
      <c r="N271" s="277"/>
      <c r="O271" s="276"/>
      <c r="P271" s="274"/>
      <c r="Q271" s="274"/>
      <c r="R271" s="274"/>
      <c r="S271" s="274"/>
      <c r="T271" s="275"/>
      <c r="U271" s="274"/>
      <c r="V271" s="274"/>
      <c r="W271" s="274"/>
      <c r="X271" s="274"/>
      <c r="Y271" s="274"/>
      <c r="Z271" s="273"/>
      <c r="AA271" s="272"/>
      <c r="AB271" s="272"/>
      <c r="AC271" s="285"/>
      <c r="AD271" s="281"/>
      <c r="AE271" s="281"/>
      <c r="AF271" s="284"/>
      <c r="AG271" s="281"/>
      <c r="AH271" s="280"/>
      <c r="AI271" s="274"/>
    </row>
    <row r="272" spans="1:35" ht="12">
      <c r="A272" s="279"/>
      <c r="B272" s="279"/>
      <c r="C272" s="279"/>
      <c r="D272" s="279"/>
      <c r="E272" s="273"/>
      <c r="F272" s="274"/>
      <c r="G272" s="274"/>
      <c r="H272" s="274"/>
      <c r="I272" s="274"/>
      <c r="J272" s="274"/>
      <c r="K272" s="277"/>
      <c r="L272" s="278"/>
      <c r="M272" s="277"/>
      <c r="N272" s="277"/>
      <c r="O272" s="276"/>
      <c r="P272" s="274"/>
      <c r="Q272" s="274"/>
      <c r="R272" s="274"/>
      <c r="S272" s="274"/>
      <c r="T272" s="275"/>
      <c r="U272" s="274"/>
      <c r="V272" s="274"/>
      <c r="W272" s="274"/>
      <c r="X272" s="274"/>
      <c r="Y272" s="274"/>
      <c r="Z272" s="273"/>
      <c r="AA272" s="272"/>
      <c r="AB272" s="272"/>
      <c r="AC272" s="285"/>
      <c r="AD272" s="281"/>
      <c r="AE272" s="281"/>
      <c r="AF272" s="284"/>
      <c r="AG272" s="281"/>
      <c r="AH272" s="280"/>
      <c r="AI272" s="274"/>
    </row>
    <row r="273" spans="1:35" ht="12">
      <c r="A273" s="279"/>
      <c r="B273" s="279"/>
      <c r="C273" s="279"/>
      <c r="D273" s="279"/>
      <c r="E273" s="273"/>
      <c r="F273" s="274"/>
      <c r="G273" s="274"/>
      <c r="H273" s="274"/>
      <c r="I273" s="274"/>
      <c r="J273" s="274"/>
      <c r="K273" s="277"/>
      <c r="L273" s="278"/>
      <c r="M273" s="277"/>
      <c r="N273" s="277"/>
      <c r="O273" s="276"/>
      <c r="P273" s="274"/>
      <c r="Q273" s="274"/>
      <c r="R273" s="274"/>
      <c r="S273" s="274"/>
      <c r="T273" s="275"/>
      <c r="U273" s="274"/>
      <c r="V273" s="274"/>
      <c r="W273" s="274"/>
      <c r="X273" s="274"/>
      <c r="Y273" s="274"/>
      <c r="Z273" s="273"/>
      <c r="AA273" s="272"/>
      <c r="AB273" s="272"/>
      <c r="AC273" s="285"/>
      <c r="AD273" s="281"/>
      <c r="AE273" s="281"/>
      <c r="AF273" s="284"/>
      <c r="AG273" s="281"/>
      <c r="AH273" s="280"/>
      <c r="AI273" s="274"/>
    </row>
    <row r="274" spans="1:35" ht="12">
      <c r="A274" s="279"/>
      <c r="B274" s="279"/>
      <c r="C274" s="279"/>
      <c r="D274" s="279"/>
      <c r="E274" s="273"/>
      <c r="F274" s="274"/>
      <c r="G274" s="274"/>
      <c r="H274" s="274"/>
      <c r="I274" s="274"/>
      <c r="J274" s="274"/>
      <c r="K274" s="277"/>
      <c r="L274" s="278"/>
      <c r="M274" s="277"/>
      <c r="N274" s="277"/>
      <c r="O274" s="276"/>
      <c r="P274" s="274"/>
      <c r="Q274" s="274"/>
      <c r="R274" s="274"/>
      <c r="S274" s="274"/>
      <c r="T274" s="275"/>
      <c r="U274" s="274"/>
      <c r="V274" s="274"/>
      <c r="W274" s="274"/>
      <c r="X274" s="274"/>
      <c r="Y274" s="274"/>
      <c r="Z274" s="273"/>
      <c r="AA274" s="272"/>
      <c r="AB274" s="272"/>
      <c r="AC274" s="285"/>
      <c r="AD274" s="281"/>
      <c r="AE274" s="281"/>
      <c r="AF274" s="284"/>
      <c r="AG274" s="281"/>
      <c r="AH274" s="280"/>
      <c r="AI274" s="274"/>
    </row>
    <row r="275" spans="1:35" ht="24" customHeight="1">
      <c r="A275" s="279"/>
      <c r="B275" s="279"/>
      <c r="C275" s="279"/>
      <c r="D275" s="279"/>
      <c r="E275" s="273"/>
      <c r="F275" s="274"/>
      <c r="G275" s="274"/>
      <c r="H275" s="274"/>
      <c r="I275" s="274"/>
      <c r="J275" s="274"/>
      <c r="K275" s="277"/>
      <c r="L275" s="278"/>
      <c r="M275" s="277"/>
      <c r="N275" s="277"/>
      <c r="O275" s="276"/>
      <c r="P275" s="274"/>
      <c r="Q275" s="274"/>
      <c r="R275" s="274"/>
      <c r="S275" s="274"/>
      <c r="T275" s="275"/>
      <c r="U275" s="274"/>
      <c r="V275" s="274"/>
      <c r="W275" s="274"/>
      <c r="X275" s="274"/>
      <c r="Y275" s="274"/>
      <c r="Z275" s="273"/>
      <c r="AA275" s="272"/>
      <c r="AB275" s="272"/>
      <c r="AC275" s="283" t="str">
        <f>IF(AA285="","",(ROUND(IF(AA285&gt;=2759,9.5,IF(AA285&lt;2759,(-2.47/1000000*AA285*AA285)-(8.52/10000*AA285)+30.65)),1)))</f>
        <v/>
      </c>
      <c r="AD275" s="281" t="str">
        <f>IF(K285="","",ROUNDDOWN(K285/AC275*100,0))</f>
        <v/>
      </c>
      <c r="AE275" s="281" t="str">
        <f>IF(AD275="","",IF(AD275&gt;=125,"★7.5",IF(AD275&gt;=120,"★7.0",IF(AD275&gt;=115,"★6.5",IF(AD275&gt;=110,"★6.0",IF(AD275&gt;=105,"★5.5",IF(AD275&gt;=100,"★5.0",IF(AD275&gt;=95,"★4.5",IF(AD275&gt;=90,"★4.0",IF(AD275&gt;=85,"★3.5",IF(AD275&gt;=80,"★3.0",IF(AD275&gt;=75,"★2.5",IF(AD275&gt;=70,"★2.0",IF(AD275&gt;=65,"★1.5",IF(AD275&gt;=60,"★1.0",IF(AD275&gt;=55,"★0.5"," "))))))))))))))))</f>
        <v/>
      </c>
      <c r="AF275" s="282" t="str">
        <f>IF(AB283="","",(ROUND(IF(AB283&gt;=2759,9.5,IF(AB283&lt;2759,(-2.47/1000000*AB283*AB283)-(8.52/10000*AB283)+30.65)),1)))</f>
        <v/>
      </c>
      <c r="AG275" s="281" t="str">
        <f>IF(AF275="","",IF(K285="","",ROUNDDOWN(K285/AF275*100,0)))</f>
        <v/>
      </c>
      <c r="AH275" s="280" t="str">
        <f>IF(AG275="","",IF(AG275&gt;=125,"★7.5",IF(AG275&gt;=120,"★7.0",IF(AG275&gt;=115,"★6.5",IF(AG275&gt;=110,"★6.0",IF(AG275&gt;=105,"★5.5",IF(AG275&gt;=100,"★5.0",IF(AG275&gt;=95,"★4.5",IF(AG275&gt;=90,"★4.0",IF(AG275&gt;=85,"★3.5",IF(AG275&gt;=80,"★3.0",IF(AG275&gt;=75,"★2.5",IF(AG275&gt;=70,"★2.0",IF(AG275&gt;=65,"★1.5",IF(AG275&gt;=60,"★1.0",IF(AG275&gt;=55,"★0.5"," "))))))))))))))))</f>
        <v/>
      </c>
      <c r="AI275" s="274"/>
    </row>
    <row r="276" spans="1:35" ht="12">
      <c r="A276" s="279"/>
      <c r="B276" s="279"/>
      <c r="C276" s="279"/>
      <c r="D276" s="279"/>
      <c r="E276" s="273"/>
      <c r="F276" s="274"/>
      <c r="G276" s="274"/>
      <c r="H276" s="274"/>
      <c r="I276" s="274"/>
      <c r="J276" s="274"/>
      <c r="K276" s="277"/>
      <c r="L276" s="278"/>
      <c r="M276" s="277"/>
      <c r="N276" s="277"/>
      <c r="O276" s="276"/>
      <c r="P276" s="274"/>
      <c r="Q276" s="274"/>
      <c r="R276" s="274"/>
      <c r="S276" s="274"/>
      <c r="T276" s="275"/>
      <c r="U276" s="274"/>
      <c r="V276" s="274"/>
      <c r="W276" s="274"/>
      <c r="X276" s="274"/>
      <c r="Y276" s="274"/>
      <c r="Z276" s="273"/>
      <c r="AA276" s="272"/>
      <c r="AB276" s="272"/>
    </row>
    <row r="277" spans="1:35" ht="12">
      <c r="A277" s="279"/>
      <c r="B277" s="279"/>
      <c r="C277" s="279"/>
      <c r="D277" s="279"/>
      <c r="E277" s="273"/>
      <c r="F277" s="274"/>
      <c r="G277" s="274"/>
      <c r="H277" s="274"/>
      <c r="I277" s="274"/>
      <c r="J277" s="274"/>
      <c r="K277" s="277"/>
      <c r="L277" s="278"/>
      <c r="M277" s="277"/>
      <c r="N277" s="277"/>
      <c r="O277" s="276"/>
      <c r="P277" s="274"/>
      <c r="Q277" s="274"/>
      <c r="R277" s="274"/>
      <c r="S277" s="274"/>
      <c r="T277" s="275"/>
      <c r="U277" s="274"/>
      <c r="V277" s="274"/>
      <c r="W277" s="274"/>
      <c r="X277" s="274"/>
      <c r="Y277" s="274"/>
      <c r="Z277" s="273"/>
      <c r="AA277" s="272"/>
      <c r="AB277" s="272"/>
    </row>
    <row r="278" spans="1:35" ht="12">
      <c r="A278" s="279"/>
      <c r="B278" s="279"/>
      <c r="C278" s="279"/>
      <c r="D278" s="279"/>
      <c r="E278" s="273"/>
      <c r="F278" s="274"/>
      <c r="G278" s="274"/>
      <c r="H278" s="274"/>
      <c r="I278" s="274"/>
      <c r="J278" s="274"/>
      <c r="K278" s="277"/>
      <c r="L278" s="278"/>
      <c r="M278" s="277"/>
      <c r="N278" s="277"/>
      <c r="O278" s="276"/>
      <c r="P278" s="274"/>
      <c r="Q278" s="274"/>
      <c r="R278" s="274"/>
      <c r="S278" s="274"/>
      <c r="T278" s="275"/>
      <c r="U278" s="274"/>
      <c r="V278" s="274"/>
      <c r="W278" s="274"/>
      <c r="X278" s="274"/>
      <c r="Y278" s="274"/>
      <c r="Z278" s="273"/>
      <c r="AA278" s="272"/>
      <c r="AB278" s="272"/>
    </row>
    <row r="279" spans="1:35" ht="12">
      <c r="A279" s="279"/>
      <c r="B279" s="279"/>
      <c r="C279" s="279"/>
      <c r="D279" s="279"/>
      <c r="E279" s="273"/>
      <c r="F279" s="274"/>
      <c r="G279" s="274"/>
      <c r="H279" s="274"/>
      <c r="I279" s="274"/>
      <c r="J279" s="274"/>
      <c r="K279" s="277"/>
      <c r="L279" s="278"/>
      <c r="M279" s="277"/>
      <c r="N279" s="277"/>
      <c r="O279" s="276"/>
      <c r="P279" s="274"/>
      <c r="Q279" s="274"/>
      <c r="R279" s="274"/>
      <c r="S279" s="274"/>
      <c r="T279" s="275"/>
      <c r="U279" s="274"/>
      <c r="V279" s="274"/>
      <c r="W279" s="274"/>
      <c r="X279" s="274"/>
      <c r="Y279" s="274"/>
      <c r="Z279" s="273"/>
      <c r="AA279" s="272"/>
      <c r="AB279" s="272"/>
    </row>
    <row r="280" spans="1:35" ht="12">
      <c r="A280" s="279"/>
      <c r="B280" s="279"/>
      <c r="C280" s="279"/>
      <c r="D280" s="279"/>
      <c r="E280" s="273"/>
      <c r="F280" s="274"/>
      <c r="G280" s="274"/>
      <c r="H280" s="274"/>
      <c r="I280" s="274"/>
      <c r="J280" s="274"/>
      <c r="K280" s="277"/>
      <c r="L280" s="278"/>
      <c r="M280" s="277"/>
      <c r="N280" s="277"/>
      <c r="O280" s="276"/>
      <c r="P280" s="274"/>
      <c r="Q280" s="274"/>
      <c r="R280" s="274"/>
      <c r="S280" s="274"/>
      <c r="T280" s="275"/>
      <c r="U280" s="274"/>
      <c r="V280" s="274"/>
      <c r="W280" s="274"/>
      <c r="X280" s="274"/>
      <c r="Y280" s="274"/>
      <c r="Z280" s="273"/>
      <c r="AA280" s="272"/>
      <c r="AB280" s="272"/>
    </row>
    <row r="281" spans="1:35" ht="12">
      <c r="A281" s="279"/>
      <c r="B281" s="279"/>
      <c r="C281" s="279"/>
      <c r="D281" s="279"/>
      <c r="E281" s="273"/>
      <c r="F281" s="274"/>
      <c r="G281" s="274"/>
      <c r="H281" s="274"/>
      <c r="I281" s="274"/>
      <c r="J281" s="274"/>
      <c r="K281" s="277"/>
      <c r="L281" s="278"/>
      <c r="M281" s="277"/>
      <c r="N281" s="277"/>
      <c r="O281" s="276"/>
      <c r="P281" s="274"/>
      <c r="Q281" s="274"/>
      <c r="R281" s="274"/>
      <c r="S281" s="274"/>
      <c r="T281" s="275"/>
      <c r="U281" s="274"/>
      <c r="V281" s="274"/>
      <c r="W281" s="274"/>
      <c r="X281" s="274"/>
      <c r="Y281" s="274"/>
      <c r="Z281" s="273"/>
      <c r="AA281" s="272"/>
      <c r="AB281" s="272"/>
    </row>
    <row r="282" spans="1:35" ht="12">
      <c r="A282" s="279"/>
      <c r="B282" s="279"/>
      <c r="C282" s="279"/>
      <c r="D282" s="279"/>
      <c r="E282" s="273"/>
      <c r="F282" s="274"/>
      <c r="G282" s="274"/>
      <c r="H282" s="274"/>
      <c r="I282" s="274"/>
      <c r="J282" s="274"/>
      <c r="K282" s="277"/>
      <c r="L282" s="278"/>
      <c r="M282" s="277"/>
      <c r="N282" s="277"/>
      <c r="O282" s="276"/>
      <c r="P282" s="274"/>
      <c r="Q282" s="274"/>
      <c r="R282" s="274"/>
      <c r="S282" s="274"/>
      <c r="T282" s="275"/>
      <c r="U282" s="274"/>
      <c r="V282" s="274"/>
      <c r="W282" s="274"/>
      <c r="X282" s="274"/>
      <c r="Y282" s="274"/>
      <c r="Z282" s="273"/>
      <c r="AA282" s="272"/>
      <c r="AB282" s="272"/>
    </row>
    <row r="283" spans="1:35" ht="12">
      <c r="A283" s="279"/>
      <c r="B283" s="279"/>
      <c r="C283" s="279"/>
      <c r="D283" s="279"/>
      <c r="E283" s="273"/>
      <c r="F283" s="274"/>
      <c r="G283" s="274"/>
      <c r="H283" s="274"/>
      <c r="I283" s="274"/>
      <c r="J283" s="274"/>
      <c r="K283" s="277"/>
      <c r="L283" s="278"/>
      <c r="M283" s="277"/>
      <c r="N283" s="277"/>
      <c r="O283" s="276"/>
      <c r="P283" s="274"/>
      <c r="Q283" s="274"/>
      <c r="R283" s="274"/>
      <c r="S283" s="274"/>
      <c r="T283" s="275"/>
      <c r="U283" s="274"/>
      <c r="V283" s="274"/>
      <c r="W283" s="274"/>
      <c r="X283" s="274"/>
      <c r="Y283" s="274"/>
      <c r="Z283" s="273"/>
      <c r="AA283" s="272"/>
      <c r="AB283" s="257"/>
    </row>
    <row r="284" spans="1:35" ht="12">
      <c r="A284" s="279"/>
      <c r="B284" s="279"/>
      <c r="C284" s="279"/>
      <c r="D284" s="279"/>
      <c r="E284" s="273"/>
      <c r="F284" s="274"/>
      <c r="G284" s="274"/>
      <c r="H284" s="274"/>
      <c r="I284" s="274"/>
      <c r="J284" s="274"/>
      <c r="K284" s="277"/>
      <c r="L284" s="278"/>
      <c r="M284" s="277"/>
      <c r="N284" s="277"/>
      <c r="O284" s="276"/>
      <c r="P284" s="274"/>
      <c r="Q284" s="274"/>
      <c r="R284" s="274"/>
      <c r="S284" s="274"/>
      <c r="T284" s="275"/>
      <c r="U284" s="274"/>
      <c r="V284" s="274"/>
      <c r="W284" s="274"/>
      <c r="X284" s="274"/>
      <c r="Y284" s="274"/>
      <c r="Z284" s="273"/>
      <c r="AA284" s="272"/>
    </row>
    <row r="285" spans="1:35" s="256" customFormat="1" ht="18.75">
      <c r="A285" s="271"/>
      <c r="B285" s="271"/>
      <c r="C285" s="270"/>
      <c r="D285" s="270"/>
      <c r="E285" s="269"/>
      <c r="F285" s="267"/>
      <c r="G285" s="268"/>
      <c r="H285" s="267"/>
      <c r="I285" s="263"/>
      <c r="J285" s="262"/>
      <c r="K285" s="265"/>
      <c r="L285" s="266"/>
      <c r="M285" s="265"/>
      <c r="N285" s="265"/>
      <c r="O285" s="264"/>
      <c r="P285" s="262"/>
      <c r="Q285" s="263"/>
      <c r="R285" s="262"/>
      <c r="S285" s="261"/>
      <c r="T285" s="260"/>
      <c r="U285" s="259"/>
      <c r="V285" s="259"/>
      <c r="W285" s="259"/>
      <c r="X285" s="258"/>
      <c r="Y285" s="253"/>
      <c r="Z285" s="253"/>
      <c r="AA285" s="257"/>
      <c r="AB285" s="253"/>
    </row>
    <row r="286" spans="1:35">
      <c r="E286" s="253"/>
    </row>
    <row r="287" spans="1:35">
      <c r="B287" s="253" t="s">
        <v>468</v>
      </c>
      <c r="E287" s="253"/>
    </row>
    <row r="288" spans="1:35">
      <c r="B288" s="253" t="s">
        <v>467</v>
      </c>
      <c r="E288" s="253"/>
    </row>
    <row r="289" spans="1:28">
      <c r="B289" s="253" t="s">
        <v>466</v>
      </c>
      <c r="E289" s="253"/>
    </row>
    <row r="290" spans="1:28">
      <c r="B290" s="253" t="s">
        <v>465</v>
      </c>
      <c r="E290" s="253"/>
    </row>
    <row r="291" spans="1:28">
      <c r="B291" s="253" t="s">
        <v>464</v>
      </c>
      <c r="E291" s="253"/>
    </row>
    <row r="292" spans="1:28">
      <c r="B292" s="253" t="s">
        <v>463</v>
      </c>
      <c r="E292" s="253"/>
    </row>
    <row r="293" spans="1:28" ht="18.75">
      <c r="B293" s="253" t="s">
        <v>462</v>
      </c>
      <c r="E293" s="253"/>
      <c r="AB293" s="256"/>
    </row>
    <row r="294" spans="1:28">
      <c r="B294" s="253" t="s">
        <v>461</v>
      </c>
      <c r="E294" s="253"/>
    </row>
    <row r="295" spans="1:28" ht="18.75">
      <c r="A295" s="256"/>
      <c r="B295" s="256"/>
      <c r="C295" s="256"/>
      <c r="D295" s="256"/>
      <c r="E295" s="256"/>
      <c r="F295" s="256"/>
      <c r="G295" s="256"/>
      <c r="H295" s="256"/>
      <c r="I295" s="256"/>
      <c r="J295" s="256"/>
      <c r="K295" s="256"/>
      <c r="L295" s="256"/>
      <c r="M295" s="256"/>
      <c r="N295" s="256"/>
      <c r="O295" s="256"/>
      <c r="P295" s="256"/>
      <c r="Q295" s="256"/>
      <c r="R295" s="256"/>
      <c r="S295" s="256"/>
      <c r="T295" s="256"/>
      <c r="U295" s="256"/>
      <c r="V295" s="256"/>
      <c r="W295" s="256"/>
      <c r="X295" s="256"/>
      <c r="Y295" s="256"/>
      <c r="Z295" s="256"/>
      <c r="AA295" s="256"/>
    </row>
  </sheetData>
  <sheetProtection formatCells="0" formatColumns="0" formatRows="0" insertColumns="0" insertRows="0" insertHyperlinks="0" deleteColumns="0" deleteRows="0" sort="0" autoFilter="0" pivotTables="0"/>
  <mergeCells count="42">
    <mergeCell ref="J2:P2"/>
    <mergeCell ref="R2:V2"/>
    <mergeCell ref="S3:X3"/>
    <mergeCell ref="A4:A8"/>
    <mergeCell ref="B4:C8"/>
    <mergeCell ref="D4:D5"/>
    <mergeCell ref="E4:E5"/>
    <mergeCell ref="F4:G5"/>
    <mergeCell ref="H4:H8"/>
    <mergeCell ref="I4:I8"/>
    <mergeCell ref="J4:J8"/>
    <mergeCell ref="K4:O4"/>
    <mergeCell ref="P4:P8"/>
    <mergeCell ref="Q4:S5"/>
    <mergeCell ref="T4:T5"/>
    <mergeCell ref="AI5:AI8"/>
    <mergeCell ref="D6:D8"/>
    <mergeCell ref="E6:E8"/>
    <mergeCell ref="F6:F8"/>
    <mergeCell ref="G6:G8"/>
    <mergeCell ref="Q6:Q8"/>
    <mergeCell ref="R6:R8"/>
    <mergeCell ref="S6:S8"/>
    <mergeCell ref="T6:T8"/>
    <mergeCell ref="AE4:AE8"/>
    <mergeCell ref="AB4:AB8"/>
    <mergeCell ref="AC4:AC8"/>
    <mergeCell ref="AD4:AD8"/>
    <mergeCell ref="X5:X8"/>
    <mergeCell ref="N5:N8"/>
    <mergeCell ref="O5:O8"/>
    <mergeCell ref="AF4:AF8"/>
    <mergeCell ref="AG4:AG8"/>
    <mergeCell ref="AH4:AH8"/>
    <mergeCell ref="K5:K8"/>
    <mergeCell ref="L5:L8"/>
    <mergeCell ref="M5:M8"/>
    <mergeCell ref="W5:W8"/>
    <mergeCell ref="V4:V8"/>
    <mergeCell ref="W4:X4"/>
    <mergeCell ref="U4:U8"/>
    <mergeCell ref="AA4:AA8"/>
  </mergeCells>
  <phoneticPr fontId="3"/>
  <pageMargins left="0.70866141732283472" right="0.70866141732283472" top="0.74803149606299213" bottom="0.74803149606299213" header="0.31496062992125984" footer="0.31496062992125984"/>
  <pageSetup paperSize="9" scale="31" fitToHeight="0" orientation="portrait" r:id="rId1"/>
  <headerFooter>
    <oddHeader>&amp;L&amp;10
発出元 → 発出先&amp;R&amp;10【機密性２】 
作成日_作成担当課_用途_保存期間</oddHeader>
  </headerFooter>
  <rowBreaks count="2" manualBreakCount="2">
    <brk id="221" max="23" man="1"/>
    <brk id="239" max="2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CDEA0A76-3071-43ED-9DD1-A0B81703017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AI275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12</vt:i4>
      </vt:variant>
    </vt:vector>
  </HeadingPairs>
  <TitlesOfParts>
    <vt:vector size="21" baseType="lpstr">
      <vt:lpstr>daihatsu</vt:lpstr>
      <vt:lpstr>honda</vt:lpstr>
      <vt:lpstr>lexus</vt:lpstr>
      <vt:lpstr>mazda</vt:lpstr>
      <vt:lpstr>mitsubishi</vt:lpstr>
      <vt:lpstr>nissan</vt:lpstr>
      <vt:lpstr>subaru</vt:lpstr>
      <vt:lpstr>suzuki</vt:lpstr>
      <vt:lpstr>toyota</vt:lpstr>
      <vt:lpstr>daihatsu!Print_Area</vt:lpstr>
      <vt:lpstr>honda!Print_Area</vt:lpstr>
      <vt:lpstr>lexus!Print_Area</vt:lpstr>
      <vt:lpstr>mazda!Print_Area</vt:lpstr>
      <vt:lpstr>mitsubishi!Print_Area</vt:lpstr>
      <vt:lpstr>nissan!Print_Area</vt:lpstr>
      <vt:lpstr>subaru!Print_Area</vt:lpstr>
      <vt:lpstr>suzuki!Print_Area</vt:lpstr>
      <vt:lpstr>toyota!Print_Area</vt:lpstr>
      <vt:lpstr>honda!Print_Titles</vt:lpstr>
      <vt:lpstr>nissan!Print_Titles</vt:lpstr>
      <vt:lpstr>subaru!Print_Titles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西元 崇人</dc:creator>
  <cp:lastModifiedBy>　</cp:lastModifiedBy>
  <dcterms:created xsi:type="dcterms:W3CDTF">2023-11-25T10:29:21Z</dcterms:created>
  <dcterms:modified xsi:type="dcterms:W3CDTF">2024-03-28T05:24:34Z</dcterms:modified>
</cp:coreProperties>
</file>